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oman.Nitsovych\Downloads\"/>
    </mc:Choice>
  </mc:AlternateContent>
  <bookViews>
    <workbookView xWindow="0" yWindow="465" windowWidth="16890" windowHeight="10380"/>
  </bookViews>
  <sheets>
    <sheet name="dod1" sheetId="5" r:id="rId1"/>
    <sheet name="dod2" sheetId="6" r:id="rId2"/>
    <sheet name="dod3" sheetId="1" r:id="rId3"/>
    <sheet name="dod4" sheetId="7" r:id="rId4"/>
    <sheet name="dod5" sheetId="8" r:id="rId5"/>
    <sheet name="dod6" sheetId="9" r:id="rId6"/>
    <sheet name="dod7" sheetId="10" r:id="rId7"/>
    <sheet name="dod8" sheetId="14" r:id="rId8"/>
    <sheet name="dod9" sheetId="12" r:id="rId9"/>
    <sheet name="dod10" sheetId="13" r:id="rId10"/>
  </sheets>
  <definedNames>
    <definedName name="_xlnm._FilterDatabase" localSheetId="6" hidden="1">'dod7'!$A$13:$X$48</definedName>
    <definedName name="_xlnm.Print_Titles" localSheetId="0">'dod1'!$A:$F,'dod1'!$6:$6</definedName>
    <definedName name="_xlnm.Print_Titles" localSheetId="1">'dod2'!$5:$5</definedName>
    <definedName name="_xlnm.Print_Titles" localSheetId="2">'dod3'!$6:$8</definedName>
    <definedName name="_xlnm.Print_Titles" localSheetId="3">'dod4'!$B:$M,'dod4'!$4:$5</definedName>
    <definedName name="_xlnm.Print_Titles" localSheetId="5">'dod6'!$A:$B,'dod6'!$9:$10</definedName>
    <definedName name="_xlnm.Print_Titles" localSheetId="6">'dod7'!$D:$E,'dod7'!$11:$13</definedName>
    <definedName name="_xlnm.Print_Titles" localSheetId="8">'dod9'!$4:$4</definedName>
    <definedName name="_xlnm.Print_Titles">'dod1'!$6:$6</definedName>
    <definedName name="_xlnm.Print_Area" localSheetId="0">'dod1'!$A$3:$F$117</definedName>
    <definedName name="_xlnm.Print_Area" localSheetId="9">'dod10'!$A$1:$B$169</definedName>
    <definedName name="_xlnm.Print_Area" localSheetId="1">'dod2'!$A$1:$E$21</definedName>
    <definedName name="_xlnm.Print_Area" localSheetId="3">'dod4'!$B$1:$M$59</definedName>
    <definedName name="_xlnm.Print_Area" localSheetId="4">'dod5'!$A$1:$D$37</definedName>
    <definedName name="_xlnm.Print_Area" localSheetId="5">'dod6'!$A$4:$F$804</definedName>
    <definedName name="_xlnm.Print_Area" localSheetId="6">'dod7'!$D$4:$X$48</definedName>
    <definedName name="_xlnm.Print_Area" localSheetId="8">'dod9'!$A$1:$F$56</definedName>
  </definedNames>
  <calcPr calcId="162913" fullCalcOnLoad="1"/>
</workbook>
</file>

<file path=xl/calcChain.xml><?xml version="1.0" encoding="utf-8"?>
<calcChain xmlns="http://schemas.openxmlformats.org/spreadsheetml/2006/main">
  <c r="O643" i="1" l="1"/>
  <c r="O645" i="1"/>
  <c r="O644" i="1"/>
  <c r="E644" i="1"/>
  <c r="E643" i="1"/>
  <c r="H642" i="1"/>
  <c r="G642" i="1"/>
  <c r="G641" i="1"/>
  <c r="F642" i="1"/>
  <c r="E642" i="1"/>
  <c r="O642" i="1"/>
  <c r="H641" i="1"/>
  <c r="F641" i="1"/>
  <c r="J9" i="1"/>
  <c r="O9" i="1"/>
  <c r="F10" i="5"/>
  <c r="F7" i="5"/>
  <c r="AQ750" i="14"/>
  <c r="AR750" i="14"/>
  <c r="AI750" i="14"/>
  <c r="X750" i="14"/>
  <c r="AJ750" i="14"/>
  <c r="U750" i="14"/>
  <c r="T750" i="14"/>
  <c r="S750" i="14"/>
  <c r="AC750" i="14"/>
  <c r="AH750" i="14"/>
  <c r="I750" i="14"/>
  <c r="AM750" i="14"/>
  <c r="AP750" i="14"/>
  <c r="D750" i="14"/>
  <c r="N750" i="14"/>
  <c r="AK750" i="14"/>
  <c r="AQ749" i="14"/>
  <c r="AR749" i="14"/>
  <c r="AM749" i="14"/>
  <c r="AP749" i="14"/>
  <c r="AL749" i="14"/>
  <c r="X749" i="14"/>
  <c r="AJ749" i="14"/>
  <c r="S749" i="14"/>
  <c r="AI749" i="14"/>
  <c r="N749" i="14"/>
  <c r="AK749" i="14"/>
  <c r="I749" i="14"/>
  <c r="D749" i="14"/>
  <c r="AQ748" i="14"/>
  <c r="AR748" i="14"/>
  <c r="AM748" i="14"/>
  <c r="AP748" i="14"/>
  <c r="X748" i="14"/>
  <c r="AJ748" i="14"/>
  <c r="S748" i="14"/>
  <c r="AI748" i="14"/>
  <c r="I748" i="14"/>
  <c r="D748" i="14"/>
  <c r="AL748" i="14"/>
  <c r="AO748" i="14"/>
  <c r="AR747" i="14"/>
  <c r="AQ747" i="14"/>
  <c r="X747" i="14"/>
  <c r="AC747" i="14"/>
  <c r="AH747" i="14"/>
  <c r="S747" i="14"/>
  <c r="AI747" i="14"/>
  <c r="I747" i="14"/>
  <c r="AM747" i="14"/>
  <c r="D747" i="14"/>
  <c r="AL747" i="14"/>
  <c r="AQ746" i="14"/>
  <c r="AR746" i="14"/>
  <c r="AL746" i="14"/>
  <c r="AC746" i="14"/>
  <c r="AH746" i="14"/>
  <c r="X746" i="14"/>
  <c r="AJ746" i="14"/>
  <c r="S746" i="14"/>
  <c r="AI746" i="14"/>
  <c r="AO746" i="14"/>
  <c r="I746" i="14"/>
  <c r="N746" i="14"/>
  <c r="AK746" i="14"/>
  <c r="AN746" i="14"/>
  <c r="D746" i="14"/>
  <c r="AQ745" i="14"/>
  <c r="AR745" i="14"/>
  <c r="AM745" i="14"/>
  <c r="AP745" i="14"/>
  <c r="AL745" i="14"/>
  <c r="AO745" i="14"/>
  <c r="X745" i="14"/>
  <c r="AJ745" i="14"/>
  <c r="S745" i="14"/>
  <c r="AI745" i="14"/>
  <c r="N745" i="14"/>
  <c r="AK745" i="14"/>
  <c r="I745" i="14"/>
  <c r="D745" i="14"/>
  <c r="AQ744" i="14"/>
  <c r="AR744" i="14"/>
  <c r="AM744" i="14"/>
  <c r="X744" i="14"/>
  <c r="AJ744" i="14"/>
  <c r="S744" i="14"/>
  <c r="AI744" i="14"/>
  <c r="I744" i="14"/>
  <c r="D744" i="14"/>
  <c r="AL744" i="14"/>
  <c r="AO744" i="14"/>
  <c r="AR743" i="14"/>
  <c r="AQ743" i="14"/>
  <c r="X743" i="14"/>
  <c r="AC743" i="14"/>
  <c r="AH743" i="14"/>
  <c r="S743" i="14"/>
  <c r="AI743" i="14"/>
  <c r="I743" i="14"/>
  <c r="AM743" i="14"/>
  <c r="D743" i="14"/>
  <c r="AL743" i="14"/>
  <c r="AQ742" i="14"/>
  <c r="AR742" i="14"/>
  <c r="AL742" i="14"/>
  <c r="AC742" i="14"/>
  <c r="AH742" i="14"/>
  <c r="X742" i="14"/>
  <c r="AJ742" i="14"/>
  <c r="S742" i="14"/>
  <c r="AI742" i="14"/>
  <c r="AO742" i="14"/>
  <c r="I742" i="14"/>
  <c r="N742" i="14"/>
  <c r="AK742" i="14"/>
  <c r="D742" i="14"/>
  <c r="AQ741" i="14"/>
  <c r="AR741" i="14"/>
  <c r="AM741" i="14"/>
  <c r="AL741" i="14"/>
  <c r="AO741" i="14"/>
  <c r="X741" i="14"/>
  <c r="AJ741" i="14"/>
  <c r="S741" i="14"/>
  <c r="AI741" i="14"/>
  <c r="N741" i="14"/>
  <c r="AK741" i="14"/>
  <c r="I741" i="14"/>
  <c r="D741" i="14"/>
  <c r="AQ740" i="14"/>
  <c r="AR740" i="14"/>
  <c r="AM740" i="14"/>
  <c r="X740" i="14"/>
  <c r="AJ740" i="14"/>
  <c r="S740" i="14"/>
  <c r="AI740" i="14"/>
  <c r="I740" i="14"/>
  <c r="D740" i="14"/>
  <c r="AL740" i="14"/>
  <c r="AR739" i="14"/>
  <c r="AQ739" i="14"/>
  <c r="X739" i="14"/>
  <c r="AC739" i="14"/>
  <c r="AH739" i="14"/>
  <c r="S739" i="14"/>
  <c r="AI739" i="14"/>
  <c r="I739" i="14"/>
  <c r="AM739" i="14"/>
  <c r="D739" i="14"/>
  <c r="AL739" i="14"/>
  <c r="AO739" i="14"/>
  <c r="AQ738" i="14"/>
  <c r="AR738" i="14"/>
  <c r="AL738" i="14"/>
  <c r="AC738" i="14"/>
  <c r="AH738" i="14"/>
  <c r="X738" i="14"/>
  <c r="AJ738" i="14"/>
  <c r="S738" i="14"/>
  <c r="AI738" i="14"/>
  <c r="AO738" i="14"/>
  <c r="I738" i="14"/>
  <c r="N738" i="14"/>
  <c r="AK738" i="14"/>
  <c r="D738" i="14"/>
  <c r="AQ737" i="14"/>
  <c r="AR737" i="14"/>
  <c r="AM737" i="14"/>
  <c r="AL737" i="14"/>
  <c r="X737" i="14"/>
  <c r="AJ737" i="14"/>
  <c r="AP737" i="14"/>
  <c r="S737" i="14"/>
  <c r="AI737" i="14"/>
  <c r="N737" i="14"/>
  <c r="AK737" i="14"/>
  <c r="I737" i="14"/>
  <c r="D737" i="14"/>
  <c r="AQ736" i="14"/>
  <c r="AR736" i="14"/>
  <c r="AM736" i="14"/>
  <c r="X736" i="14"/>
  <c r="AJ736" i="14"/>
  <c r="S736" i="14"/>
  <c r="AI736" i="14"/>
  <c r="I736" i="14"/>
  <c r="D736" i="14"/>
  <c r="AL736" i="14"/>
  <c r="AR735" i="14"/>
  <c r="AQ735" i="14"/>
  <c r="X735" i="14"/>
  <c r="AC735" i="14"/>
  <c r="AH735" i="14"/>
  <c r="S735" i="14"/>
  <c r="AI735" i="14"/>
  <c r="I735" i="14"/>
  <c r="AM735" i="14"/>
  <c r="D735" i="14"/>
  <c r="AL735" i="14"/>
  <c r="AO735" i="14"/>
  <c r="AQ734" i="14"/>
  <c r="AR734" i="14"/>
  <c r="AL734" i="14"/>
  <c r="AC734" i="14"/>
  <c r="AH734" i="14"/>
  <c r="X734" i="14"/>
  <c r="AJ734" i="14"/>
  <c r="S734" i="14"/>
  <c r="AI734" i="14"/>
  <c r="AO734" i="14"/>
  <c r="I734" i="14"/>
  <c r="N734" i="14"/>
  <c r="AK734" i="14"/>
  <c r="D734" i="14"/>
  <c r="AQ733" i="14"/>
  <c r="AR733" i="14"/>
  <c r="AM733" i="14"/>
  <c r="AL733" i="14"/>
  <c r="X733" i="14"/>
  <c r="AJ733" i="14"/>
  <c r="AP733" i="14"/>
  <c r="S733" i="14"/>
  <c r="AI733" i="14"/>
  <c r="N733" i="14"/>
  <c r="AK733" i="14"/>
  <c r="I733" i="14"/>
  <c r="D733" i="14"/>
  <c r="AQ732" i="14"/>
  <c r="AR732" i="14"/>
  <c r="AM732" i="14"/>
  <c r="AP732" i="14"/>
  <c r="X732" i="14"/>
  <c r="AJ732" i="14"/>
  <c r="S732" i="14"/>
  <c r="AI732" i="14"/>
  <c r="I732" i="14"/>
  <c r="D732" i="14"/>
  <c r="AL732" i="14"/>
  <c r="AO732" i="14"/>
  <c r="AR731" i="14"/>
  <c r="AQ731" i="14"/>
  <c r="X731" i="14"/>
  <c r="AJ731" i="14"/>
  <c r="S731" i="14"/>
  <c r="AC731" i="14"/>
  <c r="AH731" i="14"/>
  <c r="I731" i="14"/>
  <c r="AM731" i="14"/>
  <c r="D731" i="14"/>
  <c r="AL731" i="14"/>
  <c r="AQ730" i="14"/>
  <c r="AR730" i="14"/>
  <c r="AC730" i="14"/>
  <c r="AH730" i="14"/>
  <c r="X730" i="14"/>
  <c r="AJ730" i="14"/>
  <c r="S730" i="14"/>
  <c r="AI730" i="14"/>
  <c r="I730" i="14"/>
  <c r="AM730" i="14"/>
  <c r="AP730" i="14"/>
  <c r="D730" i="14"/>
  <c r="AL730" i="14"/>
  <c r="AO730" i="14"/>
  <c r="AQ729" i="14"/>
  <c r="AR729" i="14"/>
  <c r="AL729" i="14"/>
  <c r="AO729" i="14"/>
  <c r="AC729" i="14"/>
  <c r="AH729" i="14"/>
  <c r="X729" i="14"/>
  <c r="AJ729" i="14"/>
  <c r="S729" i="14"/>
  <c r="AI729" i="14"/>
  <c r="I729" i="14"/>
  <c r="AM729" i="14"/>
  <c r="D729" i="14"/>
  <c r="AQ728" i="14"/>
  <c r="AR728" i="14"/>
  <c r="AR724" i="14"/>
  <c r="AM728" i="14"/>
  <c r="X728" i="14"/>
  <c r="AJ728" i="14"/>
  <c r="S728" i="14"/>
  <c r="AI728" i="14"/>
  <c r="I728" i="14"/>
  <c r="D728" i="14"/>
  <c r="AL728" i="14"/>
  <c r="AR727" i="14"/>
  <c r="AQ727" i="14"/>
  <c r="AM727" i="14"/>
  <c r="AP727" i="14"/>
  <c r="X727" i="14"/>
  <c r="AJ727" i="14"/>
  <c r="S727" i="14"/>
  <c r="AC727" i="14"/>
  <c r="AH727" i="14"/>
  <c r="I727" i="14"/>
  <c r="D727" i="14"/>
  <c r="AL727" i="14"/>
  <c r="AR726" i="14"/>
  <c r="AQ726" i="14"/>
  <c r="X726" i="14"/>
  <c r="AC726" i="14"/>
  <c r="S726" i="14"/>
  <c r="AI726" i="14"/>
  <c r="I726" i="14"/>
  <c r="AM726" i="14"/>
  <c r="D726" i="14"/>
  <c r="AL726" i="14"/>
  <c r="AR725" i="14"/>
  <c r="AQ724" i="14"/>
  <c r="AB724" i="14"/>
  <c r="AA724" i="14"/>
  <c r="Z724" i="14"/>
  <c r="Y724" i="14"/>
  <c r="X724" i="14"/>
  <c r="W724" i="14"/>
  <c r="V724" i="14"/>
  <c r="U724" i="14"/>
  <c r="T724" i="14"/>
  <c r="S724" i="14"/>
  <c r="M724" i="14"/>
  <c r="L724" i="14"/>
  <c r="K724" i="14"/>
  <c r="J724" i="14"/>
  <c r="I724" i="14"/>
  <c r="F724" i="14"/>
  <c r="E724" i="14"/>
  <c r="D724" i="14"/>
  <c r="AQ723" i="14"/>
  <c r="AR723" i="14"/>
  <c r="X723" i="14"/>
  <c r="AJ723" i="14"/>
  <c r="S723" i="14"/>
  <c r="AI723" i="14"/>
  <c r="I723" i="14"/>
  <c r="AM723" i="14"/>
  <c r="D723" i="14"/>
  <c r="AL723" i="14"/>
  <c r="AO723" i="14"/>
  <c r="AQ722" i="14"/>
  <c r="AR722" i="14"/>
  <c r="X722" i="14"/>
  <c r="AJ722" i="14"/>
  <c r="S722" i="14"/>
  <c r="AI722" i="14"/>
  <c r="I722" i="14"/>
  <c r="AM722" i="14"/>
  <c r="AP722" i="14"/>
  <c r="D722" i="14"/>
  <c r="AL722" i="14"/>
  <c r="AO722" i="14"/>
  <c r="AQ721" i="14"/>
  <c r="AR721" i="14"/>
  <c r="AM721" i="14"/>
  <c r="AL721" i="14"/>
  <c r="X721" i="14"/>
  <c r="AJ721" i="14"/>
  <c r="S721" i="14"/>
  <c r="AI721" i="14"/>
  <c r="N721" i="14"/>
  <c r="AK721" i="14"/>
  <c r="I721" i="14"/>
  <c r="D721" i="14"/>
  <c r="AQ720" i="14"/>
  <c r="AR720" i="14"/>
  <c r="AM720" i="14"/>
  <c r="X720" i="14"/>
  <c r="AJ720" i="14"/>
  <c r="S720" i="14"/>
  <c r="AI720" i="14"/>
  <c r="I720" i="14"/>
  <c r="D720" i="14"/>
  <c r="AL720" i="14"/>
  <c r="AR719" i="14"/>
  <c r="AQ719" i="14"/>
  <c r="X719" i="14"/>
  <c r="AC719" i="14"/>
  <c r="AH719" i="14"/>
  <c r="S719" i="14"/>
  <c r="AI719" i="14"/>
  <c r="I719" i="14"/>
  <c r="AM719" i="14"/>
  <c r="D719" i="14"/>
  <c r="D714" i="14"/>
  <c r="AR718" i="14"/>
  <c r="AQ718" i="14"/>
  <c r="AL718" i="14"/>
  <c r="AC718" i="14"/>
  <c r="AH718" i="14"/>
  <c r="X718" i="14"/>
  <c r="AJ718" i="14"/>
  <c r="S718" i="14"/>
  <c r="AI718" i="14"/>
  <c r="AO718" i="14"/>
  <c r="I718" i="14"/>
  <c r="I714" i="14"/>
  <c r="D718" i="14"/>
  <c r="AQ717" i="14"/>
  <c r="AR717" i="14"/>
  <c r="AM717" i="14"/>
  <c r="AL717" i="14"/>
  <c r="X717" i="14"/>
  <c r="AJ717" i="14"/>
  <c r="AP717" i="14"/>
  <c r="S717" i="14"/>
  <c r="AI717" i="14"/>
  <c r="N717" i="14"/>
  <c r="AK717" i="14"/>
  <c r="I717" i="14"/>
  <c r="D717" i="14"/>
  <c r="AQ716" i="14"/>
  <c r="AM716" i="14"/>
  <c r="X716" i="14"/>
  <c r="AJ716" i="14"/>
  <c r="S716" i="14"/>
  <c r="AI716" i="14"/>
  <c r="AI714" i="14"/>
  <c r="I716" i="14"/>
  <c r="D716" i="14"/>
  <c r="AL716" i="14"/>
  <c r="AR715" i="14"/>
  <c r="AB714" i="14"/>
  <c r="AA714" i="14"/>
  <c r="Z714" i="14"/>
  <c r="Y714" i="14"/>
  <c r="W714" i="14"/>
  <c r="V714" i="14"/>
  <c r="U714" i="14"/>
  <c r="T714" i="14"/>
  <c r="M714" i="14"/>
  <c r="L714" i="14"/>
  <c r="K714" i="14"/>
  <c r="J714" i="14"/>
  <c r="F714" i="14"/>
  <c r="E714" i="14"/>
  <c r="AR713" i="14"/>
  <c r="AQ713" i="14"/>
  <c r="X713" i="14"/>
  <c r="AC713" i="14"/>
  <c r="AH713" i="14"/>
  <c r="S713" i="14"/>
  <c r="AI713" i="14"/>
  <c r="I713" i="14"/>
  <c r="AM713" i="14"/>
  <c r="D713" i="14"/>
  <c r="AR712" i="14"/>
  <c r="AQ712" i="14"/>
  <c r="AL712" i="14"/>
  <c r="AC712" i="14"/>
  <c r="AH712" i="14"/>
  <c r="X712" i="14"/>
  <c r="AJ712" i="14"/>
  <c r="S712" i="14"/>
  <c r="AI712" i="14"/>
  <c r="AO712" i="14"/>
  <c r="I712" i="14"/>
  <c r="D712" i="14"/>
  <c r="AQ711" i="14"/>
  <c r="AR711" i="14"/>
  <c r="AM711" i="14"/>
  <c r="AL711" i="14"/>
  <c r="X711" i="14"/>
  <c r="AJ711" i="14"/>
  <c r="AP711" i="14"/>
  <c r="S711" i="14"/>
  <c r="AI711" i="14"/>
  <c r="N711" i="14"/>
  <c r="AK711" i="14"/>
  <c r="I711" i="14"/>
  <c r="D711" i="14"/>
  <c r="AQ710" i="14"/>
  <c r="AR710" i="14"/>
  <c r="AM710" i="14"/>
  <c r="X710" i="14"/>
  <c r="AJ710" i="14"/>
  <c r="S710" i="14"/>
  <c r="AC710" i="14"/>
  <c r="AH710" i="14"/>
  <c r="I710" i="14"/>
  <c r="D710" i="14"/>
  <c r="AL710" i="14"/>
  <c r="AR709" i="14"/>
  <c r="AQ709" i="14"/>
  <c r="AJ709" i="14"/>
  <c r="X709" i="14"/>
  <c r="S709" i="14"/>
  <c r="AI709" i="14"/>
  <c r="I709" i="14"/>
  <c r="AM709" i="14"/>
  <c r="D709" i="14"/>
  <c r="AR708" i="14"/>
  <c r="AQ708" i="14"/>
  <c r="AL708" i="14"/>
  <c r="AC708" i="14"/>
  <c r="AH708" i="14"/>
  <c r="X708" i="14"/>
  <c r="AJ708" i="14"/>
  <c r="S708" i="14"/>
  <c r="AI708" i="14"/>
  <c r="AO708" i="14"/>
  <c r="I708" i="14"/>
  <c r="D708" i="14"/>
  <c r="AQ707" i="14"/>
  <c r="AM707" i="14"/>
  <c r="AL707" i="14"/>
  <c r="X707" i="14"/>
  <c r="AJ707" i="14"/>
  <c r="AP707" i="14"/>
  <c r="S707" i="14"/>
  <c r="AI707" i="14"/>
  <c r="N707" i="14"/>
  <c r="I707" i="14"/>
  <c r="D707" i="14"/>
  <c r="AR706" i="14"/>
  <c r="AB705" i="14"/>
  <c r="AA705" i="14"/>
  <c r="Y705" i="14"/>
  <c r="W705" i="14"/>
  <c r="V705" i="14"/>
  <c r="U705" i="14"/>
  <c r="T705" i="14"/>
  <c r="S705" i="14"/>
  <c r="M705" i="14"/>
  <c r="L705" i="14"/>
  <c r="K705" i="14"/>
  <c r="J705" i="14"/>
  <c r="F705" i="14"/>
  <c r="E705" i="14"/>
  <c r="AQ704" i="14"/>
  <c r="AR704" i="14"/>
  <c r="AL704" i="14"/>
  <c r="X704" i="14"/>
  <c r="AJ704" i="14"/>
  <c r="S704" i="14"/>
  <c r="AI704" i="14"/>
  <c r="J704" i="14"/>
  <c r="I704" i="14"/>
  <c r="AM704" i="14"/>
  <c r="AP704" i="14"/>
  <c r="D704" i="14"/>
  <c r="AR703" i="14"/>
  <c r="AQ703" i="14"/>
  <c r="X703" i="14"/>
  <c r="AC703" i="14"/>
  <c r="AH703" i="14"/>
  <c r="S703" i="14"/>
  <c r="AI703" i="14"/>
  <c r="J703" i="14"/>
  <c r="I703" i="14"/>
  <c r="AM703" i="14"/>
  <c r="D703" i="14"/>
  <c r="AL703" i="14"/>
  <c r="AO703" i="14"/>
  <c r="AQ702" i="14"/>
  <c r="AR702" i="14"/>
  <c r="AP702" i="14"/>
  <c r="AL702" i="14"/>
  <c r="X702" i="14"/>
  <c r="AJ702" i="14"/>
  <c r="S702" i="14"/>
  <c r="AI702" i="14"/>
  <c r="N702" i="14"/>
  <c r="AK702" i="14"/>
  <c r="I702" i="14"/>
  <c r="AM702" i="14"/>
  <c r="D702" i="14"/>
  <c r="AQ701" i="14"/>
  <c r="AR701" i="14"/>
  <c r="AM701" i="14"/>
  <c r="X701" i="14"/>
  <c r="AJ701" i="14"/>
  <c r="S701" i="14"/>
  <c r="AC701" i="14"/>
  <c r="AH701" i="14"/>
  <c r="I701" i="14"/>
  <c r="D701" i="14"/>
  <c r="AL701" i="14"/>
  <c r="AR700" i="14"/>
  <c r="AQ700" i="14"/>
  <c r="AJ700" i="14"/>
  <c r="X700" i="14"/>
  <c r="S700" i="14"/>
  <c r="AC700" i="14"/>
  <c r="AH700" i="14"/>
  <c r="I700" i="14"/>
  <c r="AM700" i="14"/>
  <c r="D700" i="14"/>
  <c r="AR699" i="14"/>
  <c r="AQ699" i="14"/>
  <c r="AC699" i="14"/>
  <c r="AH699" i="14"/>
  <c r="X699" i="14"/>
  <c r="AJ699" i="14"/>
  <c r="S699" i="14"/>
  <c r="AI699" i="14"/>
  <c r="I699" i="14"/>
  <c r="AM699" i="14"/>
  <c r="D699" i="14"/>
  <c r="AL699" i="14"/>
  <c r="AO699" i="14"/>
  <c r="AQ698" i="14"/>
  <c r="AR698" i="14"/>
  <c r="AL698" i="14"/>
  <c r="AO698" i="14"/>
  <c r="X698" i="14"/>
  <c r="AJ698" i="14"/>
  <c r="S698" i="14"/>
  <c r="AI698" i="14"/>
  <c r="N698" i="14"/>
  <c r="AK698" i="14"/>
  <c r="I698" i="14"/>
  <c r="AM698" i="14"/>
  <c r="AP698" i="14"/>
  <c r="D698" i="14"/>
  <c r="AQ697" i="14"/>
  <c r="AR697" i="14"/>
  <c r="AM697" i="14"/>
  <c r="AP697" i="14"/>
  <c r="AI697" i="14"/>
  <c r="X697" i="14"/>
  <c r="AJ697" i="14"/>
  <c r="S697" i="14"/>
  <c r="AC697" i="14"/>
  <c r="AH697" i="14"/>
  <c r="I697" i="14"/>
  <c r="D697" i="14"/>
  <c r="AL697" i="14"/>
  <c r="AO697" i="14"/>
  <c r="AR696" i="14"/>
  <c r="AQ696" i="14"/>
  <c r="X696" i="14"/>
  <c r="AJ696" i="14"/>
  <c r="S696" i="14"/>
  <c r="I696" i="14"/>
  <c r="AM696" i="14"/>
  <c r="D696" i="14"/>
  <c r="AR695" i="14"/>
  <c r="AQ695" i="14"/>
  <c r="AC695" i="14"/>
  <c r="AH695" i="14"/>
  <c r="X695" i="14"/>
  <c r="AJ695" i="14"/>
  <c r="S695" i="14"/>
  <c r="AI695" i="14"/>
  <c r="I695" i="14"/>
  <c r="AM695" i="14"/>
  <c r="AP695" i="14"/>
  <c r="D695" i="14"/>
  <c r="AL695" i="14"/>
  <c r="AO695" i="14"/>
  <c r="AQ694" i="14"/>
  <c r="AR694" i="14"/>
  <c r="AL694" i="14"/>
  <c r="X694" i="14"/>
  <c r="AJ694" i="14"/>
  <c r="S694" i="14"/>
  <c r="AI694" i="14"/>
  <c r="I694" i="14"/>
  <c r="AM694" i="14"/>
  <c r="AP694" i="14"/>
  <c r="D694" i="14"/>
  <c r="AQ693" i="14"/>
  <c r="AR693" i="14"/>
  <c r="AM693" i="14"/>
  <c r="X693" i="14"/>
  <c r="AJ693" i="14"/>
  <c r="S693" i="14"/>
  <c r="AI693" i="14"/>
  <c r="I693" i="14"/>
  <c r="D693" i="14"/>
  <c r="AL693" i="14"/>
  <c r="AR692" i="14"/>
  <c r="AQ692" i="14"/>
  <c r="AJ692" i="14"/>
  <c r="AI692" i="14"/>
  <c r="AC692" i="14"/>
  <c r="AH692" i="14"/>
  <c r="X692" i="14"/>
  <c r="S692" i="14"/>
  <c r="I692" i="14"/>
  <c r="AM692" i="14"/>
  <c r="AP692" i="14"/>
  <c r="D692" i="14"/>
  <c r="AR691" i="14"/>
  <c r="AQ691" i="14"/>
  <c r="AC691" i="14"/>
  <c r="AH691" i="14"/>
  <c r="X691" i="14"/>
  <c r="AJ691" i="14"/>
  <c r="S691" i="14"/>
  <c r="AI691" i="14"/>
  <c r="I691" i="14"/>
  <c r="AM691" i="14"/>
  <c r="D691" i="14"/>
  <c r="AL691" i="14"/>
  <c r="AQ690" i="14"/>
  <c r="AR690" i="14"/>
  <c r="AL690" i="14"/>
  <c r="AH690" i="14"/>
  <c r="AC690" i="14"/>
  <c r="X690" i="14"/>
  <c r="AJ690" i="14"/>
  <c r="S690" i="14"/>
  <c r="AI690" i="14"/>
  <c r="N690" i="14"/>
  <c r="AK690" i="14"/>
  <c r="AN690" i="14"/>
  <c r="I690" i="14"/>
  <c r="AM690" i="14"/>
  <c r="D690" i="14"/>
  <c r="AQ689" i="14"/>
  <c r="AR689" i="14"/>
  <c r="AM689" i="14"/>
  <c r="X689" i="14"/>
  <c r="AJ689" i="14"/>
  <c r="S689" i="14"/>
  <c r="AI689" i="14"/>
  <c r="N689" i="14"/>
  <c r="AK689" i="14"/>
  <c r="I689" i="14"/>
  <c r="D689" i="14"/>
  <c r="AL689" i="14"/>
  <c r="AR688" i="14"/>
  <c r="AQ688" i="14"/>
  <c r="AM688" i="14"/>
  <c r="X688" i="14"/>
  <c r="AJ688" i="14"/>
  <c r="S688" i="14"/>
  <c r="AC688" i="14"/>
  <c r="AH688" i="14"/>
  <c r="I688" i="14"/>
  <c r="D688" i="14"/>
  <c r="AL688" i="14"/>
  <c r="AR687" i="14"/>
  <c r="AQ687" i="14"/>
  <c r="AC687" i="14"/>
  <c r="AH687" i="14"/>
  <c r="X687" i="14"/>
  <c r="AJ687" i="14"/>
  <c r="S687" i="14"/>
  <c r="AI687" i="14"/>
  <c r="I687" i="14"/>
  <c r="AM687" i="14"/>
  <c r="AP687" i="14"/>
  <c r="D687" i="14"/>
  <c r="AL687" i="14"/>
  <c r="AO687" i="14"/>
  <c r="AQ686" i="14"/>
  <c r="AR686" i="14"/>
  <c r="AL686" i="14"/>
  <c r="AO686" i="14"/>
  <c r="AC686" i="14"/>
  <c r="AH686" i="14"/>
  <c r="X686" i="14"/>
  <c r="AJ686" i="14"/>
  <c r="S686" i="14"/>
  <c r="AI686" i="14"/>
  <c r="I686" i="14"/>
  <c r="AM686" i="14"/>
  <c r="D686" i="14"/>
  <c r="AQ685" i="14"/>
  <c r="AR685" i="14"/>
  <c r="AM685" i="14"/>
  <c r="AL685" i="14"/>
  <c r="X685" i="14"/>
  <c r="AJ685" i="14"/>
  <c r="S685" i="14"/>
  <c r="AI685" i="14"/>
  <c r="N685" i="14"/>
  <c r="AK685" i="14"/>
  <c r="I685" i="14"/>
  <c r="D685" i="14"/>
  <c r="AQ684" i="14"/>
  <c r="AR684" i="14"/>
  <c r="AM684" i="14"/>
  <c r="X684" i="14"/>
  <c r="AJ684" i="14"/>
  <c r="S684" i="14"/>
  <c r="AC684" i="14"/>
  <c r="AH684" i="14"/>
  <c r="I684" i="14"/>
  <c r="D684" i="14"/>
  <c r="AL684" i="14"/>
  <c r="AR683" i="14"/>
  <c r="AQ683" i="14"/>
  <c r="X683" i="14"/>
  <c r="AC683" i="14"/>
  <c r="AH683" i="14"/>
  <c r="S683" i="14"/>
  <c r="AI683" i="14"/>
  <c r="I683" i="14"/>
  <c r="AM683" i="14"/>
  <c r="D683" i="14"/>
  <c r="AL683" i="14"/>
  <c r="AO683" i="14"/>
  <c r="AQ682" i="14"/>
  <c r="AR682" i="14"/>
  <c r="AL682" i="14"/>
  <c r="AC682" i="14"/>
  <c r="AH682" i="14"/>
  <c r="X682" i="14"/>
  <c r="AJ682" i="14"/>
  <c r="S682" i="14"/>
  <c r="AI682" i="14"/>
  <c r="I682" i="14"/>
  <c r="AM682" i="14"/>
  <c r="D682" i="14"/>
  <c r="AQ681" i="14"/>
  <c r="AR681" i="14"/>
  <c r="AM681" i="14"/>
  <c r="AP681" i="14"/>
  <c r="AL681" i="14"/>
  <c r="X681" i="14"/>
  <c r="AJ681" i="14"/>
  <c r="S681" i="14"/>
  <c r="AI681" i="14"/>
  <c r="N681" i="14"/>
  <c r="AK681" i="14"/>
  <c r="I681" i="14"/>
  <c r="D681" i="14"/>
  <c r="AQ680" i="14"/>
  <c r="AR680" i="14"/>
  <c r="AM680" i="14"/>
  <c r="AP680" i="14"/>
  <c r="X680" i="14"/>
  <c r="AJ680" i="14"/>
  <c r="S680" i="14"/>
  <c r="AC680" i="14"/>
  <c r="AH680" i="14"/>
  <c r="I680" i="14"/>
  <c r="D680" i="14"/>
  <c r="AL680" i="14"/>
  <c r="AR679" i="14"/>
  <c r="AQ679" i="14"/>
  <c r="X679" i="14"/>
  <c r="AC679" i="14"/>
  <c r="AH679" i="14"/>
  <c r="S679" i="14"/>
  <c r="AI679" i="14"/>
  <c r="I679" i="14"/>
  <c r="AM679" i="14"/>
  <c r="D679" i="14"/>
  <c r="AL679" i="14"/>
  <c r="AQ678" i="14"/>
  <c r="AR678" i="14"/>
  <c r="AL678" i="14"/>
  <c r="AC678" i="14"/>
  <c r="AH678" i="14"/>
  <c r="X678" i="14"/>
  <c r="AJ678" i="14"/>
  <c r="S678" i="14"/>
  <c r="AI678" i="14"/>
  <c r="I678" i="14"/>
  <c r="AM678" i="14"/>
  <c r="AP678" i="14"/>
  <c r="D678" i="14"/>
  <c r="AQ677" i="14"/>
  <c r="AR677" i="14"/>
  <c r="AM677" i="14"/>
  <c r="AP677" i="14"/>
  <c r="AL677" i="14"/>
  <c r="AO677" i="14"/>
  <c r="X677" i="14"/>
  <c r="AJ677" i="14"/>
  <c r="S677" i="14"/>
  <c r="AI677" i="14"/>
  <c r="N677" i="14"/>
  <c r="AK677" i="14"/>
  <c r="I677" i="14"/>
  <c r="D677" i="14"/>
  <c r="AR676" i="14"/>
  <c r="AQ676" i="14"/>
  <c r="AM676" i="14"/>
  <c r="AP676" i="14"/>
  <c r="X676" i="14"/>
  <c r="AJ676" i="14"/>
  <c r="S676" i="14"/>
  <c r="AC676" i="14"/>
  <c r="AH676" i="14"/>
  <c r="I676" i="14"/>
  <c r="D676" i="14"/>
  <c r="AL676" i="14"/>
  <c r="AR675" i="14"/>
  <c r="AQ675" i="14"/>
  <c r="AJ675" i="14"/>
  <c r="AC675" i="14"/>
  <c r="AH675" i="14"/>
  <c r="X675" i="14"/>
  <c r="S675" i="14"/>
  <c r="AI675" i="14"/>
  <c r="I675" i="14"/>
  <c r="AM675" i="14"/>
  <c r="AP675" i="14"/>
  <c r="D675" i="14"/>
  <c r="AQ674" i="14"/>
  <c r="AR674" i="14"/>
  <c r="AO674" i="14"/>
  <c r="AL674" i="14"/>
  <c r="AC674" i="14"/>
  <c r="AH674" i="14"/>
  <c r="X674" i="14"/>
  <c r="AJ674" i="14"/>
  <c r="S674" i="14"/>
  <c r="AI674" i="14"/>
  <c r="I674" i="14"/>
  <c r="AM674" i="14"/>
  <c r="AP674" i="14"/>
  <c r="D674" i="14"/>
  <c r="AQ673" i="14"/>
  <c r="AR673" i="14"/>
  <c r="AM673" i="14"/>
  <c r="AP673" i="14"/>
  <c r="AL673" i="14"/>
  <c r="X673" i="14"/>
  <c r="AJ673" i="14"/>
  <c r="S673" i="14"/>
  <c r="AC673" i="14"/>
  <c r="AH673" i="14"/>
  <c r="N673" i="14"/>
  <c r="AK673" i="14"/>
  <c r="I673" i="14"/>
  <c r="D673" i="14"/>
  <c r="AR672" i="14"/>
  <c r="AQ672" i="14"/>
  <c r="AJ672" i="14"/>
  <c r="X672" i="14"/>
  <c r="S672" i="14"/>
  <c r="AC672" i="14"/>
  <c r="AH672" i="14"/>
  <c r="I672" i="14"/>
  <c r="AM672" i="14"/>
  <c r="AP672" i="14"/>
  <c r="D672" i="14"/>
  <c r="AR671" i="14"/>
  <c r="AQ671" i="14"/>
  <c r="AC671" i="14"/>
  <c r="AH671" i="14"/>
  <c r="X671" i="14"/>
  <c r="AJ671" i="14"/>
  <c r="S671" i="14"/>
  <c r="AI671" i="14"/>
  <c r="I671" i="14"/>
  <c r="AM671" i="14"/>
  <c r="D671" i="14"/>
  <c r="N671" i="14"/>
  <c r="AK671" i="14"/>
  <c r="AN671" i="14"/>
  <c r="AQ670" i="14"/>
  <c r="AR670" i="14"/>
  <c r="AM670" i="14"/>
  <c r="AP670" i="14"/>
  <c r="AL670" i="14"/>
  <c r="X670" i="14"/>
  <c r="AJ670" i="14"/>
  <c r="S670" i="14"/>
  <c r="AI670" i="14"/>
  <c r="AO670" i="14"/>
  <c r="N670" i="14"/>
  <c r="AK670" i="14"/>
  <c r="I670" i="14"/>
  <c r="D670" i="14"/>
  <c r="AQ669" i="14"/>
  <c r="AR669" i="14"/>
  <c r="AM669" i="14"/>
  <c r="AI669" i="14"/>
  <c r="X669" i="14"/>
  <c r="AJ669" i="14"/>
  <c r="S669" i="14"/>
  <c r="I669" i="14"/>
  <c r="D669" i="14"/>
  <c r="N669" i="14"/>
  <c r="AK669" i="14"/>
  <c r="AQ668" i="14"/>
  <c r="AR668" i="14"/>
  <c r="AJ668" i="14"/>
  <c r="X668" i="14"/>
  <c r="S668" i="14"/>
  <c r="AI668" i="14"/>
  <c r="I668" i="14"/>
  <c r="AM668" i="14"/>
  <c r="AP668" i="14"/>
  <c r="D668" i="14"/>
  <c r="AR667" i="14"/>
  <c r="AQ667" i="14"/>
  <c r="X667" i="14"/>
  <c r="AC667" i="14"/>
  <c r="AH667" i="14"/>
  <c r="S667" i="14"/>
  <c r="AI667" i="14"/>
  <c r="I667" i="14"/>
  <c r="AM667" i="14"/>
  <c r="D667" i="14"/>
  <c r="N667" i="14"/>
  <c r="AK667" i="14"/>
  <c r="AQ666" i="14"/>
  <c r="AR666" i="14"/>
  <c r="AM666" i="14"/>
  <c r="AP666" i="14"/>
  <c r="AL666" i="14"/>
  <c r="X666" i="14"/>
  <c r="AJ666" i="14"/>
  <c r="S666" i="14"/>
  <c r="AI666" i="14"/>
  <c r="AO666" i="14"/>
  <c r="N666" i="14"/>
  <c r="AK666" i="14"/>
  <c r="I666" i="14"/>
  <c r="D666" i="14"/>
  <c r="AQ665" i="14"/>
  <c r="AR665" i="14"/>
  <c r="AM665" i="14"/>
  <c r="AP665" i="14"/>
  <c r="AI665" i="14"/>
  <c r="X665" i="14"/>
  <c r="AJ665" i="14"/>
  <c r="S665" i="14"/>
  <c r="I665" i="14"/>
  <c r="D665" i="14"/>
  <c r="N665" i="14"/>
  <c r="AK665" i="14"/>
  <c r="AQ664" i="14"/>
  <c r="AR664" i="14"/>
  <c r="AJ664" i="14"/>
  <c r="AI664" i="14"/>
  <c r="X664" i="14"/>
  <c r="S664" i="14"/>
  <c r="AC664" i="14"/>
  <c r="AH664" i="14"/>
  <c r="I664" i="14"/>
  <c r="AM664" i="14"/>
  <c r="AP664" i="14"/>
  <c r="D664" i="14"/>
  <c r="AR663" i="14"/>
  <c r="AQ663" i="14"/>
  <c r="X663" i="14"/>
  <c r="AC663" i="14"/>
  <c r="AH663" i="14"/>
  <c r="S663" i="14"/>
  <c r="AI663" i="14"/>
  <c r="I663" i="14"/>
  <c r="AM663" i="14"/>
  <c r="D663" i="14"/>
  <c r="N663" i="14"/>
  <c r="AK663" i="14"/>
  <c r="AQ662" i="14"/>
  <c r="AR662" i="14"/>
  <c r="AM662" i="14"/>
  <c r="AP662" i="14"/>
  <c r="AL662" i="14"/>
  <c r="X662" i="14"/>
  <c r="AJ662" i="14"/>
  <c r="S662" i="14"/>
  <c r="AI662" i="14"/>
  <c r="AO662" i="14"/>
  <c r="N662" i="14"/>
  <c r="AK662" i="14"/>
  <c r="I662" i="14"/>
  <c r="D662" i="14"/>
  <c r="AQ661" i="14"/>
  <c r="AR661" i="14"/>
  <c r="AM661" i="14"/>
  <c r="AP661" i="14"/>
  <c r="AI661" i="14"/>
  <c r="X661" i="14"/>
  <c r="AJ661" i="14"/>
  <c r="S661" i="14"/>
  <c r="I661" i="14"/>
  <c r="D661" i="14"/>
  <c r="N661" i="14"/>
  <c r="AK661" i="14"/>
  <c r="AQ660" i="14"/>
  <c r="AR660" i="14"/>
  <c r="AJ660" i="14"/>
  <c r="AI660" i="14"/>
  <c r="X660" i="14"/>
  <c r="S660" i="14"/>
  <c r="AC660" i="14"/>
  <c r="AH660" i="14"/>
  <c r="I660" i="14"/>
  <c r="AM660" i="14"/>
  <c r="AP660" i="14"/>
  <c r="D660" i="14"/>
  <c r="AR659" i="14"/>
  <c r="AQ659" i="14"/>
  <c r="X659" i="14"/>
  <c r="AC659" i="14"/>
  <c r="AH659" i="14"/>
  <c r="S659" i="14"/>
  <c r="AI659" i="14"/>
  <c r="I659" i="14"/>
  <c r="AM659" i="14"/>
  <c r="D659" i="14"/>
  <c r="N659" i="14"/>
  <c r="AK659" i="14"/>
  <c r="AQ658" i="14"/>
  <c r="AR658" i="14"/>
  <c r="AL658" i="14"/>
  <c r="AC658" i="14"/>
  <c r="AH658" i="14"/>
  <c r="X658" i="14"/>
  <c r="AJ658" i="14"/>
  <c r="S658" i="14"/>
  <c r="AI658" i="14"/>
  <c r="AO658" i="14"/>
  <c r="I658" i="14"/>
  <c r="AM658" i="14"/>
  <c r="AP658" i="14"/>
  <c r="D658" i="14"/>
  <c r="AQ657" i="14"/>
  <c r="AR657" i="14"/>
  <c r="AM657" i="14"/>
  <c r="AP657" i="14"/>
  <c r="AL657" i="14"/>
  <c r="AO657" i="14"/>
  <c r="X657" i="14"/>
  <c r="AJ657" i="14"/>
  <c r="S657" i="14"/>
  <c r="AI657" i="14"/>
  <c r="N657" i="14"/>
  <c r="AK657" i="14"/>
  <c r="I657" i="14"/>
  <c r="D657" i="14"/>
  <c r="AQ656" i="14"/>
  <c r="AR656" i="14"/>
  <c r="AM656" i="14"/>
  <c r="AP656" i="14"/>
  <c r="X656" i="14"/>
  <c r="AJ656" i="14"/>
  <c r="S656" i="14"/>
  <c r="AC656" i="14"/>
  <c r="AH656" i="14"/>
  <c r="I656" i="14"/>
  <c r="D656" i="14"/>
  <c r="AL656" i="14"/>
  <c r="AR655" i="14"/>
  <c r="AQ655" i="14"/>
  <c r="X655" i="14"/>
  <c r="AC655" i="14"/>
  <c r="AH655" i="14"/>
  <c r="S655" i="14"/>
  <c r="AI655" i="14"/>
  <c r="I655" i="14"/>
  <c r="AM655" i="14"/>
  <c r="D655" i="14"/>
  <c r="AL655" i="14"/>
  <c r="AQ654" i="14"/>
  <c r="AR654" i="14"/>
  <c r="AL654" i="14"/>
  <c r="AC654" i="14"/>
  <c r="AH654" i="14"/>
  <c r="X654" i="14"/>
  <c r="AJ654" i="14"/>
  <c r="S654" i="14"/>
  <c r="AI654" i="14"/>
  <c r="AO654" i="14"/>
  <c r="I654" i="14"/>
  <c r="AM654" i="14"/>
  <c r="AP654" i="14"/>
  <c r="D654" i="14"/>
  <c r="AQ653" i="14"/>
  <c r="AR653" i="14"/>
  <c r="AM653" i="14"/>
  <c r="AL653" i="14"/>
  <c r="AO653" i="14"/>
  <c r="X653" i="14"/>
  <c r="AJ653" i="14"/>
  <c r="S653" i="14"/>
  <c r="AI653" i="14"/>
  <c r="N653" i="14"/>
  <c r="AK653" i="14"/>
  <c r="I653" i="14"/>
  <c r="D653" i="14"/>
  <c r="AQ652" i="14"/>
  <c r="AR652" i="14"/>
  <c r="AM652" i="14"/>
  <c r="X652" i="14"/>
  <c r="AJ652" i="14"/>
  <c r="S652" i="14"/>
  <c r="AC652" i="14"/>
  <c r="AH652" i="14"/>
  <c r="I652" i="14"/>
  <c r="D652" i="14"/>
  <c r="AL652" i="14"/>
  <c r="AR651" i="14"/>
  <c r="AQ651" i="14"/>
  <c r="X651" i="14"/>
  <c r="AC651" i="14"/>
  <c r="AH651" i="14"/>
  <c r="S651" i="14"/>
  <c r="AI651" i="14"/>
  <c r="I651" i="14"/>
  <c r="AM651" i="14"/>
  <c r="D651" i="14"/>
  <c r="AL651" i="14"/>
  <c r="AO651" i="14"/>
  <c r="AQ650" i="14"/>
  <c r="AR650" i="14"/>
  <c r="AL650" i="14"/>
  <c r="AC650" i="14"/>
  <c r="AH650" i="14"/>
  <c r="X650" i="14"/>
  <c r="AJ650" i="14"/>
  <c r="S650" i="14"/>
  <c r="AI650" i="14"/>
  <c r="I650" i="14"/>
  <c r="AM650" i="14"/>
  <c r="D650" i="14"/>
  <c r="AQ649" i="14"/>
  <c r="AR649" i="14"/>
  <c r="AM649" i="14"/>
  <c r="AL649" i="14"/>
  <c r="X649" i="14"/>
  <c r="AJ649" i="14"/>
  <c r="S649" i="14"/>
  <c r="AI649" i="14"/>
  <c r="N649" i="14"/>
  <c r="AK649" i="14"/>
  <c r="I649" i="14"/>
  <c r="D649" i="14"/>
  <c r="AQ648" i="14"/>
  <c r="AR648" i="14"/>
  <c r="AM648" i="14"/>
  <c r="AP648" i="14"/>
  <c r="X648" i="14"/>
  <c r="AJ648" i="14"/>
  <c r="S648" i="14"/>
  <c r="AC648" i="14"/>
  <c r="AH648" i="14"/>
  <c r="I648" i="14"/>
  <c r="D648" i="14"/>
  <c r="AL648" i="14"/>
  <c r="AR647" i="14"/>
  <c r="AQ647" i="14"/>
  <c r="X647" i="14"/>
  <c r="AC647" i="14"/>
  <c r="AH647" i="14"/>
  <c r="S647" i="14"/>
  <c r="AI647" i="14"/>
  <c r="I647" i="14"/>
  <c r="AM647" i="14"/>
  <c r="D647" i="14"/>
  <c r="AL647" i="14"/>
  <c r="AO647" i="14"/>
  <c r="AQ646" i="14"/>
  <c r="AR646" i="14"/>
  <c r="AL646" i="14"/>
  <c r="AC646" i="14"/>
  <c r="AH646" i="14"/>
  <c r="X646" i="14"/>
  <c r="AJ646" i="14"/>
  <c r="S646" i="14"/>
  <c r="AI646" i="14"/>
  <c r="I646" i="14"/>
  <c r="AM646" i="14"/>
  <c r="D646" i="14"/>
  <c r="AQ645" i="14"/>
  <c r="AR645" i="14"/>
  <c r="AM645" i="14"/>
  <c r="AL645" i="14"/>
  <c r="X645" i="14"/>
  <c r="AJ645" i="14"/>
  <c r="S645" i="14"/>
  <c r="AC645" i="14"/>
  <c r="AH645" i="14"/>
  <c r="N645" i="14"/>
  <c r="AK645" i="14"/>
  <c r="I645" i="14"/>
  <c r="D645" i="14"/>
  <c r="AQ644" i="14"/>
  <c r="AR644" i="14"/>
  <c r="AM644" i="14"/>
  <c r="AP644" i="14"/>
  <c r="AJ644" i="14"/>
  <c r="X644" i="14"/>
  <c r="S644" i="14"/>
  <c r="AC644" i="14"/>
  <c r="AH644" i="14"/>
  <c r="I644" i="14"/>
  <c r="D644" i="14"/>
  <c r="AR643" i="14"/>
  <c r="AQ643" i="14"/>
  <c r="AJ643" i="14"/>
  <c r="X643" i="14"/>
  <c r="AC643" i="14"/>
  <c r="AH643" i="14"/>
  <c r="S643" i="14"/>
  <c r="AI643" i="14"/>
  <c r="I643" i="14"/>
  <c r="AM643" i="14"/>
  <c r="AP643" i="14"/>
  <c r="D643" i="14"/>
  <c r="AQ642" i="14"/>
  <c r="AR642" i="14"/>
  <c r="AO642" i="14"/>
  <c r="AL642" i="14"/>
  <c r="AC642" i="14"/>
  <c r="AH642" i="14"/>
  <c r="X642" i="14"/>
  <c r="AJ642" i="14"/>
  <c r="S642" i="14"/>
  <c r="AI642" i="14"/>
  <c r="I642" i="14"/>
  <c r="AM642" i="14"/>
  <c r="AP642" i="14"/>
  <c r="D642" i="14"/>
  <c r="AQ641" i="14"/>
  <c r="AR641" i="14"/>
  <c r="AM641" i="14"/>
  <c r="AP641" i="14"/>
  <c r="AL641" i="14"/>
  <c r="AI641" i="14"/>
  <c r="X641" i="14"/>
  <c r="AJ641" i="14"/>
  <c r="S641" i="14"/>
  <c r="AC641" i="14"/>
  <c r="AH641" i="14"/>
  <c r="N641" i="14"/>
  <c r="AK641" i="14"/>
  <c r="I641" i="14"/>
  <c r="D641" i="14"/>
  <c r="AQ640" i="14"/>
  <c r="AR640" i="14"/>
  <c r="AM640" i="14"/>
  <c r="AP640" i="14"/>
  <c r="AJ640" i="14"/>
  <c r="X640" i="14"/>
  <c r="S640" i="14"/>
  <c r="AC640" i="14"/>
  <c r="AH640" i="14"/>
  <c r="I640" i="14"/>
  <c r="D640" i="14"/>
  <c r="AR639" i="14"/>
  <c r="AQ639" i="14"/>
  <c r="AJ639" i="14"/>
  <c r="X639" i="14"/>
  <c r="AC639" i="14"/>
  <c r="AH639" i="14"/>
  <c r="S639" i="14"/>
  <c r="AI639" i="14"/>
  <c r="I639" i="14"/>
  <c r="AM639" i="14"/>
  <c r="AP639" i="14"/>
  <c r="D639" i="14"/>
  <c r="AQ638" i="14"/>
  <c r="AR638" i="14"/>
  <c r="AO638" i="14"/>
  <c r="AL638" i="14"/>
  <c r="AC638" i="14"/>
  <c r="AH638" i="14"/>
  <c r="X638" i="14"/>
  <c r="AJ638" i="14"/>
  <c r="S638" i="14"/>
  <c r="AI638" i="14"/>
  <c r="I638" i="14"/>
  <c r="AM638" i="14"/>
  <c r="AP638" i="14"/>
  <c r="D638" i="14"/>
  <c r="AQ637" i="14"/>
  <c r="AR637" i="14"/>
  <c r="AM637" i="14"/>
  <c r="AP637" i="14"/>
  <c r="AL637" i="14"/>
  <c r="AI637" i="14"/>
  <c r="X637" i="14"/>
  <c r="AJ637" i="14"/>
  <c r="S637" i="14"/>
  <c r="AC637" i="14"/>
  <c r="AH637" i="14"/>
  <c r="N637" i="14"/>
  <c r="AK637" i="14"/>
  <c r="I637" i="14"/>
  <c r="D637" i="14"/>
  <c r="AQ636" i="14"/>
  <c r="AR636" i="14"/>
  <c r="AM636" i="14"/>
  <c r="AP636" i="14"/>
  <c r="AJ636" i="14"/>
  <c r="X636" i="14"/>
  <c r="S636" i="14"/>
  <c r="AC636" i="14"/>
  <c r="AH636" i="14"/>
  <c r="I636" i="14"/>
  <c r="D636" i="14"/>
  <c r="AR635" i="14"/>
  <c r="AQ635" i="14"/>
  <c r="AJ635" i="14"/>
  <c r="X635" i="14"/>
  <c r="AC635" i="14"/>
  <c r="AH635" i="14"/>
  <c r="S635" i="14"/>
  <c r="AI635" i="14"/>
  <c r="I635" i="14"/>
  <c r="AM635" i="14"/>
  <c r="AP635" i="14"/>
  <c r="D635" i="14"/>
  <c r="AQ634" i="14"/>
  <c r="AR634" i="14"/>
  <c r="AO634" i="14"/>
  <c r="AL634" i="14"/>
  <c r="AC634" i="14"/>
  <c r="AH634" i="14"/>
  <c r="X634" i="14"/>
  <c r="AJ634" i="14"/>
  <c r="S634" i="14"/>
  <c r="AI634" i="14"/>
  <c r="I634" i="14"/>
  <c r="AM634" i="14"/>
  <c r="AP634" i="14"/>
  <c r="D634" i="14"/>
  <c r="AQ633" i="14"/>
  <c r="AR633" i="14"/>
  <c r="AM633" i="14"/>
  <c r="AP633" i="14"/>
  <c r="AL633" i="14"/>
  <c r="AI633" i="14"/>
  <c r="X633" i="14"/>
  <c r="AJ633" i="14"/>
  <c r="S633" i="14"/>
  <c r="AC633" i="14"/>
  <c r="AH633" i="14"/>
  <c r="N633" i="14"/>
  <c r="AK633" i="14"/>
  <c r="I633" i="14"/>
  <c r="D633" i="14"/>
  <c r="AQ632" i="14"/>
  <c r="AR632" i="14"/>
  <c r="AM632" i="14"/>
  <c r="AP632" i="14"/>
  <c r="AJ632" i="14"/>
  <c r="X632" i="14"/>
  <c r="S632" i="14"/>
  <c r="AC632" i="14"/>
  <c r="AH632" i="14"/>
  <c r="I632" i="14"/>
  <c r="D632" i="14"/>
  <c r="AR631" i="14"/>
  <c r="AQ631" i="14"/>
  <c r="AJ631" i="14"/>
  <c r="X631" i="14"/>
  <c r="AC631" i="14"/>
  <c r="AH631" i="14"/>
  <c r="S631" i="14"/>
  <c r="AI631" i="14"/>
  <c r="I631" i="14"/>
  <c r="AM631" i="14"/>
  <c r="AP631" i="14"/>
  <c r="D631" i="14"/>
  <c r="AQ630" i="14"/>
  <c r="AR630" i="14"/>
  <c r="AO630" i="14"/>
  <c r="AL630" i="14"/>
  <c r="AC630" i="14"/>
  <c r="AH630" i="14"/>
  <c r="X630" i="14"/>
  <c r="AJ630" i="14"/>
  <c r="S630" i="14"/>
  <c r="AI630" i="14"/>
  <c r="I630" i="14"/>
  <c r="AM630" i="14"/>
  <c r="AP630" i="14"/>
  <c r="D630" i="14"/>
  <c r="AQ629" i="14"/>
  <c r="AR629" i="14"/>
  <c r="AM629" i="14"/>
  <c r="AP629" i="14"/>
  <c r="AL629" i="14"/>
  <c r="AI629" i="14"/>
  <c r="X629" i="14"/>
  <c r="AJ629" i="14"/>
  <c r="S629" i="14"/>
  <c r="AC629" i="14"/>
  <c r="AH629" i="14"/>
  <c r="N629" i="14"/>
  <c r="AK629" i="14"/>
  <c r="I629" i="14"/>
  <c r="D629" i="14"/>
  <c r="AQ628" i="14"/>
  <c r="AR628" i="14"/>
  <c r="AM628" i="14"/>
  <c r="AP628" i="14"/>
  <c r="AJ628" i="14"/>
  <c r="X628" i="14"/>
  <c r="S628" i="14"/>
  <c r="AC628" i="14"/>
  <c r="AH628" i="14"/>
  <c r="I628" i="14"/>
  <c r="D628" i="14"/>
  <c r="AR627" i="14"/>
  <c r="AQ627" i="14"/>
  <c r="AJ627" i="14"/>
  <c r="X627" i="14"/>
  <c r="AC627" i="14"/>
  <c r="AH627" i="14"/>
  <c r="S627" i="14"/>
  <c r="AI627" i="14"/>
  <c r="I627" i="14"/>
  <c r="AM627" i="14"/>
  <c r="AP627" i="14"/>
  <c r="D627" i="14"/>
  <c r="AQ626" i="14"/>
  <c r="AR626" i="14"/>
  <c r="AO626" i="14"/>
  <c r="AL626" i="14"/>
  <c r="AC626" i="14"/>
  <c r="AH626" i="14"/>
  <c r="X626" i="14"/>
  <c r="AJ626" i="14"/>
  <c r="S626" i="14"/>
  <c r="AI626" i="14"/>
  <c r="I626" i="14"/>
  <c r="AM626" i="14"/>
  <c r="AP626" i="14"/>
  <c r="D626" i="14"/>
  <c r="AQ625" i="14"/>
  <c r="AR625" i="14"/>
  <c r="AM625" i="14"/>
  <c r="AP625" i="14"/>
  <c r="AL625" i="14"/>
  <c r="AI625" i="14"/>
  <c r="X625" i="14"/>
  <c r="AJ625" i="14"/>
  <c r="S625" i="14"/>
  <c r="AC625" i="14"/>
  <c r="AH625" i="14"/>
  <c r="N625" i="14"/>
  <c r="AK625" i="14"/>
  <c r="I625" i="14"/>
  <c r="D625" i="14"/>
  <c r="AQ624" i="14"/>
  <c r="AR624" i="14"/>
  <c r="AM624" i="14"/>
  <c r="AP624" i="14"/>
  <c r="AJ624" i="14"/>
  <c r="X624" i="14"/>
  <c r="S624" i="14"/>
  <c r="AC624" i="14"/>
  <c r="AH624" i="14"/>
  <c r="I624" i="14"/>
  <c r="D624" i="14"/>
  <c r="AR623" i="14"/>
  <c r="AQ623" i="14"/>
  <c r="AJ623" i="14"/>
  <c r="X623" i="14"/>
  <c r="AC623" i="14"/>
  <c r="AH623" i="14"/>
  <c r="S623" i="14"/>
  <c r="AI623" i="14"/>
  <c r="I623" i="14"/>
  <c r="AM623" i="14"/>
  <c r="AP623" i="14"/>
  <c r="D623" i="14"/>
  <c r="AQ622" i="14"/>
  <c r="AR622" i="14"/>
  <c r="AO622" i="14"/>
  <c r="AL622" i="14"/>
  <c r="AC622" i="14"/>
  <c r="AH622" i="14"/>
  <c r="X622" i="14"/>
  <c r="AJ622" i="14"/>
  <c r="S622" i="14"/>
  <c r="AI622" i="14"/>
  <c r="I622" i="14"/>
  <c r="AM622" i="14"/>
  <c r="AP622" i="14"/>
  <c r="D622" i="14"/>
  <c r="AR621" i="14"/>
  <c r="AQ621" i="14"/>
  <c r="AM621" i="14"/>
  <c r="AJ621" i="14"/>
  <c r="AP621" i="14"/>
  <c r="X621" i="14"/>
  <c r="S621" i="14"/>
  <c r="AC621" i="14"/>
  <c r="AH621" i="14"/>
  <c r="N621" i="14"/>
  <c r="AK621" i="14"/>
  <c r="I621" i="14"/>
  <c r="D621" i="14"/>
  <c r="AL621" i="14"/>
  <c r="AR620" i="14"/>
  <c r="AQ620" i="14"/>
  <c r="AM620" i="14"/>
  <c r="AP620" i="14"/>
  <c r="AJ620" i="14"/>
  <c r="AC620" i="14"/>
  <c r="AH620" i="14"/>
  <c r="X620" i="14"/>
  <c r="S620" i="14"/>
  <c r="AI620" i="14"/>
  <c r="I620" i="14"/>
  <c r="D620" i="14"/>
  <c r="AR619" i="14"/>
  <c r="AQ619" i="14"/>
  <c r="AL619" i="14"/>
  <c r="AJ619" i="14"/>
  <c r="AC619" i="14"/>
  <c r="AH619" i="14"/>
  <c r="X619" i="14"/>
  <c r="S619" i="14"/>
  <c r="AI619" i="14"/>
  <c r="AO619" i="14"/>
  <c r="I619" i="14"/>
  <c r="AM619" i="14"/>
  <c r="AP619" i="14"/>
  <c r="D619" i="14"/>
  <c r="AQ618" i="14"/>
  <c r="AR618" i="14"/>
  <c r="AL618" i="14"/>
  <c r="AC618" i="14"/>
  <c r="AH618" i="14"/>
  <c r="X618" i="14"/>
  <c r="AJ618" i="14"/>
  <c r="S618" i="14"/>
  <c r="AI618" i="14"/>
  <c r="I618" i="14"/>
  <c r="AM618" i="14"/>
  <c r="AP618" i="14"/>
  <c r="D618" i="14"/>
  <c r="AR617" i="14"/>
  <c r="AQ617" i="14"/>
  <c r="AC617" i="14"/>
  <c r="AH617" i="14"/>
  <c r="X617" i="14"/>
  <c r="AJ617" i="14"/>
  <c r="S617" i="14"/>
  <c r="AI617" i="14"/>
  <c r="I617" i="14"/>
  <c r="AM617" i="14"/>
  <c r="AP617" i="14"/>
  <c r="D617" i="14"/>
  <c r="AL617" i="14"/>
  <c r="AO617" i="14"/>
  <c r="AR616" i="14"/>
  <c r="AQ616" i="14"/>
  <c r="AL616" i="14"/>
  <c r="AO616" i="14"/>
  <c r="X616" i="14"/>
  <c r="AC616" i="14"/>
  <c r="AH616" i="14"/>
  <c r="S616" i="14"/>
  <c r="AI616" i="14"/>
  <c r="N616" i="14"/>
  <c r="AK616" i="14"/>
  <c r="I616" i="14"/>
  <c r="AM616" i="14"/>
  <c r="D616" i="14"/>
  <c r="AQ615" i="14"/>
  <c r="AR615" i="14"/>
  <c r="AM615" i="14"/>
  <c r="AL615" i="14"/>
  <c r="AI615" i="14"/>
  <c r="AO615" i="14"/>
  <c r="X615" i="14"/>
  <c r="AJ615" i="14"/>
  <c r="S615" i="14"/>
  <c r="AC615" i="14"/>
  <c r="AH615" i="14"/>
  <c r="I615" i="14"/>
  <c r="N615" i="14"/>
  <c r="AK615" i="14"/>
  <c r="AN615" i="14"/>
  <c r="D615" i="14"/>
  <c r="AR614" i="14"/>
  <c r="AQ614" i="14"/>
  <c r="AM614" i="14"/>
  <c r="AJ614" i="14"/>
  <c r="AP614" i="14"/>
  <c r="X614" i="14"/>
  <c r="S614" i="14"/>
  <c r="AI614" i="14"/>
  <c r="I614" i="14"/>
  <c r="D614" i="14"/>
  <c r="AQ613" i="14"/>
  <c r="AR613" i="14"/>
  <c r="AC613" i="14"/>
  <c r="AH613" i="14"/>
  <c r="X613" i="14"/>
  <c r="AJ613" i="14"/>
  <c r="S613" i="14"/>
  <c r="AI613" i="14"/>
  <c r="AO613" i="14"/>
  <c r="I613" i="14"/>
  <c r="AM613" i="14"/>
  <c r="AP613" i="14"/>
  <c r="D613" i="14"/>
  <c r="AL613" i="14"/>
  <c r="AR612" i="14"/>
  <c r="AQ612" i="14"/>
  <c r="AL612" i="14"/>
  <c r="X612" i="14"/>
  <c r="AC612" i="14"/>
  <c r="AH612" i="14"/>
  <c r="S612" i="14"/>
  <c r="AI612" i="14"/>
  <c r="N612" i="14"/>
  <c r="AK612" i="14"/>
  <c r="I612" i="14"/>
  <c r="AM612" i="14"/>
  <c r="D612" i="14"/>
  <c r="AQ611" i="14"/>
  <c r="AR611" i="14"/>
  <c r="AM611" i="14"/>
  <c r="AL611" i="14"/>
  <c r="AI611" i="14"/>
  <c r="AO611" i="14"/>
  <c r="X611" i="14"/>
  <c r="AJ611" i="14"/>
  <c r="S611" i="14"/>
  <c r="AC611" i="14"/>
  <c r="AH611" i="14"/>
  <c r="I611" i="14"/>
  <c r="N611" i="14"/>
  <c r="AK611" i="14"/>
  <c r="D611" i="14"/>
  <c r="AR610" i="14"/>
  <c r="AQ610" i="14"/>
  <c r="AM610" i="14"/>
  <c r="AJ610" i="14"/>
  <c r="AP610" i="14"/>
  <c r="X610" i="14"/>
  <c r="S610" i="14"/>
  <c r="AI610" i="14"/>
  <c r="I610" i="14"/>
  <c r="D610" i="14"/>
  <c r="AQ609" i="14"/>
  <c r="AR609" i="14"/>
  <c r="AC609" i="14"/>
  <c r="AH609" i="14"/>
  <c r="X609" i="14"/>
  <c r="AJ609" i="14"/>
  <c r="S609" i="14"/>
  <c r="AI609" i="14"/>
  <c r="I609" i="14"/>
  <c r="AM609" i="14"/>
  <c r="AP609" i="14"/>
  <c r="D609" i="14"/>
  <c r="AL609" i="14"/>
  <c r="AO609" i="14"/>
  <c r="AR608" i="14"/>
  <c r="AQ608" i="14"/>
  <c r="AL608" i="14"/>
  <c r="AH608" i="14"/>
  <c r="X608" i="14"/>
  <c r="AC608" i="14"/>
  <c r="S608" i="14"/>
  <c r="AI608" i="14"/>
  <c r="N608" i="14"/>
  <c r="AK608" i="14"/>
  <c r="AN608" i="14"/>
  <c r="I608" i="14"/>
  <c r="AM608" i="14"/>
  <c r="D608" i="14"/>
  <c r="AQ607" i="14"/>
  <c r="AR607" i="14"/>
  <c r="AM607" i="14"/>
  <c r="AL607" i="14"/>
  <c r="X607" i="14"/>
  <c r="AJ607" i="14"/>
  <c r="S607" i="14"/>
  <c r="AC607" i="14"/>
  <c r="AH607" i="14"/>
  <c r="I607" i="14"/>
  <c r="N607" i="14"/>
  <c r="AK607" i="14"/>
  <c r="D607" i="14"/>
  <c r="AR606" i="14"/>
  <c r="AQ606" i="14"/>
  <c r="AM606" i="14"/>
  <c r="AJ606" i="14"/>
  <c r="AP606" i="14"/>
  <c r="X606" i="14"/>
  <c r="S606" i="14"/>
  <c r="AI606" i="14"/>
  <c r="I606" i="14"/>
  <c r="D606" i="14"/>
  <c r="AQ605" i="14"/>
  <c r="AR605" i="14"/>
  <c r="AC605" i="14"/>
  <c r="AH605" i="14"/>
  <c r="X605" i="14"/>
  <c r="AJ605" i="14"/>
  <c r="S605" i="14"/>
  <c r="AI605" i="14"/>
  <c r="I605" i="14"/>
  <c r="AM605" i="14"/>
  <c r="D605" i="14"/>
  <c r="AL605" i="14"/>
  <c r="AO605" i="14"/>
  <c r="AR604" i="14"/>
  <c r="AQ604" i="14"/>
  <c r="AL604" i="14"/>
  <c r="AO604" i="14"/>
  <c r="AH604" i="14"/>
  <c r="X604" i="14"/>
  <c r="AC604" i="14"/>
  <c r="S604" i="14"/>
  <c r="AI604" i="14"/>
  <c r="N604" i="14"/>
  <c r="AK604" i="14"/>
  <c r="AN604" i="14"/>
  <c r="I604" i="14"/>
  <c r="AM604" i="14"/>
  <c r="D604" i="14"/>
  <c r="AQ603" i="14"/>
  <c r="AR603" i="14"/>
  <c r="AM603" i="14"/>
  <c r="AP603" i="14"/>
  <c r="AL603" i="14"/>
  <c r="X603" i="14"/>
  <c r="AJ603" i="14"/>
  <c r="S603" i="14"/>
  <c r="AC603" i="14"/>
  <c r="AH603" i="14"/>
  <c r="I603" i="14"/>
  <c r="N603" i="14"/>
  <c r="AK603" i="14"/>
  <c r="D603" i="14"/>
  <c r="AR602" i="14"/>
  <c r="AQ602" i="14"/>
  <c r="AM602" i="14"/>
  <c r="X602" i="14"/>
  <c r="AJ602" i="14"/>
  <c r="AP602" i="14"/>
  <c r="S602" i="14"/>
  <c r="AI602" i="14"/>
  <c r="I602" i="14"/>
  <c r="D602" i="14"/>
  <c r="AQ601" i="14"/>
  <c r="AR601" i="14"/>
  <c r="AI601" i="14"/>
  <c r="AC601" i="14"/>
  <c r="AH601" i="14"/>
  <c r="X601" i="14"/>
  <c r="AJ601" i="14"/>
  <c r="S601" i="14"/>
  <c r="I601" i="14"/>
  <c r="AM601" i="14"/>
  <c r="AP601" i="14"/>
  <c r="D601" i="14"/>
  <c r="AL601" i="14"/>
  <c r="AO601" i="14"/>
  <c r="AR600" i="14"/>
  <c r="AQ600" i="14"/>
  <c r="AH600" i="14"/>
  <c r="X600" i="14"/>
  <c r="AC600" i="14"/>
  <c r="S600" i="14"/>
  <c r="AI600" i="14"/>
  <c r="I600" i="14"/>
  <c r="AM600" i="14"/>
  <c r="D600" i="14"/>
  <c r="AL600" i="14"/>
  <c r="AO600" i="14"/>
  <c r="AQ599" i="14"/>
  <c r="AR599" i="14"/>
  <c r="AM599" i="14"/>
  <c r="AP599" i="14"/>
  <c r="AL599" i="14"/>
  <c r="AK599" i="14"/>
  <c r="AC599" i="14"/>
  <c r="AH599" i="14"/>
  <c r="X599" i="14"/>
  <c r="AJ599" i="14"/>
  <c r="S599" i="14"/>
  <c r="AI599" i="14"/>
  <c r="AO599" i="14"/>
  <c r="I599" i="14"/>
  <c r="N599" i="14"/>
  <c r="D599" i="14"/>
  <c r="AR598" i="14"/>
  <c r="AQ598" i="14"/>
  <c r="AM598" i="14"/>
  <c r="AP598" i="14"/>
  <c r="AI598" i="14"/>
  <c r="X598" i="14"/>
  <c r="AJ598" i="14"/>
  <c r="S598" i="14"/>
  <c r="N598" i="14"/>
  <c r="AK598" i="14"/>
  <c r="I598" i="14"/>
  <c r="D598" i="14"/>
  <c r="AL598" i="14"/>
  <c r="AO598" i="14"/>
  <c r="AQ597" i="14"/>
  <c r="AR597" i="14"/>
  <c r="X597" i="14"/>
  <c r="AJ597" i="14"/>
  <c r="S597" i="14"/>
  <c r="AI597" i="14"/>
  <c r="I597" i="14"/>
  <c r="AM597" i="14"/>
  <c r="AP597" i="14"/>
  <c r="D597" i="14"/>
  <c r="AR596" i="14"/>
  <c r="AQ596" i="14"/>
  <c r="X596" i="14"/>
  <c r="AC596" i="14"/>
  <c r="AH596" i="14"/>
  <c r="S596" i="14"/>
  <c r="AI596" i="14"/>
  <c r="N596" i="14"/>
  <c r="AK596" i="14"/>
  <c r="I596" i="14"/>
  <c r="AM596" i="14"/>
  <c r="D596" i="14"/>
  <c r="AL596" i="14"/>
  <c r="AO596" i="14"/>
  <c r="AQ595" i="14"/>
  <c r="AR595" i="14"/>
  <c r="AM595" i="14"/>
  <c r="AL595" i="14"/>
  <c r="AK595" i="14"/>
  <c r="X595" i="14"/>
  <c r="AJ595" i="14"/>
  <c r="AP595" i="14"/>
  <c r="S595" i="14"/>
  <c r="AI595" i="14"/>
  <c r="AO595" i="14"/>
  <c r="N595" i="14"/>
  <c r="I595" i="14"/>
  <c r="D595" i="14"/>
  <c r="AQ594" i="14"/>
  <c r="AR594" i="14"/>
  <c r="AM594" i="14"/>
  <c r="AI594" i="14"/>
  <c r="X594" i="14"/>
  <c r="AJ594" i="14"/>
  <c r="S594" i="14"/>
  <c r="N594" i="14"/>
  <c r="AK594" i="14"/>
  <c r="I594" i="14"/>
  <c r="D594" i="14"/>
  <c r="AL594" i="14"/>
  <c r="AO594" i="14"/>
  <c r="AQ593" i="14"/>
  <c r="AR593" i="14"/>
  <c r="AI593" i="14"/>
  <c r="X593" i="14"/>
  <c r="AJ593" i="14"/>
  <c r="S593" i="14"/>
  <c r="AC593" i="14"/>
  <c r="AH593" i="14"/>
  <c r="I593" i="14"/>
  <c r="AM593" i="14"/>
  <c r="AP593" i="14"/>
  <c r="D593" i="14"/>
  <c r="AR592" i="14"/>
  <c r="AQ592" i="14"/>
  <c r="X592" i="14"/>
  <c r="AC592" i="14"/>
  <c r="AH592" i="14"/>
  <c r="S592" i="14"/>
  <c r="AI592" i="14"/>
  <c r="N592" i="14"/>
  <c r="AK592" i="14"/>
  <c r="I592" i="14"/>
  <c r="AM592" i="14"/>
  <c r="D592" i="14"/>
  <c r="AL592" i="14"/>
  <c r="AO592" i="14"/>
  <c r="AQ591" i="14"/>
  <c r="AR591" i="14"/>
  <c r="AM591" i="14"/>
  <c r="AL591" i="14"/>
  <c r="AK591" i="14"/>
  <c r="X591" i="14"/>
  <c r="AJ591" i="14"/>
  <c r="AP591" i="14"/>
  <c r="S591" i="14"/>
  <c r="AI591" i="14"/>
  <c r="AO591" i="14"/>
  <c r="N591" i="14"/>
  <c r="I591" i="14"/>
  <c r="D591" i="14"/>
  <c r="AQ590" i="14"/>
  <c r="AR590" i="14"/>
  <c r="AM590" i="14"/>
  <c r="AP590" i="14"/>
  <c r="AI590" i="14"/>
  <c r="X590" i="14"/>
  <c r="AJ590" i="14"/>
  <c r="S590" i="14"/>
  <c r="N590" i="14"/>
  <c r="AK590" i="14"/>
  <c r="I590" i="14"/>
  <c r="D590" i="14"/>
  <c r="AL590" i="14"/>
  <c r="AO590" i="14"/>
  <c r="AQ589" i="14"/>
  <c r="AR589" i="14"/>
  <c r="AI589" i="14"/>
  <c r="X589" i="14"/>
  <c r="AJ589" i="14"/>
  <c r="S589" i="14"/>
  <c r="AC589" i="14"/>
  <c r="AH589" i="14"/>
  <c r="I589" i="14"/>
  <c r="AM589" i="14"/>
  <c r="AP589" i="14"/>
  <c r="D589" i="14"/>
  <c r="AR588" i="14"/>
  <c r="AQ588" i="14"/>
  <c r="X588" i="14"/>
  <c r="AC588" i="14"/>
  <c r="AH588" i="14"/>
  <c r="S588" i="14"/>
  <c r="AI588" i="14"/>
  <c r="N588" i="14"/>
  <c r="AK588" i="14"/>
  <c r="I588" i="14"/>
  <c r="AM588" i="14"/>
  <c r="D588" i="14"/>
  <c r="AL588" i="14"/>
  <c r="AO588" i="14"/>
  <c r="AQ587" i="14"/>
  <c r="AR587" i="14"/>
  <c r="AM587" i="14"/>
  <c r="AL587" i="14"/>
  <c r="AK587" i="14"/>
  <c r="X587" i="14"/>
  <c r="AJ587" i="14"/>
  <c r="AP587" i="14"/>
  <c r="S587" i="14"/>
  <c r="AI587" i="14"/>
  <c r="AO587" i="14"/>
  <c r="N587" i="14"/>
  <c r="I587" i="14"/>
  <c r="D587" i="14"/>
  <c r="AQ586" i="14"/>
  <c r="AR586" i="14"/>
  <c r="AM586" i="14"/>
  <c r="AI586" i="14"/>
  <c r="X586" i="14"/>
  <c r="AJ586" i="14"/>
  <c r="S586" i="14"/>
  <c r="N586" i="14"/>
  <c r="AK586" i="14"/>
  <c r="I586" i="14"/>
  <c r="D586" i="14"/>
  <c r="AL586" i="14"/>
  <c r="AO586" i="14"/>
  <c r="AQ585" i="14"/>
  <c r="AR585" i="14"/>
  <c r="AI585" i="14"/>
  <c r="X585" i="14"/>
  <c r="AJ585" i="14"/>
  <c r="S585" i="14"/>
  <c r="AC585" i="14"/>
  <c r="AH585" i="14"/>
  <c r="I585" i="14"/>
  <c r="AM585" i="14"/>
  <c r="D585" i="14"/>
  <c r="AR584" i="14"/>
  <c r="AQ584" i="14"/>
  <c r="X584" i="14"/>
  <c r="AC584" i="14"/>
  <c r="AH584" i="14"/>
  <c r="S584" i="14"/>
  <c r="AI584" i="14"/>
  <c r="N584" i="14"/>
  <c r="AK584" i="14"/>
  <c r="AN584" i="14"/>
  <c r="I584" i="14"/>
  <c r="AM584" i="14"/>
  <c r="D584" i="14"/>
  <c r="AL584" i="14"/>
  <c r="AO584" i="14"/>
  <c r="AQ583" i="14"/>
  <c r="AR583" i="14"/>
  <c r="AM583" i="14"/>
  <c r="AL583" i="14"/>
  <c r="AK583" i="14"/>
  <c r="X583" i="14"/>
  <c r="AJ583" i="14"/>
  <c r="AP583" i="14"/>
  <c r="S583" i="14"/>
  <c r="AI583" i="14"/>
  <c r="AO583" i="14"/>
  <c r="N583" i="14"/>
  <c r="I583" i="14"/>
  <c r="D583" i="14"/>
  <c r="AQ582" i="14"/>
  <c r="AR582" i="14"/>
  <c r="AM582" i="14"/>
  <c r="AP582" i="14"/>
  <c r="AI582" i="14"/>
  <c r="X582" i="14"/>
  <c r="AJ582" i="14"/>
  <c r="S582" i="14"/>
  <c r="N582" i="14"/>
  <c r="AK582" i="14"/>
  <c r="I582" i="14"/>
  <c r="D582" i="14"/>
  <c r="AL582" i="14"/>
  <c r="AO582" i="14"/>
  <c r="AQ581" i="14"/>
  <c r="AR581" i="14"/>
  <c r="AI581" i="14"/>
  <c r="X581" i="14"/>
  <c r="AJ581" i="14"/>
  <c r="S581" i="14"/>
  <c r="AC581" i="14"/>
  <c r="AH581" i="14"/>
  <c r="I581" i="14"/>
  <c r="AM581" i="14"/>
  <c r="AP581" i="14"/>
  <c r="D581" i="14"/>
  <c r="AR580" i="14"/>
  <c r="AQ580" i="14"/>
  <c r="X580" i="14"/>
  <c r="AC580" i="14"/>
  <c r="AH580" i="14"/>
  <c r="S580" i="14"/>
  <c r="AI580" i="14"/>
  <c r="N580" i="14"/>
  <c r="AK580" i="14"/>
  <c r="I580" i="14"/>
  <c r="AM580" i="14"/>
  <c r="D580" i="14"/>
  <c r="AL580" i="14"/>
  <c r="AO580" i="14"/>
  <c r="AQ579" i="14"/>
  <c r="AR579" i="14"/>
  <c r="AM579" i="14"/>
  <c r="AL579" i="14"/>
  <c r="AK579" i="14"/>
  <c r="X579" i="14"/>
  <c r="AJ579" i="14"/>
  <c r="AP579" i="14"/>
  <c r="S579" i="14"/>
  <c r="AI579" i="14"/>
  <c r="AO579" i="14"/>
  <c r="N579" i="14"/>
  <c r="I579" i="14"/>
  <c r="D579" i="14"/>
  <c r="AQ578" i="14"/>
  <c r="AR578" i="14"/>
  <c r="AM578" i="14"/>
  <c r="AI578" i="14"/>
  <c r="X578" i="14"/>
  <c r="AJ578" i="14"/>
  <c r="S578" i="14"/>
  <c r="N578" i="14"/>
  <c r="AK578" i="14"/>
  <c r="I578" i="14"/>
  <c r="D578" i="14"/>
  <c r="AL578" i="14"/>
  <c r="AO578" i="14"/>
  <c r="AQ577" i="14"/>
  <c r="AR577" i="14"/>
  <c r="AI577" i="14"/>
  <c r="X577" i="14"/>
  <c r="AJ577" i="14"/>
  <c r="S577" i="14"/>
  <c r="AC577" i="14"/>
  <c r="AH577" i="14"/>
  <c r="I577" i="14"/>
  <c r="AM577" i="14"/>
  <c r="D577" i="14"/>
  <c r="AR576" i="14"/>
  <c r="AQ576" i="14"/>
  <c r="AL576" i="14"/>
  <c r="X576" i="14"/>
  <c r="AJ576" i="14"/>
  <c r="S576" i="14"/>
  <c r="AI576" i="14"/>
  <c r="I576" i="14"/>
  <c r="AM576" i="14"/>
  <c r="AP576" i="14"/>
  <c r="D576" i="14"/>
  <c r="AR575" i="14"/>
  <c r="AQ575" i="14"/>
  <c r="AM575" i="14"/>
  <c r="X575" i="14"/>
  <c r="AJ575" i="14"/>
  <c r="AP575" i="14"/>
  <c r="S575" i="14"/>
  <c r="AI575" i="14"/>
  <c r="I575" i="14"/>
  <c r="D575" i="14"/>
  <c r="AL575" i="14"/>
  <c r="AO575" i="14"/>
  <c r="AQ574" i="14"/>
  <c r="AR574" i="14"/>
  <c r="AC574" i="14"/>
  <c r="AH574" i="14"/>
  <c r="X574" i="14"/>
  <c r="AJ574" i="14"/>
  <c r="S574" i="14"/>
  <c r="AI574" i="14"/>
  <c r="I574" i="14"/>
  <c r="AM574" i="14"/>
  <c r="D574" i="14"/>
  <c r="AL574" i="14"/>
  <c r="AR573" i="14"/>
  <c r="AQ573" i="14"/>
  <c r="AL573" i="14"/>
  <c r="X573" i="14"/>
  <c r="AC573" i="14"/>
  <c r="AH573" i="14"/>
  <c r="S573" i="14"/>
  <c r="AI573" i="14"/>
  <c r="N573" i="14"/>
  <c r="AK573" i="14"/>
  <c r="AN573" i="14"/>
  <c r="I573" i="14"/>
  <c r="AM573" i="14"/>
  <c r="D573" i="14"/>
  <c r="AQ572" i="14"/>
  <c r="AR572" i="14"/>
  <c r="AM572" i="14"/>
  <c r="AP572" i="14"/>
  <c r="AL572" i="14"/>
  <c r="X572" i="14"/>
  <c r="AJ572" i="14"/>
  <c r="S572" i="14"/>
  <c r="AI572" i="14"/>
  <c r="AO572" i="14"/>
  <c r="I572" i="14"/>
  <c r="N572" i="14"/>
  <c r="AK572" i="14"/>
  <c r="D572" i="14"/>
  <c r="AR571" i="14"/>
  <c r="AQ571" i="14"/>
  <c r="AM571" i="14"/>
  <c r="X571" i="14"/>
  <c r="AJ571" i="14"/>
  <c r="S571" i="14"/>
  <c r="AI571" i="14"/>
  <c r="I571" i="14"/>
  <c r="D571" i="14"/>
  <c r="AL571" i="14"/>
  <c r="AO571" i="14"/>
  <c r="AQ570" i="14"/>
  <c r="AR570" i="14"/>
  <c r="AC570" i="14"/>
  <c r="AH570" i="14"/>
  <c r="X570" i="14"/>
  <c r="AJ570" i="14"/>
  <c r="S570" i="14"/>
  <c r="AI570" i="14"/>
  <c r="I570" i="14"/>
  <c r="AM570" i="14"/>
  <c r="AP570" i="14"/>
  <c r="D570" i="14"/>
  <c r="AL570" i="14"/>
  <c r="AR569" i="14"/>
  <c r="AQ569" i="14"/>
  <c r="AL569" i="14"/>
  <c r="AO569" i="14"/>
  <c r="X569" i="14"/>
  <c r="AC569" i="14"/>
  <c r="AH569" i="14"/>
  <c r="S569" i="14"/>
  <c r="AI569" i="14"/>
  <c r="N569" i="14"/>
  <c r="AK569" i="14"/>
  <c r="AN569" i="14"/>
  <c r="I569" i="14"/>
  <c r="AM569" i="14"/>
  <c r="D569" i="14"/>
  <c r="AQ568" i="14"/>
  <c r="AR568" i="14"/>
  <c r="AM568" i="14"/>
  <c r="AP568" i="14"/>
  <c r="AL568" i="14"/>
  <c r="AO568" i="14"/>
  <c r="X568" i="14"/>
  <c r="AJ568" i="14"/>
  <c r="S568" i="14"/>
  <c r="AI568" i="14"/>
  <c r="I568" i="14"/>
  <c r="N568" i="14"/>
  <c r="AK568" i="14"/>
  <c r="D568" i="14"/>
  <c r="AR567" i="14"/>
  <c r="AQ567" i="14"/>
  <c r="AM567" i="14"/>
  <c r="X567" i="14"/>
  <c r="AJ567" i="14"/>
  <c r="S567" i="14"/>
  <c r="AI567" i="14"/>
  <c r="I567" i="14"/>
  <c r="D567" i="14"/>
  <c r="AL567" i="14"/>
  <c r="AO567" i="14"/>
  <c r="AQ566" i="14"/>
  <c r="AR566" i="14"/>
  <c r="AC566" i="14"/>
  <c r="AH566" i="14"/>
  <c r="X566" i="14"/>
  <c r="AJ566" i="14"/>
  <c r="S566" i="14"/>
  <c r="AI566" i="14"/>
  <c r="I566" i="14"/>
  <c r="AM566" i="14"/>
  <c r="AP566" i="14"/>
  <c r="D566" i="14"/>
  <c r="AL566" i="14"/>
  <c r="AR565" i="14"/>
  <c r="AQ565" i="14"/>
  <c r="AL565" i="14"/>
  <c r="AO565" i="14"/>
  <c r="X565" i="14"/>
  <c r="AC565" i="14"/>
  <c r="AH565" i="14"/>
  <c r="S565" i="14"/>
  <c r="AI565" i="14"/>
  <c r="N565" i="14"/>
  <c r="AK565" i="14"/>
  <c r="AN565" i="14"/>
  <c r="I565" i="14"/>
  <c r="AM565" i="14"/>
  <c r="D565" i="14"/>
  <c r="AQ564" i="14"/>
  <c r="AR564" i="14"/>
  <c r="AM564" i="14"/>
  <c r="AP564" i="14"/>
  <c r="AL564" i="14"/>
  <c r="AO564" i="14"/>
  <c r="X564" i="14"/>
  <c r="AJ564" i="14"/>
  <c r="S564" i="14"/>
  <c r="AI564" i="14"/>
  <c r="I564" i="14"/>
  <c r="N564" i="14"/>
  <c r="AK564" i="14"/>
  <c r="D564" i="14"/>
  <c r="AR563" i="14"/>
  <c r="AQ563" i="14"/>
  <c r="AM563" i="14"/>
  <c r="X563" i="14"/>
  <c r="AJ563" i="14"/>
  <c r="S563" i="14"/>
  <c r="AI563" i="14"/>
  <c r="I563" i="14"/>
  <c r="D563" i="14"/>
  <c r="AL563" i="14"/>
  <c r="AO563" i="14"/>
  <c r="AQ562" i="14"/>
  <c r="AR562" i="14"/>
  <c r="AC562" i="14"/>
  <c r="AH562" i="14"/>
  <c r="X562" i="14"/>
  <c r="AJ562" i="14"/>
  <c r="S562" i="14"/>
  <c r="AI562" i="14"/>
  <c r="I562" i="14"/>
  <c r="AM562" i="14"/>
  <c r="AP562" i="14"/>
  <c r="D562" i="14"/>
  <c r="AL562" i="14"/>
  <c r="AR561" i="14"/>
  <c r="AQ561" i="14"/>
  <c r="AL561" i="14"/>
  <c r="AO561" i="14"/>
  <c r="X561" i="14"/>
  <c r="AC561" i="14"/>
  <c r="AH561" i="14"/>
  <c r="S561" i="14"/>
  <c r="AI561" i="14"/>
  <c r="N561" i="14"/>
  <c r="AK561" i="14"/>
  <c r="AN561" i="14"/>
  <c r="I561" i="14"/>
  <c r="AM561" i="14"/>
  <c r="D561" i="14"/>
  <c r="AQ560" i="14"/>
  <c r="AR560" i="14"/>
  <c r="AM560" i="14"/>
  <c r="AP560" i="14"/>
  <c r="AL560" i="14"/>
  <c r="AO560" i="14"/>
  <c r="X560" i="14"/>
  <c r="AJ560" i="14"/>
  <c r="S560" i="14"/>
  <c r="AI560" i="14"/>
  <c r="I560" i="14"/>
  <c r="N560" i="14"/>
  <c r="AK560" i="14"/>
  <c r="D560" i="14"/>
  <c r="AR559" i="14"/>
  <c r="AQ559" i="14"/>
  <c r="AM559" i="14"/>
  <c r="X559" i="14"/>
  <c r="AJ559" i="14"/>
  <c r="S559" i="14"/>
  <c r="AI559" i="14"/>
  <c r="I559" i="14"/>
  <c r="D559" i="14"/>
  <c r="AL559" i="14"/>
  <c r="AO559" i="14"/>
  <c r="AQ558" i="14"/>
  <c r="AR558" i="14"/>
  <c r="AC558" i="14"/>
  <c r="AH558" i="14"/>
  <c r="X558" i="14"/>
  <c r="AJ558" i="14"/>
  <c r="S558" i="14"/>
  <c r="AI558" i="14"/>
  <c r="I558" i="14"/>
  <c r="AM558" i="14"/>
  <c r="AP558" i="14"/>
  <c r="D558" i="14"/>
  <c r="AL558" i="14"/>
  <c r="AR557" i="14"/>
  <c r="AQ557" i="14"/>
  <c r="AL557" i="14"/>
  <c r="AO557" i="14"/>
  <c r="X557" i="14"/>
  <c r="AC557" i="14"/>
  <c r="AH557" i="14"/>
  <c r="S557" i="14"/>
  <c r="AI557" i="14"/>
  <c r="N557" i="14"/>
  <c r="AK557" i="14"/>
  <c r="AN557" i="14"/>
  <c r="I557" i="14"/>
  <c r="AM557" i="14"/>
  <c r="D557" i="14"/>
  <c r="AQ556" i="14"/>
  <c r="AR556" i="14"/>
  <c r="AM556" i="14"/>
  <c r="AP556" i="14"/>
  <c r="AL556" i="14"/>
  <c r="AO556" i="14"/>
  <c r="X556" i="14"/>
  <c r="AJ556" i="14"/>
  <c r="S556" i="14"/>
  <c r="AI556" i="14"/>
  <c r="N556" i="14"/>
  <c r="AK556" i="14"/>
  <c r="I556" i="14"/>
  <c r="D556" i="14"/>
  <c r="AR555" i="14"/>
  <c r="AQ555" i="14"/>
  <c r="AM555" i="14"/>
  <c r="AP555" i="14"/>
  <c r="X555" i="14"/>
  <c r="AJ555" i="14"/>
  <c r="S555" i="14"/>
  <c r="AI555" i="14"/>
  <c r="I555" i="14"/>
  <c r="D555" i="14"/>
  <c r="AL555" i="14"/>
  <c r="AO555" i="14"/>
  <c r="AR554" i="14"/>
  <c r="AQ554" i="14"/>
  <c r="AC554" i="14"/>
  <c r="AH554" i="14"/>
  <c r="X554" i="14"/>
  <c r="AJ554" i="14"/>
  <c r="S554" i="14"/>
  <c r="AI554" i="14"/>
  <c r="I554" i="14"/>
  <c r="AM554" i="14"/>
  <c r="D554" i="14"/>
  <c r="AL554" i="14"/>
  <c r="AO554" i="14"/>
  <c r="AR553" i="14"/>
  <c r="AQ553" i="14"/>
  <c r="AL553" i="14"/>
  <c r="AH553" i="14"/>
  <c r="AC553" i="14"/>
  <c r="X553" i="14"/>
  <c r="AJ553" i="14"/>
  <c r="S553" i="14"/>
  <c r="AI553" i="14"/>
  <c r="N553" i="14"/>
  <c r="AK553" i="14"/>
  <c r="AN553" i="14"/>
  <c r="I553" i="14"/>
  <c r="AM553" i="14"/>
  <c r="AP553" i="14"/>
  <c r="D553" i="14"/>
  <c r="AQ552" i="14"/>
  <c r="AR552" i="14"/>
  <c r="AM552" i="14"/>
  <c r="AP552" i="14"/>
  <c r="AL552" i="14"/>
  <c r="AO552" i="14"/>
  <c r="X552" i="14"/>
  <c r="AJ552" i="14"/>
  <c r="S552" i="14"/>
  <c r="AI552" i="14"/>
  <c r="N552" i="14"/>
  <c r="AK552" i="14"/>
  <c r="I552" i="14"/>
  <c r="D552" i="14"/>
  <c r="AR551" i="14"/>
  <c r="AQ551" i="14"/>
  <c r="AM551" i="14"/>
  <c r="AP551" i="14"/>
  <c r="X551" i="14"/>
  <c r="AJ551" i="14"/>
  <c r="S551" i="14"/>
  <c r="AI551" i="14"/>
  <c r="I551" i="14"/>
  <c r="D551" i="14"/>
  <c r="AL551" i="14"/>
  <c r="AO551" i="14"/>
  <c r="AQ550" i="14"/>
  <c r="AR550" i="14"/>
  <c r="AC550" i="14"/>
  <c r="AH550" i="14"/>
  <c r="X550" i="14"/>
  <c r="AJ550" i="14"/>
  <c r="S550" i="14"/>
  <c r="AI550" i="14"/>
  <c r="I550" i="14"/>
  <c r="AM550" i="14"/>
  <c r="D550" i="14"/>
  <c r="AL550" i="14"/>
  <c r="AR549" i="14"/>
  <c r="AQ549" i="14"/>
  <c r="AL549" i="14"/>
  <c r="AH549" i="14"/>
  <c r="AC549" i="14"/>
  <c r="X549" i="14"/>
  <c r="AJ549" i="14"/>
  <c r="S549" i="14"/>
  <c r="AI549" i="14"/>
  <c r="N549" i="14"/>
  <c r="AK549" i="14"/>
  <c r="AN549" i="14"/>
  <c r="I549" i="14"/>
  <c r="AM549" i="14"/>
  <c r="D549" i="14"/>
  <c r="AQ548" i="14"/>
  <c r="AR548" i="14"/>
  <c r="AM548" i="14"/>
  <c r="AL548" i="14"/>
  <c r="AO548" i="14"/>
  <c r="X548" i="14"/>
  <c r="AJ548" i="14"/>
  <c r="S548" i="14"/>
  <c r="AI548" i="14"/>
  <c r="I548" i="14"/>
  <c r="N548" i="14"/>
  <c r="AK548" i="14"/>
  <c r="D548" i="14"/>
  <c r="AR547" i="14"/>
  <c r="AQ547" i="14"/>
  <c r="AM547" i="14"/>
  <c r="AP547" i="14"/>
  <c r="X547" i="14"/>
  <c r="AJ547" i="14"/>
  <c r="S547" i="14"/>
  <c r="AI547" i="14"/>
  <c r="I547" i="14"/>
  <c r="D547" i="14"/>
  <c r="AL547" i="14"/>
  <c r="AQ546" i="14"/>
  <c r="AR546" i="14"/>
  <c r="AC546" i="14"/>
  <c r="AH546" i="14"/>
  <c r="X546" i="14"/>
  <c r="AJ546" i="14"/>
  <c r="S546" i="14"/>
  <c r="AI546" i="14"/>
  <c r="I546" i="14"/>
  <c r="AM546" i="14"/>
  <c r="AP546" i="14"/>
  <c r="D546" i="14"/>
  <c r="AL546" i="14"/>
  <c r="AO546" i="14"/>
  <c r="AR545" i="14"/>
  <c r="AQ545" i="14"/>
  <c r="AL545" i="14"/>
  <c r="AO545" i="14"/>
  <c r="X545" i="14"/>
  <c r="AC545" i="14"/>
  <c r="AH545" i="14"/>
  <c r="S545" i="14"/>
  <c r="AI545" i="14"/>
  <c r="N545" i="14"/>
  <c r="AK545" i="14"/>
  <c r="I545" i="14"/>
  <c r="AM545" i="14"/>
  <c r="D545" i="14"/>
  <c r="AQ544" i="14"/>
  <c r="AR544" i="14"/>
  <c r="AM544" i="14"/>
  <c r="AL544" i="14"/>
  <c r="AO544" i="14"/>
  <c r="X544" i="14"/>
  <c r="AJ544" i="14"/>
  <c r="S544" i="14"/>
  <c r="AI544" i="14"/>
  <c r="I544" i="14"/>
  <c r="N544" i="14"/>
  <c r="AK544" i="14"/>
  <c r="D544" i="14"/>
  <c r="AR543" i="14"/>
  <c r="AQ543" i="14"/>
  <c r="AM543" i="14"/>
  <c r="AP543" i="14"/>
  <c r="X543" i="14"/>
  <c r="AJ543" i="14"/>
  <c r="S543" i="14"/>
  <c r="AI543" i="14"/>
  <c r="I543" i="14"/>
  <c r="D543" i="14"/>
  <c r="AL543" i="14"/>
  <c r="AQ542" i="14"/>
  <c r="AR542" i="14"/>
  <c r="AC542" i="14"/>
  <c r="AH542" i="14"/>
  <c r="X542" i="14"/>
  <c r="AJ542" i="14"/>
  <c r="S542" i="14"/>
  <c r="AI542" i="14"/>
  <c r="I542" i="14"/>
  <c r="AM542" i="14"/>
  <c r="AP542" i="14"/>
  <c r="D542" i="14"/>
  <c r="AL542" i="14"/>
  <c r="AO542" i="14"/>
  <c r="AR541" i="14"/>
  <c r="AQ541" i="14"/>
  <c r="AL541" i="14"/>
  <c r="AO541" i="14"/>
  <c r="X541" i="14"/>
  <c r="AC541" i="14"/>
  <c r="AH541" i="14"/>
  <c r="S541" i="14"/>
  <c r="AI541" i="14"/>
  <c r="N541" i="14"/>
  <c r="AK541" i="14"/>
  <c r="I541" i="14"/>
  <c r="AM541" i="14"/>
  <c r="D541" i="14"/>
  <c r="AQ540" i="14"/>
  <c r="AR540" i="14"/>
  <c r="AM540" i="14"/>
  <c r="AL540" i="14"/>
  <c r="AO540" i="14"/>
  <c r="X540" i="14"/>
  <c r="AJ540" i="14"/>
  <c r="S540" i="14"/>
  <c r="AI540" i="14"/>
  <c r="N540" i="14"/>
  <c r="AK540" i="14"/>
  <c r="I540" i="14"/>
  <c r="D540" i="14"/>
  <c r="AR539" i="14"/>
  <c r="AQ539" i="14"/>
  <c r="AM539" i="14"/>
  <c r="X539" i="14"/>
  <c r="AJ539" i="14"/>
  <c r="S539" i="14"/>
  <c r="AI539" i="14"/>
  <c r="I539" i="14"/>
  <c r="D539" i="14"/>
  <c r="AL539" i="14"/>
  <c r="AO539" i="14"/>
  <c r="AR538" i="14"/>
  <c r="AQ538" i="14"/>
  <c r="AC538" i="14"/>
  <c r="AH538" i="14"/>
  <c r="X538" i="14"/>
  <c r="AJ538" i="14"/>
  <c r="S538" i="14"/>
  <c r="AI538" i="14"/>
  <c r="I538" i="14"/>
  <c r="AM538" i="14"/>
  <c r="D538" i="14"/>
  <c r="AL538" i="14"/>
  <c r="AO538" i="14"/>
  <c r="AR537" i="14"/>
  <c r="AQ537" i="14"/>
  <c r="AC537" i="14"/>
  <c r="AH537" i="14"/>
  <c r="X537" i="14"/>
  <c r="AJ537" i="14"/>
  <c r="S537" i="14"/>
  <c r="AI537" i="14"/>
  <c r="N537" i="14"/>
  <c r="AK537" i="14"/>
  <c r="AN537" i="14"/>
  <c r="I537" i="14"/>
  <c r="AM537" i="14"/>
  <c r="D537" i="14"/>
  <c r="AL537" i="14"/>
  <c r="AO537" i="14"/>
  <c r="AQ536" i="14"/>
  <c r="AR536" i="14"/>
  <c r="AL536" i="14"/>
  <c r="X536" i="14"/>
  <c r="AJ536" i="14"/>
  <c r="S536" i="14"/>
  <c r="AI536" i="14"/>
  <c r="N536" i="14"/>
  <c r="AK536" i="14"/>
  <c r="I536" i="14"/>
  <c r="AM536" i="14"/>
  <c r="AP536" i="14"/>
  <c r="D536" i="14"/>
  <c r="AR535" i="14"/>
  <c r="AQ535" i="14"/>
  <c r="AM535" i="14"/>
  <c r="AP535" i="14"/>
  <c r="X535" i="14"/>
  <c r="AJ535" i="14"/>
  <c r="S535" i="14"/>
  <c r="AI535" i="14"/>
  <c r="I535" i="14"/>
  <c r="D535" i="14"/>
  <c r="AL535" i="14"/>
  <c r="AR534" i="14"/>
  <c r="AQ534" i="14"/>
  <c r="X534" i="14"/>
  <c r="AJ534" i="14"/>
  <c r="S534" i="14"/>
  <c r="AC534" i="14"/>
  <c r="AH534" i="14"/>
  <c r="I534" i="14"/>
  <c r="AM534" i="14"/>
  <c r="D534" i="14"/>
  <c r="AL534" i="14"/>
  <c r="AR533" i="14"/>
  <c r="AQ533" i="14"/>
  <c r="X533" i="14"/>
  <c r="AC533" i="14"/>
  <c r="AH533" i="14"/>
  <c r="S533" i="14"/>
  <c r="AI533" i="14"/>
  <c r="I533" i="14"/>
  <c r="AM533" i="14"/>
  <c r="D533" i="14"/>
  <c r="AL533" i="14"/>
  <c r="AQ532" i="14"/>
  <c r="AR532" i="14"/>
  <c r="AL532" i="14"/>
  <c r="AO532" i="14"/>
  <c r="X532" i="14"/>
  <c r="AJ532" i="14"/>
  <c r="S532" i="14"/>
  <c r="AI532" i="14"/>
  <c r="I532" i="14"/>
  <c r="AM532" i="14"/>
  <c r="D532" i="14"/>
  <c r="AQ531" i="14"/>
  <c r="AR531" i="14"/>
  <c r="AM531" i="14"/>
  <c r="AP531" i="14"/>
  <c r="X531" i="14"/>
  <c r="AJ531" i="14"/>
  <c r="S531" i="14"/>
  <c r="AI531" i="14"/>
  <c r="N531" i="14"/>
  <c r="AK531" i="14"/>
  <c r="I531" i="14"/>
  <c r="D531" i="14"/>
  <c r="AL531" i="14"/>
  <c r="AQ530" i="14"/>
  <c r="AR530" i="14"/>
  <c r="X530" i="14"/>
  <c r="AJ530" i="14"/>
  <c r="S530" i="14"/>
  <c r="AC530" i="14"/>
  <c r="AH530" i="14"/>
  <c r="I530" i="14"/>
  <c r="AM530" i="14"/>
  <c r="D530" i="14"/>
  <c r="AL530" i="14"/>
  <c r="AR529" i="14"/>
  <c r="AQ529" i="14"/>
  <c r="X529" i="14"/>
  <c r="AC529" i="14"/>
  <c r="AH529" i="14"/>
  <c r="S529" i="14"/>
  <c r="AI529" i="14"/>
  <c r="I529" i="14"/>
  <c r="AM529" i="14"/>
  <c r="D529" i="14"/>
  <c r="AL529" i="14"/>
  <c r="AQ528" i="14"/>
  <c r="AR528" i="14"/>
  <c r="AL528" i="14"/>
  <c r="AO528" i="14"/>
  <c r="AH528" i="14"/>
  <c r="AC528" i="14"/>
  <c r="X528" i="14"/>
  <c r="AJ528" i="14"/>
  <c r="S528" i="14"/>
  <c r="AI528" i="14"/>
  <c r="N528" i="14"/>
  <c r="AK528" i="14"/>
  <c r="AN528" i="14"/>
  <c r="I528" i="14"/>
  <c r="AM528" i="14"/>
  <c r="D528" i="14"/>
  <c r="AQ527" i="14"/>
  <c r="AR527" i="14"/>
  <c r="AM527" i="14"/>
  <c r="AP527" i="14"/>
  <c r="AJ527" i="14"/>
  <c r="AH527" i="14"/>
  <c r="X527" i="14"/>
  <c r="S527" i="14"/>
  <c r="AC527" i="14"/>
  <c r="I527" i="14"/>
  <c r="D527" i="14"/>
  <c r="N527" i="14"/>
  <c r="AK527" i="14"/>
  <c r="AN527" i="14"/>
  <c r="AR526" i="14"/>
  <c r="AQ526" i="14"/>
  <c r="AM526" i="14"/>
  <c r="AJ526" i="14"/>
  <c r="X526" i="14"/>
  <c r="S526" i="14"/>
  <c r="AC526" i="14"/>
  <c r="AH526" i="14"/>
  <c r="I526" i="14"/>
  <c r="D526" i="14"/>
  <c r="AR525" i="14"/>
  <c r="AQ525" i="14"/>
  <c r="AL525" i="14"/>
  <c r="AO525" i="14"/>
  <c r="AJ525" i="14"/>
  <c r="AC525" i="14"/>
  <c r="AH525" i="14"/>
  <c r="X525" i="14"/>
  <c r="S525" i="14"/>
  <c r="AI525" i="14"/>
  <c r="I525" i="14"/>
  <c r="AM525" i="14"/>
  <c r="AP525" i="14"/>
  <c r="D525" i="14"/>
  <c r="N525" i="14"/>
  <c r="AK525" i="14"/>
  <c r="AN525" i="14"/>
  <c r="AQ524" i="14"/>
  <c r="AR524" i="14"/>
  <c r="AL524" i="14"/>
  <c r="AO524" i="14"/>
  <c r="AC524" i="14"/>
  <c r="AH524" i="14"/>
  <c r="X524" i="14"/>
  <c r="AJ524" i="14"/>
  <c r="S524" i="14"/>
  <c r="AI524" i="14"/>
  <c r="I524" i="14"/>
  <c r="AM524" i="14"/>
  <c r="AP524" i="14"/>
  <c r="D524" i="14"/>
  <c r="AR523" i="14"/>
  <c r="AQ523" i="14"/>
  <c r="AM523" i="14"/>
  <c r="AJ523" i="14"/>
  <c r="AP523" i="14"/>
  <c r="X523" i="14"/>
  <c r="S523" i="14"/>
  <c r="AC523" i="14"/>
  <c r="AH523" i="14"/>
  <c r="I523" i="14"/>
  <c r="D523" i="14"/>
  <c r="N523" i="14"/>
  <c r="AK523" i="14"/>
  <c r="AN523" i="14"/>
  <c r="AR522" i="14"/>
  <c r="AQ522" i="14"/>
  <c r="AM522" i="14"/>
  <c r="AP522" i="14"/>
  <c r="AJ522" i="14"/>
  <c r="AC522" i="14"/>
  <c r="AH522" i="14"/>
  <c r="X522" i="14"/>
  <c r="S522" i="14"/>
  <c r="AI522" i="14"/>
  <c r="I522" i="14"/>
  <c r="D522" i="14"/>
  <c r="AR521" i="14"/>
  <c r="AQ521" i="14"/>
  <c r="AL521" i="14"/>
  <c r="AJ521" i="14"/>
  <c r="AC521" i="14"/>
  <c r="AH521" i="14"/>
  <c r="X521" i="14"/>
  <c r="S521" i="14"/>
  <c r="AI521" i="14"/>
  <c r="AO521" i="14"/>
  <c r="I521" i="14"/>
  <c r="AM521" i="14"/>
  <c r="AP521" i="14"/>
  <c r="D521" i="14"/>
  <c r="N521" i="14"/>
  <c r="AK521" i="14"/>
  <c r="AN521" i="14"/>
  <c r="AQ520" i="14"/>
  <c r="AR520" i="14"/>
  <c r="AL520" i="14"/>
  <c r="AO520" i="14"/>
  <c r="AC520" i="14"/>
  <c r="AH520" i="14"/>
  <c r="X520" i="14"/>
  <c r="AJ520" i="14"/>
  <c r="S520" i="14"/>
  <c r="AI520" i="14"/>
  <c r="I520" i="14"/>
  <c r="AM520" i="14"/>
  <c r="AP520" i="14"/>
  <c r="D520" i="14"/>
  <c r="AR519" i="14"/>
  <c r="AQ519" i="14"/>
  <c r="AM519" i="14"/>
  <c r="AJ519" i="14"/>
  <c r="AP519" i="14"/>
  <c r="X519" i="14"/>
  <c r="S519" i="14"/>
  <c r="AC519" i="14"/>
  <c r="AH519" i="14"/>
  <c r="I519" i="14"/>
  <c r="D519" i="14"/>
  <c r="N519" i="14"/>
  <c r="AK519" i="14"/>
  <c r="AN519" i="14"/>
  <c r="AR518" i="14"/>
  <c r="AQ518" i="14"/>
  <c r="AM518" i="14"/>
  <c r="AP518" i="14"/>
  <c r="AJ518" i="14"/>
  <c r="AC518" i="14"/>
  <c r="AH518" i="14"/>
  <c r="X518" i="14"/>
  <c r="S518" i="14"/>
  <c r="AI518" i="14"/>
  <c r="I518" i="14"/>
  <c r="D518" i="14"/>
  <c r="AR517" i="14"/>
  <c r="AQ517" i="14"/>
  <c r="AL517" i="14"/>
  <c r="AJ517" i="14"/>
  <c r="AC517" i="14"/>
  <c r="AH517" i="14"/>
  <c r="X517" i="14"/>
  <c r="S517" i="14"/>
  <c r="AI517" i="14"/>
  <c r="AO517" i="14"/>
  <c r="I517" i="14"/>
  <c r="AM517" i="14"/>
  <c r="AP517" i="14"/>
  <c r="D517" i="14"/>
  <c r="N517" i="14"/>
  <c r="AK517" i="14"/>
  <c r="AN517" i="14"/>
  <c r="AQ516" i="14"/>
  <c r="AR516" i="14"/>
  <c r="AL516" i="14"/>
  <c r="AC516" i="14"/>
  <c r="AH516" i="14"/>
  <c r="X516" i="14"/>
  <c r="AJ516" i="14"/>
  <c r="S516" i="14"/>
  <c r="AI516" i="14"/>
  <c r="I516" i="14"/>
  <c r="AM516" i="14"/>
  <c r="AP516" i="14"/>
  <c r="D516" i="14"/>
  <c r="AR515" i="14"/>
  <c r="AQ515" i="14"/>
  <c r="AM515" i="14"/>
  <c r="AJ515" i="14"/>
  <c r="AP515" i="14"/>
  <c r="X515" i="14"/>
  <c r="S515" i="14"/>
  <c r="AC515" i="14"/>
  <c r="AH515" i="14"/>
  <c r="I515" i="14"/>
  <c r="D515" i="14"/>
  <c r="N515" i="14"/>
  <c r="AK515" i="14"/>
  <c r="AR514" i="14"/>
  <c r="AQ514" i="14"/>
  <c r="AM514" i="14"/>
  <c r="AP514" i="14"/>
  <c r="AJ514" i="14"/>
  <c r="AC514" i="14"/>
  <c r="AH514" i="14"/>
  <c r="X514" i="14"/>
  <c r="S514" i="14"/>
  <c r="AI514" i="14"/>
  <c r="I514" i="14"/>
  <c r="D514" i="14"/>
  <c r="AR513" i="14"/>
  <c r="AQ513" i="14"/>
  <c r="AL513" i="14"/>
  <c r="AJ513" i="14"/>
  <c r="AC513" i="14"/>
  <c r="AH513" i="14"/>
  <c r="X513" i="14"/>
  <c r="S513" i="14"/>
  <c r="AI513" i="14"/>
  <c r="AO513" i="14"/>
  <c r="I513" i="14"/>
  <c r="AM513" i="14"/>
  <c r="AP513" i="14"/>
  <c r="D513" i="14"/>
  <c r="N513" i="14"/>
  <c r="AK513" i="14"/>
  <c r="AN513" i="14"/>
  <c r="AQ512" i="14"/>
  <c r="AR512" i="14"/>
  <c r="AL512" i="14"/>
  <c r="AC512" i="14"/>
  <c r="AH512" i="14"/>
  <c r="X512" i="14"/>
  <c r="AJ512" i="14"/>
  <c r="S512" i="14"/>
  <c r="AI512" i="14"/>
  <c r="I512" i="14"/>
  <c r="AM512" i="14"/>
  <c r="AP512" i="14"/>
  <c r="D512" i="14"/>
  <c r="AR511" i="14"/>
  <c r="AQ511" i="14"/>
  <c r="AM511" i="14"/>
  <c r="AJ511" i="14"/>
  <c r="AP511" i="14"/>
  <c r="X511" i="14"/>
  <c r="S511" i="14"/>
  <c r="AC511" i="14"/>
  <c r="AH511" i="14"/>
  <c r="I511" i="14"/>
  <c r="D511" i="14"/>
  <c r="N511" i="14"/>
  <c r="AK511" i="14"/>
  <c r="AR510" i="14"/>
  <c r="AQ510" i="14"/>
  <c r="AM510" i="14"/>
  <c r="AP510" i="14"/>
  <c r="AJ510" i="14"/>
  <c r="AC510" i="14"/>
  <c r="AH510" i="14"/>
  <c r="X510" i="14"/>
  <c r="S510" i="14"/>
  <c r="AI510" i="14"/>
  <c r="I510" i="14"/>
  <c r="D510" i="14"/>
  <c r="AR509" i="14"/>
  <c r="AQ509" i="14"/>
  <c r="AL509" i="14"/>
  <c r="AC509" i="14"/>
  <c r="AH509" i="14"/>
  <c r="X509" i="14"/>
  <c r="AJ509" i="14"/>
  <c r="S509" i="14"/>
  <c r="AI509" i="14"/>
  <c r="AO509" i="14"/>
  <c r="I509" i="14"/>
  <c r="AM509" i="14"/>
  <c r="AP509" i="14"/>
  <c r="D509" i="14"/>
  <c r="AR508" i="14"/>
  <c r="AQ508" i="14"/>
  <c r="AM508" i="14"/>
  <c r="AL508" i="14"/>
  <c r="X508" i="14"/>
  <c r="AJ508" i="14"/>
  <c r="AP508" i="14"/>
  <c r="S508" i="14"/>
  <c r="AC508" i="14"/>
  <c r="AH508" i="14"/>
  <c r="N508" i="14"/>
  <c r="AK508" i="14"/>
  <c r="AN508" i="14"/>
  <c r="I508" i="14"/>
  <c r="D508" i="14"/>
  <c r="AQ507" i="14"/>
  <c r="AR507" i="14"/>
  <c r="AM507" i="14"/>
  <c r="X507" i="14"/>
  <c r="AJ507" i="14"/>
  <c r="S507" i="14"/>
  <c r="AI507" i="14"/>
  <c r="I507" i="14"/>
  <c r="D507" i="14"/>
  <c r="AL507" i="14"/>
  <c r="AO507" i="14"/>
  <c r="AR506" i="14"/>
  <c r="AQ506" i="14"/>
  <c r="X506" i="14"/>
  <c r="AJ506" i="14"/>
  <c r="S506" i="14"/>
  <c r="AI506" i="14"/>
  <c r="I506" i="14"/>
  <c r="AM506" i="14"/>
  <c r="AP506" i="14"/>
  <c r="D506" i="14"/>
  <c r="AL506" i="14"/>
  <c r="AQ505" i="14"/>
  <c r="AR505" i="14"/>
  <c r="AL505" i="14"/>
  <c r="AC505" i="14"/>
  <c r="AH505" i="14"/>
  <c r="X505" i="14"/>
  <c r="AJ505" i="14"/>
  <c r="S505" i="14"/>
  <c r="AI505" i="14"/>
  <c r="AO505" i="14"/>
  <c r="I505" i="14"/>
  <c r="AM505" i="14"/>
  <c r="AP505" i="14"/>
  <c r="D505" i="14"/>
  <c r="AR504" i="14"/>
  <c r="AQ504" i="14"/>
  <c r="AM504" i="14"/>
  <c r="AL504" i="14"/>
  <c r="X504" i="14"/>
  <c r="AJ504" i="14"/>
  <c r="AP504" i="14"/>
  <c r="S504" i="14"/>
  <c r="AC504" i="14"/>
  <c r="AH504" i="14"/>
  <c r="N504" i="14"/>
  <c r="AK504" i="14"/>
  <c r="AN504" i="14"/>
  <c r="I504" i="14"/>
  <c r="D504" i="14"/>
  <c r="AQ503" i="14"/>
  <c r="AR503" i="14"/>
  <c r="AM503" i="14"/>
  <c r="X503" i="14"/>
  <c r="AJ503" i="14"/>
  <c r="S503" i="14"/>
  <c r="AI503" i="14"/>
  <c r="I503" i="14"/>
  <c r="D503" i="14"/>
  <c r="AL503" i="14"/>
  <c r="AO503" i="14"/>
  <c r="AR502" i="14"/>
  <c r="AQ502" i="14"/>
  <c r="X502" i="14"/>
  <c r="AJ502" i="14"/>
  <c r="S502" i="14"/>
  <c r="AI502" i="14"/>
  <c r="I502" i="14"/>
  <c r="AM502" i="14"/>
  <c r="AP502" i="14"/>
  <c r="D502" i="14"/>
  <c r="AL502" i="14"/>
  <c r="AQ501" i="14"/>
  <c r="AR501" i="14"/>
  <c r="AC501" i="14"/>
  <c r="AH501" i="14"/>
  <c r="X501" i="14"/>
  <c r="AJ501" i="14"/>
  <c r="S501" i="14"/>
  <c r="AI501" i="14"/>
  <c r="I501" i="14"/>
  <c r="AM501" i="14"/>
  <c r="D501" i="14"/>
  <c r="AL501" i="14"/>
  <c r="AO501" i="14"/>
  <c r="AR500" i="14"/>
  <c r="AQ500" i="14"/>
  <c r="X500" i="14"/>
  <c r="AJ500" i="14"/>
  <c r="S500" i="14"/>
  <c r="AC500" i="14"/>
  <c r="AH500" i="14"/>
  <c r="N500" i="14"/>
  <c r="AK500" i="14"/>
  <c r="AN500" i="14"/>
  <c r="I500" i="14"/>
  <c r="AM500" i="14"/>
  <c r="AP500" i="14"/>
  <c r="D500" i="14"/>
  <c r="AL500" i="14"/>
  <c r="AQ499" i="14"/>
  <c r="AR499" i="14"/>
  <c r="X499" i="14"/>
  <c r="AJ499" i="14"/>
  <c r="S499" i="14"/>
  <c r="AI499" i="14"/>
  <c r="I499" i="14"/>
  <c r="AM499" i="14"/>
  <c r="D499" i="14"/>
  <c r="AL499" i="14"/>
  <c r="AO499" i="14"/>
  <c r="AR498" i="14"/>
  <c r="AQ498" i="14"/>
  <c r="X498" i="14"/>
  <c r="AJ498" i="14"/>
  <c r="S498" i="14"/>
  <c r="AI498" i="14"/>
  <c r="I498" i="14"/>
  <c r="AM498" i="14"/>
  <c r="AP498" i="14"/>
  <c r="D498" i="14"/>
  <c r="AL498" i="14"/>
  <c r="AQ497" i="14"/>
  <c r="AR497" i="14"/>
  <c r="X497" i="14"/>
  <c r="AJ497" i="14"/>
  <c r="S497" i="14"/>
  <c r="AC497" i="14"/>
  <c r="AH497" i="14"/>
  <c r="I497" i="14"/>
  <c r="AM497" i="14"/>
  <c r="D497" i="14"/>
  <c r="AL497" i="14"/>
  <c r="AR496" i="14"/>
  <c r="AQ496" i="14"/>
  <c r="X496" i="14"/>
  <c r="AJ496" i="14"/>
  <c r="S496" i="14"/>
  <c r="AC496" i="14"/>
  <c r="AH496" i="14"/>
  <c r="I496" i="14"/>
  <c r="AM496" i="14"/>
  <c r="AP496" i="14"/>
  <c r="D496" i="14"/>
  <c r="AL496" i="14"/>
  <c r="AQ495" i="14"/>
  <c r="AR495" i="14"/>
  <c r="AL495" i="14"/>
  <c r="X495" i="14"/>
  <c r="AJ495" i="14"/>
  <c r="S495" i="14"/>
  <c r="AI495" i="14"/>
  <c r="AO495" i="14"/>
  <c r="I495" i="14"/>
  <c r="AM495" i="14"/>
  <c r="D495" i="14"/>
  <c r="AR494" i="14"/>
  <c r="AQ494" i="14"/>
  <c r="AM494" i="14"/>
  <c r="X494" i="14"/>
  <c r="AJ494" i="14"/>
  <c r="AP494" i="14"/>
  <c r="S494" i="14"/>
  <c r="AI494" i="14"/>
  <c r="N494" i="14"/>
  <c r="AK494" i="14"/>
  <c r="I494" i="14"/>
  <c r="D494" i="14"/>
  <c r="AL494" i="14"/>
  <c r="AQ493" i="14"/>
  <c r="AR493" i="14"/>
  <c r="AM493" i="14"/>
  <c r="AP493" i="14"/>
  <c r="X493" i="14"/>
  <c r="AJ493" i="14"/>
  <c r="S493" i="14"/>
  <c r="AC493" i="14"/>
  <c r="AH493" i="14"/>
  <c r="I493" i="14"/>
  <c r="D493" i="14"/>
  <c r="AL493" i="14"/>
  <c r="AR492" i="14"/>
  <c r="AQ492" i="14"/>
  <c r="X492" i="14"/>
  <c r="AC492" i="14"/>
  <c r="AH492" i="14"/>
  <c r="S492" i="14"/>
  <c r="AI492" i="14"/>
  <c r="I492" i="14"/>
  <c r="AM492" i="14"/>
  <c r="D492" i="14"/>
  <c r="AL492" i="14"/>
  <c r="AQ491" i="14"/>
  <c r="AR491" i="14"/>
  <c r="AC491" i="14"/>
  <c r="AH491" i="14"/>
  <c r="X491" i="14"/>
  <c r="AJ491" i="14"/>
  <c r="S491" i="14"/>
  <c r="AI491" i="14"/>
  <c r="I491" i="14"/>
  <c r="AM491" i="14"/>
  <c r="AP491" i="14"/>
  <c r="D491" i="14"/>
  <c r="AL491" i="14"/>
  <c r="AO491" i="14"/>
  <c r="AR490" i="14"/>
  <c r="AQ490" i="14"/>
  <c r="AM490" i="14"/>
  <c r="X490" i="14"/>
  <c r="AJ490" i="14"/>
  <c r="AP490" i="14"/>
  <c r="S490" i="14"/>
  <c r="AI490" i="14"/>
  <c r="N490" i="14"/>
  <c r="AK490" i="14"/>
  <c r="I490" i="14"/>
  <c r="D490" i="14"/>
  <c r="AL490" i="14"/>
  <c r="AO490" i="14"/>
  <c r="AQ489" i="14"/>
  <c r="AR489" i="14"/>
  <c r="AM489" i="14"/>
  <c r="X489" i="14"/>
  <c r="AJ489" i="14"/>
  <c r="S489" i="14"/>
  <c r="AC489" i="14"/>
  <c r="AH489" i="14"/>
  <c r="I489" i="14"/>
  <c r="D489" i="14"/>
  <c r="AL489" i="14"/>
  <c r="AR488" i="14"/>
  <c r="AQ488" i="14"/>
  <c r="X488" i="14"/>
  <c r="AC488" i="14"/>
  <c r="AH488" i="14"/>
  <c r="S488" i="14"/>
  <c r="AI488" i="14"/>
  <c r="I488" i="14"/>
  <c r="AM488" i="14"/>
  <c r="D488" i="14"/>
  <c r="AL488" i="14"/>
  <c r="AO488" i="14"/>
  <c r="AQ487" i="14"/>
  <c r="AR487" i="14"/>
  <c r="AL487" i="14"/>
  <c r="AC487" i="14"/>
  <c r="AH487" i="14"/>
  <c r="X487" i="14"/>
  <c r="AJ487" i="14"/>
  <c r="S487" i="14"/>
  <c r="AI487" i="14"/>
  <c r="AO487" i="14"/>
  <c r="I487" i="14"/>
  <c r="AM487" i="14"/>
  <c r="D487" i="14"/>
  <c r="AR486" i="14"/>
  <c r="AQ486" i="14"/>
  <c r="AM486" i="14"/>
  <c r="AL486" i="14"/>
  <c r="AO486" i="14"/>
  <c r="X486" i="14"/>
  <c r="AJ486" i="14"/>
  <c r="AP486" i="14"/>
  <c r="S486" i="14"/>
  <c r="AI486" i="14"/>
  <c r="N486" i="14"/>
  <c r="AK486" i="14"/>
  <c r="I486" i="14"/>
  <c r="D486" i="14"/>
  <c r="AQ485" i="14"/>
  <c r="AR485" i="14"/>
  <c r="AM485" i="14"/>
  <c r="X485" i="14"/>
  <c r="AJ485" i="14"/>
  <c r="S485" i="14"/>
  <c r="AC485" i="14"/>
  <c r="AH485" i="14"/>
  <c r="I485" i="14"/>
  <c r="D485" i="14"/>
  <c r="AL485" i="14"/>
  <c r="AR484" i="14"/>
  <c r="AQ484" i="14"/>
  <c r="X484" i="14"/>
  <c r="AC484" i="14"/>
  <c r="AH484" i="14"/>
  <c r="S484" i="14"/>
  <c r="AI484" i="14"/>
  <c r="I484" i="14"/>
  <c r="AM484" i="14"/>
  <c r="D484" i="14"/>
  <c r="AQ483" i="14"/>
  <c r="AR483" i="14"/>
  <c r="AC483" i="14"/>
  <c r="AH483" i="14"/>
  <c r="X483" i="14"/>
  <c r="AJ483" i="14"/>
  <c r="S483" i="14"/>
  <c r="AI483" i="14"/>
  <c r="I483" i="14"/>
  <c r="D483" i="14"/>
  <c r="AL483" i="14"/>
  <c r="AO483" i="14"/>
  <c r="AR482" i="14"/>
  <c r="AQ482" i="14"/>
  <c r="AM482" i="14"/>
  <c r="AJ482" i="14"/>
  <c r="AP482" i="14"/>
  <c r="X482" i="14"/>
  <c r="S482" i="14"/>
  <c r="AI482" i="14"/>
  <c r="N482" i="14"/>
  <c r="AK482" i="14"/>
  <c r="I482" i="14"/>
  <c r="D482" i="14"/>
  <c r="AL482" i="14"/>
  <c r="AO482" i="14"/>
  <c r="AQ481" i="14"/>
  <c r="AR481" i="14"/>
  <c r="AM481" i="14"/>
  <c r="AC481" i="14"/>
  <c r="AH481" i="14"/>
  <c r="X481" i="14"/>
  <c r="AJ481" i="14"/>
  <c r="S481" i="14"/>
  <c r="AI481" i="14"/>
  <c r="I481" i="14"/>
  <c r="D481" i="14"/>
  <c r="AL481" i="14"/>
  <c r="AR480" i="14"/>
  <c r="AQ480" i="14"/>
  <c r="AL480" i="14"/>
  <c r="X480" i="14"/>
  <c r="AC480" i="14"/>
  <c r="AH480" i="14"/>
  <c r="S480" i="14"/>
  <c r="AI480" i="14"/>
  <c r="I480" i="14"/>
  <c r="AM480" i="14"/>
  <c r="D480" i="14"/>
  <c r="N480" i="14"/>
  <c r="AK480" i="14"/>
  <c r="AQ479" i="14"/>
  <c r="AR479" i="14"/>
  <c r="AI479" i="14"/>
  <c r="X479" i="14"/>
  <c r="AJ479" i="14"/>
  <c r="S479" i="14"/>
  <c r="AC479" i="14"/>
  <c r="AH479" i="14"/>
  <c r="I479" i="14"/>
  <c r="N479" i="14"/>
  <c r="AK479" i="14"/>
  <c r="AN479" i="14"/>
  <c r="D479" i="14"/>
  <c r="AL479" i="14"/>
  <c r="AO479" i="14"/>
  <c r="AR478" i="14"/>
  <c r="AQ478" i="14"/>
  <c r="AM478" i="14"/>
  <c r="AL478" i="14"/>
  <c r="AJ478" i="14"/>
  <c r="AP478" i="14"/>
  <c r="X478" i="14"/>
  <c r="S478" i="14"/>
  <c r="AI478" i="14"/>
  <c r="N478" i="14"/>
  <c r="AK478" i="14"/>
  <c r="I478" i="14"/>
  <c r="D478" i="14"/>
  <c r="AQ477" i="14"/>
  <c r="AR477" i="14"/>
  <c r="AI477" i="14"/>
  <c r="AC477" i="14"/>
  <c r="AH477" i="14"/>
  <c r="X477" i="14"/>
  <c r="AJ477" i="14"/>
  <c r="S477" i="14"/>
  <c r="I477" i="14"/>
  <c r="AM477" i="14"/>
  <c r="AP477" i="14"/>
  <c r="D477" i="14"/>
  <c r="AL477" i="14"/>
  <c r="AO477" i="14"/>
  <c r="AR476" i="14"/>
  <c r="AQ476" i="14"/>
  <c r="X476" i="14"/>
  <c r="AC476" i="14"/>
  <c r="AH476" i="14"/>
  <c r="S476" i="14"/>
  <c r="AI476" i="14"/>
  <c r="I476" i="14"/>
  <c r="AM476" i="14"/>
  <c r="D476" i="14"/>
  <c r="AL476" i="14"/>
  <c r="AO476" i="14"/>
  <c r="AQ475" i="14"/>
  <c r="AR475" i="14"/>
  <c r="AM475" i="14"/>
  <c r="AK475" i="14"/>
  <c r="X475" i="14"/>
  <c r="AJ475" i="14"/>
  <c r="S475" i="14"/>
  <c r="AI475" i="14"/>
  <c r="I475" i="14"/>
  <c r="N475" i="14"/>
  <c r="D475" i="14"/>
  <c r="AL475" i="14"/>
  <c r="AR474" i="14"/>
  <c r="AQ474" i="14"/>
  <c r="AM474" i="14"/>
  <c r="AL474" i="14"/>
  <c r="X474" i="14"/>
  <c r="AJ474" i="14"/>
  <c r="AP474" i="14"/>
  <c r="S474" i="14"/>
  <c r="AI474" i="14"/>
  <c r="I474" i="14"/>
  <c r="D474" i="14"/>
  <c r="N474" i="14"/>
  <c r="AK474" i="14"/>
  <c r="AQ473" i="14"/>
  <c r="AR473" i="14"/>
  <c r="AI473" i="14"/>
  <c r="X473" i="14"/>
  <c r="AJ473" i="14"/>
  <c r="S473" i="14"/>
  <c r="AC473" i="14"/>
  <c r="AH473" i="14"/>
  <c r="I473" i="14"/>
  <c r="AM473" i="14"/>
  <c r="AP473" i="14"/>
  <c r="D473" i="14"/>
  <c r="AL473" i="14"/>
  <c r="AO473" i="14"/>
  <c r="AR472" i="14"/>
  <c r="AQ472" i="14"/>
  <c r="AH472" i="14"/>
  <c r="X472" i="14"/>
  <c r="AC472" i="14"/>
  <c r="S472" i="14"/>
  <c r="AI472" i="14"/>
  <c r="I472" i="14"/>
  <c r="AM472" i="14"/>
  <c r="D472" i="14"/>
  <c r="N472" i="14"/>
  <c r="AK472" i="14"/>
  <c r="AN472" i="14"/>
  <c r="AQ471" i="14"/>
  <c r="AR471" i="14"/>
  <c r="AM471" i="14"/>
  <c r="AP471" i="14"/>
  <c r="AL471" i="14"/>
  <c r="AI471" i="14"/>
  <c r="AO471" i="14"/>
  <c r="AC471" i="14"/>
  <c r="AH471" i="14"/>
  <c r="X471" i="14"/>
  <c r="AJ471" i="14"/>
  <c r="S471" i="14"/>
  <c r="I471" i="14"/>
  <c r="N471" i="14"/>
  <c r="AK471" i="14"/>
  <c r="AN471" i="14"/>
  <c r="D471" i="14"/>
  <c r="AR470" i="14"/>
  <c r="AQ470" i="14"/>
  <c r="AM470" i="14"/>
  <c r="X470" i="14"/>
  <c r="AJ470" i="14"/>
  <c r="AP470" i="14"/>
  <c r="S470" i="14"/>
  <c r="I470" i="14"/>
  <c r="D470" i="14"/>
  <c r="N470" i="14"/>
  <c r="AK470" i="14"/>
  <c r="AQ469" i="14"/>
  <c r="AR469" i="14"/>
  <c r="AJ469" i="14"/>
  <c r="X469" i="14"/>
  <c r="S469" i="14"/>
  <c r="AI469" i="14"/>
  <c r="I469" i="14"/>
  <c r="AM469" i="14"/>
  <c r="AP469" i="14"/>
  <c r="D469" i="14"/>
  <c r="AR468" i="14"/>
  <c r="AQ468" i="14"/>
  <c r="AM468" i="14"/>
  <c r="X468" i="14"/>
  <c r="AJ468" i="14"/>
  <c r="S468" i="14"/>
  <c r="AI468" i="14"/>
  <c r="I468" i="14"/>
  <c r="D468" i="14"/>
  <c r="AL468" i="14"/>
  <c r="AO468" i="14"/>
  <c r="AR467" i="14"/>
  <c r="AQ467" i="14"/>
  <c r="X467" i="14"/>
  <c r="AJ467" i="14"/>
  <c r="S467" i="14"/>
  <c r="AC467" i="14"/>
  <c r="AH467" i="14"/>
  <c r="I467" i="14"/>
  <c r="AM467" i="14"/>
  <c r="AP467" i="14"/>
  <c r="D467" i="14"/>
  <c r="AL467" i="14"/>
  <c r="AR466" i="14"/>
  <c r="AQ466" i="14"/>
  <c r="AC466" i="14"/>
  <c r="AH466" i="14"/>
  <c r="X466" i="14"/>
  <c r="AJ466" i="14"/>
  <c r="S466" i="14"/>
  <c r="AI466" i="14"/>
  <c r="I466" i="14"/>
  <c r="AM466" i="14"/>
  <c r="AP466" i="14"/>
  <c r="D466" i="14"/>
  <c r="AL466" i="14"/>
  <c r="AO466" i="14"/>
  <c r="AQ465" i="14"/>
  <c r="AR465" i="14"/>
  <c r="AL465" i="14"/>
  <c r="AH465" i="14"/>
  <c r="AC465" i="14"/>
  <c r="X465" i="14"/>
  <c r="AJ465" i="14"/>
  <c r="S465" i="14"/>
  <c r="AI465" i="14"/>
  <c r="N465" i="14"/>
  <c r="AK465" i="14"/>
  <c r="AN465" i="14"/>
  <c r="I465" i="14"/>
  <c r="AM465" i="14"/>
  <c r="AP465" i="14"/>
  <c r="D465" i="14"/>
  <c r="AQ464" i="14"/>
  <c r="AR464" i="14"/>
  <c r="AM464" i="14"/>
  <c r="X464" i="14"/>
  <c r="AJ464" i="14"/>
  <c r="S464" i="14"/>
  <c r="AI464" i="14"/>
  <c r="I464" i="14"/>
  <c r="D464" i="14"/>
  <c r="AL464" i="14"/>
  <c r="AO464" i="14"/>
  <c r="AR463" i="14"/>
  <c r="AQ463" i="14"/>
  <c r="AM463" i="14"/>
  <c r="X463" i="14"/>
  <c r="AJ463" i="14"/>
  <c r="S463" i="14"/>
  <c r="AC463" i="14"/>
  <c r="AH463" i="14"/>
  <c r="I463" i="14"/>
  <c r="D463" i="14"/>
  <c r="AL463" i="14"/>
  <c r="AR462" i="14"/>
  <c r="AQ462" i="14"/>
  <c r="AC462" i="14"/>
  <c r="AH462" i="14"/>
  <c r="X462" i="14"/>
  <c r="AJ462" i="14"/>
  <c r="S462" i="14"/>
  <c r="AI462" i="14"/>
  <c r="I462" i="14"/>
  <c r="AM462" i="14"/>
  <c r="AP462" i="14"/>
  <c r="D462" i="14"/>
  <c r="AL462" i="14"/>
  <c r="AQ461" i="14"/>
  <c r="AR461" i="14"/>
  <c r="AL461" i="14"/>
  <c r="AH461" i="14"/>
  <c r="AC461" i="14"/>
  <c r="X461" i="14"/>
  <c r="AJ461" i="14"/>
  <c r="S461" i="14"/>
  <c r="AI461" i="14"/>
  <c r="N461" i="14"/>
  <c r="AK461" i="14"/>
  <c r="AN461" i="14"/>
  <c r="I461" i="14"/>
  <c r="AM461" i="14"/>
  <c r="D461" i="14"/>
  <c r="AQ460" i="14"/>
  <c r="AR460" i="14"/>
  <c r="AM460" i="14"/>
  <c r="AP460" i="14"/>
  <c r="AL460" i="14"/>
  <c r="X460" i="14"/>
  <c r="AJ460" i="14"/>
  <c r="S460" i="14"/>
  <c r="AI460" i="14"/>
  <c r="N460" i="14"/>
  <c r="AK460" i="14"/>
  <c r="I460" i="14"/>
  <c r="D460" i="14"/>
  <c r="AR459" i="14"/>
  <c r="AQ459" i="14"/>
  <c r="AM459" i="14"/>
  <c r="X459" i="14"/>
  <c r="AJ459" i="14"/>
  <c r="S459" i="14"/>
  <c r="AC459" i="14"/>
  <c r="AH459" i="14"/>
  <c r="I459" i="14"/>
  <c r="D459" i="14"/>
  <c r="AL459" i="14"/>
  <c r="AR458" i="14"/>
  <c r="AQ458" i="14"/>
  <c r="AC458" i="14"/>
  <c r="AH458" i="14"/>
  <c r="X458" i="14"/>
  <c r="AJ458" i="14"/>
  <c r="S458" i="14"/>
  <c r="AI458" i="14"/>
  <c r="I458" i="14"/>
  <c r="AM458" i="14"/>
  <c r="AP458" i="14"/>
  <c r="D458" i="14"/>
  <c r="AL458" i="14"/>
  <c r="AO458" i="14"/>
  <c r="AQ457" i="14"/>
  <c r="AR457" i="14"/>
  <c r="AL457" i="14"/>
  <c r="AH457" i="14"/>
  <c r="AC457" i="14"/>
  <c r="X457" i="14"/>
  <c r="AJ457" i="14"/>
  <c r="S457" i="14"/>
  <c r="AI457" i="14"/>
  <c r="N457" i="14"/>
  <c r="AK457" i="14"/>
  <c r="AN457" i="14"/>
  <c r="I457" i="14"/>
  <c r="AM457" i="14"/>
  <c r="AP457" i="14"/>
  <c r="D457" i="14"/>
  <c r="AQ456" i="14"/>
  <c r="AR456" i="14"/>
  <c r="AM456" i="14"/>
  <c r="AP456" i="14"/>
  <c r="AL456" i="14"/>
  <c r="AO456" i="14"/>
  <c r="X456" i="14"/>
  <c r="AJ456" i="14"/>
  <c r="S456" i="14"/>
  <c r="AI456" i="14"/>
  <c r="N456" i="14"/>
  <c r="AK456" i="14"/>
  <c r="I456" i="14"/>
  <c r="D456" i="14"/>
  <c r="AR455" i="14"/>
  <c r="AQ455" i="14"/>
  <c r="AM455" i="14"/>
  <c r="AP455" i="14"/>
  <c r="X455" i="14"/>
  <c r="AJ455" i="14"/>
  <c r="S455" i="14"/>
  <c r="AC455" i="14"/>
  <c r="AH455" i="14"/>
  <c r="I455" i="14"/>
  <c r="D455" i="14"/>
  <c r="AL455" i="14"/>
  <c r="AR454" i="14"/>
  <c r="AQ454" i="14"/>
  <c r="AC454" i="14"/>
  <c r="AH454" i="14"/>
  <c r="X454" i="14"/>
  <c r="AJ454" i="14"/>
  <c r="S454" i="14"/>
  <c r="AI454" i="14"/>
  <c r="I454" i="14"/>
  <c r="AM454" i="14"/>
  <c r="D454" i="14"/>
  <c r="AL454" i="14"/>
  <c r="AO454" i="14"/>
  <c r="AQ453" i="14"/>
  <c r="AR453" i="14"/>
  <c r="AL453" i="14"/>
  <c r="AH453" i="14"/>
  <c r="AC453" i="14"/>
  <c r="X453" i="14"/>
  <c r="AJ453" i="14"/>
  <c r="S453" i="14"/>
  <c r="AI453" i="14"/>
  <c r="N453" i="14"/>
  <c r="AK453" i="14"/>
  <c r="AN453" i="14"/>
  <c r="I453" i="14"/>
  <c r="AM453" i="14"/>
  <c r="D453" i="14"/>
  <c r="AQ452" i="14"/>
  <c r="AR452" i="14"/>
  <c r="AM452" i="14"/>
  <c r="AL452" i="14"/>
  <c r="AO452" i="14"/>
  <c r="X452" i="14"/>
  <c r="AJ452" i="14"/>
  <c r="S452" i="14"/>
  <c r="AI452" i="14"/>
  <c r="N452" i="14"/>
  <c r="AK452" i="14"/>
  <c r="I452" i="14"/>
  <c r="D452" i="14"/>
  <c r="AR451" i="14"/>
  <c r="AQ451" i="14"/>
  <c r="AM451" i="14"/>
  <c r="X451" i="14"/>
  <c r="AJ451" i="14"/>
  <c r="S451" i="14"/>
  <c r="AC451" i="14"/>
  <c r="AH451" i="14"/>
  <c r="I451" i="14"/>
  <c r="D451" i="14"/>
  <c r="AL451" i="14"/>
  <c r="AR450" i="14"/>
  <c r="AQ450" i="14"/>
  <c r="AC450" i="14"/>
  <c r="AH450" i="14"/>
  <c r="X450" i="14"/>
  <c r="AJ450" i="14"/>
  <c r="S450" i="14"/>
  <c r="AI450" i="14"/>
  <c r="I450" i="14"/>
  <c r="AM450" i="14"/>
  <c r="D450" i="14"/>
  <c r="AL450" i="14"/>
  <c r="AQ449" i="14"/>
  <c r="AR449" i="14"/>
  <c r="AL449" i="14"/>
  <c r="AH449" i="14"/>
  <c r="AC449" i="14"/>
  <c r="X449" i="14"/>
  <c r="AJ449" i="14"/>
  <c r="S449" i="14"/>
  <c r="AI449" i="14"/>
  <c r="N449" i="14"/>
  <c r="AK449" i="14"/>
  <c r="AN449" i="14"/>
  <c r="I449" i="14"/>
  <c r="AM449" i="14"/>
  <c r="D449" i="14"/>
  <c r="AQ448" i="14"/>
  <c r="AR448" i="14"/>
  <c r="AM448" i="14"/>
  <c r="X448" i="14"/>
  <c r="AJ448" i="14"/>
  <c r="S448" i="14"/>
  <c r="AI448" i="14"/>
  <c r="I448" i="14"/>
  <c r="D448" i="14"/>
  <c r="AL448" i="14"/>
  <c r="AR447" i="14"/>
  <c r="AQ447" i="14"/>
  <c r="X447" i="14"/>
  <c r="AJ447" i="14"/>
  <c r="S447" i="14"/>
  <c r="AC447" i="14"/>
  <c r="AH447" i="14"/>
  <c r="I447" i="14"/>
  <c r="AM447" i="14"/>
  <c r="D447" i="14"/>
  <c r="AL447" i="14"/>
  <c r="AQ446" i="14"/>
  <c r="AR446" i="14"/>
  <c r="AC446" i="14"/>
  <c r="AH446" i="14"/>
  <c r="X446" i="14"/>
  <c r="AJ446" i="14"/>
  <c r="S446" i="14"/>
  <c r="AI446" i="14"/>
  <c r="I446" i="14"/>
  <c r="AM446" i="14"/>
  <c r="AP446" i="14"/>
  <c r="D446" i="14"/>
  <c r="AL446" i="14"/>
  <c r="AQ445" i="14"/>
  <c r="AR445" i="14"/>
  <c r="AL445" i="14"/>
  <c r="AO445" i="14"/>
  <c r="X445" i="14"/>
  <c r="AJ445" i="14"/>
  <c r="S445" i="14"/>
  <c r="AI445" i="14"/>
  <c r="N445" i="14"/>
  <c r="AK445" i="14"/>
  <c r="I445" i="14"/>
  <c r="AM445" i="14"/>
  <c r="D445" i="14"/>
  <c r="AQ444" i="14"/>
  <c r="AR444" i="14"/>
  <c r="AM444" i="14"/>
  <c r="X444" i="14"/>
  <c r="AJ444" i="14"/>
  <c r="S444" i="14"/>
  <c r="AI444" i="14"/>
  <c r="I444" i="14"/>
  <c r="D444" i="14"/>
  <c r="AL444" i="14"/>
  <c r="AR443" i="14"/>
  <c r="AQ443" i="14"/>
  <c r="X443" i="14"/>
  <c r="AJ443" i="14"/>
  <c r="S443" i="14"/>
  <c r="AC443" i="14"/>
  <c r="AH443" i="14"/>
  <c r="I443" i="14"/>
  <c r="AM443" i="14"/>
  <c r="AP443" i="14"/>
  <c r="D443" i="14"/>
  <c r="AL443" i="14"/>
  <c r="AR442" i="14"/>
  <c r="AQ442" i="14"/>
  <c r="AC442" i="14"/>
  <c r="AH442" i="14"/>
  <c r="X442" i="14"/>
  <c r="AJ442" i="14"/>
  <c r="S442" i="14"/>
  <c r="AI442" i="14"/>
  <c r="I442" i="14"/>
  <c r="AM442" i="14"/>
  <c r="D442" i="14"/>
  <c r="AL442" i="14"/>
  <c r="AO442" i="14"/>
  <c r="AQ441" i="14"/>
  <c r="AR441" i="14"/>
  <c r="AL441" i="14"/>
  <c r="X441" i="14"/>
  <c r="AJ441" i="14"/>
  <c r="S441" i="14"/>
  <c r="AI441" i="14"/>
  <c r="N441" i="14"/>
  <c r="AK441" i="14"/>
  <c r="I441" i="14"/>
  <c r="AM441" i="14"/>
  <c r="D441" i="14"/>
  <c r="AQ440" i="14"/>
  <c r="AR440" i="14"/>
  <c r="AM440" i="14"/>
  <c r="AP440" i="14"/>
  <c r="X440" i="14"/>
  <c r="AJ440" i="14"/>
  <c r="S440" i="14"/>
  <c r="AI440" i="14"/>
  <c r="I440" i="14"/>
  <c r="D440" i="14"/>
  <c r="AL440" i="14"/>
  <c r="AO440" i="14"/>
  <c r="AR439" i="14"/>
  <c r="AQ439" i="14"/>
  <c r="X439" i="14"/>
  <c r="AJ439" i="14"/>
  <c r="S439" i="14"/>
  <c r="AC439" i="14"/>
  <c r="AH439" i="14"/>
  <c r="I439" i="14"/>
  <c r="AM439" i="14"/>
  <c r="D439" i="14"/>
  <c r="AL439" i="14"/>
  <c r="AQ438" i="14"/>
  <c r="AR438" i="14"/>
  <c r="AC438" i="14"/>
  <c r="AH438" i="14"/>
  <c r="X438" i="14"/>
  <c r="AJ438" i="14"/>
  <c r="S438" i="14"/>
  <c r="AI438" i="14"/>
  <c r="I438" i="14"/>
  <c r="AM438" i="14"/>
  <c r="AP438" i="14"/>
  <c r="D438" i="14"/>
  <c r="AL438" i="14"/>
  <c r="AO438" i="14"/>
  <c r="AR437" i="14"/>
  <c r="AQ437" i="14"/>
  <c r="AL437" i="14"/>
  <c r="AH437" i="14"/>
  <c r="AC437" i="14"/>
  <c r="X437" i="14"/>
  <c r="AJ437" i="14"/>
  <c r="S437" i="14"/>
  <c r="AI437" i="14"/>
  <c r="N437" i="14"/>
  <c r="AK437" i="14"/>
  <c r="AN437" i="14"/>
  <c r="I437" i="14"/>
  <c r="AM437" i="14"/>
  <c r="D437" i="14"/>
  <c r="AQ436" i="14"/>
  <c r="AR436" i="14"/>
  <c r="AM436" i="14"/>
  <c r="AP436" i="14"/>
  <c r="X436" i="14"/>
  <c r="AJ436" i="14"/>
  <c r="S436" i="14"/>
  <c r="AI436" i="14"/>
  <c r="N436" i="14"/>
  <c r="AK436" i="14"/>
  <c r="I436" i="14"/>
  <c r="D436" i="14"/>
  <c r="AL436" i="14"/>
  <c r="AR435" i="14"/>
  <c r="AQ435" i="14"/>
  <c r="X435" i="14"/>
  <c r="AJ435" i="14"/>
  <c r="S435" i="14"/>
  <c r="AC435" i="14"/>
  <c r="AH435" i="14"/>
  <c r="I435" i="14"/>
  <c r="AM435" i="14"/>
  <c r="D435" i="14"/>
  <c r="AL435" i="14"/>
  <c r="AQ434" i="14"/>
  <c r="AR434" i="14"/>
  <c r="AC434" i="14"/>
  <c r="AH434" i="14"/>
  <c r="X434" i="14"/>
  <c r="AJ434" i="14"/>
  <c r="S434" i="14"/>
  <c r="AI434" i="14"/>
  <c r="I434" i="14"/>
  <c r="AM434" i="14"/>
  <c r="AP434" i="14"/>
  <c r="D434" i="14"/>
  <c r="AL434" i="14"/>
  <c r="AR433" i="14"/>
  <c r="AQ433" i="14"/>
  <c r="AL433" i="14"/>
  <c r="AO433" i="14"/>
  <c r="X433" i="14"/>
  <c r="AJ433" i="14"/>
  <c r="S433" i="14"/>
  <c r="AI433" i="14"/>
  <c r="N433" i="14"/>
  <c r="AK433" i="14"/>
  <c r="I433" i="14"/>
  <c r="AM433" i="14"/>
  <c r="AP433" i="14"/>
  <c r="D433" i="14"/>
  <c r="AQ432" i="14"/>
  <c r="AR432" i="14"/>
  <c r="AM432" i="14"/>
  <c r="X432" i="14"/>
  <c r="AJ432" i="14"/>
  <c r="S432" i="14"/>
  <c r="AI432" i="14"/>
  <c r="I432" i="14"/>
  <c r="D432" i="14"/>
  <c r="AL432" i="14"/>
  <c r="AO432" i="14"/>
  <c r="AR431" i="14"/>
  <c r="AQ431" i="14"/>
  <c r="X431" i="14"/>
  <c r="AJ431" i="14"/>
  <c r="S431" i="14"/>
  <c r="AC431" i="14"/>
  <c r="AH431" i="14"/>
  <c r="I431" i="14"/>
  <c r="AM431" i="14"/>
  <c r="AP431" i="14"/>
  <c r="D431" i="14"/>
  <c r="AL431" i="14"/>
  <c r="AQ430" i="14"/>
  <c r="AR430" i="14"/>
  <c r="AC430" i="14"/>
  <c r="AH430" i="14"/>
  <c r="X430" i="14"/>
  <c r="AJ430" i="14"/>
  <c r="S430" i="14"/>
  <c r="AI430" i="14"/>
  <c r="I430" i="14"/>
  <c r="AM430" i="14"/>
  <c r="D430" i="14"/>
  <c r="AL430" i="14"/>
  <c r="AO430" i="14"/>
  <c r="AR429" i="14"/>
  <c r="AQ429" i="14"/>
  <c r="AL429" i="14"/>
  <c r="X429" i="14"/>
  <c r="AJ429" i="14"/>
  <c r="S429" i="14"/>
  <c r="AI429" i="14"/>
  <c r="N429" i="14"/>
  <c r="AK429" i="14"/>
  <c r="I429" i="14"/>
  <c r="AM429" i="14"/>
  <c r="D429" i="14"/>
  <c r="AQ428" i="14"/>
  <c r="AR428" i="14"/>
  <c r="AM428" i="14"/>
  <c r="X428" i="14"/>
  <c r="AJ428" i="14"/>
  <c r="S428" i="14"/>
  <c r="AI428" i="14"/>
  <c r="I428" i="14"/>
  <c r="D428" i="14"/>
  <c r="AL428" i="14"/>
  <c r="AR427" i="14"/>
  <c r="AQ427" i="14"/>
  <c r="X427" i="14"/>
  <c r="AJ427" i="14"/>
  <c r="S427" i="14"/>
  <c r="AC427" i="14"/>
  <c r="AH427" i="14"/>
  <c r="I427" i="14"/>
  <c r="AM427" i="14"/>
  <c r="D427" i="14"/>
  <c r="AL427" i="14"/>
  <c r="AQ426" i="14"/>
  <c r="AR426" i="14"/>
  <c r="X426" i="14"/>
  <c r="AJ426" i="14"/>
  <c r="S426" i="14"/>
  <c r="AC426" i="14"/>
  <c r="AH426" i="14"/>
  <c r="I426" i="14"/>
  <c r="AM426" i="14"/>
  <c r="AP426" i="14"/>
  <c r="D426" i="14"/>
  <c r="AL426" i="14"/>
  <c r="AR425" i="14"/>
  <c r="AQ425" i="14"/>
  <c r="X425" i="14"/>
  <c r="AJ425" i="14"/>
  <c r="S425" i="14"/>
  <c r="AI425" i="14"/>
  <c r="I425" i="14"/>
  <c r="AM425" i="14"/>
  <c r="D425" i="14"/>
  <c r="AL425" i="14"/>
  <c r="AQ424" i="14"/>
  <c r="AR424" i="14"/>
  <c r="X424" i="14"/>
  <c r="AJ424" i="14"/>
  <c r="S424" i="14"/>
  <c r="AI424" i="14"/>
  <c r="I424" i="14"/>
  <c r="AM424" i="14"/>
  <c r="D424" i="14"/>
  <c r="AL424" i="14"/>
  <c r="AO424" i="14"/>
  <c r="AQ423" i="14"/>
  <c r="AR423" i="14"/>
  <c r="X423" i="14"/>
  <c r="AJ423" i="14"/>
  <c r="S423" i="14"/>
  <c r="AC423" i="14"/>
  <c r="AH423" i="14"/>
  <c r="I423" i="14"/>
  <c r="AM423" i="14"/>
  <c r="AP423" i="14"/>
  <c r="D423" i="14"/>
  <c r="AL423" i="14"/>
  <c r="AR422" i="14"/>
  <c r="AQ422" i="14"/>
  <c r="X422" i="14"/>
  <c r="AC422" i="14"/>
  <c r="AH422" i="14"/>
  <c r="S422" i="14"/>
  <c r="AI422" i="14"/>
  <c r="I422" i="14"/>
  <c r="AM422" i="14"/>
  <c r="D422" i="14"/>
  <c r="AL422" i="14"/>
  <c r="AQ421" i="14"/>
  <c r="AR421" i="14"/>
  <c r="X421" i="14"/>
  <c r="AJ421" i="14"/>
  <c r="S421" i="14"/>
  <c r="AI421" i="14"/>
  <c r="N421" i="14"/>
  <c r="AK421" i="14"/>
  <c r="I421" i="14"/>
  <c r="AM421" i="14"/>
  <c r="D421" i="14"/>
  <c r="AL421" i="14"/>
  <c r="AO421" i="14"/>
  <c r="AQ420" i="14"/>
  <c r="AR420" i="14"/>
  <c r="X420" i="14"/>
  <c r="AJ420" i="14"/>
  <c r="S420" i="14"/>
  <c r="AI420" i="14"/>
  <c r="I420" i="14"/>
  <c r="AM420" i="14"/>
  <c r="AP420" i="14"/>
  <c r="D420" i="14"/>
  <c r="AL420" i="14"/>
  <c r="AR419" i="14"/>
  <c r="AQ419" i="14"/>
  <c r="AJ419" i="14"/>
  <c r="AI419" i="14"/>
  <c r="AC419" i="14"/>
  <c r="AH419" i="14"/>
  <c r="X419" i="14"/>
  <c r="S419" i="14"/>
  <c r="I419" i="14"/>
  <c r="N419" i="14"/>
  <c r="AK419" i="14"/>
  <c r="AN419" i="14"/>
  <c r="D419" i="14"/>
  <c r="AL419" i="14"/>
  <c r="AQ418" i="14"/>
  <c r="AR418" i="14"/>
  <c r="AM418" i="14"/>
  <c r="AL418" i="14"/>
  <c r="X418" i="14"/>
  <c r="AJ418" i="14"/>
  <c r="AP418" i="14"/>
  <c r="S418" i="14"/>
  <c r="AI418" i="14"/>
  <c r="N418" i="14"/>
  <c r="AK418" i="14"/>
  <c r="I418" i="14"/>
  <c r="D418" i="14"/>
  <c r="AQ417" i="14"/>
  <c r="AR417" i="14"/>
  <c r="AM417" i="14"/>
  <c r="AP417" i="14"/>
  <c r="X417" i="14"/>
  <c r="AJ417" i="14"/>
  <c r="S417" i="14"/>
  <c r="AI417" i="14"/>
  <c r="I417" i="14"/>
  <c r="D417" i="14"/>
  <c r="AL417" i="14"/>
  <c r="AO417" i="14"/>
  <c r="AR416" i="14"/>
  <c r="AQ416" i="14"/>
  <c r="X416" i="14"/>
  <c r="AC416" i="14"/>
  <c r="AH416" i="14"/>
  <c r="S416" i="14"/>
  <c r="AI416" i="14"/>
  <c r="I416" i="14"/>
  <c r="AM416" i="14"/>
  <c r="D416" i="14"/>
  <c r="AL416" i="14"/>
  <c r="AQ415" i="14"/>
  <c r="AR415" i="14"/>
  <c r="AL415" i="14"/>
  <c r="AC415" i="14"/>
  <c r="AH415" i="14"/>
  <c r="X415" i="14"/>
  <c r="AJ415" i="14"/>
  <c r="S415" i="14"/>
  <c r="AI415" i="14"/>
  <c r="AO415" i="14"/>
  <c r="I415" i="14"/>
  <c r="N415" i="14"/>
  <c r="AK415" i="14"/>
  <c r="AN415" i="14"/>
  <c r="D415" i="14"/>
  <c r="AQ414" i="14"/>
  <c r="AR414" i="14"/>
  <c r="AM414" i="14"/>
  <c r="AL414" i="14"/>
  <c r="AO414" i="14"/>
  <c r="X414" i="14"/>
  <c r="AJ414" i="14"/>
  <c r="AP414" i="14"/>
  <c r="S414" i="14"/>
  <c r="AI414" i="14"/>
  <c r="N414" i="14"/>
  <c r="AK414" i="14"/>
  <c r="I414" i="14"/>
  <c r="D414" i="14"/>
  <c r="AQ413" i="14"/>
  <c r="AR413" i="14"/>
  <c r="AM413" i="14"/>
  <c r="X413" i="14"/>
  <c r="AJ413" i="14"/>
  <c r="S413" i="14"/>
  <c r="AI413" i="14"/>
  <c r="I413" i="14"/>
  <c r="D413" i="14"/>
  <c r="AL413" i="14"/>
  <c r="AO413" i="14"/>
  <c r="AR412" i="14"/>
  <c r="AQ412" i="14"/>
  <c r="X412" i="14"/>
  <c r="AC412" i="14"/>
  <c r="AH412" i="14"/>
  <c r="S412" i="14"/>
  <c r="AI412" i="14"/>
  <c r="I412" i="14"/>
  <c r="AM412" i="14"/>
  <c r="D412" i="14"/>
  <c r="AL412" i="14"/>
  <c r="AQ411" i="14"/>
  <c r="AR411" i="14"/>
  <c r="AL411" i="14"/>
  <c r="AC411" i="14"/>
  <c r="AH411" i="14"/>
  <c r="X411" i="14"/>
  <c r="AJ411" i="14"/>
  <c r="S411" i="14"/>
  <c r="AI411" i="14"/>
  <c r="AO411" i="14"/>
  <c r="I411" i="14"/>
  <c r="N411" i="14"/>
  <c r="AK411" i="14"/>
  <c r="D411" i="14"/>
  <c r="AQ410" i="14"/>
  <c r="AR410" i="14"/>
  <c r="AM410" i="14"/>
  <c r="AL410" i="14"/>
  <c r="AO410" i="14"/>
  <c r="X410" i="14"/>
  <c r="AJ410" i="14"/>
  <c r="AP410" i="14"/>
  <c r="S410" i="14"/>
  <c r="AI410" i="14"/>
  <c r="N410" i="14"/>
  <c r="AK410" i="14"/>
  <c r="I410" i="14"/>
  <c r="D410" i="14"/>
  <c r="AQ409" i="14"/>
  <c r="AR409" i="14"/>
  <c r="AM409" i="14"/>
  <c r="X409" i="14"/>
  <c r="AJ409" i="14"/>
  <c r="S409" i="14"/>
  <c r="AI409" i="14"/>
  <c r="I409" i="14"/>
  <c r="D409" i="14"/>
  <c r="AL409" i="14"/>
  <c r="AR408" i="14"/>
  <c r="AQ408" i="14"/>
  <c r="X408" i="14"/>
  <c r="AC408" i="14"/>
  <c r="AH408" i="14"/>
  <c r="S408" i="14"/>
  <c r="AI408" i="14"/>
  <c r="I408" i="14"/>
  <c r="AM408" i="14"/>
  <c r="D408" i="14"/>
  <c r="AL408" i="14"/>
  <c r="AO408" i="14"/>
  <c r="AR407" i="14"/>
  <c r="AQ407" i="14"/>
  <c r="AL407" i="14"/>
  <c r="AC407" i="14"/>
  <c r="AH407" i="14"/>
  <c r="X407" i="14"/>
  <c r="AJ407" i="14"/>
  <c r="S407" i="14"/>
  <c r="AI407" i="14"/>
  <c r="AO407" i="14"/>
  <c r="I407" i="14"/>
  <c r="N407" i="14"/>
  <c r="AK407" i="14"/>
  <c r="D407" i="14"/>
  <c r="AQ406" i="14"/>
  <c r="AR406" i="14"/>
  <c r="AM406" i="14"/>
  <c r="AL406" i="14"/>
  <c r="AO406" i="14"/>
  <c r="X406" i="14"/>
  <c r="AJ406" i="14"/>
  <c r="AP406" i="14"/>
  <c r="S406" i="14"/>
  <c r="AI406" i="14"/>
  <c r="N406" i="14"/>
  <c r="AK406" i="14"/>
  <c r="I406" i="14"/>
  <c r="D406" i="14"/>
  <c r="AQ405" i="14"/>
  <c r="AR405" i="14"/>
  <c r="AM405" i="14"/>
  <c r="X405" i="14"/>
  <c r="AJ405" i="14"/>
  <c r="S405" i="14"/>
  <c r="AI405" i="14"/>
  <c r="I405" i="14"/>
  <c r="D405" i="14"/>
  <c r="AL405" i="14"/>
  <c r="AR404" i="14"/>
  <c r="AQ404" i="14"/>
  <c r="X404" i="14"/>
  <c r="AC404" i="14"/>
  <c r="AH404" i="14"/>
  <c r="S404" i="14"/>
  <c r="AI404" i="14"/>
  <c r="I404" i="14"/>
  <c r="AM404" i="14"/>
  <c r="D404" i="14"/>
  <c r="AL404" i="14"/>
  <c r="AO404" i="14"/>
  <c r="AR403" i="14"/>
  <c r="AQ403" i="14"/>
  <c r="AL403" i="14"/>
  <c r="AC403" i="14"/>
  <c r="AH403" i="14"/>
  <c r="X403" i="14"/>
  <c r="AJ403" i="14"/>
  <c r="S403" i="14"/>
  <c r="AI403" i="14"/>
  <c r="AO403" i="14"/>
  <c r="I403" i="14"/>
  <c r="N403" i="14"/>
  <c r="AK403" i="14"/>
  <c r="D403" i="14"/>
  <c r="AQ402" i="14"/>
  <c r="AR402" i="14"/>
  <c r="AM402" i="14"/>
  <c r="AL402" i="14"/>
  <c r="AO402" i="14"/>
  <c r="X402" i="14"/>
  <c r="AJ402" i="14"/>
  <c r="AP402" i="14"/>
  <c r="S402" i="14"/>
  <c r="AI402" i="14"/>
  <c r="N402" i="14"/>
  <c r="AK402" i="14"/>
  <c r="I402" i="14"/>
  <c r="D402" i="14"/>
  <c r="AQ401" i="14"/>
  <c r="AR401" i="14"/>
  <c r="AM401" i="14"/>
  <c r="X401" i="14"/>
  <c r="AJ401" i="14"/>
  <c r="S401" i="14"/>
  <c r="AI401" i="14"/>
  <c r="I401" i="14"/>
  <c r="D401" i="14"/>
  <c r="AL401" i="14"/>
  <c r="AR400" i="14"/>
  <c r="AQ400" i="14"/>
  <c r="X400" i="14"/>
  <c r="AJ400" i="14"/>
  <c r="S400" i="14"/>
  <c r="AC400" i="14"/>
  <c r="AH400" i="14"/>
  <c r="I400" i="14"/>
  <c r="AM400" i="14"/>
  <c r="AP400" i="14"/>
  <c r="D400" i="14"/>
  <c r="AL400" i="14"/>
  <c r="AR399" i="14"/>
  <c r="AQ399" i="14"/>
  <c r="AC399" i="14"/>
  <c r="AH399" i="14"/>
  <c r="X399" i="14"/>
  <c r="AJ399" i="14"/>
  <c r="S399" i="14"/>
  <c r="AI399" i="14"/>
  <c r="I399" i="14"/>
  <c r="AM399" i="14"/>
  <c r="D399" i="14"/>
  <c r="AL399" i="14"/>
  <c r="AO399" i="14"/>
  <c r="AR398" i="14"/>
  <c r="AQ398" i="14"/>
  <c r="AL398" i="14"/>
  <c r="AH398" i="14"/>
  <c r="AC398" i="14"/>
  <c r="X398" i="14"/>
  <c r="AJ398" i="14"/>
  <c r="S398" i="14"/>
  <c r="AI398" i="14"/>
  <c r="N398" i="14"/>
  <c r="AK398" i="14"/>
  <c r="AN398" i="14"/>
  <c r="I398" i="14"/>
  <c r="AM398" i="14"/>
  <c r="AP398" i="14"/>
  <c r="D398" i="14"/>
  <c r="AQ397" i="14"/>
  <c r="AR397" i="14"/>
  <c r="AM397" i="14"/>
  <c r="X397" i="14"/>
  <c r="AJ397" i="14"/>
  <c r="S397" i="14"/>
  <c r="AI397" i="14"/>
  <c r="I397" i="14"/>
  <c r="D397" i="14"/>
  <c r="AL397" i="14"/>
  <c r="AO397" i="14"/>
  <c r="AR396" i="14"/>
  <c r="AQ396" i="14"/>
  <c r="X396" i="14"/>
  <c r="AJ396" i="14"/>
  <c r="S396" i="14"/>
  <c r="AC396" i="14"/>
  <c r="AH396" i="14"/>
  <c r="I396" i="14"/>
  <c r="AM396" i="14"/>
  <c r="AP396" i="14"/>
  <c r="D396" i="14"/>
  <c r="AL396" i="14"/>
  <c r="AR395" i="14"/>
  <c r="AQ395" i="14"/>
  <c r="AC395" i="14"/>
  <c r="AH395" i="14"/>
  <c r="X395" i="14"/>
  <c r="AJ395" i="14"/>
  <c r="S395" i="14"/>
  <c r="AI395" i="14"/>
  <c r="I395" i="14"/>
  <c r="AM395" i="14"/>
  <c r="AP395" i="14"/>
  <c r="D395" i="14"/>
  <c r="AL395" i="14"/>
  <c r="AO395" i="14"/>
  <c r="AQ394" i="14"/>
  <c r="AR394" i="14"/>
  <c r="AL394" i="14"/>
  <c r="X394" i="14"/>
  <c r="AJ394" i="14"/>
  <c r="S394" i="14"/>
  <c r="AI394" i="14"/>
  <c r="N394" i="14"/>
  <c r="AK394" i="14"/>
  <c r="I394" i="14"/>
  <c r="AM394" i="14"/>
  <c r="D394" i="14"/>
  <c r="AQ393" i="14"/>
  <c r="AR393" i="14"/>
  <c r="AM393" i="14"/>
  <c r="X393" i="14"/>
  <c r="AJ393" i="14"/>
  <c r="S393" i="14"/>
  <c r="AI393" i="14"/>
  <c r="N393" i="14"/>
  <c r="AK393" i="14"/>
  <c r="I393" i="14"/>
  <c r="D393" i="14"/>
  <c r="AL393" i="14"/>
  <c r="AR392" i="14"/>
  <c r="AQ392" i="14"/>
  <c r="X392" i="14"/>
  <c r="AJ392" i="14"/>
  <c r="S392" i="14"/>
  <c r="AC392" i="14"/>
  <c r="AH392" i="14"/>
  <c r="I392" i="14"/>
  <c r="AM392" i="14"/>
  <c r="AP392" i="14"/>
  <c r="D392" i="14"/>
  <c r="AL392" i="14"/>
  <c r="AQ391" i="14"/>
  <c r="AR391" i="14"/>
  <c r="AC391" i="14"/>
  <c r="AH391" i="14"/>
  <c r="X391" i="14"/>
  <c r="AJ391" i="14"/>
  <c r="S391" i="14"/>
  <c r="AI391" i="14"/>
  <c r="I391" i="14"/>
  <c r="AM391" i="14"/>
  <c r="D391" i="14"/>
  <c r="AL391" i="14"/>
  <c r="AR390" i="14"/>
  <c r="AQ390" i="14"/>
  <c r="AL390" i="14"/>
  <c r="X390" i="14"/>
  <c r="AC390" i="14"/>
  <c r="AH390" i="14"/>
  <c r="S390" i="14"/>
  <c r="AI390" i="14"/>
  <c r="N390" i="14"/>
  <c r="AK390" i="14"/>
  <c r="AN390" i="14"/>
  <c r="I390" i="14"/>
  <c r="AM390" i="14"/>
  <c r="D390" i="14"/>
  <c r="AQ389" i="14"/>
  <c r="AR389" i="14"/>
  <c r="AM389" i="14"/>
  <c r="AP389" i="14"/>
  <c r="X389" i="14"/>
  <c r="AJ389" i="14"/>
  <c r="S389" i="14"/>
  <c r="AI389" i="14"/>
  <c r="I389" i="14"/>
  <c r="D389" i="14"/>
  <c r="AL389" i="14"/>
  <c r="AO389" i="14"/>
  <c r="AR388" i="14"/>
  <c r="AQ388" i="14"/>
  <c r="AM388" i="14"/>
  <c r="X388" i="14"/>
  <c r="AJ388" i="14"/>
  <c r="S388" i="14"/>
  <c r="AC388" i="14"/>
  <c r="AH388" i="14"/>
  <c r="I388" i="14"/>
  <c r="D388" i="14"/>
  <c r="AL388" i="14"/>
  <c r="AQ387" i="14"/>
  <c r="AR387" i="14"/>
  <c r="AC387" i="14"/>
  <c r="AH387" i="14"/>
  <c r="X387" i="14"/>
  <c r="AJ387" i="14"/>
  <c r="S387" i="14"/>
  <c r="AI387" i="14"/>
  <c r="I387" i="14"/>
  <c r="AM387" i="14"/>
  <c r="AP387" i="14"/>
  <c r="D387" i="14"/>
  <c r="AL387" i="14"/>
  <c r="AR386" i="14"/>
  <c r="AQ386" i="14"/>
  <c r="AL386" i="14"/>
  <c r="AO386" i="14"/>
  <c r="X386" i="14"/>
  <c r="AJ386" i="14"/>
  <c r="S386" i="14"/>
  <c r="AI386" i="14"/>
  <c r="N386" i="14"/>
  <c r="AK386" i="14"/>
  <c r="I386" i="14"/>
  <c r="AM386" i="14"/>
  <c r="AP386" i="14"/>
  <c r="D386" i="14"/>
  <c r="AQ385" i="14"/>
  <c r="AR385" i="14"/>
  <c r="AM385" i="14"/>
  <c r="X385" i="14"/>
  <c r="AJ385" i="14"/>
  <c r="S385" i="14"/>
  <c r="AI385" i="14"/>
  <c r="I385" i="14"/>
  <c r="D385" i="14"/>
  <c r="AL385" i="14"/>
  <c r="AO385" i="14"/>
  <c r="AR384" i="14"/>
  <c r="AQ384" i="14"/>
  <c r="X384" i="14"/>
  <c r="AJ384" i="14"/>
  <c r="S384" i="14"/>
  <c r="AC384" i="14"/>
  <c r="AH384" i="14"/>
  <c r="I384" i="14"/>
  <c r="AM384" i="14"/>
  <c r="AP384" i="14"/>
  <c r="D384" i="14"/>
  <c r="AL384" i="14"/>
  <c r="AR383" i="14"/>
  <c r="AQ383" i="14"/>
  <c r="AC383" i="14"/>
  <c r="AH383" i="14"/>
  <c r="X383" i="14"/>
  <c r="AJ383" i="14"/>
  <c r="S383" i="14"/>
  <c r="AI383" i="14"/>
  <c r="I383" i="14"/>
  <c r="AM383" i="14"/>
  <c r="AP383" i="14"/>
  <c r="D383" i="14"/>
  <c r="AL383" i="14"/>
  <c r="AO383" i="14"/>
  <c r="AQ382" i="14"/>
  <c r="AR382" i="14"/>
  <c r="AL382" i="14"/>
  <c r="X382" i="14"/>
  <c r="AJ382" i="14"/>
  <c r="S382" i="14"/>
  <c r="AI382" i="14"/>
  <c r="N382" i="14"/>
  <c r="AK382" i="14"/>
  <c r="I382" i="14"/>
  <c r="AM382" i="14"/>
  <c r="D382" i="14"/>
  <c r="AQ381" i="14"/>
  <c r="AR381" i="14"/>
  <c r="AM381" i="14"/>
  <c r="X381" i="14"/>
  <c r="AJ381" i="14"/>
  <c r="S381" i="14"/>
  <c r="AI381" i="14"/>
  <c r="N381" i="14"/>
  <c r="AK381" i="14"/>
  <c r="I381" i="14"/>
  <c r="D381" i="14"/>
  <c r="AL381" i="14"/>
  <c r="AR380" i="14"/>
  <c r="AQ380" i="14"/>
  <c r="AM380" i="14"/>
  <c r="X380" i="14"/>
  <c r="AJ380" i="14"/>
  <c r="S380" i="14"/>
  <c r="AC380" i="14"/>
  <c r="AH380" i="14"/>
  <c r="I380" i="14"/>
  <c r="D380" i="14"/>
  <c r="AL380" i="14"/>
  <c r="AR379" i="14"/>
  <c r="AQ379" i="14"/>
  <c r="AM379" i="14"/>
  <c r="AL379" i="14"/>
  <c r="AK379" i="14"/>
  <c r="AN379" i="14"/>
  <c r="AC379" i="14"/>
  <c r="AH379" i="14"/>
  <c r="X379" i="14"/>
  <c r="AJ379" i="14"/>
  <c r="S379" i="14"/>
  <c r="AI379" i="14"/>
  <c r="AO379" i="14"/>
  <c r="AQ378" i="14"/>
  <c r="AR378" i="14"/>
  <c r="AM378" i="14"/>
  <c r="X378" i="14"/>
  <c r="AJ378" i="14"/>
  <c r="S378" i="14"/>
  <c r="AI378" i="14"/>
  <c r="I378" i="14"/>
  <c r="D378" i="14"/>
  <c r="AL378" i="14"/>
  <c r="AO378" i="14"/>
  <c r="AR377" i="14"/>
  <c r="AQ377" i="14"/>
  <c r="AM377" i="14"/>
  <c r="AP377" i="14"/>
  <c r="AL377" i="14"/>
  <c r="AK377" i="14"/>
  <c r="X377" i="14"/>
  <c r="AJ377" i="14"/>
  <c r="S377" i="14"/>
  <c r="AC377" i="14"/>
  <c r="AH377" i="14"/>
  <c r="AN377" i="14"/>
  <c r="AQ376" i="14"/>
  <c r="AR376" i="14"/>
  <c r="AM376" i="14"/>
  <c r="AL376" i="14"/>
  <c r="AK376" i="14"/>
  <c r="AN376" i="14"/>
  <c r="X376" i="14"/>
  <c r="AC376" i="14"/>
  <c r="AH376" i="14"/>
  <c r="S376" i="14"/>
  <c r="AI376" i="14"/>
  <c r="AR375" i="14"/>
  <c r="AQ375" i="14"/>
  <c r="X375" i="14"/>
  <c r="AJ375" i="14"/>
  <c r="S375" i="14"/>
  <c r="AC375" i="14"/>
  <c r="AH375" i="14"/>
  <c r="I375" i="14"/>
  <c r="AM375" i="14"/>
  <c r="D375" i="14"/>
  <c r="AL375" i="14"/>
  <c r="AQ374" i="14"/>
  <c r="AR374" i="14"/>
  <c r="AM374" i="14"/>
  <c r="AL374" i="14"/>
  <c r="AK374" i="14"/>
  <c r="AN374" i="14"/>
  <c r="AC374" i="14"/>
  <c r="AH374" i="14"/>
  <c r="X374" i="14"/>
  <c r="AJ374" i="14"/>
  <c r="S374" i="14"/>
  <c r="AI374" i="14"/>
  <c r="AO374" i="14"/>
  <c r="AQ373" i="14"/>
  <c r="AR373" i="14"/>
  <c r="AM373" i="14"/>
  <c r="X373" i="14"/>
  <c r="AJ373" i="14"/>
  <c r="S373" i="14"/>
  <c r="AI373" i="14"/>
  <c r="N373" i="14"/>
  <c r="AK373" i="14"/>
  <c r="I373" i="14"/>
  <c r="D373" i="14"/>
  <c r="AL373" i="14"/>
  <c r="AO373" i="14"/>
  <c r="AQ372" i="14"/>
  <c r="AR372" i="14"/>
  <c r="X372" i="14"/>
  <c r="AJ372" i="14"/>
  <c r="S372" i="14"/>
  <c r="AC372" i="14"/>
  <c r="AH372" i="14"/>
  <c r="I372" i="14"/>
  <c r="AM372" i="14"/>
  <c r="AP372" i="14"/>
  <c r="D372" i="14"/>
  <c r="AL372" i="14"/>
  <c r="AR371" i="14"/>
  <c r="AQ371" i="14"/>
  <c r="AM371" i="14"/>
  <c r="AL371" i="14"/>
  <c r="AK371" i="14"/>
  <c r="AN371" i="14"/>
  <c r="AC371" i="14"/>
  <c r="AH371" i="14"/>
  <c r="X371" i="14"/>
  <c r="AJ371" i="14"/>
  <c r="S371" i="14"/>
  <c r="AI371" i="14"/>
  <c r="AO371" i="14"/>
  <c r="AQ370" i="14"/>
  <c r="AR370" i="14"/>
  <c r="AM370" i="14"/>
  <c r="X370" i="14"/>
  <c r="AJ370" i="14"/>
  <c r="S370" i="14"/>
  <c r="AI370" i="14"/>
  <c r="N370" i="14"/>
  <c r="AK370" i="14"/>
  <c r="I370" i="14"/>
  <c r="D370" i="14"/>
  <c r="AL370" i="14"/>
  <c r="AO370" i="14"/>
  <c r="AR369" i="14"/>
  <c r="AQ369" i="14"/>
  <c r="AM369" i="14"/>
  <c r="AL369" i="14"/>
  <c r="AK369" i="14"/>
  <c r="X369" i="14"/>
  <c r="AJ369" i="14"/>
  <c r="S369" i="14"/>
  <c r="AC369" i="14"/>
  <c r="AH369" i="14"/>
  <c r="AN369" i="14"/>
  <c r="AR368" i="14"/>
  <c r="AQ368" i="14"/>
  <c r="AM368" i="14"/>
  <c r="AL368" i="14"/>
  <c r="AK368" i="14"/>
  <c r="AN368" i="14"/>
  <c r="AH368" i="14"/>
  <c r="AC368" i="14"/>
  <c r="X368" i="14"/>
  <c r="AJ368" i="14"/>
  <c r="AP368" i="14"/>
  <c r="S368" i="14"/>
  <c r="AI368" i="14"/>
  <c r="AQ367" i="14"/>
  <c r="AR367" i="14"/>
  <c r="X367" i="14"/>
  <c r="AJ367" i="14"/>
  <c r="S367" i="14"/>
  <c r="AC367" i="14"/>
  <c r="AH367" i="14"/>
  <c r="I367" i="14"/>
  <c r="AM367" i="14"/>
  <c r="AP367" i="14"/>
  <c r="D367" i="14"/>
  <c r="AL367" i="14"/>
  <c r="AR366" i="14"/>
  <c r="AQ366" i="14"/>
  <c r="X366" i="14"/>
  <c r="AJ366" i="14"/>
  <c r="S366" i="14"/>
  <c r="AC366" i="14"/>
  <c r="AH366" i="14"/>
  <c r="I366" i="14"/>
  <c r="AM366" i="14"/>
  <c r="D366" i="14"/>
  <c r="AL366" i="14"/>
  <c r="AQ365" i="14"/>
  <c r="AR365" i="14"/>
  <c r="X365" i="14"/>
  <c r="AJ365" i="14"/>
  <c r="S365" i="14"/>
  <c r="AI365" i="14"/>
  <c r="I365" i="14"/>
  <c r="AM365" i="14"/>
  <c r="AP365" i="14"/>
  <c r="D365" i="14"/>
  <c r="AL365" i="14"/>
  <c r="AO365" i="14"/>
  <c r="AQ364" i="14"/>
  <c r="AR364" i="14"/>
  <c r="X364" i="14"/>
  <c r="AJ364" i="14"/>
  <c r="S364" i="14"/>
  <c r="AI364" i="14"/>
  <c r="I364" i="14"/>
  <c r="AM364" i="14"/>
  <c r="AP364" i="14"/>
  <c r="D364" i="14"/>
  <c r="AL364" i="14"/>
  <c r="AR363" i="14"/>
  <c r="AQ363" i="14"/>
  <c r="AM363" i="14"/>
  <c r="AL363" i="14"/>
  <c r="AK363" i="14"/>
  <c r="AN363" i="14"/>
  <c r="X363" i="14"/>
  <c r="AC363" i="14"/>
  <c r="AH363" i="14"/>
  <c r="S363" i="14"/>
  <c r="AI363" i="14"/>
  <c r="AQ362" i="14"/>
  <c r="AR362" i="14"/>
  <c r="X362" i="14"/>
  <c r="AJ362" i="14"/>
  <c r="S362" i="14"/>
  <c r="AI362" i="14"/>
  <c r="I362" i="14"/>
  <c r="AM362" i="14"/>
  <c r="AP362" i="14"/>
  <c r="D362" i="14"/>
  <c r="AL362" i="14"/>
  <c r="AR361" i="14"/>
  <c r="AQ361" i="14"/>
  <c r="AM361" i="14"/>
  <c r="AL361" i="14"/>
  <c r="AK361" i="14"/>
  <c r="X361" i="14"/>
  <c r="AJ361" i="14"/>
  <c r="AP361" i="14"/>
  <c r="S361" i="14"/>
  <c r="AI361" i="14"/>
  <c r="AR360" i="14"/>
  <c r="AQ360" i="14"/>
  <c r="X360" i="14"/>
  <c r="AJ360" i="14"/>
  <c r="S360" i="14"/>
  <c r="AC360" i="14"/>
  <c r="AH360" i="14"/>
  <c r="I360" i="14"/>
  <c r="AM360" i="14"/>
  <c r="D360" i="14"/>
  <c r="AL360" i="14"/>
  <c r="AR359" i="14"/>
  <c r="AQ359" i="14"/>
  <c r="AM359" i="14"/>
  <c r="AL359" i="14"/>
  <c r="AO359" i="14"/>
  <c r="AK359" i="14"/>
  <c r="X359" i="14"/>
  <c r="AJ359" i="14"/>
  <c r="S359" i="14"/>
  <c r="AI359" i="14"/>
  <c r="AQ358" i="14"/>
  <c r="AR358" i="14"/>
  <c r="AM358" i="14"/>
  <c r="AL358" i="14"/>
  <c r="AK358" i="14"/>
  <c r="X358" i="14"/>
  <c r="AJ358" i="14"/>
  <c r="S358" i="14"/>
  <c r="AC358" i="14"/>
  <c r="AH358" i="14"/>
  <c r="AR357" i="14"/>
  <c r="AQ357" i="14"/>
  <c r="AM357" i="14"/>
  <c r="AL357" i="14"/>
  <c r="AK357" i="14"/>
  <c r="AN357" i="14"/>
  <c r="X357" i="14"/>
  <c r="AC357" i="14"/>
  <c r="AH357" i="14"/>
  <c r="S357" i="14"/>
  <c r="AI357" i="14"/>
  <c r="AR356" i="14"/>
  <c r="AQ356" i="14"/>
  <c r="AM356" i="14"/>
  <c r="AL356" i="14"/>
  <c r="AO356" i="14"/>
  <c r="AK356" i="14"/>
  <c r="X356" i="14"/>
  <c r="AC356" i="14"/>
  <c r="AH356" i="14"/>
  <c r="S356" i="14"/>
  <c r="AI356" i="14"/>
  <c r="AQ355" i="14"/>
  <c r="AR355" i="14"/>
  <c r="AM355" i="14"/>
  <c r="AL355" i="14"/>
  <c r="AO355" i="14"/>
  <c r="AK355" i="14"/>
  <c r="X355" i="14"/>
  <c r="AJ355" i="14"/>
  <c r="S355" i="14"/>
  <c r="AI355" i="14"/>
  <c r="AQ354" i="14"/>
  <c r="AR354" i="14"/>
  <c r="AM354" i="14"/>
  <c r="AL354" i="14"/>
  <c r="AK354" i="14"/>
  <c r="AN354" i="14"/>
  <c r="X354" i="14"/>
  <c r="AJ354" i="14"/>
  <c r="S354" i="14"/>
  <c r="AC354" i="14"/>
  <c r="AH354" i="14"/>
  <c r="AQ353" i="14"/>
  <c r="AR353" i="14"/>
  <c r="X353" i="14"/>
  <c r="AJ353" i="14"/>
  <c r="S353" i="14"/>
  <c r="AI353" i="14"/>
  <c r="I353" i="14"/>
  <c r="AM353" i="14"/>
  <c r="D353" i="14"/>
  <c r="AL353" i="14"/>
  <c r="AR352" i="14"/>
  <c r="AQ352" i="14"/>
  <c r="X352" i="14"/>
  <c r="AJ352" i="14"/>
  <c r="S352" i="14"/>
  <c r="AI352" i="14"/>
  <c r="I352" i="14"/>
  <c r="AM352" i="14"/>
  <c r="AP352" i="14"/>
  <c r="D352" i="14"/>
  <c r="AL352" i="14"/>
  <c r="AO352" i="14"/>
  <c r="AR351" i="14"/>
  <c r="AQ351" i="14"/>
  <c r="AM351" i="14"/>
  <c r="AP351" i="14"/>
  <c r="AL351" i="14"/>
  <c r="AK351" i="14"/>
  <c r="X351" i="14"/>
  <c r="AJ351" i="14"/>
  <c r="S351" i="14"/>
  <c r="AC351" i="14"/>
  <c r="AH351" i="14"/>
  <c r="AN351" i="14"/>
  <c r="AR350" i="14"/>
  <c r="AQ350" i="14"/>
  <c r="AM350" i="14"/>
  <c r="AL350" i="14"/>
  <c r="AK350" i="14"/>
  <c r="AN350" i="14"/>
  <c r="AC350" i="14"/>
  <c r="AH350" i="14"/>
  <c r="X350" i="14"/>
  <c r="AJ350" i="14"/>
  <c r="AP350" i="14"/>
  <c r="S350" i="14"/>
  <c r="AI350" i="14"/>
  <c r="AQ349" i="14"/>
  <c r="AR349" i="14"/>
  <c r="AM349" i="14"/>
  <c r="AL349" i="14"/>
  <c r="AK349" i="14"/>
  <c r="AN349" i="14"/>
  <c r="X349" i="14"/>
  <c r="AJ349" i="14"/>
  <c r="S349" i="14"/>
  <c r="AC349" i="14"/>
  <c r="AH349" i="14"/>
  <c r="AQ348" i="14"/>
  <c r="AR348" i="14"/>
  <c r="X348" i="14"/>
  <c r="AJ348" i="14"/>
  <c r="S348" i="14"/>
  <c r="AI348" i="14"/>
  <c r="I348" i="14"/>
  <c r="AM348" i="14"/>
  <c r="D348" i="14"/>
  <c r="AL348" i="14"/>
  <c r="AQ347" i="14"/>
  <c r="AR347" i="14"/>
  <c r="AM347" i="14"/>
  <c r="AP347" i="14"/>
  <c r="X347" i="14"/>
  <c r="AJ347" i="14"/>
  <c r="S347" i="14"/>
  <c r="AI347" i="14"/>
  <c r="I347" i="14"/>
  <c r="D347" i="14"/>
  <c r="AL347" i="14"/>
  <c r="AO347" i="14"/>
  <c r="AQ346" i="14"/>
  <c r="AR346" i="14"/>
  <c r="X346" i="14"/>
  <c r="AJ346" i="14"/>
  <c r="S346" i="14"/>
  <c r="AC346" i="14"/>
  <c r="AH346" i="14"/>
  <c r="I346" i="14"/>
  <c r="AM346" i="14"/>
  <c r="AP346" i="14"/>
  <c r="D346" i="14"/>
  <c r="AL346" i="14"/>
  <c r="AQ345" i="14"/>
  <c r="AR345" i="14"/>
  <c r="X345" i="14"/>
  <c r="AJ345" i="14"/>
  <c r="S345" i="14"/>
  <c r="AC345" i="14"/>
  <c r="AH345" i="14"/>
  <c r="I345" i="14"/>
  <c r="AM345" i="14"/>
  <c r="D345" i="14"/>
  <c r="AL345" i="14"/>
  <c r="AR344" i="14"/>
  <c r="AQ344" i="14"/>
  <c r="X344" i="14"/>
  <c r="AJ344" i="14"/>
  <c r="S344" i="14"/>
  <c r="AI344" i="14"/>
  <c r="N344" i="14"/>
  <c r="AK344" i="14"/>
  <c r="I344" i="14"/>
  <c r="AM344" i="14"/>
  <c r="AP344" i="14"/>
  <c r="D344" i="14"/>
  <c r="AL344" i="14"/>
  <c r="AR343" i="14"/>
  <c r="AQ343" i="14"/>
  <c r="AM343" i="14"/>
  <c r="AP343" i="14"/>
  <c r="X343" i="14"/>
  <c r="AJ343" i="14"/>
  <c r="S343" i="14"/>
  <c r="AI343" i="14"/>
  <c r="I343" i="14"/>
  <c r="D343" i="14"/>
  <c r="AL343" i="14"/>
  <c r="AO343" i="14"/>
  <c r="AQ342" i="14"/>
  <c r="AR342" i="14"/>
  <c r="X342" i="14"/>
  <c r="AJ342" i="14"/>
  <c r="S342" i="14"/>
  <c r="AC342" i="14"/>
  <c r="AH342" i="14"/>
  <c r="I342" i="14"/>
  <c r="AM342" i="14"/>
  <c r="AP342" i="14"/>
  <c r="D342" i="14"/>
  <c r="AL342" i="14"/>
  <c r="AR341" i="14"/>
  <c r="AQ341" i="14"/>
  <c r="X341" i="14"/>
  <c r="AJ341" i="14"/>
  <c r="S341" i="14"/>
  <c r="AC341" i="14"/>
  <c r="AH341" i="14"/>
  <c r="I341" i="14"/>
  <c r="AM341" i="14"/>
  <c r="D341" i="14"/>
  <c r="AL341" i="14"/>
  <c r="AQ340" i="14"/>
  <c r="AR340" i="14"/>
  <c r="X340" i="14"/>
  <c r="AJ340" i="14"/>
  <c r="S340" i="14"/>
  <c r="AI340" i="14"/>
  <c r="I340" i="14"/>
  <c r="AM340" i="14"/>
  <c r="AP340" i="14"/>
  <c r="D340" i="14"/>
  <c r="AL340" i="14"/>
  <c r="AO340" i="14"/>
  <c r="AQ339" i="14"/>
  <c r="AR339" i="14"/>
  <c r="X339" i="14"/>
  <c r="AJ339" i="14"/>
  <c r="S339" i="14"/>
  <c r="AI339" i="14"/>
  <c r="N339" i="14"/>
  <c r="AK339" i="14"/>
  <c r="I339" i="14"/>
  <c r="AM339" i="14"/>
  <c r="D339" i="14"/>
  <c r="AL339" i="14"/>
  <c r="AO339" i="14"/>
  <c r="AQ338" i="14"/>
  <c r="AR338" i="14"/>
  <c r="X338" i="14"/>
  <c r="AJ338" i="14"/>
  <c r="S338" i="14"/>
  <c r="AC338" i="14"/>
  <c r="AH338" i="14"/>
  <c r="I338" i="14"/>
  <c r="AM338" i="14"/>
  <c r="D338" i="14"/>
  <c r="AL338" i="14"/>
  <c r="AR337" i="14"/>
  <c r="AQ337" i="14"/>
  <c r="X337" i="14"/>
  <c r="AJ337" i="14"/>
  <c r="S337" i="14"/>
  <c r="AC337" i="14"/>
  <c r="AH337" i="14"/>
  <c r="I337" i="14"/>
  <c r="AM337" i="14"/>
  <c r="AP337" i="14"/>
  <c r="D337" i="14"/>
  <c r="AL337" i="14"/>
  <c r="AR336" i="14"/>
  <c r="AQ336" i="14"/>
  <c r="X336" i="14"/>
  <c r="AJ336" i="14"/>
  <c r="S336" i="14"/>
  <c r="AI336" i="14"/>
  <c r="I336" i="14"/>
  <c r="AM336" i="14"/>
  <c r="D336" i="14"/>
  <c r="AL336" i="14"/>
  <c r="AO336" i="14"/>
  <c r="AQ335" i="14"/>
  <c r="AR335" i="14"/>
  <c r="X335" i="14"/>
  <c r="AJ335" i="14"/>
  <c r="S335" i="14"/>
  <c r="AI335" i="14"/>
  <c r="I335" i="14"/>
  <c r="AM335" i="14"/>
  <c r="AP335" i="14"/>
  <c r="D335" i="14"/>
  <c r="AL335" i="14"/>
  <c r="AO335" i="14"/>
  <c r="AR334" i="14"/>
  <c r="AQ334" i="14"/>
  <c r="X334" i="14"/>
  <c r="AJ334" i="14"/>
  <c r="S334" i="14"/>
  <c r="AC334" i="14"/>
  <c r="AH334" i="14"/>
  <c r="I334" i="14"/>
  <c r="AM334" i="14"/>
  <c r="D334" i="14"/>
  <c r="AL334" i="14"/>
  <c r="AR333" i="14"/>
  <c r="AQ333" i="14"/>
  <c r="X333" i="14"/>
  <c r="AJ333" i="14"/>
  <c r="S333" i="14"/>
  <c r="AC333" i="14"/>
  <c r="AH333" i="14"/>
  <c r="I333" i="14"/>
  <c r="AM333" i="14"/>
  <c r="AP333" i="14"/>
  <c r="D333" i="14"/>
  <c r="AL333" i="14"/>
  <c r="AR332" i="14"/>
  <c r="AQ332" i="14"/>
  <c r="X332" i="14"/>
  <c r="AJ332" i="14"/>
  <c r="S332" i="14"/>
  <c r="AI332" i="14"/>
  <c r="I332" i="14"/>
  <c r="AM332" i="14"/>
  <c r="D332" i="14"/>
  <c r="AL332" i="14"/>
  <c r="AQ331" i="14"/>
  <c r="AR331" i="14"/>
  <c r="X331" i="14"/>
  <c r="AJ331" i="14"/>
  <c r="S331" i="14"/>
  <c r="AI331" i="14"/>
  <c r="N331" i="14"/>
  <c r="AK331" i="14"/>
  <c r="I331" i="14"/>
  <c r="AM331" i="14"/>
  <c r="D331" i="14"/>
  <c r="AL331" i="14"/>
  <c r="AO331" i="14"/>
  <c r="AQ330" i="14"/>
  <c r="AR330" i="14"/>
  <c r="X330" i="14"/>
  <c r="AJ330" i="14"/>
  <c r="S330" i="14"/>
  <c r="AC330" i="14"/>
  <c r="AH330" i="14"/>
  <c r="I330" i="14"/>
  <c r="AM330" i="14"/>
  <c r="AP330" i="14"/>
  <c r="D330" i="14"/>
  <c r="AL330" i="14"/>
  <c r="AR329" i="14"/>
  <c r="AQ329" i="14"/>
  <c r="X329" i="14"/>
  <c r="AJ329" i="14"/>
  <c r="S329" i="14"/>
  <c r="AC329" i="14"/>
  <c r="AH329" i="14"/>
  <c r="I329" i="14"/>
  <c r="AM329" i="14"/>
  <c r="D329" i="14"/>
  <c r="AL329" i="14"/>
  <c r="AQ328" i="14"/>
  <c r="AR328" i="14"/>
  <c r="AC328" i="14"/>
  <c r="AH328" i="14"/>
  <c r="X328" i="14"/>
  <c r="AJ328" i="14"/>
  <c r="S328" i="14"/>
  <c r="AI328" i="14"/>
  <c r="I328" i="14"/>
  <c r="AM328" i="14"/>
  <c r="AP328" i="14"/>
  <c r="D328" i="14"/>
  <c r="AL328" i="14"/>
  <c r="AQ327" i="14"/>
  <c r="AR327" i="14"/>
  <c r="X327" i="14"/>
  <c r="AJ327" i="14"/>
  <c r="S327" i="14"/>
  <c r="AI327" i="14"/>
  <c r="I327" i="14"/>
  <c r="AM327" i="14"/>
  <c r="D327" i="14"/>
  <c r="AL327" i="14"/>
  <c r="AQ326" i="14"/>
  <c r="AR326" i="14"/>
  <c r="X326" i="14"/>
  <c r="AJ326" i="14"/>
  <c r="S326" i="14"/>
  <c r="AC326" i="14"/>
  <c r="AH326" i="14"/>
  <c r="I326" i="14"/>
  <c r="AM326" i="14"/>
  <c r="D326" i="14"/>
  <c r="AL326" i="14"/>
  <c r="AR325" i="14"/>
  <c r="AQ325" i="14"/>
  <c r="X325" i="14"/>
  <c r="AJ325" i="14"/>
  <c r="S325" i="14"/>
  <c r="AC325" i="14"/>
  <c r="AH325" i="14"/>
  <c r="I325" i="14"/>
  <c r="AM325" i="14"/>
  <c r="AP325" i="14"/>
  <c r="D325" i="14"/>
  <c r="AL325" i="14"/>
  <c r="AQ324" i="14"/>
  <c r="AR324" i="14"/>
  <c r="X324" i="14"/>
  <c r="AJ324" i="14"/>
  <c r="S324" i="14"/>
  <c r="AI324" i="14"/>
  <c r="I324" i="14"/>
  <c r="AM324" i="14"/>
  <c r="D324" i="14"/>
  <c r="AL324" i="14"/>
  <c r="AQ323" i="14"/>
  <c r="AR323" i="14"/>
  <c r="X323" i="14"/>
  <c r="AJ323" i="14"/>
  <c r="S323" i="14"/>
  <c r="AI323" i="14"/>
  <c r="N323" i="14"/>
  <c r="AK323" i="14"/>
  <c r="I323" i="14"/>
  <c r="AM323" i="14"/>
  <c r="D323" i="14"/>
  <c r="AL323" i="14"/>
  <c r="AO323" i="14"/>
  <c r="AQ322" i="14"/>
  <c r="AR322" i="14"/>
  <c r="X322" i="14"/>
  <c r="AJ322" i="14"/>
  <c r="S322" i="14"/>
  <c r="AC322" i="14"/>
  <c r="AH322" i="14"/>
  <c r="I322" i="14"/>
  <c r="AM322" i="14"/>
  <c r="AP322" i="14"/>
  <c r="D322" i="14"/>
  <c r="AL322" i="14"/>
  <c r="AR321" i="14"/>
  <c r="AQ321" i="14"/>
  <c r="X321" i="14"/>
  <c r="AC321" i="14"/>
  <c r="AH321" i="14"/>
  <c r="S321" i="14"/>
  <c r="AI321" i="14"/>
  <c r="I321" i="14"/>
  <c r="AM321" i="14"/>
  <c r="D321" i="14"/>
  <c r="AL321" i="14"/>
  <c r="AO321" i="14"/>
  <c r="AQ320" i="14"/>
  <c r="AR320" i="14"/>
  <c r="X320" i="14"/>
  <c r="AJ320" i="14"/>
  <c r="S320" i="14"/>
  <c r="AI320" i="14"/>
  <c r="I320" i="14"/>
  <c r="AM320" i="14"/>
  <c r="AP320" i="14"/>
  <c r="D320" i="14"/>
  <c r="AL320" i="14"/>
  <c r="AO320" i="14"/>
  <c r="AQ319" i="14"/>
  <c r="AR319" i="14"/>
  <c r="X319" i="14"/>
  <c r="AJ319" i="14"/>
  <c r="S319" i="14"/>
  <c r="AI319" i="14"/>
  <c r="I319" i="14"/>
  <c r="AM319" i="14"/>
  <c r="AP319" i="14"/>
  <c r="D319" i="14"/>
  <c r="AL319" i="14"/>
  <c r="AQ318" i="14"/>
  <c r="AR318" i="14"/>
  <c r="X318" i="14"/>
  <c r="AJ318" i="14"/>
  <c r="S318" i="14"/>
  <c r="AC318" i="14"/>
  <c r="AH318" i="14"/>
  <c r="I318" i="14"/>
  <c r="AM318" i="14"/>
  <c r="D318" i="14"/>
  <c r="AL318" i="14"/>
  <c r="AQ317" i="14"/>
  <c r="AR317" i="14"/>
  <c r="X317" i="14"/>
  <c r="AJ317" i="14"/>
  <c r="S317" i="14"/>
  <c r="AC317" i="14"/>
  <c r="AH317" i="14"/>
  <c r="I317" i="14"/>
  <c r="AM317" i="14"/>
  <c r="D317" i="14"/>
  <c r="AL317" i="14"/>
  <c r="AQ316" i="14"/>
  <c r="AR316" i="14"/>
  <c r="AH316" i="14"/>
  <c r="AC316" i="14"/>
  <c r="X316" i="14"/>
  <c r="AJ316" i="14"/>
  <c r="S316" i="14"/>
  <c r="AI316" i="14"/>
  <c r="N316" i="14"/>
  <c r="AK316" i="14"/>
  <c r="AN316" i="14"/>
  <c r="I316" i="14"/>
  <c r="AM316" i="14"/>
  <c r="AP316" i="14"/>
  <c r="D316" i="14"/>
  <c r="AL316" i="14"/>
  <c r="AQ315" i="14"/>
  <c r="AR315" i="14"/>
  <c r="AM315" i="14"/>
  <c r="X315" i="14"/>
  <c r="AJ315" i="14"/>
  <c r="S315" i="14"/>
  <c r="AI315" i="14"/>
  <c r="N315" i="14"/>
  <c r="AK315" i="14"/>
  <c r="I315" i="14"/>
  <c r="D315" i="14"/>
  <c r="AL315" i="14"/>
  <c r="AO315" i="14"/>
  <c r="AR314" i="14"/>
  <c r="AQ314" i="14"/>
  <c r="X314" i="14"/>
  <c r="AJ314" i="14"/>
  <c r="S314" i="14"/>
  <c r="AC314" i="14"/>
  <c r="AH314" i="14"/>
  <c r="I314" i="14"/>
  <c r="AM314" i="14"/>
  <c r="AP314" i="14"/>
  <c r="D314" i="14"/>
  <c r="AL314" i="14"/>
  <c r="AQ313" i="14"/>
  <c r="AR313" i="14"/>
  <c r="X313" i="14"/>
  <c r="AJ313" i="14"/>
  <c r="S313" i="14"/>
  <c r="AC313" i="14"/>
  <c r="AH313" i="14"/>
  <c r="I313" i="14"/>
  <c r="AM313" i="14"/>
  <c r="AP313" i="14"/>
  <c r="D313" i="14"/>
  <c r="AL313" i="14"/>
  <c r="AR312" i="14"/>
  <c r="AQ312" i="14"/>
  <c r="X312" i="14"/>
  <c r="AC312" i="14"/>
  <c r="AH312" i="14"/>
  <c r="S312" i="14"/>
  <c r="AI312" i="14"/>
  <c r="I312" i="14"/>
  <c r="AM312" i="14"/>
  <c r="D312" i="14"/>
  <c r="AL312" i="14"/>
  <c r="AO312" i="14"/>
  <c r="AQ311" i="14"/>
  <c r="AR311" i="14"/>
  <c r="AM311" i="14"/>
  <c r="X311" i="14"/>
  <c r="AJ311" i="14"/>
  <c r="S311" i="14"/>
  <c r="AI311" i="14"/>
  <c r="I311" i="14"/>
  <c r="N311" i="14"/>
  <c r="AK311" i="14"/>
  <c r="D311" i="14"/>
  <c r="AL311" i="14"/>
  <c r="AR310" i="14"/>
  <c r="AQ310" i="14"/>
  <c r="X310" i="14"/>
  <c r="AJ310" i="14"/>
  <c r="S310" i="14"/>
  <c r="AC310" i="14"/>
  <c r="AH310" i="14"/>
  <c r="I310" i="14"/>
  <c r="AM310" i="14"/>
  <c r="D310" i="14"/>
  <c r="AL310" i="14"/>
  <c r="AR309" i="14"/>
  <c r="AQ309" i="14"/>
  <c r="X309" i="14"/>
  <c r="AC309" i="14"/>
  <c r="AH309" i="14"/>
  <c r="S309" i="14"/>
  <c r="AI309" i="14"/>
  <c r="I309" i="14"/>
  <c r="AM309" i="14"/>
  <c r="D309" i="14"/>
  <c r="AL309" i="14"/>
  <c r="AQ308" i="14"/>
  <c r="AR308" i="14"/>
  <c r="AL308" i="14"/>
  <c r="AC308" i="14"/>
  <c r="AH308" i="14"/>
  <c r="X308" i="14"/>
  <c r="AJ308" i="14"/>
  <c r="S308" i="14"/>
  <c r="AI308" i="14"/>
  <c r="N308" i="14"/>
  <c r="AK308" i="14"/>
  <c r="I308" i="14"/>
  <c r="AM308" i="14"/>
  <c r="AP308" i="14"/>
  <c r="D308" i="14"/>
  <c r="AQ307" i="14"/>
  <c r="AR307" i="14"/>
  <c r="AM307" i="14"/>
  <c r="X307" i="14"/>
  <c r="AJ307" i="14"/>
  <c r="S307" i="14"/>
  <c r="AI307" i="14"/>
  <c r="I307" i="14"/>
  <c r="D307" i="14"/>
  <c r="AL307" i="14"/>
  <c r="AO307" i="14"/>
  <c r="AQ306" i="14"/>
  <c r="AR306" i="14"/>
  <c r="X306" i="14"/>
  <c r="AJ306" i="14"/>
  <c r="S306" i="14"/>
  <c r="AC306" i="14"/>
  <c r="AH306" i="14"/>
  <c r="N306" i="14"/>
  <c r="AK306" i="14"/>
  <c r="I306" i="14"/>
  <c r="AM306" i="14"/>
  <c r="AP306" i="14"/>
  <c r="D306" i="14"/>
  <c r="AL306" i="14"/>
  <c r="AQ305" i="14"/>
  <c r="AR305" i="14"/>
  <c r="AM305" i="14"/>
  <c r="AL305" i="14"/>
  <c r="AO305" i="14"/>
  <c r="X305" i="14"/>
  <c r="AJ305" i="14"/>
  <c r="S305" i="14"/>
  <c r="AI305" i="14"/>
  <c r="N305" i="14"/>
  <c r="AK305" i="14"/>
  <c r="I305" i="14"/>
  <c r="D305" i="14"/>
  <c r="AQ304" i="14"/>
  <c r="AR304" i="14"/>
  <c r="AM304" i="14"/>
  <c r="X304" i="14"/>
  <c r="AJ304" i="14"/>
  <c r="S304" i="14"/>
  <c r="AI304" i="14"/>
  <c r="I304" i="14"/>
  <c r="D304" i="14"/>
  <c r="AL304" i="14"/>
  <c r="AR303" i="14"/>
  <c r="AQ303" i="14"/>
  <c r="X303" i="14"/>
  <c r="AC303" i="14"/>
  <c r="AH303" i="14"/>
  <c r="S303" i="14"/>
  <c r="AI303" i="14"/>
  <c r="I303" i="14"/>
  <c r="AM303" i="14"/>
  <c r="D303" i="14"/>
  <c r="AL303" i="14"/>
  <c r="AO303" i="14"/>
  <c r="AQ302" i="14"/>
  <c r="AR302" i="14"/>
  <c r="AL302" i="14"/>
  <c r="AC302" i="14"/>
  <c r="AH302" i="14"/>
  <c r="X302" i="14"/>
  <c r="AJ302" i="14"/>
  <c r="S302" i="14"/>
  <c r="AI302" i="14"/>
  <c r="AO302" i="14"/>
  <c r="I302" i="14"/>
  <c r="N302" i="14"/>
  <c r="AK302" i="14"/>
  <c r="D302" i="14"/>
  <c r="AQ301" i="14"/>
  <c r="AR301" i="14"/>
  <c r="AM301" i="14"/>
  <c r="X301" i="14"/>
  <c r="AJ301" i="14"/>
  <c r="AP301" i="14"/>
  <c r="S301" i="14"/>
  <c r="AI301" i="14"/>
  <c r="N301" i="14"/>
  <c r="AK301" i="14"/>
  <c r="I301" i="14"/>
  <c r="D301" i="14"/>
  <c r="AL301" i="14"/>
  <c r="AQ300" i="14"/>
  <c r="AR300" i="14"/>
  <c r="AM300" i="14"/>
  <c r="AP300" i="14"/>
  <c r="X300" i="14"/>
  <c r="AJ300" i="14"/>
  <c r="S300" i="14"/>
  <c r="AI300" i="14"/>
  <c r="I300" i="14"/>
  <c r="D300" i="14"/>
  <c r="AL300" i="14"/>
  <c r="AO300" i="14"/>
  <c r="AR299" i="14"/>
  <c r="AQ299" i="14"/>
  <c r="X299" i="14"/>
  <c r="AC299" i="14"/>
  <c r="AH299" i="14"/>
  <c r="S299" i="14"/>
  <c r="AI299" i="14"/>
  <c r="I299" i="14"/>
  <c r="AM299" i="14"/>
  <c r="D299" i="14"/>
  <c r="AL299" i="14"/>
  <c r="AQ298" i="14"/>
  <c r="AR298" i="14"/>
  <c r="AL298" i="14"/>
  <c r="X298" i="14"/>
  <c r="AJ298" i="14"/>
  <c r="S298" i="14"/>
  <c r="AC298" i="14"/>
  <c r="AH298" i="14"/>
  <c r="I298" i="14"/>
  <c r="N298" i="14"/>
  <c r="AK298" i="14"/>
  <c r="AN298" i="14"/>
  <c r="D298" i="14"/>
  <c r="AQ297" i="14"/>
  <c r="AR297" i="14"/>
  <c r="AM297" i="14"/>
  <c r="X297" i="14"/>
  <c r="AJ297" i="14"/>
  <c r="S297" i="14"/>
  <c r="AI297" i="14"/>
  <c r="I297" i="14"/>
  <c r="D297" i="14"/>
  <c r="AL297" i="14"/>
  <c r="AQ296" i="14"/>
  <c r="AR296" i="14"/>
  <c r="X296" i="14"/>
  <c r="AJ296" i="14"/>
  <c r="S296" i="14"/>
  <c r="AI296" i="14"/>
  <c r="I296" i="14"/>
  <c r="AM296" i="14"/>
  <c r="D296" i="14"/>
  <c r="AL296" i="14"/>
  <c r="AO296" i="14"/>
  <c r="AR295" i="14"/>
  <c r="AQ295" i="14"/>
  <c r="X295" i="14"/>
  <c r="AJ295" i="14"/>
  <c r="S295" i="14"/>
  <c r="AC295" i="14"/>
  <c r="AH295" i="14"/>
  <c r="I295" i="14"/>
  <c r="AM295" i="14"/>
  <c r="AP295" i="14"/>
  <c r="D295" i="14"/>
  <c r="AL295" i="14"/>
  <c r="AQ294" i="14"/>
  <c r="AR294" i="14"/>
  <c r="X294" i="14"/>
  <c r="AJ294" i="14"/>
  <c r="S294" i="14"/>
  <c r="AC294" i="14"/>
  <c r="AH294" i="14"/>
  <c r="I294" i="14"/>
  <c r="AM294" i="14"/>
  <c r="D294" i="14"/>
  <c r="AL294" i="14"/>
  <c r="AR293" i="14"/>
  <c r="AQ293" i="14"/>
  <c r="AC293" i="14"/>
  <c r="AH293" i="14"/>
  <c r="X293" i="14"/>
  <c r="AJ293" i="14"/>
  <c r="S293" i="14"/>
  <c r="AI293" i="14"/>
  <c r="I293" i="14"/>
  <c r="AM293" i="14"/>
  <c r="AP293" i="14"/>
  <c r="D293" i="14"/>
  <c r="AL293" i="14"/>
  <c r="AQ292" i="14"/>
  <c r="AR292" i="14"/>
  <c r="AM292" i="14"/>
  <c r="X292" i="14"/>
  <c r="AJ292" i="14"/>
  <c r="S292" i="14"/>
  <c r="AI292" i="14"/>
  <c r="N292" i="14"/>
  <c r="AK292" i="14"/>
  <c r="I292" i="14"/>
  <c r="D292" i="14"/>
  <c r="AL292" i="14"/>
  <c r="AO292" i="14"/>
  <c r="AQ291" i="14"/>
  <c r="AR291" i="14"/>
  <c r="X291" i="14"/>
  <c r="AJ291" i="14"/>
  <c r="S291" i="14"/>
  <c r="AC291" i="14"/>
  <c r="AH291" i="14"/>
  <c r="I291" i="14"/>
  <c r="AM291" i="14"/>
  <c r="AP291" i="14"/>
  <c r="D291" i="14"/>
  <c r="AL291" i="14"/>
  <c r="AR290" i="14"/>
  <c r="AQ290" i="14"/>
  <c r="X290" i="14"/>
  <c r="AC290" i="14"/>
  <c r="AH290" i="14"/>
  <c r="S290" i="14"/>
  <c r="AI290" i="14"/>
  <c r="I290" i="14"/>
  <c r="AM290" i="14"/>
  <c r="D290" i="14"/>
  <c r="AL290" i="14"/>
  <c r="AO290" i="14"/>
  <c r="AR289" i="14"/>
  <c r="AQ289" i="14"/>
  <c r="X289" i="14"/>
  <c r="AC289" i="14"/>
  <c r="AH289" i="14"/>
  <c r="S289" i="14"/>
  <c r="AI289" i="14"/>
  <c r="I289" i="14"/>
  <c r="AM289" i="14"/>
  <c r="D289" i="14"/>
  <c r="AL289" i="14"/>
  <c r="AQ288" i="14"/>
  <c r="AR288" i="14"/>
  <c r="X288" i="14"/>
  <c r="AJ288" i="14"/>
  <c r="S288" i="14"/>
  <c r="AI288" i="14"/>
  <c r="I288" i="14"/>
  <c r="AM288" i="14"/>
  <c r="D288" i="14"/>
  <c r="AL288" i="14"/>
  <c r="AQ287" i="14"/>
  <c r="AR287" i="14"/>
  <c r="X287" i="14"/>
  <c r="AJ287" i="14"/>
  <c r="S287" i="14"/>
  <c r="AC287" i="14"/>
  <c r="AH287" i="14"/>
  <c r="I287" i="14"/>
  <c r="AM287" i="14"/>
  <c r="D287" i="14"/>
  <c r="AL287" i="14"/>
  <c r="AR286" i="14"/>
  <c r="AQ286" i="14"/>
  <c r="X286" i="14"/>
  <c r="AJ286" i="14"/>
  <c r="S286" i="14"/>
  <c r="AC286" i="14"/>
  <c r="AH286" i="14"/>
  <c r="I286" i="14"/>
  <c r="AM286" i="14"/>
  <c r="AP286" i="14"/>
  <c r="D286" i="14"/>
  <c r="AL286" i="14"/>
  <c r="AQ285" i="14"/>
  <c r="AR285" i="14"/>
  <c r="AC285" i="14"/>
  <c r="AH285" i="14"/>
  <c r="X285" i="14"/>
  <c r="AJ285" i="14"/>
  <c r="S285" i="14"/>
  <c r="AI285" i="14"/>
  <c r="I285" i="14"/>
  <c r="AM285" i="14"/>
  <c r="D285" i="14"/>
  <c r="AL285" i="14"/>
  <c r="AO285" i="14"/>
  <c r="AR284" i="14"/>
  <c r="AQ284" i="14"/>
  <c r="X284" i="14"/>
  <c r="AJ284" i="14"/>
  <c r="S284" i="14"/>
  <c r="AI284" i="14"/>
  <c r="I284" i="14"/>
  <c r="AM284" i="14"/>
  <c r="AP284" i="14"/>
  <c r="D284" i="14"/>
  <c r="AL284" i="14"/>
  <c r="AQ283" i="14"/>
  <c r="AR283" i="14"/>
  <c r="X283" i="14"/>
  <c r="AJ283" i="14"/>
  <c r="S283" i="14"/>
  <c r="AC283" i="14"/>
  <c r="AH283" i="14"/>
  <c r="I283" i="14"/>
  <c r="AM283" i="14"/>
  <c r="D283" i="14"/>
  <c r="AL283" i="14"/>
  <c r="AR282" i="14"/>
  <c r="AQ282" i="14"/>
  <c r="X282" i="14"/>
  <c r="AC282" i="14"/>
  <c r="AH282" i="14"/>
  <c r="S282" i="14"/>
  <c r="AI282" i="14"/>
  <c r="I282" i="14"/>
  <c r="AM282" i="14"/>
  <c r="D282" i="14"/>
  <c r="AL282" i="14"/>
  <c r="AO282" i="14"/>
  <c r="AQ281" i="14"/>
  <c r="AR281" i="14"/>
  <c r="X281" i="14"/>
  <c r="AJ281" i="14"/>
  <c r="S281" i="14"/>
  <c r="AI281" i="14"/>
  <c r="I281" i="14"/>
  <c r="AM281" i="14"/>
  <c r="AP281" i="14"/>
  <c r="D281" i="14"/>
  <c r="AL281" i="14"/>
  <c r="AQ280" i="14"/>
  <c r="AR280" i="14"/>
  <c r="X280" i="14"/>
  <c r="AJ280" i="14"/>
  <c r="S280" i="14"/>
  <c r="AI280" i="14"/>
  <c r="I280" i="14"/>
  <c r="AM280" i="14"/>
  <c r="D280" i="14"/>
  <c r="AL280" i="14"/>
  <c r="AR279" i="14"/>
  <c r="AQ279" i="14"/>
  <c r="X279" i="14"/>
  <c r="AJ279" i="14"/>
  <c r="S279" i="14"/>
  <c r="AC279" i="14"/>
  <c r="AH279" i="14"/>
  <c r="I279" i="14"/>
  <c r="AM279" i="14"/>
  <c r="AP279" i="14"/>
  <c r="D279" i="14"/>
  <c r="AL279" i="14"/>
  <c r="AQ278" i="14"/>
  <c r="AR278" i="14"/>
  <c r="X278" i="14"/>
  <c r="AJ278" i="14"/>
  <c r="S278" i="14"/>
  <c r="AC278" i="14"/>
  <c r="AH278" i="14"/>
  <c r="I278" i="14"/>
  <c r="AM278" i="14"/>
  <c r="AP278" i="14"/>
  <c r="D278" i="14"/>
  <c r="AL278" i="14"/>
  <c r="AQ277" i="14"/>
  <c r="AR277" i="14"/>
  <c r="X277" i="14"/>
  <c r="AJ277" i="14"/>
  <c r="S277" i="14"/>
  <c r="AI277" i="14"/>
  <c r="I277" i="14"/>
  <c r="AM277" i="14"/>
  <c r="D277" i="14"/>
  <c r="AL277" i="14"/>
  <c r="AQ276" i="14"/>
  <c r="AR276" i="14"/>
  <c r="X276" i="14"/>
  <c r="AJ276" i="14"/>
  <c r="S276" i="14"/>
  <c r="AI276" i="14"/>
  <c r="I276" i="14"/>
  <c r="AM276" i="14"/>
  <c r="D276" i="14"/>
  <c r="AL276" i="14"/>
  <c r="AO276" i="14"/>
  <c r="AQ275" i="14"/>
  <c r="AR275" i="14"/>
  <c r="X275" i="14"/>
  <c r="AJ275" i="14"/>
  <c r="S275" i="14"/>
  <c r="AC275" i="14"/>
  <c r="AH275" i="14"/>
  <c r="I275" i="14"/>
  <c r="AM275" i="14"/>
  <c r="AP275" i="14"/>
  <c r="D275" i="14"/>
  <c r="AL275" i="14"/>
  <c r="AQ274" i="14"/>
  <c r="AR274" i="14"/>
  <c r="X274" i="14"/>
  <c r="AJ274" i="14"/>
  <c r="S274" i="14"/>
  <c r="AC274" i="14"/>
  <c r="AH274" i="14"/>
  <c r="I274" i="14"/>
  <c r="AM274" i="14"/>
  <c r="AP274" i="14"/>
  <c r="D274" i="14"/>
  <c r="AL274" i="14"/>
  <c r="AQ273" i="14"/>
  <c r="AR273" i="14"/>
  <c r="X273" i="14"/>
  <c r="AJ273" i="14"/>
  <c r="S273" i="14"/>
  <c r="AI273" i="14"/>
  <c r="I273" i="14"/>
  <c r="AM273" i="14"/>
  <c r="D273" i="14"/>
  <c r="AL273" i="14"/>
  <c r="AQ272" i="14"/>
  <c r="AR272" i="14"/>
  <c r="X272" i="14"/>
  <c r="AJ272" i="14"/>
  <c r="S272" i="14"/>
  <c r="AI272" i="14"/>
  <c r="I272" i="14"/>
  <c r="AM272" i="14"/>
  <c r="D272" i="14"/>
  <c r="AL272" i="14"/>
  <c r="AO272" i="14"/>
  <c r="AQ271" i="14"/>
  <c r="AR271" i="14"/>
  <c r="X271" i="14"/>
  <c r="AJ271" i="14"/>
  <c r="S271" i="14"/>
  <c r="AC271" i="14"/>
  <c r="AH271" i="14"/>
  <c r="I271" i="14"/>
  <c r="AM271" i="14"/>
  <c r="AP271" i="14"/>
  <c r="D271" i="14"/>
  <c r="AL271" i="14"/>
  <c r="AQ270" i="14"/>
  <c r="AR270" i="14"/>
  <c r="X270" i="14"/>
  <c r="AJ270" i="14"/>
  <c r="S270" i="14"/>
  <c r="AC270" i="14"/>
  <c r="AH270" i="14"/>
  <c r="I270" i="14"/>
  <c r="AM270" i="14"/>
  <c r="AP270" i="14"/>
  <c r="D270" i="14"/>
  <c r="AL270" i="14"/>
  <c r="AQ269" i="14"/>
  <c r="AR269" i="14"/>
  <c r="X269" i="14"/>
  <c r="AJ269" i="14"/>
  <c r="S269" i="14"/>
  <c r="AI269" i="14"/>
  <c r="I269" i="14"/>
  <c r="AM269" i="14"/>
  <c r="D269" i="14"/>
  <c r="AL269" i="14"/>
  <c r="AQ268" i="14"/>
  <c r="AR268" i="14"/>
  <c r="X268" i="14"/>
  <c r="AJ268" i="14"/>
  <c r="S268" i="14"/>
  <c r="AI268" i="14"/>
  <c r="I268" i="14"/>
  <c r="AM268" i="14"/>
  <c r="D268" i="14"/>
  <c r="AL268" i="14"/>
  <c r="AO268" i="14"/>
  <c r="AQ267" i="14"/>
  <c r="AR267" i="14"/>
  <c r="X267" i="14"/>
  <c r="AJ267" i="14"/>
  <c r="S267" i="14"/>
  <c r="AC267" i="14"/>
  <c r="AH267" i="14"/>
  <c r="I267" i="14"/>
  <c r="AM267" i="14"/>
  <c r="AP267" i="14"/>
  <c r="D267" i="14"/>
  <c r="AL267" i="14"/>
  <c r="AR266" i="14"/>
  <c r="AQ266" i="14"/>
  <c r="X266" i="14"/>
  <c r="AJ266" i="14"/>
  <c r="S266" i="14"/>
  <c r="AC266" i="14"/>
  <c r="AH266" i="14"/>
  <c r="I266" i="14"/>
  <c r="AM266" i="14"/>
  <c r="D266" i="14"/>
  <c r="AL266" i="14"/>
  <c r="AQ265" i="14"/>
  <c r="AR265" i="14"/>
  <c r="X265" i="14"/>
  <c r="AJ265" i="14"/>
  <c r="S265" i="14"/>
  <c r="AI265" i="14"/>
  <c r="I265" i="14"/>
  <c r="AM265" i="14"/>
  <c r="D265" i="14"/>
  <c r="AL265" i="14"/>
  <c r="AO265" i="14"/>
  <c r="AR264" i="14"/>
  <c r="AQ264" i="14"/>
  <c r="X264" i="14"/>
  <c r="AJ264" i="14"/>
  <c r="S264" i="14"/>
  <c r="AI264" i="14"/>
  <c r="I264" i="14"/>
  <c r="AM264" i="14"/>
  <c r="AP264" i="14"/>
  <c r="D264" i="14"/>
  <c r="AL264" i="14"/>
  <c r="AQ263" i="14"/>
  <c r="AR263" i="14"/>
  <c r="X263" i="14"/>
  <c r="AJ263" i="14"/>
  <c r="S263" i="14"/>
  <c r="AC263" i="14"/>
  <c r="AH263" i="14"/>
  <c r="I263" i="14"/>
  <c r="AM263" i="14"/>
  <c r="D263" i="14"/>
  <c r="AL263" i="14"/>
  <c r="AQ262" i="14"/>
  <c r="AR262" i="14"/>
  <c r="X262" i="14"/>
  <c r="AJ262" i="14"/>
  <c r="S262" i="14"/>
  <c r="AC262" i="14"/>
  <c r="AH262" i="14"/>
  <c r="I262" i="14"/>
  <c r="AM262" i="14"/>
  <c r="D262" i="14"/>
  <c r="AL262" i="14"/>
  <c r="AQ261" i="14"/>
  <c r="AR261" i="14"/>
  <c r="X261" i="14"/>
  <c r="AJ261" i="14"/>
  <c r="S261" i="14"/>
  <c r="AI261" i="14"/>
  <c r="I261" i="14"/>
  <c r="AM261" i="14"/>
  <c r="AP261" i="14"/>
  <c r="D261" i="14"/>
  <c r="AL261" i="14"/>
  <c r="AO261" i="14"/>
  <c r="AQ260" i="14"/>
  <c r="AR260" i="14"/>
  <c r="X260" i="14"/>
  <c r="AJ260" i="14"/>
  <c r="S260" i="14"/>
  <c r="AI260" i="14"/>
  <c r="I260" i="14"/>
  <c r="AM260" i="14"/>
  <c r="AP260" i="14"/>
  <c r="D260" i="14"/>
  <c r="AL260" i="14"/>
  <c r="AQ259" i="14"/>
  <c r="AR259" i="14"/>
  <c r="X259" i="14"/>
  <c r="AJ259" i="14"/>
  <c r="S259" i="14"/>
  <c r="AC259" i="14"/>
  <c r="AH259" i="14"/>
  <c r="I259" i="14"/>
  <c r="AM259" i="14"/>
  <c r="D259" i="14"/>
  <c r="AL259" i="14"/>
  <c r="AR258" i="14"/>
  <c r="AQ258" i="14"/>
  <c r="X258" i="14"/>
  <c r="AC258" i="14"/>
  <c r="AH258" i="14"/>
  <c r="S258" i="14"/>
  <c r="AI258" i="14"/>
  <c r="I258" i="14"/>
  <c r="AM258" i="14"/>
  <c r="D258" i="14"/>
  <c r="AL258" i="14"/>
  <c r="AO258" i="14"/>
  <c r="AQ257" i="14"/>
  <c r="AR257" i="14"/>
  <c r="X257" i="14"/>
  <c r="AJ257" i="14"/>
  <c r="S257" i="14"/>
  <c r="AI257" i="14"/>
  <c r="I257" i="14"/>
  <c r="AM257" i="14"/>
  <c r="AP257" i="14"/>
  <c r="D257" i="14"/>
  <c r="AL257" i="14"/>
  <c r="AQ256" i="14"/>
  <c r="AR256" i="14"/>
  <c r="AC256" i="14"/>
  <c r="AH256" i="14"/>
  <c r="X256" i="14"/>
  <c r="AJ256" i="14"/>
  <c r="S256" i="14"/>
  <c r="AI256" i="14"/>
  <c r="I256" i="14"/>
  <c r="AM256" i="14"/>
  <c r="D256" i="14"/>
  <c r="AL256" i="14"/>
  <c r="AO256" i="14"/>
  <c r="AR255" i="14"/>
  <c r="AQ255" i="14"/>
  <c r="X255" i="14"/>
  <c r="AJ255" i="14"/>
  <c r="S255" i="14"/>
  <c r="AC255" i="14"/>
  <c r="AH255" i="14"/>
  <c r="I255" i="14"/>
  <c r="AM255" i="14"/>
  <c r="AP255" i="14"/>
  <c r="D255" i="14"/>
  <c r="AL255" i="14"/>
  <c r="AQ254" i="14"/>
  <c r="AR254" i="14"/>
  <c r="X254" i="14"/>
  <c r="AJ254" i="14"/>
  <c r="S254" i="14"/>
  <c r="AC254" i="14"/>
  <c r="AH254" i="14"/>
  <c r="I254" i="14"/>
  <c r="AM254" i="14"/>
  <c r="D254" i="14"/>
  <c r="AL254" i="14"/>
  <c r="AR253" i="14"/>
  <c r="AQ253" i="14"/>
  <c r="X253" i="14"/>
  <c r="AJ253" i="14"/>
  <c r="S253" i="14"/>
  <c r="AI253" i="14"/>
  <c r="I253" i="14"/>
  <c r="AM253" i="14"/>
  <c r="AP253" i="14"/>
  <c r="D253" i="14"/>
  <c r="AL253" i="14"/>
  <c r="AO253" i="14"/>
  <c r="AQ252" i="14"/>
  <c r="AR252" i="14"/>
  <c r="X252" i="14"/>
  <c r="AJ252" i="14"/>
  <c r="S252" i="14"/>
  <c r="AI252" i="14"/>
  <c r="I252" i="14"/>
  <c r="AM252" i="14"/>
  <c r="AP252" i="14"/>
  <c r="D252" i="14"/>
  <c r="AL252" i="14"/>
  <c r="AR251" i="14"/>
  <c r="AQ251" i="14"/>
  <c r="X251" i="14"/>
  <c r="AJ251" i="14"/>
  <c r="S251" i="14"/>
  <c r="AC251" i="14"/>
  <c r="AH251" i="14"/>
  <c r="I251" i="14"/>
  <c r="AM251" i="14"/>
  <c r="D251" i="14"/>
  <c r="AL251" i="14"/>
  <c r="AR250" i="14"/>
  <c r="AQ250" i="14"/>
  <c r="X250" i="14"/>
  <c r="AJ250" i="14"/>
  <c r="S250" i="14"/>
  <c r="AC250" i="14"/>
  <c r="AH250" i="14"/>
  <c r="I250" i="14"/>
  <c r="AM250" i="14"/>
  <c r="AP250" i="14"/>
  <c r="D250" i="14"/>
  <c r="AL250" i="14"/>
  <c r="AQ249" i="14"/>
  <c r="AR249" i="14"/>
  <c r="X249" i="14"/>
  <c r="AJ249" i="14"/>
  <c r="S249" i="14"/>
  <c r="AI249" i="14"/>
  <c r="N249" i="14"/>
  <c r="AK249" i="14"/>
  <c r="I249" i="14"/>
  <c r="AM249" i="14"/>
  <c r="D249" i="14"/>
  <c r="AL249" i="14"/>
  <c r="AQ248" i="14"/>
  <c r="AR248" i="14"/>
  <c r="AM248" i="14"/>
  <c r="X248" i="14"/>
  <c r="AJ248" i="14"/>
  <c r="S248" i="14"/>
  <c r="AI248" i="14"/>
  <c r="I248" i="14"/>
  <c r="D248" i="14"/>
  <c r="AL248" i="14"/>
  <c r="AQ247" i="14"/>
  <c r="AR247" i="14"/>
  <c r="X247" i="14"/>
  <c r="AJ247" i="14"/>
  <c r="S247" i="14"/>
  <c r="AC247" i="14"/>
  <c r="AH247" i="14"/>
  <c r="I247" i="14"/>
  <c r="AM247" i="14"/>
  <c r="D247" i="14"/>
  <c r="AL247" i="14"/>
  <c r="AR246" i="14"/>
  <c r="AQ246" i="14"/>
  <c r="X246" i="14"/>
  <c r="AJ246" i="14"/>
  <c r="S246" i="14"/>
  <c r="AC246" i="14"/>
  <c r="AH246" i="14"/>
  <c r="I246" i="14"/>
  <c r="AM246" i="14"/>
  <c r="AP246" i="14"/>
  <c r="D246" i="14"/>
  <c r="AL246" i="14"/>
  <c r="AR245" i="14"/>
  <c r="AQ245" i="14"/>
  <c r="AC245" i="14"/>
  <c r="AH245" i="14"/>
  <c r="X245" i="14"/>
  <c r="AJ245" i="14"/>
  <c r="S245" i="14"/>
  <c r="AI245" i="14"/>
  <c r="I245" i="14"/>
  <c r="AM245" i="14"/>
  <c r="D245" i="14"/>
  <c r="AL245" i="14"/>
  <c r="AO245" i="14"/>
  <c r="AQ244" i="14"/>
  <c r="AR244" i="14"/>
  <c r="X244" i="14"/>
  <c r="AJ244" i="14"/>
  <c r="S244" i="14"/>
  <c r="AI244" i="14"/>
  <c r="N244" i="14"/>
  <c r="AK244" i="14"/>
  <c r="I244" i="14"/>
  <c r="AM244" i="14"/>
  <c r="AP244" i="14"/>
  <c r="D244" i="14"/>
  <c r="AL244" i="14"/>
  <c r="AQ243" i="14"/>
  <c r="AR243" i="14"/>
  <c r="X243" i="14"/>
  <c r="AJ243" i="14"/>
  <c r="S243" i="14"/>
  <c r="AC243" i="14"/>
  <c r="AH243" i="14"/>
  <c r="I243" i="14"/>
  <c r="AM243" i="14"/>
  <c r="D243" i="14"/>
  <c r="AL243" i="14"/>
  <c r="AQ242" i="14"/>
  <c r="AR242" i="14"/>
  <c r="X242" i="14"/>
  <c r="AJ242" i="14"/>
  <c r="S242" i="14"/>
  <c r="AC242" i="14"/>
  <c r="AH242" i="14"/>
  <c r="I242" i="14"/>
  <c r="AM242" i="14"/>
  <c r="D242" i="14"/>
  <c r="AL242" i="14"/>
  <c r="AR241" i="14"/>
  <c r="AQ241" i="14"/>
  <c r="X241" i="14"/>
  <c r="AJ241" i="14"/>
  <c r="S241" i="14"/>
  <c r="AI241" i="14"/>
  <c r="I241" i="14"/>
  <c r="AM241" i="14"/>
  <c r="AP241" i="14"/>
  <c r="D241" i="14"/>
  <c r="AL241" i="14"/>
  <c r="AQ240" i="14"/>
  <c r="AR240" i="14"/>
  <c r="X240" i="14"/>
  <c r="AJ240" i="14"/>
  <c r="S240" i="14"/>
  <c r="AI240" i="14"/>
  <c r="N240" i="14"/>
  <c r="AK240" i="14"/>
  <c r="I240" i="14"/>
  <c r="AM240" i="14"/>
  <c r="D240" i="14"/>
  <c r="AL240" i="14"/>
  <c r="AQ239" i="14"/>
  <c r="AR239" i="14"/>
  <c r="AM239" i="14"/>
  <c r="X239" i="14"/>
  <c r="AJ239" i="14"/>
  <c r="S239" i="14"/>
  <c r="AC239" i="14"/>
  <c r="AH239" i="14"/>
  <c r="I239" i="14"/>
  <c r="D239" i="14"/>
  <c r="AL239" i="14"/>
  <c r="AR238" i="14"/>
  <c r="AQ238" i="14"/>
  <c r="X238" i="14"/>
  <c r="AC238" i="14"/>
  <c r="AH238" i="14"/>
  <c r="S238" i="14"/>
  <c r="AI238" i="14"/>
  <c r="I238" i="14"/>
  <c r="AM238" i="14"/>
  <c r="D238" i="14"/>
  <c r="AL238" i="14"/>
  <c r="AO238" i="14"/>
  <c r="AQ237" i="14"/>
  <c r="AR237" i="14"/>
  <c r="X237" i="14"/>
  <c r="AJ237" i="14"/>
  <c r="S237" i="14"/>
  <c r="AI237" i="14"/>
  <c r="I237" i="14"/>
  <c r="AM237" i="14"/>
  <c r="AP237" i="14"/>
  <c r="D237" i="14"/>
  <c r="AL237" i="14"/>
  <c r="AO237" i="14"/>
  <c r="AQ236" i="14"/>
  <c r="AR236" i="14"/>
  <c r="X236" i="14"/>
  <c r="AJ236" i="14"/>
  <c r="S236" i="14"/>
  <c r="AI236" i="14"/>
  <c r="N236" i="14"/>
  <c r="AK236" i="14"/>
  <c r="I236" i="14"/>
  <c r="AM236" i="14"/>
  <c r="D236" i="14"/>
  <c r="AL236" i="14"/>
  <c r="AQ235" i="14"/>
  <c r="AR235" i="14"/>
  <c r="AM235" i="14"/>
  <c r="AP235" i="14"/>
  <c r="X235" i="14"/>
  <c r="AJ235" i="14"/>
  <c r="S235" i="14"/>
  <c r="AC235" i="14"/>
  <c r="AH235" i="14"/>
  <c r="I235" i="14"/>
  <c r="D235" i="14"/>
  <c r="AL235" i="14"/>
  <c r="AR234" i="14"/>
  <c r="AQ234" i="14"/>
  <c r="X234" i="14"/>
  <c r="AJ234" i="14"/>
  <c r="S234" i="14"/>
  <c r="AC234" i="14"/>
  <c r="AH234" i="14"/>
  <c r="I234" i="14"/>
  <c r="AM234" i="14"/>
  <c r="D234" i="14"/>
  <c r="AL234" i="14"/>
  <c r="AR233" i="14"/>
  <c r="AQ233" i="14"/>
  <c r="AC233" i="14"/>
  <c r="AH233" i="14"/>
  <c r="X233" i="14"/>
  <c r="AJ233" i="14"/>
  <c r="S233" i="14"/>
  <c r="AI233" i="14"/>
  <c r="I233" i="14"/>
  <c r="AM233" i="14"/>
  <c r="AP233" i="14"/>
  <c r="D233" i="14"/>
  <c r="AL233" i="14"/>
  <c r="AQ232" i="14"/>
  <c r="AR232" i="14"/>
  <c r="AM232" i="14"/>
  <c r="AP232" i="14"/>
  <c r="AL232" i="14"/>
  <c r="AO232" i="14"/>
  <c r="X232" i="14"/>
  <c r="AJ232" i="14"/>
  <c r="S232" i="14"/>
  <c r="AI232" i="14"/>
  <c r="N232" i="14"/>
  <c r="AK232" i="14"/>
  <c r="I232" i="14"/>
  <c r="D232" i="14"/>
  <c r="AQ231" i="14"/>
  <c r="AR231" i="14"/>
  <c r="AM231" i="14"/>
  <c r="X231" i="14"/>
  <c r="AJ231" i="14"/>
  <c r="S231" i="14"/>
  <c r="AC231" i="14"/>
  <c r="AH231" i="14"/>
  <c r="I231" i="14"/>
  <c r="D231" i="14"/>
  <c r="AL231" i="14"/>
  <c r="AR230" i="14"/>
  <c r="AQ230" i="14"/>
  <c r="X230" i="14"/>
  <c r="AC230" i="14"/>
  <c r="AH230" i="14"/>
  <c r="S230" i="14"/>
  <c r="AI230" i="14"/>
  <c r="I230" i="14"/>
  <c r="AM230" i="14"/>
  <c r="D230" i="14"/>
  <c r="AL230" i="14"/>
  <c r="AR229" i="14"/>
  <c r="AQ229" i="14"/>
  <c r="AC229" i="14"/>
  <c r="AH229" i="14"/>
  <c r="X229" i="14"/>
  <c r="AJ229" i="14"/>
  <c r="S229" i="14"/>
  <c r="AI229" i="14"/>
  <c r="I229" i="14"/>
  <c r="AM229" i="14"/>
  <c r="AP229" i="14"/>
  <c r="D229" i="14"/>
  <c r="AL229" i="14"/>
  <c r="AO229" i="14"/>
  <c r="AQ228" i="14"/>
  <c r="AR228" i="14"/>
  <c r="X228" i="14"/>
  <c r="AJ228" i="14"/>
  <c r="S228" i="14"/>
  <c r="AI228" i="14"/>
  <c r="I228" i="14"/>
  <c r="AM228" i="14"/>
  <c r="AP228" i="14"/>
  <c r="D228" i="14"/>
  <c r="AL228" i="14"/>
  <c r="AQ227" i="14"/>
  <c r="AR227" i="14"/>
  <c r="X227" i="14"/>
  <c r="AC227" i="14"/>
  <c r="AH227" i="14"/>
  <c r="S227" i="14"/>
  <c r="AI227" i="14"/>
  <c r="I227" i="14"/>
  <c r="AM227" i="14"/>
  <c r="D227" i="14"/>
  <c r="AL227" i="14"/>
  <c r="AQ226" i="14"/>
  <c r="AR226" i="14"/>
  <c r="X226" i="14"/>
  <c r="AJ226" i="14"/>
  <c r="S226" i="14"/>
  <c r="AC226" i="14"/>
  <c r="AH226" i="14"/>
  <c r="I226" i="14"/>
  <c r="AM226" i="14"/>
  <c r="D226" i="14"/>
  <c r="AL226" i="14"/>
  <c r="AQ225" i="14"/>
  <c r="AR225" i="14"/>
  <c r="X225" i="14"/>
  <c r="AJ225" i="14"/>
  <c r="S225" i="14"/>
  <c r="AI225" i="14"/>
  <c r="I225" i="14"/>
  <c r="AM225" i="14"/>
  <c r="AP225" i="14"/>
  <c r="D225" i="14"/>
  <c r="AL225" i="14"/>
  <c r="AO225" i="14"/>
  <c r="AQ224" i="14"/>
  <c r="AR224" i="14"/>
  <c r="X224" i="14"/>
  <c r="AJ224" i="14"/>
  <c r="S224" i="14"/>
  <c r="AI224" i="14"/>
  <c r="I224" i="14"/>
  <c r="AM224" i="14"/>
  <c r="AP224" i="14"/>
  <c r="D224" i="14"/>
  <c r="AL224" i="14"/>
  <c r="AQ223" i="14"/>
  <c r="AR223" i="14"/>
  <c r="X223" i="14"/>
  <c r="AJ223" i="14"/>
  <c r="S223" i="14"/>
  <c r="AC223" i="14"/>
  <c r="AH223" i="14"/>
  <c r="I223" i="14"/>
  <c r="AM223" i="14"/>
  <c r="D223" i="14"/>
  <c r="AL223" i="14"/>
  <c r="AR222" i="14"/>
  <c r="AQ222" i="14"/>
  <c r="X222" i="14"/>
  <c r="AC222" i="14"/>
  <c r="AH222" i="14"/>
  <c r="S222" i="14"/>
  <c r="AI222" i="14"/>
  <c r="I222" i="14"/>
  <c r="AM222" i="14"/>
  <c r="D222" i="14"/>
  <c r="AL222" i="14"/>
  <c r="AO222" i="14"/>
  <c r="AQ221" i="14"/>
  <c r="AR221" i="14"/>
  <c r="X221" i="14"/>
  <c r="AJ221" i="14"/>
  <c r="S221" i="14"/>
  <c r="AI221" i="14"/>
  <c r="I221" i="14"/>
  <c r="AM221" i="14"/>
  <c r="AP221" i="14"/>
  <c r="D221" i="14"/>
  <c r="AL221" i="14"/>
  <c r="AR220" i="14"/>
  <c r="AQ220" i="14"/>
  <c r="X220" i="14"/>
  <c r="AJ220" i="14"/>
  <c r="S220" i="14"/>
  <c r="AI220" i="14"/>
  <c r="I220" i="14"/>
  <c r="AM220" i="14"/>
  <c r="D220" i="14"/>
  <c r="AL220" i="14"/>
  <c r="AO220" i="14"/>
  <c r="AR219" i="14"/>
  <c r="AQ219" i="14"/>
  <c r="X219" i="14"/>
  <c r="AJ219" i="14"/>
  <c r="S219" i="14"/>
  <c r="AC219" i="14"/>
  <c r="AH219" i="14"/>
  <c r="I219" i="14"/>
  <c r="AM219" i="14"/>
  <c r="AP219" i="14"/>
  <c r="D219" i="14"/>
  <c r="AL219" i="14"/>
  <c r="AR218" i="14"/>
  <c r="AQ218" i="14"/>
  <c r="X218" i="14"/>
  <c r="AJ218" i="14"/>
  <c r="S218" i="14"/>
  <c r="AC218" i="14"/>
  <c r="AH218" i="14"/>
  <c r="I218" i="14"/>
  <c r="AM218" i="14"/>
  <c r="D218" i="14"/>
  <c r="AL218" i="14"/>
  <c r="AQ217" i="14"/>
  <c r="AR217" i="14"/>
  <c r="X217" i="14"/>
  <c r="AJ217" i="14"/>
  <c r="S217" i="14"/>
  <c r="AI217" i="14"/>
  <c r="I217" i="14"/>
  <c r="AM217" i="14"/>
  <c r="AP217" i="14"/>
  <c r="D217" i="14"/>
  <c r="AL217" i="14"/>
  <c r="AO217" i="14"/>
  <c r="AR216" i="14"/>
  <c r="AQ216" i="14"/>
  <c r="X216" i="14"/>
  <c r="AJ216" i="14"/>
  <c r="S216" i="14"/>
  <c r="AI216" i="14"/>
  <c r="I216" i="14"/>
  <c r="AM216" i="14"/>
  <c r="D216" i="14"/>
  <c r="AL216" i="14"/>
  <c r="AQ215" i="14"/>
  <c r="AR215" i="14"/>
  <c r="X215" i="14"/>
  <c r="AJ215" i="14"/>
  <c r="S215" i="14"/>
  <c r="AC215" i="14"/>
  <c r="AH215" i="14"/>
  <c r="I215" i="14"/>
  <c r="AM215" i="14"/>
  <c r="D215" i="14"/>
  <c r="AL215" i="14"/>
  <c r="AR214" i="14"/>
  <c r="AQ214" i="14"/>
  <c r="AM214" i="14"/>
  <c r="AL214" i="14"/>
  <c r="AK214" i="14"/>
  <c r="AN214" i="14"/>
  <c r="AC214" i="14"/>
  <c r="AH214" i="14"/>
  <c r="X214" i="14"/>
  <c r="AJ214" i="14"/>
  <c r="S214" i="14"/>
  <c r="AI214" i="14"/>
  <c r="AO214" i="14"/>
  <c r="AQ213" i="14"/>
  <c r="AR213" i="14"/>
  <c r="AM213" i="14"/>
  <c r="AL213" i="14"/>
  <c r="AO213" i="14"/>
  <c r="AK213" i="14"/>
  <c r="X213" i="14"/>
  <c r="AJ213" i="14"/>
  <c r="S213" i="14"/>
  <c r="AI213" i="14"/>
  <c r="AR212" i="14"/>
  <c r="AQ212" i="14"/>
  <c r="AM212" i="14"/>
  <c r="AL212" i="14"/>
  <c r="AK212" i="14"/>
  <c r="X212" i="14"/>
  <c r="AC212" i="14"/>
  <c r="AH212" i="14"/>
  <c r="S212" i="14"/>
  <c r="AI212" i="14"/>
  <c r="AO212" i="14"/>
  <c r="AQ211" i="14"/>
  <c r="AR211" i="14"/>
  <c r="AM211" i="14"/>
  <c r="AP211" i="14"/>
  <c r="AL211" i="14"/>
  <c r="AO211" i="14"/>
  <c r="AK211" i="14"/>
  <c r="X211" i="14"/>
  <c r="AJ211" i="14"/>
  <c r="S211" i="14"/>
  <c r="AI211" i="14"/>
  <c r="AQ210" i="14"/>
  <c r="AR210" i="14"/>
  <c r="AM210" i="14"/>
  <c r="AP210" i="14"/>
  <c r="AL210" i="14"/>
  <c r="AK210" i="14"/>
  <c r="X210" i="14"/>
  <c r="AJ210" i="14"/>
  <c r="S210" i="14"/>
  <c r="AC210" i="14"/>
  <c r="AH210" i="14"/>
  <c r="AQ209" i="14"/>
  <c r="AR209" i="14"/>
  <c r="AM209" i="14"/>
  <c r="AP209" i="14"/>
  <c r="AL209" i="14"/>
  <c r="AO209" i="14"/>
  <c r="AK209" i="14"/>
  <c r="X209" i="14"/>
  <c r="AJ209" i="14"/>
  <c r="S209" i="14"/>
  <c r="AI209" i="14"/>
  <c r="AR208" i="14"/>
  <c r="AQ208" i="14"/>
  <c r="AM208" i="14"/>
  <c r="AL208" i="14"/>
  <c r="AK208" i="14"/>
  <c r="AC208" i="14"/>
  <c r="AH208" i="14"/>
  <c r="X208" i="14"/>
  <c r="AJ208" i="14"/>
  <c r="S208" i="14"/>
  <c r="AI208" i="14"/>
  <c r="AO208" i="14"/>
  <c r="AQ207" i="14"/>
  <c r="AR207" i="14"/>
  <c r="AM207" i="14"/>
  <c r="AP207" i="14"/>
  <c r="AL207" i="14"/>
  <c r="AK207" i="14"/>
  <c r="X207" i="14"/>
  <c r="AJ207" i="14"/>
  <c r="S207" i="14"/>
  <c r="AI207" i="14"/>
  <c r="AQ206" i="14"/>
  <c r="AR206" i="14"/>
  <c r="AM206" i="14"/>
  <c r="AL206" i="14"/>
  <c r="AK206" i="14"/>
  <c r="AN206" i="14"/>
  <c r="AC206" i="14"/>
  <c r="AH206" i="14"/>
  <c r="X206" i="14"/>
  <c r="AJ206" i="14"/>
  <c r="S206" i="14"/>
  <c r="AI206" i="14"/>
  <c r="AO206" i="14"/>
  <c r="AQ205" i="14"/>
  <c r="AR205" i="14"/>
  <c r="AM205" i="14"/>
  <c r="AL205" i="14"/>
  <c r="AO205" i="14"/>
  <c r="AK205" i="14"/>
  <c r="X205" i="14"/>
  <c r="AJ205" i="14"/>
  <c r="S205" i="14"/>
  <c r="AI205" i="14"/>
  <c r="AQ204" i="14"/>
  <c r="AR204" i="14"/>
  <c r="AM204" i="14"/>
  <c r="AL204" i="14"/>
  <c r="AK204" i="14"/>
  <c r="AC204" i="14"/>
  <c r="AH204" i="14"/>
  <c r="X204" i="14"/>
  <c r="AJ204" i="14"/>
  <c r="S204" i="14"/>
  <c r="AI204" i="14"/>
  <c r="AO204" i="14"/>
  <c r="AQ203" i="14"/>
  <c r="AR203" i="14"/>
  <c r="AM203" i="14"/>
  <c r="X203" i="14"/>
  <c r="AJ203" i="14"/>
  <c r="S203" i="14"/>
  <c r="AI203" i="14"/>
  <c r="I203" i="14"/>
  <c r="D203" i="14"/>
  <c r="AL203" i="14"/>
  <c r="AR202" i="14"/>
  <c r="AQ202" i="14"/>
  <c r="X202" i="14"/>
  <c r="AJ202" i="14"/>
  <c r="S202" i="14"/>
  <c r="AC202" i="14"/>
  <c r="AH202" i="14"/>
  <c r="I202" i="14"/>
  <c r="AM202" i="14"/>
  <c r="AP202" i="14"/>
  <c r="D202" i="14"/>
  <c r="AL202" i="14"/>
  <c r="AR201" i="14"/>
  <c r="AQ201" i="14"/>
  <c r="AM201" i="14"/>
  <c r="AL201" i="14"/>
  <c r="AO201" i="14"/>
  <c r="AK201" i="14"/>
  <c r="X201" i="14"/>
  <c r="AC201" i="14"/>
  <c r="AH201" i="14"/>
  <c r="AN201" i="14"/>
  <c r="S201" i="14"/>
  <c r="AI201" i="14"/>
  <c r="AQ200" i="14"/>
  <c r="AR200" i="14"/>
  <c r="AM200" i="14"/>
  <c r="X200" i="14"/>
  <c r="AJ200" i="14"/>
  <c r="S200" i="14"/>
  <c r="AI200" i="14"/>
  <c r="I200" i="14"/>
  <c r="D200" i="14"/>
  <c r="AL200" i="14"/>
  <c r="AR199" i="14"/>
  <c r="AQ199" i="14"/>
  <c r="AN199" i="14"/>
  <c r="AM199" i="14"/>
  <c r="AL199" i="14"/>
  <c r="AK199" i="14"/>
  <c r="AJ199" i="14"/>
  <c r="X199" i="14"/>
  <c r="S199" i="14"/>
  <c r="AC199" i="14"/>
  <c r="AH199" i="14"/>
  <c r="AQ198" i="14"/>
  <c r="AR198" i="14"/>
  <c r="AM198" i="14"/>
  <c r="AL198" i="14"/>
  <c r="X198" i="14"/>
  <c r="AJ198" i="14"/>
  <c r="AP198" i="14"/>
  <c r="S198" i="14"/>
  <c r="AI198" i="14"/>
  <c r="N198" i="14"/>
  <c r="AK198" i="14"/>
  <c r="I198" i="14"/>
  <c r="D198" i="14"/>
  <c r="AQ197" i="14"/>
  <c r="AR197" i="14"/>
  <c r="AM197" i="14"/>
  <c r="AP197" i="14"/>
  <c r="X197" i="14"/>
  <c r="AJ197" i="14"/>
  <c r="S197" i="14"/>
  <c r="AC197" i="14"/>
  <c r="AH197" i="14"/>
  <c r="I197" i="14"/>
  <c r="D197" i="14"/>
  <c r="AL197" i="14"/>
  <c r="AR196" i="14"/>
  <c r="AQ196" i="14"/>
  <c r="X196" i="14"/>
  <c r="AC196" i="14"/>
  <c r="AH196" i="14"/>
  <c r="S196" i="14"/>
  <c r="AI196" i="14"/>
  <c r="I196" i="14"/>
  <c r="AM196" i="14"/>
  <c r="D196" i="14"/>
  <c r="AL196" i="14"/>
  <c r="AQ195" i="14"/>
  <c r="AR195" i="14"/>
  <c r="AL195" i="14"/>
  <c r="AC195" i="14"/>
  <c r="AH195" i="14"/>
  <c r="X195" i="14"/>
  <c r="AJ195" i="14"/>
  <c r="S195" i="14"/>
  <c r="AI195" i="14"/>
  <c r="AO195" i="14"/>
  <c r="I195" i="14"/>
  <c r="AM195" i="14"/>
  <c r="AP195" i="14"/>
  <c r="D195" i="14"/>
  <c r="AQ194" i="14"/>
  <c r="AR194" i="14"/>
  <c r="AM194" i="14"/>
  <c r="AL194" i="14"/>
  <c r="AK194" i="14"/>
  <c r="X194" i="14"/>
  <c r="AJ194" i="14"/>
  <c r="AP194" i="14"/>
  <c r="S194" i="14"/>
  <c r="AI194" i="14"/>
  <c r="AR193" i="14"/>
  <c r="AQ193" i="14"/>
  <c r="AM193" i="14"/>
  <c r="AL193" i="14"/>
  <c r="AK193" i="14"/>
  <c r="X193" i="14"/>
  <c r="AC193" i="14"/>
  <c r="AH193" i="14"/>
  <c r="AN193" i="14"/>
  <c r="S193" i="14"/>
  <c r="AI193" i="14"/>
  <c r="AQ192" i="14"/>
  <c r="AR192" i="14"/>
  <c r="AM192" i="14"/>
  <c r="AL192" i="14"/>
  <c r="AK192" i="14"/>
  <c r="X192" i="14"/>
  <c r="AJ192" i="14"/>
  <c r="AP192" i="14"/>
  <c r="S192" i="14"/>
  <c r="AI192" i="14"/>
  <c r="AR191" i="14"/>
  <c r="AQ191" i="14"/>
  <c r="AM191" i="14"/>
  <c r="AL191" i="14"/>
  <c r="AK191" i="14"/>
  <c r="X191" i="14"/>
  <c r="AC191" i="14"/>
  <c r="AH191" i="14"/>
  <c r="AN191" i="14"/>
  <c r="S191" i="14"/>
  <c r="AI191" i="14"/>
  <c r="AR190" i="14"/>
  <c r="AQ190" i="14"/>
  <c r="AM190" i="14"/>
  <c r="AL190" i="14"/>
  <c r="AO190" i="14"/>
  <c r="AK190" i="14"/>
  <c r="X190" i="14"/>
  <c r="AJ190" i="14"/>
  <c r="AP190" i="14"/>
  <c r="S190" i="14"/>
  <c r="AI190" i="14"/>
  <c r="AR189" i="14"/>
  <c r="AQ189" i="14"/>
  <c r="X189" i="14"/>
  <c r="AJ189" i="14"/>
  <c r="S189" i="14"/>
  <c r="AC189" i="14"/>
  <c r="AH189" i="14"/>
  <c r="I189" i="14"/>
  <c r="AM189" i="14"/>
  <c r="AP189" i="14"/>
  <c r="D189" i="14"/>
  <c r="AL189" i="14"/>
  <c r="AQ188" i="14"/>
  <c r="AR188" i="14"/>
  <c r="AC188" i="14"/>
  <c r="AH188" i="14"/>
  <c r="X188" i="14"/>
  <c r="AJ188" i="14"/>
  <c r="S188" i="14"/>
  <c r="AI188" i="14"/>
  <c r="I188" i="14"/>
  <c r="AM188" i="14"/>
  <c r="D188" i="14"/>
  <c r="AL188" i="14"/>
  <c r="AO188" i="14"/>
  <c r="AR187" i="14"/>
  <c r="AQ187" i="14"/>
  <c r="AL187" i="14"/>
  <c r="X187" i="14"/>
  <c r="AJ187" i="14"/>
  <c r="S187" i="14"/>
  <c r="AI187" i="14"/>
  <c r="N187" i="14"/>
  <c r="AK187" i="14"/>
  <c r="I187" i="14"/>
  <c r="AM187" i="14"/>
  <c r="D187" i="14"/>
  <c r="AQ186" i="14"/>
  <c r="AR186" i="14"/>
  <c r="AM186" i="14"/>
  <c r="AP186" i="14"/>
  <c r="X186" i="14"/>
  <c r="AJ186" i="14"/>
  <c r="S186" i="14"/>
  <c r="AC186" i="14"/>
  <c r="AH186" i="14"/>
  <c r="I186" i="14"/>
  <c r="D186" i="14"/>
  <c r="AL186" i="14"/>
  <c r="AR185" i="14"/>
  <c r="AQ185" i="14"/>
  <c r="AM185" i="14"/>
  <c r="AL185" i="14"/>
  <c r="AK185" i="14"/>
  <c r="X185" i="14"/>
  <c r="AJ185" i="14"/>
  <c r="S185" i="14"/>
  <c r="AC185" i="14"/>
  <c r="AH185" i="14"/>
  <c r="AN185" i="14"/>
  <c r="AQ184" i="14"/>
  <c r="AR184" i="14"/>
  <c r="AM184" i="14"/>
  <c r="AL184" i="14"/>
  <c r="AO184" i="14"/>
  <c r="AK184" i="14"/>
  <c r="X184" i="14"/>
  <c r="AJ184" i="14"/>
  <c r="AP184" i="14"/>
  <c r="S184" i="14"/>
  <c r="AI184" i="14"/>
  <c r="AR183" i="14"/>
  <c r="AQ183" i="14"/>
  <c r="AM183" i="14"/>
  <c r="AL183" i="14"/>
  <c r="AK183" i="14"/>
  <c r="X183" i="14"/>
  <c r="AC183" i="14"/>
  <c r="AH183" i="14"/>
  <c r="AN183" i="14"/>
  <c r="S183" i="14"/>
  <c r="AI183" i="14"/>
  <c r="AQ182" i="14"/>
  <c r="AR182" i="14"/>
  <c r="AM182" i="14"/>
  <c r="AL182" i="14"/>
  <c r="AO182" i="14"/>
  <c r="AK182" i="14"/>
  <c r="X182" i="14"/>
  <c r="AJ182" i="14"/>
  <c r="AP182" i="14"/>
  <c r="S182" i="14"/>
  <c r="AI182" i="14"/>
  <c r="AR181" i="14"/>
  <c r="AQ181" i="14"/>
  <c r="AM181" i="14"/>
  <c r="AL181" i="14"/>
  <c r="AO181" i="14"/>
  <c r="AK181" i="14"/>
  <c r="X181" i="14"/>
  <c r="AC181" i="14"/>
  <c r="AH181" i="14"/>
  <c r="AN181" i="14"/>
  <c r="S181" i="14"/>
  <c r="AI181" i="14"/>
  <c r="AQ180" i="14"/>
  <c r="AR180" i="14"/>
  <c r="AM180" i="14"/>
  <c r="AL180" i="14"/>
  <c r="AK180" i="14"/>
  <c r="X180" i="14"/>
  <c r="AJ180" i="14"/>
  <c r="AP180" i="14"/>
  <c r="S180" i="14"/>
  <c r="AI180" i="14"/>
  <c r="AR179" i="14"/>
  <c r="AQ179" i="14"/>
  <c r="X179" i="14"/>
  <c r="AJ179" i="14"/>
  <c r="S179" i="14"/>
  <c r="AC179" i="14"/>
  <c r="AH179" i="14"/>
  <c r="I179" i="14"/>
  <c r="AM179" i="14"/>
  <c r="AP179" i="14"/>
  <c r="D179" i="14"/>
  <c r="AL179" i="14"/>
  <c r="AQ178" i="14"/>
  <c r="AR178" i="14"/>
  <c r="X178" i="14"/>
  <c r="AJ178" i="14"/>
  <c r="S178" i="14"/>
  <c r="AI178" i="14"/>
  <c r="I178" i="14"/>
  <c r="AM178" i="14"/>
  <c r="D178" i="14"/>
  <c r="AL178" i="14"/>
  <c r="AQ177" i="14"/>
  <c r="AR177" i="14"/>
  <c r="AM177" i="14"/>
  <c r="AL177" i="14"/>
  <c r="AK177" i="14"/>
  <c r="X177" i="14"/>
  <c r="AJ177" i="14"/>
  <c r="S177" i="14"/>
  <c r="AI177" i="14"/>
  <c r="AR176" i="14"/>
  <c r="AQ176" i="14"/>
  <c r="AM176" i="14"/>
  <c r="AP176" i="14"/>
  <c r="AL176" i="14"/>
  <c r="AK176" i="14"/>
  <c r="X176" i="14"/>
  <c r="AJ176" i="14"/>
  <c r="S176" i="14"/>
  <c r="AC176" i="14"/>
  <c r="AH176" i="14"/>
  <c r="AQ175" i="14"/>
  <c r="AR175" i="14"/>
  <c r="X175" i="14"/>
  <c r="AJ175" i="14"/>
  <c r="S175" i="14"/>
  <c r="AI175" i="14"/>
  <c r="I175" i="14"/>
  <c r="AM175" i="14"/>
  <c r="AP175" i="14"/>
  <c r="D175" i="14"/>
  <c r="AL175" i="14"/>
  <c r="AO175" i="14"/>
  <c r="AR174" i="14"/>
  <c r="AQ174" i="14"/>
  <c r="AM174" i="14"/>
  <c r="AP174" i="14"/>
  <c r="AL174" i="14"/>
  <c r="AK174" i="14"/>
  <c r="X174" i="14"/>
  <c r="AJ174" i="14"/>
  <c r="S174" i="14"/>
  <c r="AC174" i="14"/>
  <c r="AH174" i="14"/>
  <c r="AN174" i="14"/>
  <c r="AQ173" i="14"/>
  <c r="AR173" i="14"/>
  <c r="AL173" i="14"/>
  <c r="X173" i="14"/>
  <c r="AJ173" i="14"/>
  <c r="S173" i="14"/>
  <c r="AI173" i="14"/>
  <c r="N173" i="14"/>
  <c r="AK173" i="14"/>
  <c r="I173" i="14"/>
  <c r="AM173" i="14"/>
  <c r="D173" i="14"/>
  <c r="AQ172" i="14"/>
  <c r="AR172" i="14"/>
  <c r="AM172" i="14"/>
  <c r="AP172" i="14"/>
  <c r="X172" i="14"/>
  <c r="AJ172" i="14"/>
  <c r="S172" i="14"/>
  <c r="AI172" i="14"/>
  <c r="I172" i="14"/>
  <c r="D172" i="14"/>
  <c r="AL172" i="14"/>
  <c r="AO172" i="14"/>
  <c r="AR171" i="14"/>
  <c r="AQ171" i="14"/>
  <c r="X171" i="14"/>
  <c r="AJ171" i="14"/>
  <c r="S171" i="14"/>
  <c r="AC171" i="14"/>
  <c r="AH171" i="14"/>
  <c r="I171" i="14"/>
  <c r="AM171" i="14"/>
  <c r="D171" i="14"/>
  <c r="AL171" i="14"/>
  <c r="AR170" i="14"/>
  <c r="AQ170" i="14"/>
  <c r="AM170" i="14"/>
  <c r="AL170" i="14"/>
  <c r="AK170" i="14"/>
  <c r="AC170" i="14"/>
  <c r="AH170" i="14"/>
  <c r="X170" i="14"/>
  <c r="AJ170" i="14"/>
  <c r="S170" i="14"/>
  <c r="AI170" i="14"/>
  <c r="AO170" i="14"/>
  <c r="AQ169" i="14"/>
  <c r="AR169" i="14"/>
  <c r="AM169" i="14"/>
  <c r="AP169" i="14"/>
  <c r="AL169" i="14"/>
  <c r="AK169" i="14"/>
  <c r="X169" i="14"/>
  <c r="AJ169" i="14"/>
  <c r="S169" i="14"/>
  <c r="AI169" i="14"/>
  <c r="AQ168" i="14"/>
  <c r="AR168" i="14"/>
  <c r="AC168" i="14"/>
  <c r="AH168" i="14"/>
  <c r="X168" i="14"/>
  <c r="AJ168" i="14"/>
  <c r="S168" i="14"/>
  <c r="AI168" i="14"/>
  <c r="I168" i="14"/>
  <c r="AM168" i="14"/>
  <c r="D168" i="14"/>
  <c r="AL168" i="14"/>
  <c r="AQ167" i="14"/>
  <c r="AR167" i="14"/>
  <c r="AM167" i="14"/>
  <c r="AP167" i="14"/>
  <c r="AL167" i="14"/>
  <c r="AK167" i="14"/>
  <c r="X167" i="14"/>
  <c r="AJ167" i="14"/>
  <c r="S167" i="14"/>
  <c r="AI167" i="14"/>
  <c r="AQ166" i="14"/>
  <c r="AR166" i="14"/>
  <c r="X166" i="14"/>
  <c r="AJ166" i="14"/>
  <c r="S166" i="14"/>
  <c r="AC166" i="14"/>
  <c r="AH166" i="14"/>
  <c r="I166" i="14"/>
  <c r="AM166" i="14"/>
  <c r="AP166" i="14"/>
  <c r="D166" i="14"/>
  <c r="AL166" i="14"/>
  <c r="AR165" i="14"/>
  <c r="AQ165" i="14"/>
  <c r="X165" i="14"/>
  <c r="AJ165" i="14"/>
  <c r="S165" i="14"/>
  <c r="AC165" i="14"/>
  <c r="AH165" i="14"/>
  <c r="I165" i="14"/>
  <c r="AM165" i="14"/>
  <c r="D165" i="14"/>
  <c r="AL165" i="14"/>
  <c r="AQ164" i="14"/>
  <c r="AR164" i="14"/>
  <c r="X164" i="14"/>
  <c r="AJ164" i="14"/>
  <c r="S164" i="14"/>
  <c r="AI164" i="14"/>
  <c r="I164" i="14"/>
  <c r="AM164" i="14"/>
  <c r="AP164" i="14"/>
  <c r="D164" i="14"/>
  <c r="AL164" i="14"/>
  <c r="AO164" i="14"/>
  <c r="AQ163" i="14"/>
  <c r="AR163" i="14"/>
  <c r="AM163" i="14"/>
  <c r="AP163" i="14"/>
  <c r="AL163" i="14"/>
  <c r="AO163" i="14"/>
  <c r="AK163" i="14"/>
  <c r="X163" i="14"/>
  <c r="AJ163" i="14"/>
  <c r="S163" i="14"/>
  <c r="AI163" i="14"/>
  <c r="AQ162" i="14"/>
  <c r="AR162" i="14"/>
  <c r="X162" i="14"/>
  <c r="AJ162" i="14"/>
  <c r="S162" i="14"/>
  <c r="AC162" i="14"/>
  <c r="AH162" i="14"/>
  <c r="I162" i="14"/>
  <c r="AM162" i="14"/>
  <c r="D162" i="14"/>
  <c r="AL162" i="14"/>
  <c r="AQ161" i="14"/>
  <c r="AR161" i="14"/>
  <c r="AM161" i="14"/>
  <c r="AL161" i="14"/>
  <c r="AK161" i="14"/>
  <c r="X161" i="14"/>
  <c r="AJ161" i="14"/>
  <c r="S161" i="14"/>
  <c r="AI161" i="14"/>
  <c r="AO161" i="14"/>
  <c r="AQ160" i="14"/>
  <c r="AR160" i="14"/>
  <c r="AM160" i="14"/>
  <c r="AP160" i="14"/>
  <c r="AL160" i="14"/>
  <c r="AK160" i="14"/>
  <c r="X160" i="14"/>
  <c r="AJ160" i="14"/>
  <c r="S160" i="14"/>
  <c r="AC160" i="14"/>
  <c r="AH160" i="14"/>
  <c r="AQ159" i="14"/>
  <c r="AR159" i="14"/>
  <c r="X159" i="14"/>
  <c r="AJ159" i="14"/>
  <c r="S159" i="14"/>
  <c r="AI159" i="14"/>
  <c r="I159" i="14"/>
  <c r="AM159" i="14"/>
  <c r="AP159" i="14"/>
  <c r="D159" i="14"/>
  <c r="AL159" i="14"/>
  <c r="AO159" i="14"/>
  <c r="AQ158" i="14"/>
  <c r="AR158" i="14"/>
  <c r="AC158" i="14"/>
  <c r="AH158" i="14"/>
  <c r="X158" i="14"/>
  <c r="AJ158" i="14"/>
  <c r="S158" i="14"/>
  <c r="AI158" i="14"/>
  <c r="I158" i="14"/>
  <c r="AM158" i="14"/>
  <c r="D158" i="14"/>
  <c r="AL158" i="14"/>
  <c r="AQ157" i="14"/>
  <c r="AR157" i="14"/>
  <c r="X157" i="14"/>
  <c r="AJ157" i="14"/>
  <c r="S157" i="14"/>
  <c r="AC157" i="14"/>
  <c r="AH157" i="14"/>
  <c r="I157" i="14"/>
  <c r="AM157" i="14"/>
  <c r="D157" i="14"/>
  <c r="AL157" i="14"/>
  <c r="AR156" i="14"/>
  <c r="AQ156" i="14"/>
  <c r="X156" i="14"/>
  <c r="AJ156" i="14"/>
  <c r="S156" i="14"/>
  <c r="AC156" i="14"/>
  <c r="AH156" i="14"/>
  <c r="I156" i="14"/>
  <c r="AM156" i="14"/>
  <c r="AP156" i="14"/>
  <c r="D156" i="14"/>
  <c r="AL156" i="14"/>
  <c r="AQ155" i="14"/>
  <c r="AR155" i="14"/>
  <c r="X155" i="14"/>
  <c r="AJ155" i="14"/>
  <c r="S155" i="14"/>
  <c r="AI155" i="14"/>
  <c r="I155" i="14"/>
  <c r="AM155" i="14"/>
  <c r="D155" i="14"/>
  <c r="AL155" i="14"/>
  <c r="AQ154" i="14"/>
  <c r="AR154" i="14"/>
  <c r="X154" i="14"/>
  <c r="AJ154" i="14"/>
  <c r="S154" i="14"/>
  <c r="AI154" i="14"/>
  <c r="I154" i="14"/>
  <c r="AM154" i="14"/>
  <c r="D154" i="14"/>
  <c r="AL154" i="14"/>
  <c r="AO154" i="14"/>
  <c r="AQ153" i="14"/>
  <c r="AR153" i="14"/>
  <c r="X153" i="14"/>
  <c r="AJ153" i="14"/>
  <c r="S153" i="14"/>
  <c r="AC153" i="14"/>
  <c r="AH153" i="14"/>
  <c r="I153" i="14"/>
  <c r="AM153" i="14"/>
  <c r="AP153" i="14"/>
  <c r="D153" i="14"/>
  <c r="AL153" i="14"/>
  <c r="AQ152" i="14"/>
  <c r="AR152" i="14"/>
  <c r="X152" i="14"/>
  <c r="AJ152" i="14"/>
  <c r="S152" i="14"/>
  <c r="AC152" i="14"/>
  <c r="AH152" i="14"/>
  <c r="I152" i="14"/>
  <c r="AM152" i="14"/>
  <c r="AP152" i="14"/>
  <c r="D152" i="14"/>
  <c r="AL152" i="14"/>
  <c r="AR151" i="14"/>
  <c r="AQ151" i="14"/>
  <c r="X151" i="14"/>
  <c r="AJ151" i="14"/>
  <c r="S151" i="14"/>
  <c r="AI151" i="14"/>
  <c r="I151" i="14"/>
  <c r="AM151" i="14"/>
  <c r="D151" i="14"/>
  <c r="AL151" i="14"/>
  <c r="AO151" i="14"/>
  <c r="AQ150" i="14"/>
  <c r="AR150" i="14"/>
  <c r="X150" i="14"/>
  <c r="AJ150" i="14"/>
  <c r="S150" i="14"/>
  <c r="AI150" i="14"/>
  <c r="I150" i="14"/>
  <c r="AM150" i="14"/>
  <c r="AP150" i="14"/>
  <c r="D150" i="14"/>
  <c r="AL150" i="14"/>
  <c r="AO150" i="14"/>
  <c r="AQ149" i="14"/>
  <c r="AR149" i="14"/>
  <c r="X149" i="14"/>
  <c r="AJ149" i="14"/>
  <c r="S149" i="14"/>
  <c r="AC149" i="14"/>
  <c r="AH149" i="14"/>
  <c r="I149" i="14"/>
  <c r="AM149" i="14"/>
  <c r="AP149" i="14"/>
  <c r="D149" i="14"/>
  <c r="AL149" i="14"/>
  <c r="AQ148" i="14"/>
  <c r="AR148" i="14"/>
  <c r="X148" i="14"/>
  <c r="AJ148" i="14"/>
  <c r="S148" i="14"/>
  <c r="AC148" i="14"/>
  <c r="AH148" i="14"/>
  <c r="I148" i="14"/>
  <c r="AM148" i="14"/>
  <c r="D148" i="14"/>
  <c r="AL148" i="14"/>
  <c r="AQ147" i="14"/>
  <c r="AR147" i="14"/>
  <c r="X147" i="14"/>
  <c r="AJ147" i="14"/>
  <c r="S147" i="14"/>
  <c r="AI147" i="14"/>
  <c r="I147" i="14"/>
  <c r="AM147" i="14"/>
  <c r="D147" i="14"/>
  <c r="AL147" i="14"/>
  <c r="AO147" i="14"/>
  <c r="AR146" i="14"/>
  <c r="AQ146" i="14"/>
  <c r="X146" i="14"/>
  <c r="AJ146" i="14"/>
  <c r="S146" i="14"/>
  <c r="AI146" i="14"/>
  <c r="I146" i="14"/>
  <c r="AM146" i="14"/>
  <c r="AP146" i="14"/>
  <c r="D146" i="14"/>
  <c r="AL146" i="14"/>
  <c r="AQ145" i="14"/>
  <c r="AR145" i="14"/>
  <c r="AC145" i="14"/>
  <c r="AH145" i="14"/>
  <c r="X145" i="14"/>
  <c r="AJ145" i="14"/>
  <c r="S145" i="14"/>
  <c r="AI145" i="14"/>
  <c r="I145" i="14"/>
  <c r="AM145" i="14"/>
  <c r="D145" i="14"/>
  <c r="AL145" i="14"/>
  <c r="AO145" i="14"/>
  <c r="AQ144" i="14"/>
  <c r="AR144" i="14"/>
  <c r="X144" i="14"/>
  <c r="AJ144" i="14"/>
  <c r="S144" i="14"/>
  <c r="AC144" i="14"/>
  <c r="AH144" i="14"/>
  <c r="I144" i="14"/>
  <c r="AM144" i="14"/>
  <c r="AP144" i="14"/>
  <c r="D144" i="14"/>
  <c r="AL144" i="14"/>
  <c r="AQ143" i="14"/>
  <c r="AR143" i="14"/>
  <c r="X143" i="14"/>
  <c r="AJ143" i="14"/>
  <c r="S143" i="14"/>
  <c r="AI143" i="14"/>
  <c r="I143" i="14"/>
  <c r="AM143" i="14"/>
  <c r="AP143" i="14"/>
  <c r="D143" i="14"/>
  <c r="AL143" i="14"/>
  <c r="AR142" i="14"/>
  <c r="AQ142" i="14"/>
  <c r="X142" i="14"/>
  <c r="AJ142" i="14"/>
  <c r="S142" i="14"/>
  <c r="AI142" i="14"/>
  <c r="I142" i="14"/>
  <c r="AM142" i="14"/>
  <c r="D142" i="14"/>
  <c r="AL142" i="14"/>
  <c r="AO142" i="14"/>
  <c r="AQ141" i="14"/>
  <c r="AR141" i="14"/>
  <c r="X141" i="14"/>
  <c r="AJ141" i="14"/>
  <c r="S141" i="14"/>
  <c r="AC141" i="14"/>
  <c r="AH141" i="14"/>
  <c r="I141" i="14"/>
  <c r="AM141" i="14"/>
  <c r="AP141" i="14"/>
  <c r="D141" i="14"/>
  <c r="AL141" i="14"/>
  <c r="AR140" i="14"/>
  <c r="AQ140" i="14"/>
  <c r="X140" i="14"/>
  <c r="AJ140" i="14"/>
  <c r="S140" i="14"/>
  <c r="AC140" i="14"/>
  <c r="AH140" i="14"/>
  <c r="I140" i="14"/>
  <c r="AM140" i="14"/>
  <c r="D140" i="14"/>
  <c r="AL140" i="14"/>
  <c r="AQ139" i="14"/>
  <c r="AR139" i="14"/>
  <c r="X139" i="14"/>
  <c r="AJ139" i="14"/>
  <c r="S139" i="14"/>
  <c r="AI139" i="14"/>
  <c r="I139" i="14"/>
  <c r="AM139" i="14"/>
  <c r="D139" i="14"/>
  <c r="AL139" i="14"/>
  <c r="AO139" i="14"/>
  <c r="AQ138" i="14"/>
  <c r="AR138" i="14"/>
  <c r="X138" i="14"/>
  <c r="AJ138" i="14"/>
  <c r="S138" i="14"/>
  <c r="AI138" i="14"/>
  <c r="I138" i="14"/>
  <c r="AM138" i="14"/>
  <c r="AP138" i="14"/>
  <c r="D138" i="14"/>
  <c r="AL138" i="14"/>
  <c r="AO138" i="14"/>
  <c r="AQ137" i="14"/>
  <c r="AR137" i="14"/>
  <c r="X137" i="14"/>
  <c r="AJ137" i="14"/>
  <c r="S137" i="14"/>
  <c r="AC137" i="14"/>
  <c r="AH137" i="14"/>
  <c r="I137" i="14"/>
  <c r="AM137" i="14"/>
  <c r="AP137" i="14"/>
  <c r="D137" i="14"/>
  <c r="AL137" i="14"/>
  <c r="AQ136" i="14"/>
  <c r="AR136" i="14"/>
  <c r="X136" i="14"/>
  <c r="AJ136" i="14"/>
  <c r="S136" i="14"/>
  <c r="AC136" i="14"/>
  <c r="AH136" i="14"/>
  <c r="I136" i="14"/>
  <c r="AM136" i="14"/>
  <c r="D136" i="14"/>
  <c r="AL136" i="14"/>
  <c r="AQ135" i="14"/>
  <c r="AR135" i="14"/>
  <c r="AC135" i="14"/>
  <c r="AH135" i="14"/>
  <c r="X135" i="14"/>
  <c r="AJ135" i="14"/>
  <c r="S135" i="14"/>
  <c r="AI135" i="14"/>
  <c r="I135" i="14"/>
  <c r="AM135" i="14"/>
  <c r="AP135" i="14"/>
  <c r="D135" i="14"/>
  <c r="AL135" i="14"/>
  <c r="AO135" i="14"/>
  <c r="AQ134" i="14"/>
  <c r="AR134" i="14"/>
  <c r="X134" i="14"/>
  <c r="AJ134" i="14"/>
  <c r="S134" i="14"/>
  <c r="AI134" i="14"/>
  <c r="I134" i="14"/>
  <c r="AM134" i="14"/>
  <c r="AP134" i="14"/>
  <c r="D134" i="14"/>
  <c r="AL134" i="14"/>
  <c r="AQ133" i="14"/>
  <c r="AR133" i="14"/>
  <c r="X133" i="14"/>
  <c r="AJ133" i="14"/>
  <c r="S133" i="14"/>
  <c r="AC133" i="14"/>
  <c r="AH133" i="14"/>
  <c r="I133" i="14"/>
  <c r="AM133" i="14"/>
  <c r="D133" i="14"/>
  <c r="AL133" i="14"/>
  <c r="AR132" i="14"/>
  <c r="AQ132" i="14"/>
  <c r="X132" i="14"/>
  <c r="AJ132" i="14"/>
  <c r="S132" i="14"/>
  <c r="AC132" i="14"/>
  <c r="AH132" i="14"/>
  <c r="I132" i="14"/>
  <c r="AM132" i="14"/>
  <c r="AP132" i="14"/>
  <c r="D132" i="14"/>
  <c r="AL132" i="14"/>
  <c r="AQ131" i="14"/>
  <c r="AR131" i="14"/>
  <c r="X131" i="14"/>
  <c r="AJ131" i="14"/>
  <c r="S131" i="14"/>
  <c r="AI131" i="14"/>
  <c r="I131" i="14"/>
  <c r="AM131" i="14"/>
  <c r="AP131" i="14"/>
  <c r="D131" i="14"/>
  <c r="AL131" i="14"/>
  <c r="AQ130" i="14"/>
  <c r="AR130" i="14"/>
  <c r="X130" i="14"/>
  <c r="AJ130" i="14"/>
  <c r="S130" i="14"/>
  <c r="AI130" i="14"/>
  <c r="I130" i="14"/>
  <c r="AM130" i="14"/>
  <c r="D130" i="14"/>
  <c r="AL130" i="14"/>
  <c r="AQ129" i="14"/>
  <c r="AR129" i="14"/>
  <c r="AM129" i="14"/>
  <c r="AP129" i="14"/>
  <c r="X129" i="14"/>
  <c r="AJ129" i="14"/>
  <c r="S129" i="14"/>
  <c r="AC129" i="14"/>
  <c r="AH129" i="14"/>
  <c r="I129" i="14"/>
  <c r="D129" i="14"/>
  <c r="AL129" i="14"/>
  <c r="AQ128" i="14"/>
  <c r="AR128" i="14"/>
  <c r="X128" i="14"/>
  <c r="AJ128" i="14"/>
  <c r="S128" i="14"/>
  <c r="AC128" i="14"/>
  <c r="AH128" i="14"/>
  <c r="I128" i="14"/>
  <c r="AM128" i="14"/>
  <c r="AP128" i="14"/>
  <c r="D128" i="14"/>
  <c r="AL128" i="14"/>
  <c r="AR127" i="14"/>
  <c r="AQ127" i="14"/>
  <c r="X127" i="14"/>
  <c r="AJ127" i="14"/>
  <c r="S127" i="14"/>
  <c r="AI127" i="14"/>
  <c r="I127" i="14"/>
  <c r="AM127" i="14"/>
  <c r="D127" i="14"/>
  <c r="AL127" i="14"/>
  <c r="AO127" i="14"/>
  <c r="AQ126" i="14"/>
  <c r="AR126" i="14"/>
  <c r="AM126" i="14"/>
  <c r="X126" i="14"/>
  <c r="AJ126" i="14"/>
  <c r="S126" i="14"/>
  <c r="AI126" i="14"/>
  <c r="N126" i="14"/>
  <c r="AK126" i="14"/>
  <c r="I126" i="14"/>
  <c r="D126" i="14"/>
  <c r="AL126" i="14"/>
  <c r="AQ125" i="14"/>
  <c r="AR125" i="14"/>
  <c r="AM125" i="14"/>
  <c r="AP125" i="14"/>
  <c r="X125" i="14"/>
  <c r="AJ125" i="14"/>
  <c r="S125" i="14"/>
  <c r="AC125" i="14"/>
  <c r="AH125" i="14"/>
  <c r="I125" i="14"/>
  <c r="D125" i="14"/>
  <c r="AL125" i="14"/>
  <c r="AR124" i="14"/>
  <c r="AQ124" i="14"/>
  <c r="X124" i="14"/>
  <c r="AC124" i="14"/>
  <c r="AH124" i="14"/>
  <c r="S124" i="14"/>
  <c r="AI124" i="14"/>
  <c r="I124" i="14"/>
  <c r="AM124" i="14"/>
  <c r="D124" i="14"/>
  <c r="AL124" i="14"/>
  <c r="AQ123" i="14"/>
  <c r="AR123" i="14"/>
  <c r="AL123" i="14"/>
  <c r="AO123" i="14"/>
  <c r="X123" i="14"/>
  <c r="AJ123" i="14"/>
  <c r="S123" i="14"/>
  <c r="AI123" i="14"/>
  <c r="N123" i="14"/>
  <c r="AK123" i="14"/>
  <c r="I123" i="14"/>
  <c r="AM123" i="14"/>
  <c r="AP123" i="14"/>
  <c r="D123" i="14"/>
  <c r="AQ122" i="14"/>
  <c r="AR122" i="14"/>
  <c r="AM122" i="14"/>
  <c r="X122" i="14"/>
  <c r="AJ122" i="14"/>
  <c r="S122" i="14"/>
  <c r="AI122" i="14"/>
  <c r="N122" i="14"/>
  <c r="AK122" i="14"/>
  <c r="I122" i="14"/>
  <c r="D122" i="14"/>
  <c r="AL122" i="14"/>
  <c r="AO122" i="14"/>
  <c r="AR121" i="14"/>
  <c r="AQ121" i="14"/>
  <c r="AM121" i="14"/>
  <c r="X121" i="14"/>
  <c r="AJ121" i="14"/>
  <c r="S121" i="14"/>
  <c r="AC121" i="14"/>
  <c r="AH121" i="14"/>
  <c r="I121" i="14"/>
  <c r="D121" i="14"/>
  <c r="AL121" i="14"/>
  <c r="AR120" i="14"/>
  <c r="AQ120" i="14"/>
  <c r="AC120" i="14"/>
  <c r="AH120" i="14"/>
  <c r="X120" i="14"/>
  <c r="AJ120" i="14"/>
  <c r="S120" i="14"/>
  <c r="AI120" i="14"/>
  <c r="I120" i="14"/>
  <c r="AM120" i="14"/>
  <c r="D120" i="14"/>
  <c r="AL120" i="14"/>
  <c r="AR119" i="14"/>
  <c r="AQ119" i="14"/>
  <c r="X119" i="14"/>
  <c r="AJ119" i="14"/>
  <c r="S119" i="14"/>
  <c r="AI119" i="14"/>
  <c r="I119" i="14"/>
  <c r="AM119" i="14"/>
  <c r="AP119" i="14"/>
  <c r="D119" i="14"/>
  <c r="AL119" i="14"/>
  <c r="AO119" i="14"/>
  <c r="AQ118" i="14"/>
  <c r="AR118" i="14"/>
  <c r="X118" i="14"/>
  <c r="AJ118" i="14"/>
  <c r="S118" i="14"/>
  <c r="AI118" i="14"/>
  <c r="I118" i="14"/>
  <c r="AM118" i="14"/>
  <c r="AP118" i="14"/>
  <c r="D118" i="14"/>
  <c r="AL118" i="14"/>
  <c r="AQ117" i="14"/>
  <c r="AR117" i="14"/>
  <c r="X117" i="14"/>
  <c r="AJ117" i="14"/>
  <c r="S117" i="14"/>
  <c r="AC117" i="14"/>
  <c r="AH117" i="14"/>
  <c r="I117" i="14"/>
  <c r="AM117" i="14"/>
  <c r="D117" i="14"/>
  <c r="AL117" i="14"/>
  <c r="AR116" i="14"/>
  <c r="AQ116" i="14"/>
  <c r="X116" i="14"/>
  <c r="AC116" i="14"/>
  <c r="AH116" i="14"/>
  <c r="S116" i="14"/>
  <c r="AI116" i="14"/>
  <c r="I116" i="14"/>
  <c r="AM116" i="14"/>
  <c r="D116" i="14"/>
  <c r="AL116" i="14"/>
  <c r="AO116" i="14"/>
  <c r="AQ115" i="14"/>
  <c r="AR115" i="14"/>
  <c r="AC115" i="14"/>
  <c r="AH115" i="14"/>
  <c r="X115" i="14"/>
  <c r="AJ115" i="14"/>
  <c r="S115" i="14"/>
  <c r="AI115" i="14"/>
  <c r="I115" i="14"/>
  <c r="AM115" i="14"/>
  <c r="D115" i="14"/>
  <c r="AL115" i="14"/>
  <c r="AQ114" i="14"/>
  <c r="AR114" i="14"/>
  <c r="X114" i="14"/>
  <c r="AJ114" i="14"/>
  <c r="S114" i="14"/>
  <c r="AI114" i="14"/>
  <c r="I114" i="14"/>
  <c r="AM114" i="14"/>
  <c r="D114" i="14"/>
  <c r="AL114" i="14"/>
  <c r="AO114" i="14"/>
  <c r="AR113" i="14"/>
  <c r="AQ113" i="14"/>
  <c r="X113" i="14"/>
  <c r="AJ113" i="14"/>
  <c r="S113" i="14"/>
  <c r="AC113" i="14"/>
  <c r="AH113" i="14"/>
  <c r="I113" i="14"/>
  <c r="AM113" i="14"/>
  <c r="AP113" i="14"/>
  <c r="D113" i="14"/>
  <c r="AL113" i="14"/>
  <c r="AQ112" i="14"/>
  <c r="AR112" i="14"/>
  <c r="AC112" i="14"/>
  <c r="AH112" i="14"/>
  <c r="X112" i="14"/>
  <c r="AJ112" i="14"/>
  <c r="S112" i="14"/>
  <c r="AI112" i="14"/>
  <c r="I112" i="14"/>
  <c r="AM112" i="14"/>
  <c r="D112" i="14"/>
  <c r="AL112" i="14"/>
  <c r="AO112" i="14"/>
  <c r="AR111" i="14"/>
  <c r="AQ111" i="14"/>
  <c r="X111" i="14"/>
  <c r="AJ111" i="14"/>
  <c r="S111" i="14"/>
  <c r="AI111" i="14"/>
  <c r="I111" i="14"/>
  <c r="AM111" i="14"/>
  <c r="AP111" i="14"/>
  <c r="D111" i="14"/>
  <c r="AL111" i="14"/>
  <c r="AQ110" i="14"/>
  <c r="AR110" i="14"/>
  <c r="X110" i="14"/>
  <c r="AJ110" i="14"/>
  <c r="S110" i="14"/>
  <c r="AI110" i="14"/>
  <c r="I110" i="14"/>
  <c r="AM110" i="14"/>
  <c r="D110" i="14"/>
  <c r="AL110" i="14"/>
  <c r="AQ109" i="14"/>
  <c r="AR109" i="14"/>
  <c r="AM109" i="14"/>
  <c r="AP109" i="14"/>
  <c r="X109" i="14"/>
  <c r="AJ109" i="14"/>
  <c r="S109" i="14"/>
  <c r="AC109" i="14"/>
  <c r="AH109" i="14"/>
  <c r="I109" i="14"/>
  <c r="D109" i="14"/>
  <c r="AL109" i="14"/>
  <c r="AR108" i="14"/>
  <c r="AQ108" i="14"/>
  <c r="X108" i="14"/>
  <c r="AJ108" i="14"/>
  <c r="S108" i="14"/>
  <c r="AC108" i="14"/>
  <c r="AH108" i="14"/>
  <c r="I108" i="14"/>
  <c r="AM108" i="14"/>
  <c r="D108" i="14"/>
  <c r="AL108" i="14"/>
  <c r="AQ107" i="14"/>
  <c r="AR107" i="14"/>
  <c r="AC107" i="14"/>
  <c r="AH107" i="14"/>
  <c r="X107" i="14"/>
  <c r="AJ107" i="14"/>
  <c r="S107" i="14"/>
  <c r="AI107" i="14"/>
  <c r="I107" i="14"/>
  <c r="AM107" i="14"/>
  <c r="AP107" i="14"/>
  <c r="D107" i="14"/>
  <c r="AL107" i="14"/>
  <c r="AO107" i="14"/>
  <c r="AQ106" i="14"/>
  <c r="AR106" i="14"/>
  <c r="AM106" i="14"/>
  <c r="X106" i="14"/>
  <c r="AJ106" i="14"/>
  <c r="S106" i="14"/>
  <c r="AI106" i="14"/>
  <c r="N106" i="14"/>
  <c r="AK106" i="14"/>
  <c r="I106" i="14"/>
  <c r="D106" i="14"/>
  <c r="AL106" i="14"/>
  <c r="AO106" i="14"/>
  <c r="AQ105" i="14"/>
  <c r="AR105" i="14"/>
  <c r="AM105" i="14"/>
  <c r="X105" i="14"/>
  <c r="AJ105" i="14"/>
  <c r="S105" i="14"/>
  <c r="AC105" i="14"/>
  <c r="AH105" i="14"/>
  <c r="I105" i="14"/>
  <c r="D105" i="14"/>
  <c r="AL105" i="14"/>
  <c r="AR104" i="14"/>
  <c r="AQ104" i="14"/>
  <c r="X104" i="14"/>
  <c r="AC104" i="14"/>
  <c r="AH104" i="14"/>
  <c r="S104" i="14"/>
  <c r="AI104" i="14"/>
  <c r="I104" i="14"/>
  <c r="AM104" i="14"/>
  <c r="D104" i="14"/>
  <c r="AL104" i="14"/>
  <c r="AO104" i="14"/>
  <c r="AQ103" i="14"/>
  <c r="AR103" i="14"/>
  <c r="AL103" i="14"/>
  <c r="AC103" i="14"/>
  <c r="AH103" i="14"/>
  <c r="X103" i="14"/>
  <c r="AJ103" i="14"/>
  <c r="S103" i="14"/>
  <c r="AI103" i="14"/>
  <c r="I103" i="14"/>
  <c r="AM103" i="14"/>
  <c r="D103" i="14"/>
  <c r="AQ102" i="14"/>
  <c r="AR102" i="14"/>
  <c r="AM102" i="14"/>
  <c r="AP102" i="14"/>
  <c r="AL102" i="14"/>
  <c r="X102" i="14"/>
  <c r="AJ102" i="14"/>
  <c r="S102" i="14"/>
  <c r="AI102" i="14"/>
  <c r="N102" i="14"/>
  <c r="AK102" i="14"/>
  <c r="I102" i="14"/>
  <c r="D102" i="14"/>
  <c r="AQ101" i="14"/>
  <c r="AR101" i="14"/>
  <c r="AM101" i="14"/>
  <c r="AP101" i="14"/>
  <c r="X101" i="14"/>
  <c r="AJ101" i="14"/>
  <c r="S101" i="14"/>
  <c r="AC101" i="14"/>
  <c r="AH101" i="14"/>
  <c r="I101" i="14"/>
  <c r="D101" i="14"/>
  <c r="AL101" i="14"/>
  <c r="AR100" i="14"/>
  <c r="AQ100" i="14"/>
  <c r="X100" i="14"/>
  <c r="AC100" i="14"/>
  <c r="AH100" i="14"/>
  <c r="S100" i="14"/>
  <c r="AI100" i="14"/>
  <c r="I100" i="14"/>
  <c r="AM100" i="14"/>
  <c r="D100" i="14"/>
  <c r="AL100" i="14"/>
  <c r="AR99" i="14"/>
  <c r="AQ99" i="14"/>
  <c r="AL99" i="14"/>
  <c r="AC99" i="14"/>
  <c r="AH99" i="14"/>
  <c r="X99" i="14"/>
  <c r="AJ99" i="14"/>
  <c r="S99" i="14"/>
  <c r="AI99" i="14"/>
  <c r="I99" i="14"/>
  <c r="AM99" i="14"/>
  <c r="D99" i="14"/>
  <c r="AQ98" i="14"/>
  <c r="AR98" i="14"/>
  <c r="AM98" i="14"/>
  <c r="AP98" i="14"/>
  <c r="X98" i="14"/>
  <c r="AJ98" i="14"/>
  <c r="S98" i="14"/>
  <c r="AI98" i="14"/>
  <c r="N98" i="14"/>
  <c r="AK98" i="14"/>
  <c r="I98" i="14"/>
  <c r="D98" i="14"/>
  <c r="AL98" i="14"/>
  <c r="AQ97" i="14"/>
  <c r="AR97" i="14"/>
  <c r="AM97" i="14"/>
  <c r="X97" i="14"/>
  <c r="AJ97" i="14"/>
  <c r="S97" i="14"/>
  <c r="AC97" i="14"/>
  <c r="AH97" i="14"/>
  <c r="I97" i="14"/>
  <c r="D97" i="14"/>
  <c r="AL97" i="14"/>
  <c r="AR96" i="14"/>
  <c r="AQ96" i="14"/>
  <c r="X96" i="14"/>
  <c r="AC96" i="14"/>
  <c r="AH96" i="14"/>
  <c r="S96" i="14"/>
  <c r="AI96" i="14"/>
  <c r="I96" i="14"/>
  <c r="AM96" i="14"/>
  <c r="D96" i="14"/>
  <c r="AL96" i="14"/>
  <c r="AQ95" i="14"/>
  <c r="AR95" i="14"/>
  <c r="AL95" i="14"/>
  <c r="AO95" i="14"/>
  <c r="AC95" i="14"/>
  <c r="AH95" i="14"/>
  <c r="X95" i="14"/>
  <c r="AJ95" i="14"/>
  <c r="S95" i="14"/>
  <c r="AI95" i="14"/>
  <c r="N95" i="14"/>
  <c r="AK95" i="14"/>
  <c r="AN95" i="14"/>
  <c r="I95" i="14"/>
  <c r="AM95" i="14"/>
  <c r="AP95" i="14"/>
  <c r="D95" i="14"/>
  <c r="AQ94" i="14"/>
  <c r="AR94" i="14"/>
  <c r="AM94" i="14"/>
  <c r="AP94" i="14"/>
  <c r="AL94" i="14"/>
  <c r="AO94" i="14"/>
  <c r="X94" i="14"/>
  <c r="AJ94" i="14"/>
  <c r="S94" i="14"/>
  <c r="AI94" i="14"/>
  <c r="N94" i="14"/>
  <c r="AK94" i="14"/>
  <c r="I94" i="14"/>
  <c r="D94" i="14"/>
  <c r="AR93" i="14"/>
  <c r="AQ93" i="14"/>
  <c r="AM93" i="14"/>
  <c r="AP93" i="14"/>
  <c r="X93" i="14"/>
  <c r="AJ93" i="14"/>
  <c r="S93" i="14"/>
  <c r="AC93" i="14"/>
  <c r="AH93" i="14"/>
  <c r="I93" i="14"/>
  <c r="D93" i="14"/>
  <c r="AL93" i="14"/>
  <c r="AR92" i="14"/>
  <c r="AQ92" i="14"/>
  <c r="AC92" i="14"/>
  <c r="AH92" i="14"/>
  <c r="X92" i="14"/>
  <c r="AJ92" i="14"/>
  <c r="S92" i="14"/>
  <c r="AI92" i="14"/>
  <c r="I92" i="14"/>
  <c r="AM92" i="14"/>
  <c r="D92" i="14"/>
  <c r="AL92" i="14"/>
  <c r="AO92" i="14"/>
  <c r="AR91" i="14"/>
  <c r="AQ91" i="14"/>
  <c r="AL91" i="14"/>
  <c r="AH91" i="14"/>
  <c r="AC91" i="14"/>
  <c r="X91" i="14"/>
  <c r="AJ91" i="14"/>
  <c r="S91" i="14"/>
  <c r="AI91" i="14"/>
  <c r="N91" i="14"/>
  <c r="AK91" i="14"/>
  <c r="AN91" i="14"/>
  <c r="I91" i="14"/>
  <c r="AM91" i="14"/>
  <c r="AP91" i="14"/>
  <c r="D91" i="14"/>
  <c r="AQ90" i="14"/>
  <c r="AR90" i="14"/>
  <c r="AM90" i="14"/>
  <c r="AP90" i="14"/>
  <c r="AL90" i="14"/>
  <c r="AO90" i="14"/>
  <c r="X90" i="14"/>
  <c r="AJ90" i="14"/>
  <c r="S90" i="14"/>
  <c r="AI90" i="14"/>
  <c r="N90" i="14"/>
  <c r="AK90" i="14"/>
  <c r="I90" i="14"/>
  <c r="D90" i="14"/>
  <c r="AR89" i="14"/>
  <c r="AQ89" i="14"/>
  <c r="AM89" i="14"/>
  <c r="AP89" i="14"/>
  <c r="X89" i="14"/>
  <c r="AJ89" i="14"/>
  <c r="S89" i="14"/>
  <c r="AC89" i="14"/>
  <c r="AH89" i="14"/>
  <c r="I89" i="14"/>
  <c r="D89" i="14"/>
  <c r="AL89" i="14"/>
  <c r="AR88" i="14"/>
  <c r="AQ88" i="14"/>
  <c r="AC88" i="14"/>
  <c r="AH88" i="14"/>
  <c r="X88" i="14"/>
  <c r="AJ88" i="14"/>
  <c r="S88" i="14"/>
  <c r="AI88" i="14"/>
  <c r="I88" i="14"/>
  <c r="AM88" i="14"/>
  <c r="D88" i="14"/>
  <c r="AL88" i="14"/>
  <c r="AO88" i="14"/>
  <c r="AQ87" i="14"/>
  <c r="AR87" i="14"/>
  <c r="X87" i="14"/>
  <c r="AC87" i="14"/>
  <c r="AH87" i="14"/>
  <c r="S87" i="14"/>
  <c r="AI87" i="14"/>
  <c r="I87" i="14"/>
  <c r="AM87" i="14"/>
  <c r="D87" i="14"/>
  <c r="AL87" i="14"/>
  <c r="AO87" i="14"/>
  <c r="AQ86" i="14"/>
  <c r="AR86" i="14"/>
  <c r="AC86" i="14"/>
  <c r="AH86" i="14"/>
  <c r="X86" i="14"/>
  <c r="AJ86" i="14"/>
  <c r="S86" i="14"/>
  <c r="AI86" i="14"/>
  <c r="I86" i="14"/>
  <c r="AM86" i="14"/>
  <c r="D86" i="14"/>
  <c r="AL86" i="14"/>
  <c r="AR85" i="14"/>
  <c r="AQ85" i="14"/>
  <c r="AM85" i="14"/>
  <c r="AL85" i="14"/>
  <c r="X85" i="14"/>
  <c r="AJ85" i="14"/>
  <c r="AP85" i="14"/>
  <c r="S85" i="14"/>
  <c r="AC85" i="14"/>
  <c r="AH85" i="14"/>
  <c r="N85" i="14"/>
  <c r="AK85" i="14"/>
  <c r="I85" i="14"/>
  <c r="D85" i="14"/>
  <c r="AQ84" i="14"/>
  <c r="AR84" i="14"/>
  <c r="AM84" i="14"/>
  <c r="X84" i="14"/>
  <c r="AJ84" i="14"/>
  <c r="S84" i="14"/>
  <c r="AC84" i="14"/>
  <c r="AH84" i="14"/>
  <c r="I84" i="14"/>
  <c r="D84" i="14"/>
  <c r="AL84" i="14"/>
  <c r="AR83" i="14"/>
  <c r="AQ83" i="14"/>
  <c r="X83" i="14"/>
  <c r="AC83" i="14"/>
  <c r="AH83" i="14"/>
  <c r="S83" i="14"/>
  <c r="AI83" i="14"/>
  <c r="I83" i="14"/>
  <c r="AM83" i="14"/>
  <c r="D83" i="14"/>
  <c r="AL83" i="14"/>
  <c r="AO83" i="14"/>
  <c r="AQ82" i="14"/>
  <c r="AR82" i="14"/>
  <c r="AC82" i="14"/>
  <c r="AH82" i="14"/>
  <c r="X82" i="14"/>
  <c r="AJ82" i="14"/>
  <c r="S82" i="14"/>
  <c r="AI82" i="14"/>
  <c r="I82" i="14"/>
  <c r="AM82" i="14"/>
  <c r="AP82" i="14"/>
  <c r="D82" i="14"/>
  <c r="AL82" i="14"/>
  <c r="AR81" i="14"/>
  <c r="AQ81" i="14"/>
  <c r="AM81" i="14"/>
  <c r="X81" i="14"/>
  <c r="AJ81" i="14"/>
  <c r="AP81" i="14"/>
  <c r="S81" i="14"/>
  <c r="AC81" i="14"/>
  <c r="AH81" i="14"/>
  <c r="N81" i="14"/>
  <c r="AK81" i="14"/>
  <c r="AN81" i="14"/>
  <c r="I81" i="14"/>
  <c r="D81" i="14"/>
  <c r="AL81" i="14"/>
  <c r="AQ80" i="14"/>
  <c r="AR80" i="14"/>
  <c r="X80" i="14"/>
  <c r="AJ80" i="14"/>
  <c r="S80" i="14"/>
  <c r="AC80" i="14"/>
  <c r="AH80" i="14"/>
  <c r="I80" i="14"/>
  <c r="AM80" i="14"/>
  <c r="D80" i="14"/>
  <c r="AL80" i="14"/>
  <c r="AR79" i="14"/>
  <c r="AQ79" i="14"/>
  <c r="X79" i="14"/>
  <c r="AC79" i="14"/>
  <c r="AH79" i="14"/>
  <c r="S79" i="14"/>
  <c r="AI79" i="14"/>
  <c r="I79" i="14"/>
  <c r="AM79" i="14"/>
  <c r="D79" i="14"/>
  <c r="AL79" i="14"/>
  <c r="AO79" i="14"/>
  <c r="AQ78" i="14"/>
  <c r="AR78" i="14"/>
  <c r="AL78" i="14"/>
  <c r="X78" i="14"/>
  <c r="AJ78" i="14"/>
  <c r="S78" i="14"/>
  <c r="AI78" i="14"/>
  <c r="AO78" i="14"/>
  <c r="I78" i="14"/>
  <c r="AM78" i="14"/>
  <c r="D78" i="14"/>
  <c r="AQ77" i="14"/>
  <c r="AR77" i="14"/>
  <c r="AM77" i="14"/>
  <c r="AP77" i="14"/>
  <c r="X77" i="14"/>
  <c r="AJ77" i="14"/>
  <c r="S77" i="14"/>
  <c r="AC77" i="14"/>
  <c r="AH77" i="14"/>
  <c r="I77" i="14"/>
  <c r="D77" i="14"/>
  <c r="AL77" i="14"/>
  <c r="AQ76" i="14"/>
  <c r="AR76" i="14"/>
  <c r="X76" i="14"/>
  <c r="AJ76" i="14"/>
  <c r="S76" i="14"/>
  <c r="AC76" i="14"/>
  <c r="AH76" i="14"/>
  <c r="I76" i="14"/>
  <c r="AM76" i="14"/>
  <c r="AP76" i="14"/>
  <c r="D76" i="14"/>
  <c r="AL76" i="14"/>
  <c r="AR75" i="14"/>
  <c r="AQ75" i="14"/>
  <c r="AC75" i="14"/>
  <c r="AH75" i="14"/>
  <c r="X75" i="14"/>
  <c r="AJ75" i="14"/>
  <c r="S75" i="14"/>
  <c r="AI75" i="14"/>
  <c r="I75" i="14"/>
  <c r="AM75" i="14"/>
  <c r="AP75" i="14"/>
  <c r="D75" i="14"/>
  <c r="AL75" i="14"/>
  <c r="AO75" i="14"/>
  <c r="AQ74" i="14"/>
  <c r="AR74" i="14"/>
  <c r="AL74" i="14"/>
  <c r="X74" i="14"/>
  <c r="AJ74" i="14"/>
  <c r="S74" i="14"/>
  <c r="AI74" i="14"/>
  <c r="N74" i="14"/>
  <c r="AK74" i="14"/>
  <c r="I74" i="14"/>
  <c r="AM74" i="14"/>
  <c r="D74" i="14"/>
  <c r="AQ73" i="14"/>
  <c r="AR73" i="14"/>
  <c r="AM73" i="14"/>
  <c r="X73" i="14"/>
  <c r="AJ73" i="14"/>
  <c r="S73" i="14"/>
  <c r="AC73" i="14"/>
  <c r="AH73" i="14"/>
  <c r="I73" i="14"/>
  <c r="D73" i="14"/>
  <c r="AL73" i="14"/>
  <c r="AR72" i="14"/>
  <c r="AQ72" i="14"/>
  <c r="X72" i="14"/>
  <c r="S72" i="14"/>
  <c r="AI72" i="14"/>
  <c r="I72" i="14"/>
  <c r="AM72" i="14"/>
  <c r="D72" i="14"/>
  <c r="AR71" i="14"/>
  <c r="AQ71" i="14"/>
  <c r="AC71" i="14"/>
  <c r="AH71" i="14"/>
  <c r="X71" i="14"/>
  <c r="AJ71" i="14"/>
  <c r="S71" i="14"/>
  <c r="AI71" i="14"/>
  <c r="I71" i="14"/>
  <c r="AM71" i="14"/>
  <c r="AP71" i="14"/>
  <c r="D71" i="14"/>
  <c r="N71" i="14"/>
  <c r="AK71" i="14"/>
  <c r="AN71" i="14"/>
  <c r="AQ70" i="14"/>
  <c r="AR70" i="14"/>
  <c r="AM70" i="14"/>
  <c r="X70" i="14"/>
  <c r="AJ70" i="14"/>
  <c r="S70" i="14"/>
  <c r="AC70" i="14"/>
  <c r="AH70" i="14"/>
  <c r="I70" i="14"/>
  <c r="D70" i="14"/>
  <c r="AL70" i="14"/>
  <c r="AR69" i="14"/>
  <c r="AQ69" i="14"/>
  <c r="AL69" i="14"/>
  <c r="AC69" i="14"/>
  <c r="AH69" i="14"/>
  <c r="X69" i="14"/>
  <c r="AJ69" i="14"/>
  <c r="S69" i="14"/>
  <c r="AI69" i="14"/>
  <c r="AO69" i="14"/>
  <c r="J69" i="14"/>
  <c r="I69" i="14"/>
  <c r="D69" i="14"/>
  <c r="AQ68" i="14"/>
  <c r="AR68" i="14"/>
  <c r="AR66" i="14"/>
  <c r="AM68" i="14"/>
  <c r="X68" i="14"/>
  <c r="AJ68" i="14"/>
  <c r="S68" i="14"/>
  <c r="S66" i="14"/>
  <c r="J68" i="14"/>
  <c r="I68" i="14"/>
  <c r="D68" i="14"/>
  <c r="AL68" i="14"/>
  <c r="AR67" i="14"/>
  <c r="AB66" i="14"/>
  <c r="AA66" i="14"/>
  <c r="Z66" i="14"/>
  <c r="Y66" i="14"/>
  <c r="W66" i="14"/>
  <c r="V66" i="14"/>
  <c r="U66" i="14"/>
  <c r="T66" i="14"/>
  <c r="M66" i="14"/>
  <c r="L66" i="14"/>
  <c r="K66" i="14"/>
  <c r="J66" i="14"/>
  <c r="G66" i="14"/>
  <c r="F66" i="14"/>
  <c r="E66" i="14"/>
  <c r="D66" i="14"/>
  <c r="AQ65" i="14"/>
  <c r="AR65" i="14"/>
  <c r="AL65" i="14"/>
  <c r="AC65" i="14"/>
  <c r="AH65" i="14"/>
  <c r="X65" i="14"/>
  <c r="AJ65" i="14"/>
  <c r="S65" i="14"/>
  <c r="AI65" i="14"/>
  <c r="AO65" i="14"/>
  <c r="I65" i="14"/>
  <c r="AM65" i="14"/>
  <c r="D65" i="14"/>
  <c r="AQ64" i="14"/>
  <c r="AR64" i="14"/>
  <c r="AM64" i="14"/>
  <c r="AL64" i="14"/>
  <c r="X64" i="14"/>
  <c r="AJ64" i="14"/>
  <c r="AP64" i="14"/>
  <c r="S64" i="14"/>
  <c r="AI64" i="14"/>
  <c r="N64" i="14"/>
  <c r="AK64" i="14"/>
  <c r="I64" i="14"/>
  <c r="D64" i="14"/>
  <c r="AQ63" i="14"/>
  <c r="AR63" i="14"/>
  <c r="AM63" i="14"/>
  <c r="AP63" i="14"/>
  <c r="X63" i="14"/>
  <c r="AJ63" i="14"/>
  <c r="S63" i="14"/>
  <c r="AC63" i="14"/>
  <c r="AH63" i="14"/>
  <c r="I63" i="14"/>
  <c r="D63" i="14"/>
  <c r="AL63" i="14"/>
  <c r="AR62" i="14"/>
  <c r="AQ62" i="14"/>
  <c r="X62" i="14"/>
  <c r="AC62" i="14"/>
  <c r="AH62" i="14"/>
  <c r="S62" i="14"/>
  <c r="AI62" i="14"/>
  <c r="I62" i="14"/>
  <c r="AM62" i="14"/>
  <c r="D62" i="14"/>
  <c r="AL62" i="14"/>
  <c r="AQ61" i="14"/>
  <c r="AR61" i="14"/>
  <c r="AL61" i="14"/>
  <c r="AC61" i="14"/>
  <c r="AH61" i="14"/>
  <c r="X61" i="14"/>
  <c r="AJ61" i="14"/>
  <c r="S61" i="14"/>
  <c r="AI61" i="14"/>
  <c r="AO61" i="14"/>
  <c r="I61" i="14"/>
  <c r="AM61" i="14"/>
  <c r="AP61" i="14"/>
  <c r="D61" i="14"/>
  <c r="AQ60" i="14"/>
  <c r="AR60" i="14"/>
  <c r="AM60" i="14"/>
  <c r="AL60" i="14"/>
  <c r="AO60" i="14"/>
  <c r="X60" i="14"/>
  <c r="AJ60" i="14"/>
  <c r="AP60" i="14"/>
  <c r="S60" i="14"/>
  <c r="AI60" i="14"/>
  <c r="N60" i="14"/>
  <c r="AK60" i="14"/>
  <c r="I60" i="14"/>
  <c r="D60" i="14"/>
  <c r="AQ59" i="14"/>
  <c r="AR59" i="14"/>
  <c r="AM59" i="14"/>
  <c r="X59" i="14"/>
  <c r="AJ59" i="14"/>
  <c r="S59" i="14"/>
  <c r="AC59" i="14"/>
  <c r="AH59" i="14"/>
  <c r="I59" i="14"/>
  <c r="D59" i="14"/>
  <c r="AL59" i="14"/>
  <c r="AR58" i="14"/>
  <c r="AQ58" i="14"/>
  <c r="X58" i="14"/>
  <c r="AC58" i="14"/>
  <c r="AH58" i="14"/>
  <c r="S58" i="14"/>
  <c r="AI58" i="14"/>
  <c r="I58" i="14"/>
  <c r="AM58" i="14"/>
  <c r="D58" i="14"/>
  <c r="AL58" i="14"/>
  <c r="AQ57" i="14"/>
  <c r="AR57" i="14"/>
  <c r="AL57" i="14"/>
  <c r="AC57" i="14"/>
  <c r="AH57" i="14"/>
  <c r="X57" i="14"/>
  <c r="AJ57" i="14"/>
  <c r="S57" i="14"/>
  <c r="AI57" i="14"/>
  <c r="AO57" i="14"/>
  <c r="I57" i="14"/>
  <c r="AM57" i="14"/>
  <c r="AP57" i="14"/>
  <c r="D57" i="14"/>
  <c r="AQ56" i="14"/>
  <c r="AR56" i="14"/>
  <c r="AM56" i="14"/>
  <c r="AL56" i="14"/>
  <c r="AO56" i="14"/>
  <c r="X56" i="14"/>
  <c r="AJ56" i="14"/>
  <c r="AP56" i="14"/>
  <c r="S56" i="14"/>
  <c r="AI56" i="14"/>
  <c r="N56" i="14"/>
  <c r="AK56" i="14"/>
  <c r="I56" i="14"/>
  <c r="D56" i="14"/>
  <c r="AQ55" i="14"/>
  <c r="AR55" i="14"/>
  <c r="AM55" i="14"/>
  <c r="X55" i="14"/>
  <c r="AJ55" i="14"/>
  <c r="S55" i="14"/>
  <c r="AC55" i="14"/>
  <c r="AH55" i="14"/>
  <c r="I55" i="14"/>
  <c r="D55" i="14"/>
  <c r="AL55" i="14"/>
  <c r="AR54" i="14"/>
  <c r="AQ54" i="14"/>
  <c r="X54" i="14"/>
  <c r="AC54" i="14"/>
  <c r="AH54" i="14"/>
  <c r="S54" i="14"/>
  <c r="AI54" i="14"/>
  <c r="I54" i="14"/>
  <c r="AM54" i="14"/>
  <c r="D54" i="14"/>
  <c r="AL54" i="14"/>
  <c r="AO54" i="14"/>
  <c r="AQ53" i="14"/>
  <c r="AR53" i="14"/>
  <c r="AL53" i="14"/>
  <c r="AC53" i="14"/>
  <c r="AH53" i="14"/>
  <c r="X53" i="14"/>
  <c r="AJ53" i="14"/>
  <c r="S53" i="14"/>
  <c r="AI53" i="14"/>
  <c r="AO53" i="14"/>
  <c r="I53" i="14"/>
  <c r="AM53" i="14"/>
  <c r="D53" i="14"/>
  <c r="AQ52" i="14"/>
  <c r="AR52" i="14"/>
  <c r="AM52" i="14"/>
  <c r="AL52" i="14"/>
  <c r="X52" i="14"/>
  <c r="AJ52" i="14"/>
  <c r="AP52" i="14"/>
  <c r="S52" i="14"/>
  <c r="AI52" i="14"/>
  <c r="N52" i="14"/>
  <c r="AK52" i="14"/>
  <c r="I52" i="14"/>
  <c r="D52" i="14"/>
  <c r="AQ51" i="14"/>
  <c r="AR51" i="14"/>
  <c r="AM51" i="14"/>
  <c r="X51" i="14"/>
  <c r="AJ51" i="14"/>
  <c r="S51" i="14"/>
  <c r="AC51" i="14"/>
  <c r="AH51" i="14"/>
  <c r="I51" i="14"/>
  <c r="D51" i="14"/>
  <c r="AL51" i="14"/>
  <c r="AR50" i="14"/>
  <c r="AQ50" i="14"/>
  <c r="X50" i="14"/>
  <c r="AC50" i="14"/>
  <c r="AH50" i="14"/>
  <c r="S50" i="14"/>
  <c r="AI50" i="14"/>
  <c r="I50" i="14"/>
  <c r="AM50" i="14"/>
  <c r="D50" i="14"/>
  <c r="AL50" i="14"/>
  <c r="AO50" i="14"/>
  <c r="AQ49" i="14"/>
  <c r="AR49" i="14"/>
  <c r="AL49" i="14"/>
  <c r="AC49" i="14"/>
  <c r="AH49" i="14"/>
  <c r="X49" i="14"/>
  <c r="AJ49" i="14"/>
  <c r="S49" i="14"/>
  <c r="AI49" i="14"/>
  <c r="AO49" i="14"/>
  <c r="I49" i="14"/>
  <c r="AM49" i="14"/>
  <c r="D49" i="14"/>
  <c r="AQ48" i="14"/>
  <c r="AR48" i="14"/>
  <c r="AM48" i="14"/>
  <c r="AL48" i="14"/>
  <c r="X48" i="14"/>
  <c r="AJ48" i="14"/>
  <c r="AP48" i="14"/>
  <c r="S48" i="14"/>
  <c r="AI48" i="14"/>
  <c r="N48" i="14"/>
  <c r="AK48" i="14"/>
  <c r="I48" i="14"/>
  <c r="D48" i="14"/>
  <c r="AQ47" i="14"/>
  <c r="AR47" i="14"/>
  <c r="AM47" i="14"/>
  <c r="AP47" i="14"/>
  <c r="X47" i="14"/>
  <c r="AJ47" i="14"/>
  <c r="S47" i="14"/>
  <c r="AC47" i="14"/>
  <c r="AH47" i="14"/>
  <c r="I47" i="14"/>
  <c r="D47" i="14"/>
  <c r="AL47" i="14"/>
  <c r="AR46" i="14"/>
  <c r="AQ46" i="14"/>
  <c r="X46" i="14"/>
  <c r="AC46" i="14"/>
  <c r="AH46" i="14"/>
  <c r="S46" i="14"/>
  <c r="AI46" i="14"/>
  <c r="I46" i="14"/>
  <c r="AM46" i="14"/>
  <c r="D46" i="14"/>
  <c r="AL46" i="14"/>
  <c r="AQ45" i="14"/>
  <c r="AR45" i="14"/>
  <c r="AL45" i="14"/>
  <c r="AC45" i="14"/>
  <c r="AH45" i="14"/>
  <c r="X45" i="14"/>
  <c r="AJ45" i="14"/>
  <c r="S45" i="14"/>
  <c r="AI45" i="14"/>
  <c r="AO45" i="14"/>
  <c r="I45" i="14"/>
  <c r="AM45" i="14"/>
  <c r="AP45" i="14"/>
  <c r="D45" i="14"/>
  <c r="AQ44" i="14"/>
  <c r="AR44" i="14"/>
  <c r="AM44" i="14"/>
  <c r="AL44" i="14"/>
  <c r="AO44" i="14"/>
  <c r="X44" i="14"/>
  <c r="AJ44" i="14"/>
  <c r="AP44" i="14"/>
  <c r="S44" i="14"/>
  <c r="AI44" i="14"/>
  <c r="N44" i="14"/>
  <c r="AK44" i="14"/>
  <c r="I44" i="14"/>
  <c r="D44" i="14"/>
  <c r="AQ43" i="14"/>
  <c r="AR43" i="14"/>
  <c r="AM43" i="14"/>
  <c r="X43" i="14"/>
  <c r="AJ43" i="14"/>
  <c r="S43" i="14"/>
  <c r="AC43" i="14"/>
  <c r="AH43" i="14"/>
  <c r="I43" i="14"/>
  <c r="D43" i="14"/>
  <c r="AL43" i="14"/>
  <c r="AR42" i="14"/>
  <c r="AQ42" i="14"/>
  <c r="X42" i="14"/>
  <c r="AC42" i="14"/>
  <c r="AH42" i="14"/>
  <c r="S42" i="14"/>
  <c r="AI42" i="14"/>
  <c r="I42" i="14"/>
  <c r="AM42" i="14"/>
  <c r="D42" i="14"/>
  <c r="AL42" i="14"/>
  <c r="AQ41" i="14"/>
  <c r="AR41" i="14"/>
  <c r="AL41" i="14"/>
  <c r="AC41" i="14"/>
  <c r="X41" i="14"/>
  <c r="AJ41" i="14"/>
  <c r="S41" i="14"/>
  <c r="AI41" i="14"/>
  <c r="I41" i="14"/>
  <c r="AM41" i="14"/>
  <c r="D41" i="14"/>
  <c r="AR40" i="14"/>
  <c r="AQ39" i="14"/>
  <c r="AB39" i="14"/>
  <c r="AA39" i="14"/>
  <c r="Z39" i="14"/>
  <c r="Y39" i="14"/>
  <c r="W39" i="14"/>
  <c r="V39" i="14"/>
  <c r="U39" i="14"/>
  <c r="T39" i="14"/>
  <c r="S39" i="14"/>
  <c r="M39" i="14"/>
  <c r="L39" i="14"/>
  <c r="K39" i="14"/>
  <c r="J39" i="14"/>
  <c r="F39" i="14"/>
  <c r="E39" i="14"/>
  <c r="AQ38" i="14"/>
  <c r="AR38" i="14"/>
  <c r="AM38" i="14"/>
  <c r="AL38" i="14"/>
  <c r="AO38" i="14"/>
  <c r="X38" i="14"/>
  <c r="AJ38" i="14"/>
  <c r="AP38" i="14"/>
  <c r="S38" i="14"/>
  <c r="AI38" i="14"/>
  <c r="N38" i="14"/>
  <c r="AK38" i="14"/>
  <c r="I38" i="14"/>
  <c r="D38" i="14"/>
  <c r="AQ37" i="14"/>
  <c r="AR37" i="14"/>
  <c r="AM37" i="14"/>
  <c r="X37" i="14"/>
  <c r="AJ37" i="14"/>
  <c r="S37" i="14"/>
  <c r="AC37" i="14"/>
  <c r="AH37" i="14"/>
  <c r="I37" i="14"/>
  <c r="D37" i="14"/>
  <c r="AL37" i="14"/>
  <c r="AR36" i="14"/>
  <c r="AQ36" i="14"/>
  <c r="X36" i="14"/>
  <c r="AC36" i="14"/>
  <c r="AH36" i="14"/>
  <c r="S36" i="14"/>
  <c r="AI36" i="14"/>
  <c r="I36" i="14"/>
  <c r="AM36" i="14"/>
  <c r="D36" i="14"/>
  <c r="AL36" i="14"/>
  <c r="AR35" i="14"/>
  <c r="AQ35" i="14"/>
  <c r="AL35" i="14"/>
  <c r="AC35" i="14"/>
  <c r="AH35" i="14"/>
  <c r="X35" i="14"/>
  <c r="AJ35" i="14"/>
  <c r="S35" i="14"/>
  <c r="AI35" i="14"/>
  <c r="AO35" i="14"/>
  <c r="I35" i="14"/>
  <c r="AM35" i="14"/>
  <c r="AP35" i="14"/>
  <c r="D35" i="14"/>
  <c r="AQ34" i="14"/>
  <c r="AR34" i="14"/>
  <c r="AM34" i="14"/>
  <c r="AL34" i="14"/>
  <c r="AO34" i="14"/>
  <c r="X34" i="14"/>
  <c r="AJ34" i="14"/>
  <c r="AP34" i="14"/>
  <c r="S34" i="14"/>
  <c r="AI34" i="14"/>
  <c r="N34" i="14"/>
  <c r="AK34" i="14"/>
  <c r="I34" i="14"/>
  <c r="D34" i="14"/>
  <c r="AQ33" i="14"/>
  <c r="AR33" i="14"/>
  <c r="AM33" i="14"/>
  <c r="X33" i="14"/>
  <c r="AJ33" i="14"/>
  <c r="S33" i="14"/>
  <c r="AC33" i="14"/>
  <c r="AH33" i="14"/>
  <c r="I33" i="14"/>
  <c r="D33" i="14"/>
  <c r="AL33" i="14"/>
  <c r="AR32" i="14"/>
  <c r="AQ32" i="14"/>
  <c r="X32" i="14"/>
  <c r="AC32" i="14"/>
  <c r="AH32" i="14"/>
  <c r="S32" i="14"/>
  <c r="AI32" i="14"/>
  <c r="I32" i="14"/>
  <c r="AM32" i="14"/>
  <c r="D32" i="14"/>
  <c r="AL32" i="14"/>
  <c r="AQ31" i="14"/>
  <c r="AR31" i="14"/>
  <c r="AL31" i="14"/>
  <c r="AC31" i="14"/>
  <c r="AH31" i="14"/>
  <c r="X31" i="14"/>
  <c r="AJ31" i="14"/>
  <c r="S31" i="14"/>
  <c r="AI31" i="14"/>
  <c r="AO31" i="14"/>
  <c r="I31" i="14"/>
  <c r="AM31" i="14"/>
  <c r="AP31" i="14"/>
  <c r="D31" i="14"/>
  <c r="AQ30" i="14"/>
  <c r="AR30" i="14"/>
  <c r="AM30" i="14"/>
  <c r="AL30" i="14"/>
  <c r="AO30" i="14"/>
  <c r="X30" i="14"/>
  <c r="AJ30" i="14"/>
  <c r="AP30" i="14"/>
  <c r="S30" i="14"/>
  <c r="AI30" i="14"/>
  <c r="N30" i="14"/>
  <c r="AK30" i="14"/>
  <c r="I30" i="14"/>
  <c r="D30" i="14"/>
  <c r="AQ29" i="14"/>
  <c r="AR29" i="14"/>
  <c r="AM29" i="14"/>
  <c r="X29" i="14"/>
  <c r="AJ29" i="14"/>
  <c r="S29" i="14"/>
  <c r="AC29" i="14"/>
  <c r="AH29" i="14"/>
  <c r="I29" i="14"/>
  <c r="D29" i="14"/>
  <c r="AL29" i="14"/>
  <c r="AR28" i="14"/>
  <c r="AQ28" i="14"/>
  <c r="X28" i="14"/>
  <c r="AC28" i="14"/>
  <c r="AH28" i="14"/>
  <c r="S28" i="14"/>
  <c r="AI28" i="14"/>
  <c r="I28" i="14"/>
  <c r="AM28" i="14"/>
  <c r="D28" i="14"/>
  <c r="AL28" i="14"/>
  <c r="AO28" i="14"/>
  <c r="AQ27" i="14"/>
  <c r="AR27" i="14"/>
  <c r="AL27" i="14"/>
  <c r="AC27" i="14"/>
  <c r="AH27" i="14"/>
  <c r="X27" i="14"/>
  <c r="AJ27" i="14"/>
  <c r="S27" i="14"/>
  <c r="AI27" i="14"/>
  <c r="AO27" i="14"/>
  <c r="I27" i="14"/>
  <c r="AM27" i="14"/>
  <c r="D27" i="14"/>
  <c r="AQ26" i="14"/>
  <c r="AR26" i="14"/>
  <c r="AM26" i="14"/>
  <c r="AL26" i="14"/>
  <c r="X26" i="14"/>
  <c r="AJ26" i="14"/>
  <c r="AP26" i="14"/>
  <c r="S26" i="14"/>
  <c r="AI26" i="14"/>
  <c r="N26" i="14"/>
  <c r="AK26" i="14"/>
  <c r="I26" i="14"/>
  <c r="D26" i="14"/>
  <c r="AQ25" i="14"/>
  <c r="AR25" i="14"/>
  <c r="AM25" i="14"/>
  <c r="AP25" i="14"/>
  <c r="X25" i="14"/>
  <c r="AJ25" i="14"/>
  <c r="S25" i="14"/>
  <c r="AC25" i="14"/>
  <c r="AH25" i="14"/>
  <c r="I25" i="14"/>
  <c r="D25" i="14"/>
  <c r="AL25" i="14"/>
  <c r="AR24" i="14"/>
  <c r="AQ24" i="14"/>
  <c r="X24" i="14"/>
  <c r="AC24" i="14"/>
  <c r="AH24" i="14"/>
  <c r="S24" i="14"/>
  <c r="AI24" i="14"/>
  <c r="I24" i="14"/>
  <c r="AM24" i="14"/>
  <c r="D24" i="14"/>
  <c r="AL24" i="14"/>
  <c r="AO24" i="14"/>
  <c r="AQ23" i="14"/>
  <c r="AR23" i="14"/>
  <c r="AL23" i="14"/>
  <c r="AC23" i="14"/>
  <c r="AH23" i="14"/>
  <c r="X23" i="14"/>
  <c r="AJ23" i="14"/>
  <c r="S23" i="14"/>
  <c r="AI23" i="14"/>
  <c r="AO23" i="14"/>
  <c r="I23" i="14"/>
  <c r="AM23" i="14"/>
  <c r="D23" i="14"/>
  <c r="AQ22" i="14"/>
  <c r="AR22" i="14"/>
  <c r="AM22" i="14"/>
  <c r="AL22" i="14"/>
  <c r="X22" i="14"/>
  <c r="AJ22" i="14"/>
  <c r="AP22" i="14"/>
  <c r="S22" i="14"/>
  <c r="AI22" i="14"/>
  <c r="N22" i="14"/>
  <c r="AK22" i="14"/>
  <c r="I22" i="14"/>
  <c r="D22" i="14"/>
  <c r="AQ21" i="14"/>
  <c r="AR21" i="14"/>
  <c r="AM21" i="14"/>
  <c r="AP21" i="14"/>
  <c r="X21" i="14"/>
  <c r="AJ21" i="14"/>
  <c r="S21" i="14"/>
  <c r="AC21" i="14"/>
  <c r="AH21" i="14"/>
  <c r="I21" i="14"/>
  <c r="D21" i="14"/>
  <c r="AL21" i="14"/>
  <c r="AR20" i="14"/>
  <c r="AQ20" i="14"/>
  <c r="X20" i="14"/>
  <c r="AC20" i="14"/>
  <c r="AH20" i="14"/>
  <c r="S20" i="14"/>
  <c r="AI20" i="14"/>
  <c r="I20" i="14"/>
  <c r="AM20" i="14"/>
  <c r="D20" i="14"/>
  <c r="AL20" i="14"/>
  <c r="AQ19" i="14"/>
  <c r="AR19" i="14"/>
  <c r="AL19" i="14"/>
  <c r="AC19" i="14"/>
  <c r="AH19" i="14"/>
  <c r="X19" i="14"/>
  <c r="AJ19" i="14"/>
  <c r="S19" i="14"/>
  <c r="AI19" i="14"/>
  <c r="AO19" i="14"/>
  <c r="I19" i="14"/>
  <c r="AM19" i="14"/>
  <c r="AP19" i="14"/>
  <c r="D19" i="14"/>
  <c r="AQ18" i="14"/>
  <c r="AR18" i="14"/>
  <c r="AM18" i="14"/>
  <c r="AL18" i="14"/>
  <c r="AO18" i="14"/>
  <c r="X18" i="14"/>
  <c r="AJ18" i="14"/>
  <c r="AP18" i="14"/>
  <c r="S18" i="14"/>
  <c r="AI18" i="14"/>
  <c r="N18" i="14"/>
  <c r="AK18" i="14"/>
  <c r="I18" i="14"/>
  <c r="D18" i="14"/>
  <c r="AQ17" i="14"/>
  <c r="AR17" i="14"/>
  <c r="AM17" i="14"/>
  <c r="X17" i="14"/>
  <c r="AJ17" i="14"/>
  <c r="S17" i="14"/>
  <c r="AC17" i="14"/>
  <c r="AH17" i="14"/>
  <c r="I17" i="14"/>
  <c r="D17" i="14"/>
  <c r="AL17" i="14"/>
  <c r="AR16" i="14"/>
  <c r="AQ16" i="14"/>
  <c r="X16" i="14"/>
  <c r="AC16" i="14"/>
  <c r="AH16" i="14"/>
  <c r="S16" i="14"/>
  <c r="AI16" i="14"/>
  <c r="I16" i="14"/>
  <c r="AM16" i="14"/>
  <c r="D16" i="14"/>
  <c r="AL16" i="14"/>
  <c r="AQ15" i="14"/>
  <c r="AR15" i="14"/>
  <c r="AL15" i="14"/>
  <c r="AC15" i="14"/>
  <c r="AH15" i="14"/>
  <c r="X15" i="14"/>
  <c r="AJ15" i="14"/>
  <c r="S15" i="14"/>
  <c r="AI15" i="14"/>
  <c r="AO15" i="14"/>
  <c r="I15" i="14"/>
  <c r="AM15" i="14"/>
  <c r="D15" i="14"/>
  <c r="AQ14" i="14"/>
  <c r="AR14" i="14"/>
  <c r="AM14" i="14"/>
  <c r="AL14" i="14"/>
  <c r="AO14" i="14"/>
  <c r="X14" i="14"/>
  <c r="AJ14" i="14"/>
  <c r="S14" i="14"/>
  <c r="AI14" i="14"/>
  <c r="N14" i="14"/>
  <c r="AK14" i="14"/>
  <c r="I14" i="14"/>
  <c r="D14" i="14"/>
  <c r="AQ12" i="14"/>
  <c r="AB12" i="14"/>
  <c r="AA12" i="14"/>
  <c r="Z12" i="14"/>
  <c r="Y12" i="14"/>
  <c r="W12" i="14"/>
  <c r="V12" i="14"/>
  <c r="U12" i="14"/>
  <c r="T12" i="14"/>
  <c r="S12" i="14"/>
  <c r="M12" i="14"/>
  <c r="L12" i="14"/>
  <c r="K12" i="14"/>
  <c r="K11" i="14"/>
  <c r="J12" i="14"/>
  <c r="F12" i="14"/>
  <c r="E12" i="14"/>
  <c r="AP11" i="14"/>
  <c r="AO11" i="14"/>
  <c r="AN11" i="14"/>
  <c r="AM11" i="14"/>
  <c r="AL11" i="14"/>
  <c r="AK11" i="14"/>
  <c r="AJ11" i="14"/>
  <c r="AI11" i="14"/>
  <c r="AH11" i="14"/>
  <c r="AC11" i="14"/>
  <c r="AB11" i="14"/>
  <c r="AA11" i="14"/>
  <c r="Z11" i="14"/>
  <c r="Y11" i="14"/>
  <c r="X11" i="14"/>
  <c r="W11" i="14"/>
  <c r="V11" i="14"/>
  <c r="U11" i="14"/>
  <c r="T11" i="14"/>
  <c r="S11" i="14"/>
  <c r="M11" i="14"/>
  <c r="L11" i="14"/>
  <c r="J11" i="14"/>
  <c r="G11" i="14"/>
  <c r="F11" i="14"/>
  <c r="E11" i="14"/>
  <c r="J48" i="10"/>
  <c r="O125" i="1"/>
  <c r="O119" i="1"/>
  <c r="O117" i="1"/>
  <c r="W48" i="10"/>
  <c r="U48" i="10"/>
  <c r="T48" i="10"/>
  <c r="R48" i="10"/>
  <c r="Q48" i="10"/>
  <c r="P48" i="10"/>
  <c r="F48" i="10"/>
  <c r="G48" i="10"/>
  <c r="I48" i="10"/>
  <c r="X48" i="10"/>
  <c r="S48" i="10"/>
  <c r="L48" i="10"/>
  <c r="V48" i="10"/>
  <c r="N48" i="10"/>
  <c r="M48" i="10"/>
  <c r="K48" i="10"/>
  <c r="O48" i="10"/>
  <c r="H48" i="10"/>
  <c r="C37" i="8"/>
  <c r="D37" i="8"/>
  <c r="G6" i="7"/>
  <c r="J6" i="7"/>
  <c r="K6" i="7"/>
  <c r="M6" i="7"/>
  <c r="L6" i="7"/>
  <c r="G7" i="7"/>
  <c r="J7" i="7"/>
  <c r="K7" i="7"/>
  <c r="L7" i="7"/>
  <c r="G8" i="7"/>
  <c r="J8" i="7"/>
  <c r="K8" i="7"/>
  <c r="L8" i="7"/>
  <c r="G9" i="7"/>
  <c r="J9" i="7"/>
  <c r="K9" i="7"/>
  <c r="L9" i="7"/>
  <c r="G10" i="7"/>
  <c r="J10" i="7"/>
  <c r="K10" i="7"/>
  <c r="L10" i="7"/>
  <c r="M10" i="7"/>
  <c r="G11" i="7"/>
  <c r="J11" i="7"/>
  <c r="K11" i="7"/>
  <c r="L11" i="7"/>
  <c r="G12" i="7"/>
  <c r="J12" i="7"/>
  <c r="K12" i="7"/>
  <c r="M12" i="7"/>
  <c r="L12" i="7"/>
  <c r="G13" i="7"/>
  <c r="J13" i="7"/>
  <c r="K13" i="7"/>
  <c r="M13" i="7"/>
  <c r="L13" i="7"/>
  <c r="G14" i="7"/>
  <c r="J14" i="7"/>
  <c r="K14" i="7"/>
  <c r="M14" i="7"/>
  <c r="L14" i="7"/>
  <c r="G15" i="7"/>
  <c r="J15" i="7"/>
  <c r="K15" i="7"/>
  <c r="L15" i="7"/>
  <c r="G16" i="7"/>
  <c r="J16" i="7"/>
  <c r="K16" i="7"/>
  <c r="L16" i="7"/>
  <c r="M16" i="7"/>
  <c r="G17" i="7"/>
  <c r="J17" i="7"/>
  <c r="K17" i="7"/>
  <c r="M17" i="7"/>
  <c r="L17" i="7"/>
  <c r="G18" i="7"/>
  <c r="J18" i="7"/>
  <c r="K18" i="7"/>
  <c r="M18" i="7"/>
  <c r="L18" i="7"/>
  <c r="G19" i="7"/>
  <c r="J19" i="7"/>
  <c r="K19" i="7"/>
  <c r="M19" i="7"/>
  <c r="L19" i="7"/>
  <c r="G20" i="7"/>
  <c r="J20" i="7"/>
  <c r="K20" i="7"/>
  <c r="L20" i="7"/>
  <c r="G21" i="7"/>
  <c r="J21" i="7"/>
  <c r="K21" i="7"/>
  <c r="L21" i="7"/>
  <c r="G22" i="7"/>
  <c r="J22" i="7"/>
  <c r="K22" i="7"/>
  <c r="L22" i="7"/>
  <c r="M22" i="7"/>
  <c r="G23" i="7"/>
  <c r="J23" i="7"/>
  <c r="K23" i="7"/>
  <c r="L23" i="7"/>
  <c r="M23" i="7"/>
  <c r="G24" i="7"/>
  <c r="J24" i="7"/>
  <c r="K24" i="7"/>
  <c r="L24" i="7"/>
  <c r="G25" i="7"/>
  <c r="J25" i="7"/>
  <c r="K25" i="7"/>
  <c r="L25" i="7"/>
  <c r="G26" i="7"/>
  <c r="J26" i="7"/>
  <c r="K26" i="7"/>
  <c r="M26" i="7"/>
  <c r="L26" i="7"/>
  <c r="G27" i="7"/>
  <c r="J27" i="7"/>
  <c r="K27" i="7"/>
  <c r="L27" i="7"/>
  <c r="G28" i="7"/>
  <c r="J28" i="7"/>
  <c r="K28" i="7"/>
  <c r="M28" i="7"/>
  <c r="L28" i="7"/>
  <c r="G29" i="7"/>
  <c r="J29" i="7"/>
  <c r="K29" i="7"/>
  <c r="M29" i="7"/>
  <c r="L29" i="7"/>
  <c r="G30" i="7"/>
  <c r="J30" i="7"/>
  <c r="K30" i="7"/>
  <c r="M30" i="7"/>
  <c r="L30" i="7"/>
  <c r="G31" i="7"/>
  <c r="J31" i="7"/>
  <c r="K31" i="7"/>
  <c r="L31" i="7"/>
  <c r="G32" i="7"/>
  <c r="J32" i="7"/>
  <c r="K32" i="7"/>
  <c r="M32" i="7"/>
  <c r="L32" i="7"/>
  <c r="G33" i="7"/>
  <c r="J33" i="7"/>
  <c r="K33" i="7"/>
  <c r="M33" i="7"/>
  <c r="L33" i="7"/>
  <c r="G34" i="7"/>
  <c r="J34" i="7"/>
  <c r="K34" i="7"/>
  <c r="L34" i="7"/>
  <c r="M34" i="7"/>
  <c r="G35" i="7"/>
  <c r="J35" i="7"/>
  <c r="K35" i="7"/>
  <c r="L35" i="7"/>
  <c r="M35" i="7"/>
  <c r="G36" i="7"/>
  <c r="J36" i="7"/>
  <c r="K36" i="7"/>
  <c r="L36" i="7"/>
  <c r="M36" i="7"/>
  <c r="G37" i="7"/>
  <c r="J37" i="7"/>
  <c r="K37" i="7"/>
  <c r="L37" i="7"/>
  <c r="M37" i="7"/>
  <c r="G38" i="7"/>
  <c r="J38" i="7"/>
  <c r="K38" i="7"/>
  <c r="M38" i="7"/>
  <c r="L38" i="7"/>
  <c r="G39" i="7"/>
  <c r="J39" i="7"/>
  <c r="K39" i="7"/>
  <c r="M39" i="7"/>
  <c r="L39" i="7"/>
  <c r="G40" i="7"/>
  <c r="J40" i="7"/>
  <c r="K40" i="7"/>
  <c r="L40" i="7"/>
  <c r="G41" i="7"/>
  <c r="J41" i="7"/>
  <c r="K41" i="7"/>
  <c r="L41" i="7"/>
  <c r="G42" i="7"/>
  <c r="J42" i="7"/>
  <c r="K42" i="7"/>
  <c r="M42" i="7"/>
  <c r="L42" i="7"/>
  <c r="G43" i="7"/>
  <c r="J43" i="7"/>
  <c r="K43" i="7"/>
  <c r="L43" i="7"/>
  <c r="G44" i="7"/>
  <c r="J44" i="7"/>
  <c r="K44" i="7"/>
  <c r="M44" i="7"/>
  <c r="L44" i="7"/>
  <c r="G45" i="7"/>
  <c r="J45" i="7"/>
  <c r="K45" i="7"/>
  <c r="M45" i="7"/>
  <c r="L45" i="7"/>
  <c r="G46" i="7"/>
  <c r="J46" i="7"/>
  <c r="K46" i="7"/>
  <c r="M46" i="7"/>
  <c r="L46" i="7"/>
  <c r="G47" i="7"/>
  <c r="J47" i="7"/>
  <c r="K47" i="7"/>
  <c r="L47" i="7"/>
  <c r="M47" i="7"/>
  <c r="G48" i="7"/>
  <c r="J48" i="7"/>
  <c r="K48" i="7"/>
  <c r="M48" i="7"/>
  <c r="L48" i="7"/>
  <c r="G49" i="7"/>
  <c r="J49" i="7"/>
  <c r="K49" i="7"/>
  <c r="M49" i="7"/>
  <c r="L49" i="7"/>
  <c r="G50" i="7"/>
  <c r="J50" i="7"/>
  <c r="K50" i="7"/>
  <c r="M50" i="7"/>
  <c r="L50" i="7"/>
  <c r="G51" i="7"/>
  <c r="J51" i="7"/>
  <c r="K51" i="7"/>
  <c r="M51" i="7"/>
  <c r="L51" i="7"/>
  <c r="G52" i="7"/>
  <c r="J52" i="7"/>
  <c r="K52" i="7"/>
  <c r="L52" i="7"/>
  <c r="G53" i="7"/>
  <c r="J53" i="7"/>
  <c r="K53" i="7"/>
  <c r="L53" i="7"/>
  <c r="G54" i="7"/>
  <c r="J54" i="7"/>
  <c r="K54" i="7"/>
  <c r="L54" i="7"/>
  <c r="M54" i="7"/>
  <c r="G55" i="7"/>
  <c r="J55" i="7"/>
  <c r="K55" i="7"/>
  <c r="L55" i="7"/>
  <c r="M55" i="7"/>
  <c r="G56" i="7"/>
  <c r="J56" i="7"/>
  <c r="K56" i="7"/>
  <c r="L56" i="7"/>
  <c r="M56" i="7"/>
  <c r="G57" i="7"/>
  <c r="J57" i="7"/>
  <c r="K57" i="7"/>
  <c r="L57" i="7"/>
  <c r="M57" i="7"/>
  <c r="G58" i="7"/>
  <c r="J58" i="7"/>
  <c r="K58" i="7"/>
  <c r="M58" i="7"/>
  <c r="L58" i="7"/>
  <c r="G59" i="7"/>
  <c r="J59" i="7"/>
  <c r="K59" i="7"/>
  <c r="L59" i="7"/>
  <c r="M41" i="7"/>
  <c r="M40" i="7"/>
  <c r="M25" i="7"/>
  <c r="M24" i="7"/>
  <c r="M9" i="7"/>
  <c r="M8" i="7"/>
  <c r="M7" i="7"/>
  <c r="M53" i="7"/>
  <c r="M52" i="7"/>
  <c r="M31" i="7"/>
  <c r="M21" i="7"/>
  <c r="M20" i="7"/>
  <c r="M15" i="7"/>
  <c r="M59" i="7"/>
  <c r="M43" i="7"/>
  <c r="M27" i="7"/>
  <c r="M11" i="7"/>
  <c r="C6" i="6"/>
  <c r="C7" i="6"/>
  <c r="C8" i="6"/>
  <c r="C9" i="6"/>
  <c r="C10" i="6"/>
  <c r="C11" i="6"/>
  <c r="C12" i="6"/>
  <c r="C13" i="6"/>
  <c r="C14" i="6"/>
  <c r="C15" i="6"/>
  <c r="C16" i="6"/>
  <c r="C17" i="6"/>
  <c r="C18" i="6"/>
  <c r="C20" i="6"/>
  <c r="C21" i="6"/>
  <c r="C19" i="6"/>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O18" i="1"/>
  <c r="O25" i="1"/>
  <c r="O26" i="1"/>
  <c r="O27" i="1"/>
  <c r="O33" i="1"/>
  <c r="O41" i="1"/>
  <c r="O48" i="1"/>
  <c r="O70" i="1"/>
  <c r="O71" i="1"/>
  <c r="O72" i="1"/>
  <c r="O73" i="1"/>
  <c r="O74" i="1"/>
  <c r="O75" i="1"/>
  <c r="O76" i="1"/>
  <c r="O79" i="1"/>
  <c r="O82" i="1"/>
  <c r="O84" i="1"/>
  <c r="O85" i="1"/>
  <c r="O86" i="1"/>
  <c r="O88" i="1"/>
  <c r="O92" i="1"/>
  <c r="O93" i="1"/>
  <c r="O95" i="1"/>
  <c r="O97" i="1"/>
  <c r="O99" i="1"/>
  <c r="O104" i="1"/>
  <c r="O105" i="1"/>
  <c r="O109" i="1"/>
  <c r="O111" i="1"/>
  <c r="O112" i="1"/>
  <c r="O116" i="1"/>
  <c r="O118" i="1"/>
  <c r="O120" i="1"/>
  <c r="O121" i="1"/>
  <c r="O122" i="1"/>
  <c r="O123" i="1"/>
  <c r="O124" i="1"/>
  <c r="O126" i="1"/>
  <c r="O130" i="1"/>
  <c r="O131" i="1"/>
  <c r="O132" i="1"/>
  <c r="O133" i="1"/>
  <c r="O135" i="1"/>
  <c r="O136" i="1"/>
  <c r="O138" i="1"/>
  <c r="O139" i="1"/>
  <c r="O140" i="1"/>
  <c r="O144" i="1"/>
  <c r="O145" i="1"/>
  <c r="O146" i="1"/>
  <c r="O151" i="1"/>
  <c r="O152" i="1"/>
  <c r="O153" i="1"/>
  <c r="O156" i="1"/>
  <c r="O157" i="1"/>
  <c r="O161" i="1"/>
  <c r="O165" i="1"/>
  <c r="O167" i="1"/>
  <c r="O168" i="1"/>
  <c r="O170" i="1"/>
  <c r="O171" i="1"/>
  <c r="O180" i="1"/>
  <c r="O182" i="1"/>
  <c r="O183" i="1"/>
  <c r="O192" i="1"/>
  <c r="O195" i="1"/>
  <c r="O196" i="1"/>
  <c r="O198" i="1"/>
  <c r="O199" i="1"/>
  <c r="O204" i="1"/>
  <c r="O205" i="1"/>
  <c r="O206" i="1"/>
  <c r="O215" i="1"/>
  <c r="O216" i="1"/>
  <c r="O217" i="1"/>
  <c r="O218" i="1"/>
  <c r="O219" i="1"/>
  <c r="O232" i="1"/>
  <c r="O233" i="1"/>
  <c r="O241" i="1"/>
  <c r="O242" i="1"/>
  <c r="O260" i="1"/>
  <c r="O262" i="1"/>
  <c r="O263" i="1"/>
  <c r="O264" i="1"/>
  <c r="O267" i="1"/>
  <c r="O268" i="1"/>
  <c r="O269" i="1"/>
  <c r="O270" i="1"/>
  <c r="O271" i="1"/>
  <c r="O272" i="1"/>
  <c r="O273" i="1"/>
  <c r="O274" i="1"/>
  <c r="O276" i="1"/>
  <c r="O280" i="1"/>
  <c r="O281" i="1"/>
  <c r="O283" i="1"/>
  <c r="O290" i="1"/>
  <c r="O291" i="1"/>
  <c r="O293" i="1"/>
  <c r="O294" i="1"/>
  <c r="O295" i="1"/>
  <c r="O298" i="1"/>
  <c r="O305" i="1"/>
  <c r="O308" i="1"/>
  <c r="O309" i="1"/>
  <c r="O312" i="1"/>
  <c r="O315" i="1"/>
  <c r="O316" i="1"/>
  <c r="O317" i="1"/>
  <c r="O318" i="1"/>
  <c r="O323" i="1"/>
  <c r="O325" i="1"/>
  <c r="O326" i="1"/>
  <c r="O328" i="1"/>
  <c r="O329" i="1"/>
  <c r="O330" i="1"/>
  <c r="O331" i="1"/>
  <c r="O332" i="1"/>
  <c r="O333" i="1"/>
  <c r="O334" i="1"/>
  <c r="O336" i="1"/>
  <c r="O337" i="1"/>
  <c r="O338" i="1"/>
  <c r="O339" i="1"/>
  <c r="O345" i="1"/>
  <c r="O346" i="1"/>
  <c r="O351" i="1"/>
  <c r="O352" i="1"/>
  <c r="O354" i="1"/>
  <c r="O358" i="1"/>
  <c r="O364" i="1"/>
  <c r="O365" i="1"/>
  <c r="O366" i="1"/>
  <c r="O367" i="1"/>
  <c r="O368" i="1"/>
  <c r="O369" i="1"/>
  <c r="O370" i="1"/>
  <c r="O375" i="1"/>
  <c r="O378" i="1"/>
  <c r="O381" i="1"/>
  <c r="O382" i="1"/>
  <c r="O385" i="1"/>
  <c r="O386" i="1"/>
  <c r="O387" i="1"/>
  <c r="O388" i="1"/>
  <c r="O389" i="1"/>
  <c r="O390" i="1"/>
  <c r="O394" i="1"/>
  <c r="O397" i="1"/>
  <c r="O398" i="1"/>
  <c r="O399" i="1"/>
  <c r="O401" i="1"/>
  <c r="O403" i="1"/>
  <c r="O404" i="1"/>
  <c r="O409" i="1"/>
  <c r="O410" i="1"/>
  <c r="O415" i="1"/>
  <c r="O416" i="1"/>
  <c r="O420" i="1"/>
  <c r="O421" i="1"/>
  <c r="O424" i="1"/>
  <c r="O425" i="1"/>
  <c r="O426" i="1"/>
  <c r="O434" i="1"/>
  <c r="O435" i="1"/>
  <c r="O442" i="1"/>
  <c r="O444" i="1"/>
  <c r="O447" i="1"/>
  <c r="O452" i="1"/>
  <c r="O453" i="1"/>
  <c r="O454" i="1"/>
  <c r="O455" i="1"/>
  <c r="O458" i="1"/>
  <c r="O459" i="1"/>
  <c r="O465" i="1"/>
  <c r="O467" i="1"/>
  <c r="O470" i="1"/>
  <c r="O473" i="1"/>
  <c r="O474" i="1"/>
  <c r="O475" i="1"/>
  <c r="O476" i="1"/>
  <c r="O478" i="1"/>
  <c r="O479" i="1"/>
  <c r="O480" i="1"/>
  <c r="O482" i="1"/>
  <c r="O483" i="1"/>
  <c r="O484" i="1"/>
  <c r="O485" i="1"/>
  <c r="O486" i="1"/>
  <c r="O487" i="1"/>
  <c r="O492" i="1"/>
  <c r="O493" i="1"/>
  <c r="O494" i="1"/>
  <c r="O497" i="1"/>
  <c r="O499" i="1"/>
  <c r="O501" i="1"/>
  <c r="O502" i="1"/>
  <c r="O514" i="1"/>
  <c r="O524" i="1"/>
  <c r="O548" i="1"/>
  <c r="O555" i="1"/>
  <c r="O558" i="1"/>
  <c r="O559" i="1"/>
  <c r="O560" i="1"/>
  <c r="O576" i="1"/>
  <c r="O577" i="1"/>
  <c r="O578" i="1"/>
  <c r="O579" i="1"/>
  <c r="O580" i="1"/>
  <c r="O581" i="1"/>
  <c r="O582" i="1"/>
  <c r="O601" i="1"/>
  <c r="O614" i="1"/>
  <c r="O619" i="1"/>
  <c r="O620" i="1"/>
  <c r="O624" i="1"/>
  <c r="O628" i="1"/>
  <c r="O630" i="1"/>
  <c r="O634" i="1"/>
  <c r="O636" i="1"/>
  <c r="O637" i="1"/>
  <c r="O639" i="1"/>
  <c r="O646" i="1"/>
  <c r="O647" i="1"/>
  <c r="O648" i="1"/>
  <c r="O724" i="1"/>
  <c r="G803" i="9"/>
  <c r="G802" i="9"/>
  <c r="G801" i="9"/>
  <c r="G800" i="9"/>
  <c r="G799" i="9"/>
  <c r="G797" i="9"/>
  <c r="G795" i="9"/>
  <c r="G794" i="9"/>
  <c r="G793" i="9"/>
  <c r="G792" i="9"/>
  <c r="G791" i="9"/>
  <c r="G789" i="9"/>
  <c r="G787" i="9"/>
  <c r="G786" i="9"/>
  <c r="G785" i="9"/>
  <c r="G784" i="9"/>
  <c r="G783" i="9"/>
  <c r="G781" i="9"/>
  <c r="G160" i="9"/>
  <c r="G85" i="9"/>
  <c r="C804" i="9"/>
  <c r="G14" i="9"/>
  <c r="G17" i="9"/>
  <c r="G20" i="9"/>
  <c r="G26" i="9"/>
  <c r="G29" i="9"/>
  <c r="G33" i="9"/>
  <c r="G37" i="9"/>
  <c r="G40" i="9"/>
  <c r="G42" i="9"/>
  <c r="G46" i="9"/>
  <c r="G50" i="9"/>
  <c r="G53" i="9"/>
  <c r="G55" i="9"/>
  <c r="G58" i="9"/>
  <c r="G63" i="9"/>
  <c r="G66" i="9"/>
  <c r="G72" i="9"/>
  <c r="G75" i="9"/>
  <c r="G79" i="9"/>
  <c r="G162" i="9"/>
  <c r="G170" i="9"/>
  <c r="G175" i="9"/>
  <c r="G182" i="9"/>
  <c r="G187" i="9"/>
  <c r="G190" i="9"/>
  <c r="G195" i="9"/>
  <c r="G203" i="9"/>
  <c r="G210" i="9"/>
  <c r="G215" i="9"/>
  <c r="G222" i="9"/>
  <c r="G226" i="9"/>
  <c r="G231" i="9"/>
  <c r="G235" i="9"/>
  <c r="G239" i="9"/>
  <c r="G240" i="9"/>
  <c r="G241" i="9"/>
  <c r="G242" i="9"/>
  <c r="G243" i="9"/>
  <c r="G245" i="9"/>
  <c r="G248" i="9"/>
  <c r="G249" i="9"/>
  <c r="G250" i="9"/>
  <c r="G254" i="9"/>
  <c r="G256" i="9"/>
  <c r="G257" i="9"/>
  <c r="G258" i="9"/>
  <c r="G259" i="9"/>
  <c r="G260" i="9"/>
  <c r="G261" i="9"/>
  <c r="G263" i="9"/>
  <c r="G264" i="9"/>
  <c r="G265" i="9"/>
  <c r="G266" i="9"/>
  <c r="G267" i="9"/>
  <c r="G269" i="9"/>
  <c r="G271" i="9"/>
  <c r="G272" i="9"/>
  <c r="G273" i="9"/>
  <c r="G274" i="9"/>
  <c r="G275" i="9"/>
  <c r="G277" i="9"/>
  <c r="G279" i="9"/>
  <c r="G280" i="9"/>
  <c r="G281" i="9"/>
  <c r="G282" i="9"/>
  <c r="G283" i="9"/>
  <c r="G285" i="9"/>
  <c r="G287" i="9"/>
  <c r="G288" i="9"/>
  <c r="G12" i="9"/>
  <c r="G15" i="9"/>
  <c r="G18" i="9"/>
  <c r="G21" i="9"/>
  <c r="G24" i="9"/>
  <c r="G27" i="9"/>
  <c r="G30" i="9"/>
  <c r="G34" i="9"/>
  <c r="G38" i="9"/>
  <c r="G41" i="9"/>
  <c r="G47" i="9"/>
  <c r="G49" i="9"/>
  <c r="G52" i="9"/>
  <c r="G56" i="9"/>
  <c r="G60" i="9"/>
  <c r="G61" i="9"/>
  <c r="G64" i="9"/>
  <c r="G68" i="9"/>
  <c r="G70" i="9"/>
  <c r="G73" i="9"/>
  <c r="G77" i="9"/>
  <c r="G84" i="9"/>
  <c r="G163" i="9"/>
  <c r="G167" i="9"/>
  <c r="G174" i="9"/>
  <c r="G179" i="9"/>
  <c r="G186" i="9"/>
  <c r="G191" i="9"/>
  <c r="G198" i="9"/>
  <c r="G202" i="9"/>
  <c r="G206" i="9"/>
  <c r="G214" i="9"/>
  <c r="G218" i="9"/>
  <c r="G234" i="9"/>
  <c r="G251" i="9"/>
  <c r="G86" i="9"/>
  <c r="G92" i="9"/>
  <c r="G94" i="9"/>
  <c r="G101" i="9"/>
  <c r="G108" i="9"/>
  <c r="G13" i="9"/>
  <c r="G16" i="9"/>
  <c r="G19" i="9"/>
  <c r="G22" i="9"/>
  <c r="G23" i="9"/>
  <c r="G25" i="9"/>
  <c r="G28" i="9"/>
  <c r="G31" i="9"/>
  <c r="G32" i="9"/>
  <c r="G35" i="9"/>
  <c r="G36" i="9"/>
  <c r="G39" i="9"/>
  <c r="G43" i="9"/>
  <c r="G44" i="9"/>
  <c r="G45" i="9"/>
  <c r="G48" i="9"/>
  <c r="G51" i="9"/>
  <c r="G54" i="9"/>
  <c r="G57" i="9"/>
  <c r="G59" i="9"/>
  <c r="G62" i="9"/>
  <c r="G65" i="9"/>
  <c r="G67" i="9"/>
  <c r="G71" i="9"/>
  <c r="G78" i="9"/>
  <c r="G80" i="9"/>
  <c r="G82" i="9"/>
  <c r="G166" i="9"/>
  <c r="G171" i="9"/>
  <c r="G178" i="9"/>
  <c r="G183" i="9"/>
  <c r="G194" i="9"/>
  <c r="G199" i="9"/>
  <c r="G207" i="9"/>
  <c r="G211" i="9"/>
  <c r="G219" i="9"/>
  <c r="G223" i="9"/>
  <c r="G227" i="9"/>
  <c r="G230" i="9"/>
  <c r="G238" i="9"/>
  <c r="G252" i="9"/>
  <c r="G87" i="9"/>
  <c r="G89" i="9"/>
  <c r="G91" i="9"/>
  <c r="G93" i="9"/>
  <c r="G95" i="9"/>
  <c r="G97" i="9"/>
  <c r="G99" i="9"/>
  <c r="G100" i="9"/>
  <c r="G102" i="9"/>
  <c r="G103" i="9"/>
  <c r="G105" i="9"/>
  <c r="G107" i="9"/>
  <c r="G289" i="9"/>
  <c r="G290" i="9"/>
  <c r="G291" i="9"/>
  <c r="G293" i="9"/>
  <c r="G295" i="9"/>
  <c r="G296" i="9"/>
  <c r="G297" i="9"/>
  <c r="G298" i="9"/>
  <c r="G299" i="9"/>
  <c r="G301" i="9"/>
  <c r="G303" i="9"/>
  <c r="G304" i="9"/>
  <c r="G305" i="9"/>
  <c r="G306" i="9"/>
  <c r="G307" i="9"/>
  <c r="G309" i="9"/>
  <c r="G311" i="9"/>
  <c r="G312" i="9"/>
  <c r="G313" i="9"/>
  <c r="G314" i="9"/>
  <c r="G315" i="9"/>
  <c r="G317" i="9"/>
  <c r="G319" i="9"/>
  <c r="G320" i="9"/>
  <c r="G321" i="9"/>
  <c r="G322" i="9"/>
  <c r="G323" i="9"/>
  <c r="G325" i="9"/>
  <c r="G327" i="9"/>
  <c r="G328" i="9"/>
  <c r="G329" i="9"/>
  <c r="G330" i="9"/>
  <c r="G331" i="9"/>
  <c r="G333" i="9"/>
  <c r="G335" i="9"/>
  <c r="G336" i="9"/>
  <c r="G337" i="9"/>
  <c r="G338" i="9"/>
  <c r="G339" i="9"/>
  <c r="G341" i="9"/>
  <c r="G343" i="9"/>
  <c r="G344" i="9"/>
  <c r="G345" i="9"/>
  <c r="G346" i="9"/>
  <c r="G347" i="9"/>
  <c r="G349" i="9"/>
  <c r="G351" i="9"/>
  <c r="G352" i="9"/>
  <c r="G353" i="9"/>
  <c r="G354" i="9"/>
  <c r="G355" i="9"/>
  <c r="G357" i="9"/>
  <c r="G359" i="9"/>
  <c r="G360" i="9"/>
  <c r="G361" i="9"/>
  <c r="G362" i="9"/>
  <c r="G363" i="9"/>
  <c r="G365" i="9"/>
  <c r="G366" i="9"/>
  <c r="G367" i="9"/>
  <c r="G368" i="9"/>
  <c r="G369" i="9"/>
  <c r="G370" i="9"/>
  <c r="G372" i="9"/>
  <c r="G374" i="9"/>
  <c r="G375" i="9"/>
  <c r="G376" i="9"/>
  <c r="G377" i="9"/>
  <c r="G378" i="9"/>
  <c r="G380" i="9"/>
  <c r="G382" i="9"/>
  <c r="G383" i="9"/>
  <c r="G384" i="9"/>
  <c r="G385" i="9"/>
  <c r="G386" i="9"/>
  <c r="G388" i="9"/>
  <c r="G390" i="9"/>
  <c r="G391" i="9"/>
  <c r="G392" i="9"/>
  <c r="G393" i="9"/>
  <c r="G395" i="9"/>
  <c r="G397" i="9"/>
  <c r="G398" i="9"/>
  <c r="G399" i="9"/>
  <c r="G400" i="9"/>
  <c r="G401" i="9"/>
  <c r="G403" i="9"/>
  <c r="G405" i="9"/>
  <c r="G406" i="9"/>
  <c r="G407" i="9"/>
  <c r="G408" i="9"/>
  <c r="G409" i="9"/>
  <c r="G411" i="9"/>
  <c r="G413" i="9"/>
  <c r="G414" i="9"/>
  <c r="G415" i="9"/>
  <c r="G416" i="9"/>
  <c r="G417" i="9"/>
  <c r="G419" i="9"/>
  <c r="G421" i="9"/>
  <c r="G422" i="9"/>
  <c r="G423" i="9"/>
  <c r="G424" i="9"/>
  <c r="G425" i="9"/>
  <c r="G426" i="9"/>
  <c r="G428" i="9"/>
  <c r="G429" i="9"/>
  <c r="G430" i="9"/>
  <c r="G431" i="9"/>
  <c r="G433" i="9"/>
  <c r="G435" i="9"/>
  <c r="G436" i="9"/>
  <c r="G437" i="9"/>
  <c r="G438" i="9"/>
  <c r="G439" i="9"/>
  <c r="G441" i="9"/>
  <c r="G443" i="9"/>
  <c r="G444" i="9"/>
  <c r="G445" i="9"/>
  <c r="G446" i="9"/>
  <c r="G447" i="9"/>
  <c r="G449" i="9"/>
  <c r="G451" i="9"/>
  <c r="G452" i="9"/>
  <c r="G453" i="9"/>
  <c r="G454" i="9"/>
  <c r="G455" i="9"/>
  <c r="G457" i="9"/>
  <c r="G459" i="9"/>
  <c r="G460" i="9"/>
  <c r="G461" i="9"/>
  <c r="G462" i="9"/>
  <c r="G463" i="9"/>
  <c r="G465" i="9"/>
  <c r="G467" i="9"/>
  <c r="G468" i="9"/>
  <c r="G469" i="9"/>
  <c r="G470" i="9"/>
  <c r="G472" i="9"/>
  <c r="G474" i="9"/>
  <c r="G475" i="9"/>
  <c r="G476" i="9"/>
  <c r="G477" i="9"/>
  <c r="G478" i="9"/>
  <c r="G480" i="9"/>
  <c r="G482" i="9"/>
  <c r="G483" i="9"/>
  <c r="G484" i="9"/>
  <c r="G485" i="9"/>
  <c r="G486" i="9"/>
  <c r="G488" i="9"/>
  <c r="G491" i="9"/>
  <c r="G492" i="9"/>
  <c r="G493" i="9"/>
  <c r="G494" i="9"/>
  <c r="G495" i="9"/>
  <c r="G496" i="9"/>
  <c r="G499" i="9"/>
  <c r="G500" i="9"/>
  <c r="G501" i="9"/>
  <c r="G502" i="9"/>
  <c r="G503" i="9"/>
  <c r="G504" i="9"/>
  <c r="G506" i="9"/>
  <c r="G508" i="9"/>
  <c r="G510" i="9"/>
  <c r="G511" i="9"/>
  <c r="G110" i="9"/>
  <c r="G112" i="9"/>
  <c r="G115" i="9"/>
  <c r="G117" i="9"/>
  <c r="G122" i="9"/>
  <c r="G123" i="9"/>
  <c r="G128" i="9"/>
  <c r="G130" i="9"/>
  <c r="G132" i="9"/>
  <c r="G134" i="9"/>
  <c r="G136" i="9"/>
  <c r="G139" i="9"/>
  <c r="G141" i="9"/>
  <c r="G142" i="9"/>
  <c r="G143" i="9"/>
  <c r="G144" i="9"/>
  <c r="G146" i="9"/>
  <c r="G148" i="9"/>
  <c r="G149" i="9"/>
  <c r="G150" i="9"/>
  <c r="G151" i="9"/>
  <c r="G152" i="9"/>
  <c r="G155" i="9"/>
  <c r="G156" i="9"/>
  <c r="G157" i="9"/>
  <c r="G158" i="9"/>
  <c r="G109" i="9"/>
  <c r="G111" i="9"/>
  <c r="G114" i="9"/>
  <c r="G116" i="9"/>
  <c r="G118" i="9"/>
  <c r="G121" i="9"/>
  <c r="G124" i="9"/>
  <c r="G126" i="9"/>
  <c r="G129" i="9"/>
  <c r="G131" i="9"/>
  <c r="G135" i="9"/>
  <c r="G137" i="9"/>
  <c r="G512" i="9"/>
  <c r="G513" i="9"/>
  <c r="G514" i="9"/>
  <c r="G516" i="9"/>
  <c r="G518" i="9"/>
  <c r="G519" i="9"/>
  <c r="G520" i="9"/>
  <c r="G521" i="9"/>
  <c r="G522" i="9"/>
  <c r="G524" i="9"/>
  <c r="G526" i="9"/>
  <c r="G527" i="9"/>
  <c r="G528" i="9"/>
  <c r="G529" i="9"/>
  <c r="G531" i="9"/>
  <c r="G533" i="9"/>
  <c r="G534" i="9"/>
  <c r="G535" i="9"/>
  <c r="G536" i="9"/>
  <c r="G537" i="9"/>
  <c r="G538" i="9"/>
  <c r="G540" i="9"/>
  <c r="G541" i="9"/>
  <c r="G542" i="9"/>
  <c r="G543" i="9"/>
  <c r="G545" i="9"/>
  <c r="G547" i="9"/>
  <c r="G548" i="9"/>
  <c r="G549" i="9"/>
  <c r="G550" i="9"/>
  <c r="G551" i="9"/>
  <c r="G552" i="9"/>
  <c r="G554" i="9"/>
  <c r="G555" i="9"/>
  <c r="G556" i="9"/>
  <c r="G557" i="9"/>
  <c r="G558" i="9"/>
  <c r="G560" i="9"/>
  <c r="G562" i="9"/>
  <c r="G563" i="9"/>
  <c r="G564" i="9"/>
  <c r="G565" i="9"/>
  <c r="G566" i="9"/>
  <c r="G568" i="9"/>
  <c r="G570" i="9"/>
  <c r="G571" i="9"/>
  <c r="G572" i="9"/>
  <c r="G573" i="9"/>
  <c r="G574" i="9"/>
  <c r="G576" i="9"/>
  <c r="G578" i="9"/>
  <c r="G579" i="9"/>
  <c r="G580" i="9"/>
  <c r="G581" i="9"/>
  <c r="G582" i="9"/>
  <c r="G584" i="9"/>
  <c r="G586" i="9"/>
  <c r="G587" i="9"/>
  <c r="G588" i="9"/>
  <c r="G589" i="9"/>
  <c r="G590" i="9"/>
  <c r="G592" i="9"/>
  <c r="G594" i="9"/>
  <c r="G595" i="9"/>
  <c r="G596" i="9"/>
  <c r="G597" i="9"/>
  <c r="G598" i="9"/>
  <c r="G600" i="9"/>
  <c r="G602" i="9"/>
  <c r="G603" i="9"/>
  <c r="G604" i="9"/>
  <c r="G605" i="9"/>
  <c r="G607" i="9"/>
  <c r="G609" i="9"/>
  <c r="G610" i="9"/>
  <c r="G611" i="9"/>
  <c r="G612" i="9"/>
  <c r="G613" i="9"/>
  <c r="G615" i="9"/>
  <c r="G617" i="9"/>
  <c r="G618" i="9"/>
  <c r="G619" i="9"/>
  <c r="G621" i="9"/>
  <c r="G622" i="9"/>
  <c r="G623" i="9"/>
  <c r="G624" i="9"/>
  <c r="G625" i="9"/>
  <c r="G626" i="9"/>
  <c r="G631" i="9"/>
  <c r="G632" i="9"/>
  <c r="G635" i="9"/>
  <c r="G636" i="9"/>
  <c r="G639" i="9"/>
  <c r="G642" i="9"/>
  <c r="G645" i="9"/>
  <c r="G647" i="9"/>
  <c r="G650" i="9"/>
  <c r="G653" i="9"/>
  <c r="G655" i="9"/>
  <c r="G658" i="9"/>
  <c r="G661" i="9"/>
  <c r="G663" i="9"/>
  <c r="G665" i="9"/>
  <c r="G667" i="9"/>
  <c r="G669" i="9"/>
  <c r="G671" i="9"/>
  <c r="G673" i="9"/>
  <c r="G675" i="9"/>
  <c r="G677" i="9"/>
  <c r="G679" i="9"/>
  <c r="G681" i="9"/>
  <c r="G683" i="9"/>
  <c r="G685" i="9"/>
  <c r="G687" i="9"/>
  <c r="G689" i="9"/>
  <c r="G691" i="9"/>
  <c r="G693" i="9"/>
  <c r="G695" i="9"/>
  <c r="G697" i="9"/>
  <c r="G699" i="9"/>
  <c r="G701" i="9"/>
  <c r="G703" i="9"/>
  <c r="G705" i="9"/>
  <c r="G707" i="9"/>
  <c r="G709" i="9"/>
  <c r="G711" i="9"/>
  <c r="G713" i="9"/>
  <c r="G715" i="9"/>
  <c r="G717" i="9"/>
  <c r="G719" i="9"/>
  <c r="G721" i="9"/>
  <c r="G723" i="9"/>
  <c r="G725" i="9"/>
  <c r="G729" i="9"/>
  <c r="G733" i="9"/>
  <c r="G737" i="9"/>
  <c r="G741" i="9"/>
  <c r="G745" i="9"/>
  <c r="G749" i="9"/>
  <c r="G753" i="9"/>
  <c r="G757" i="9"/>
  <c r="G761" i="9"/>
  <c r="G765" i="9"/>
  <c r="G769" i="9"/>
  <c r="G773" i="9"/>
  <c r="G777" i="9"/>
  <c r="G778" i="9"/>
  <c r="G779" i="9"/>
  <c r="D804" i="9"/>
  <c r="F804" i="9"/>
  <c r="G804" i="9"/>
  <c r="G76" i="9"/>
  <c r="G83" i="9"/>
  <c r="G90" i="9"/>
  <c r="G98" i="9"/>
  <c r="G106" i="9"/>
  <c r="G113" i="9"/>
  <c r="G120" i="9"/>
  <c r="G127" i="9"/>
  <c r="G133" i="9"/>
  <c r="G140" i="9"/>
  <c r="G147" i="9"/>
  <c r="G154" i="9"/>
  <c r="G159" i="9"/>
  <c r="G164" i="9"/>
  <c r="G165" i="9"/>
  <c r="G172" i="9"/>
  <c r="G173" i="9"/>
  <c r="G180" i="9"/>
  <c r="G181" i="9"/>
  <c r="G188" i="9"/>
  <c r="G189" i="9"/>
  <c r="G196" i="9"/>
  <c r="G197" i="9"/>
  <c r="G204" i="9"/>
  <c r="G205" i="9"/>
  <c r="G212" i="9"/>
  <c r="G213" i="9"/>
  <c r="G220" i="9"/>
  <c r="G221" i="9"/>
  <c r="G228" i="9"/>
  <c r="G229" i="9"/>
  <c r="G236" i="9"/>
  <c r="G237" i="9"/>
  <c r="G246" i="9"/>
  <c r="G247" i="9"/>
  <c r="G161" i="9"/>
  <c r="G168" i="9"/>
  <c r="G169" i="9"/>
  <c r="G176" i="9"/>
  <c r="G177" i="9"/>
  <c r="G184" i="9"/>
  <c r="G185" i="9"/>
  <c r="G192" i="9"/>
  <c r="G193" i="9"/>
  <c r="G200" i="9"/>
  <c r="G201" i="9"/>
  <c r="G208" i="9"/>
  <c r="G209" i="9"/>
  <c r="G216" i="9"/>
  <c r="G217" i="9"/>
  <c r="G224" i="9"/>
  <c r="G225" i="9"/>
  <c r="G232" i="9"/>
  <c r="G233" i="9"/>
  <c r="G253" i="9"/>
  <c r="G262" i="9"/>
  <c r="G11" i="9"/>
  <c r="G69" i="9"/>
  <c r="G74" i="9"/>
  <c r="G81" i="9"/>
  <c r="G88" i="9"/>
  <c r="G96" i="9"/>
  <c r="G104" i="9"/>
  <c r="G119" i="9"/>
  <c r="G125" i="9"/>
  <c r="G138" i="9"/>
  <c r="G145" i="9"/>
  <c r="G153" i="9"/>
  <c r="G244" i="9"/>
  <c r="G255" i="9"/>
  <c r="G270" i="9"/>
  <c r="G278" i="9"/>
  <c r="G286" i="9"/>
  <c r="G294" i="9"/>
  <c r="G302" i="9"/>
  <c r="G310" i="9"/>
  <c r="G318" i="9"/>
  <c r="G326" i="9"/>
  <c r="G334" i="9"/>
  <c r="G342" i="9"/>
  <c r="G350" i="9"/>
  <c r="G358" i="9"/>
  <c r="G373" i="9"/>
  <c r="G381" i="9"/>
  <c r="G389" i="9"/>
  <c r="G396" i="9"/>
  <c r="G404" i="9"/>
  <c r="G412" i="9"/>
  <c r="G420" i="9"/>
  <c r="G427" i="9"/>
  <c r="G434" i="9"/>
  <c r="G442" i="9"/>
  <c r="G450" i="9"/>
  <c r="G458" i="9"/>
  <c r="G466" i="9"/>
  <c r="G473" i="9"/>
  <c r="G481" i="9"/>
  <c r="G489" i="9"/>
  <c r="G490" i="9"/>
  <c r="G268" i="9"/>
  <c r="G276" i="9"/>
  <c r="G284" i="9"/>
  <c r="G292" i="9"/>
  <c r="G300" i="9"/>
  <c r="G308" i="9"/>
  <c r="G316" i="9"/>
  <c r="G324" i="9"/>
  <c r="G332" i="9"/>
  <c r="G340" i="9"/>
  <c r="G348" i="9"/>
  <c r="G356" i="9"/>
  <c r="G364" i="9"/>
  <c r="G371" i="9"/>
  <c r="G379" i="9"/>
  <c r="G387" i="9"/>
  <c r="G394" i="9"/>
  <c r="G402" i="9"/>
  <c r="G410" i="9"/>
  <c r="G418" i="9"/>
  <c r="G432" i="9"/>
  <c r="G440" i="9"/>
  <c r="G448" i="9"/>
  <c r="G456" i="9"/>
  <c r="G464" i="9"/>
  <c r="G471" i="9"/>
  <c r="G479" i="9"/>
  <c r="G487" i="9"/>
  <c r="G497" i="9"/>
  <c r="G498" i="9"/>
  <c r="G509" i="9"/>
  <c r="G517" i="9"/>
  <c r="G525" i="9"/>
  <c r="G532" i="9"/>
  <c r="G539" i="9"/>
  <c r="G546" i="9"/>
  <c r="G553" i="9"/>
  <c r="G561" i="9"/>
  <c r="G569" i="9"/>
  <c r="G577" i="9"/>
  <c r="G585" i="9"/>
  <c r="G593" i="9"/>
  <c r="G601" i="9"/>
  <c r="G608" i="9"/>
  <c r="G616" i="9"/>
  <c r="G633" i="9"/>
  <c r="G505" i="9"/>
  <c r="G627" i="9"/>
  <c r="G629" i="9"/>
  <c r="G507" i="9"/>
  <c r="G515" i="9"/>
  <c r="G523" i="9"/>
  <c r="G530" i="9"/>
  <c r="G544" i="9"/>
  <c r="G559" i="9"/>
  <c r="G567" i="9"/>
  <c r="G575" i="9"/>
  <c r="G583" i="9"/>
  <c r="G591" i="9"/>
  <c r="G599" i="9"/>
  <c r="G606" i="9"/>
  <c r="G614" i="9"/>
  <c r="G620" i="9"/>
  <c r="G634" i="9"/>
  <c r="G638" i="9"/>
  <c r="G643" i="9"/>
  <c r="G649" i="9"/>
  <c r="G654" i="9"/>
  <c r="G659" i="9"/>
  <c r="G630" i="9"/>
  <c r="G641" i="9"/>
  <c r="G646" i="9"/>
  <c r="G651" i="9"/>
  <c r="G657" i="9"/>
  <c r="G662" i="9"/>
  <c r="G628" i="9"/>
  <c r="G637" i="9"/>
  <c r="G666" i="9"/>
  <c r="G670" i="9"/>
  <c r="G674" i="9"/>
  <c r="G678" i="9"/>
  <c r="G682" i="9"/>
  <c r="G686" i="9"/>
  <c r="G690" i="9"/>
  <c r="G694" i="9"/>
  <c r="G698" i="9"/>
  <c r="G702" i="9"/>
  <c r="G706" i="9"/>
  <c r="G710" i="9"/>
  <c r="G714" i="9"/>
  <c r="G718" i="9"/>
  <c r="G722" i="9"/>
  <c r="G726" i="9"/>
  <c r="G730" i="9"/>
  <c r="G734" i="9"/>
  <c r="G738" i="9"/>
  <c r="G742" i="9"/>
  <c r="G746" i="9"/>
  <c r="G750" i="9"/>
  <c r="G754" i="9"/>
  <c r="G758" i="9"/>
  <c r="G762" i="9"/>
  <c r="G766" i="9"/>
  <c r="G770" i="9"/>
  <c r="G774" i="9"/>
  <c r="G727" i="9"/>
  <c r="G731" i="9"/>
  <c r="G735" i="9"/>
  <c r="G739" i="9"/>
  <c r="G743" i="9"/>
  <c r="G747" i="9"/>
  <c r="G751" i="9"/>
  <c r="G755" i="9"/>
  <c r="G759" i="9"/>
  <c r="G763" i="9"/>
  <c r="G767" i="9"/>
  <c r="G771" i="9"/>
  <c r="G775" i="9"/>
  <c r="G780" i="9"/>
  <c r="G788" i="9"/>
  <c r="G796" i="9"/>
  <c r="G640" i="9"/>
  <c r="G644" i="9"/>
  <c r="G648" i="9"/>
  <c r="G652" i="9"/>
  <c r="G656" i="9"/>
  <c r="G660" i="9"/>
  <c r="G664" i="9"/>
  <c r="G668" i="9"/>
  <c r="G672" i="9"/>
  <c r="G676" i="9"/>
  <c r="G680" i="9"/>
  <c r="G684" i="9"/>
  <c r="G688" i="9"/>
  <c r="G692" i="9"/>
  <c r="G696" i="9"/>
  <c r="G700" i="9"/>
  <c r="G704" i="9"/>
  <c r="G708" i="9"/>
  <c r="G712" i="9"/>
  <c r="G716" i="9"/>
  <c r="G720" i="9"/>
  <c r="G724" i="9"/>
  <c r="G728" i="9"/>
  <c r="G732" i="9"/>
  <c r="G736" i="9"/>
  <c r="G740" i="9"/>
  <c r="G744" i="9"/>
  <c r="G748" i="9"/>
  <c r="G752" i="9"/>
  <c r="G756" i="9"/>
  <c r="G760" i="9"/>
  <c r="G764" i="9"/>
  <c r="G768" i="9"/>
  <c r="G772" i="9"/>
  <c r="G776" i="9"/>
  <c r="G782" i="9"/>
  <c r="G790" i="9"/>
  <c r="G798" i="9"/>
  <c r="F15" i="12"/>
  <c r="F13" i="12"/>
  <c r="F56" i="12"/>
  <c r="F12" i="12"/>
  <c r="AP14" i="14"/>
  <c r="AP15" i="14"/>
  <c r="AM12" i="14"/>
  <c r="AP17" i="14"/>
  <c r="AP33" i="14"/>
  <c r="AP37" i="14"/>
  <c r="AP41" i="14"/>
  <c r="AM39" i="14"/>
  <c r="AL39" i="14"/>
  <c r="AP43" i="14"/>
  <c r="AP59" i="14"/>
  <c r="AP70" i="14"/>
  <c r="AO20" i="14"/>
  <c r="AO26" i="14"/>
  <c r="AP27" i="14"/>
  <c r="AP29" i="14"/>
  <c r="AO41" i="14"/>
  <c r="AR39" i="14"/>
  <c r="AO46" i="14"/>
  <c r="AO52" i="14"/>
  <c r="AP53" i="14"/>
  <c r="AP55" i="14"/>
  <c r="AO62" i="14"/>
  <c r="N69" i="14"/>
  <c r="AK69" i="14"/>
  <c r="AN69" i="14"/>
  <c r="I66" i="14"/>
  <c r="AM69" i="14"/>
  <c r="AP69" i="14"/>
  <c r="AR12" i="14"/>
  <c r="AO16" i="14"/>
  <c r="AO22" i="14"/>
  <c r="AP23" i="14"/>
  <c r="AO32" i="14"/>
  <c r="AO36" i="14"/>
  <c r="AO42" i="14"/>
  <c r="AO48" i="14"/>
  <c r="AP49" i="14"/>
  <c r="AP51" i="14"/>
  <c r="AO58" i="14"/>
  <c r="AO64" i="14"/>
  <c r="AP65" i="14"/>
  <c r="D12" i="14"/>
  <c r="AL12" i="14"/>
  <c r="AC14" i="14"/>
  <c r="N17" i="14"/>
  <c r="AK17" i="14"/>
  <c r="AN17" i="14"/>
  <c r="AC18" i="14"/>
  <c r="AH18" i="14"/>
  <c r="AN18" i="14"/>
  <c r="N21" i="14"/>
  <c r="AK21" i="14"/>
  <c r="AN21" i="14"/>
  <c r="AC22" i="14"/>
  <c r="AH22" i="14"/>
  <c r="AN22" i="14"/>
  <c r="N25" i="14"/>
  <c r="AK25" i="14"/>
  <c r="AN25" i="14"/>
  <c r="AC26" i="14"/>
  <c r="AH26" i="14"/>
  <c r="AN26" i="14"/>
  <c r="N29" i="14"/>
  <c r="AK29" i="14"/>
  <c r="AN29" i="14"/>
  <c r="AC30" i="14"/>
  <c r="AH30" i="14"/>
  <c r="AN30" i="14"/>
  <c r="N33" i="14"/>
  <c r="AK33" i="14"/>
  <c r="AN33" i="14"/>
  <c r="AC34" i="14"/>
  <c r="AH34" i="14"/>
  <c r="AN34" i="14"/>
  <c r="N37" i="14"/>
  <c r="AK37" i="14"/>
  <c r="AN37" i="14"/>
  <c r="AC38" i="14"/>
  <c r="AH38" i="14"/>
  <c r="AN38" i="14"/>
  <c r="D39" i="14"/>
  <c r="N43" i="14"/>
  <c r="AK43" i="14"/>
  <c r="AN43" i="14"/>
  <c r="AC44" i="14"/>
  <c r="AH44" i="14"/>
  <c r="AN44" i="14"/>
  <c r="N47" i="14"/>
  <c r="AK47" i="14"/>
  <c r="AN47" i="14"/>
  <c r="AC48" i="14"/>
  <c r="AH48" i="14"/>
  <c r="AN48" i="14"/>
  <c r="N51" i="14"/>
  <c r="AK51" i="14"/>
  <c r="AN51" i="14"/>
  <c r="AC52" i="14"/>
  <c r="AH52" i="14"/>
  <c r="AN52" i="14"/>
  <c r="N55" i="14"/>
  <c r="AK55" i="14"/>
  <c r="AN55" i="14"/>
  <c r="AC56" i="14"/>
  <c r="AH56" i="14"/>
  <c r="AN56" i="14"/>
  <c r="N59" i="14"/>
  <c r="AK59" i="14"/>
  <c r="AN59" i="14"/>
  <c r="AC60" i="14"/>
  <c r="AH60" i="14"/>
  <c r="AN60" i="14"/>
  <c r="N63" i="14"/>
  <c r="AK63" i="14"/>
  <c r="AN63" i="14"/>
  <c r="AC64" i="14"/>
  <c r="AH64" i="14"/>
  <c r="AN64" i="14"/>
  <c r="X66" i="14"/>
  <c r="AC68" i="14"/>
  <c r="N70" i="14"/>
  <c r="AK70" i="14"/>
  <c r="AN70" i="14"/>
  <c r="AP73" i="14"/>
  <c r="AN74" i="14"/>
  <c r="AP78" i="14"/>
  <c r="AP80" i="14"/>
  <c r="AO82" i="14"/>
  <c r="AP84" i="14"/>
  <c r="AN85" i="14"/>
  <c r="AP86" i="14"/>
  <c r="AO96" i="14"/>
  <c r="AO98" i="14"/>
  <c r="AP99" i="14"/>
  <c r="AO99" i="14"/>
  <c r="AO102" i="14"/>
  <c r="AP103" i="14"/>
  <c r="AO103" i="14"/>
  <c r="AP105" i="14"/>
  <c r="AP108" i="14"/>
  <c r="AP110" i="14"/>
  <c r="AO111" i="14"/>
  <c r="AP115" i="14"/>
  <c r="AP117" i="14"/>
  <c r="AO118" i="14"/>
  <c r="AP120" i="14"/>
  <c r="AP126" i="14"/>
  <c r="AP130" i="14"/>
  <c r="AO131" i="14"/>
  <c r="AP133" i="14"/>
  <c r="AO134" i="14"/>
  <c r="AP136" i="14"/>
  <c r="AP140" i="14"/>
  <c r="AO143" i="14"/>
  <c r="AO146" i="14"/>
  <c r="AP148" i="14"/>
  <c r="AO152" i="14"/>
  <c r="AP155" i="14"/>
  <c r="AP158" i="14"/>
  <c r="AN160" i="14"/>
  <c r="AP161" i="14"/>
  <c r="AO167" i="14"/>
  <c r="AP168" i="14"/>
  <c r="AO169" i="14"/>
  <c r="AP170" i="14"/>
  <c r="AP171" i="14"/>
  <c r="AP173" i="14"/>
  <c r="AO173" i="14"/>
  <c r="AN176" i="14"/>
  <c r="AO177" i="14"/>
  <c r="AP178" i="14"/>
  <c r="AO183" i="14"/>
  <c r="AP187" i="14"/>
  <c r="AO187" i="14"/>
  <c r="AP188" i="14"/>
  <c r="AO192" i="14"/>
  <c r="AO198" i="14"/>
  <c r="AJ16" i="14"/>
  <c r="AJ12" i="14"/>
  <c r="AI17" i="14"/>
  <c r="AO17" i="14"/>
  <c r="AJ20" i="14"/>
  <c r="AP20" i="14"/>
  <c r="AI21" i="14"/>
  <c r="AO21" i="14"/>
  <c r="AJ24" i="14"/>
  <c r="AP24" i="14"/>
  <c r="AI25" i="14"/>
  <c r="AO25" i="14"/>
  <c r="AJ28" i="14"/>
  <c r="AP28" i="14"/>
  <c r="AI29" i="14"/>
  <c r="AO29" i="14"/>
  <c r="AJ32" i="14"/>
  <c r="AP32" i="14"/>
  <c r="AI33" i="14"/>
  <c r="AO33" i="14"/>
  <c r="AJ36" i="14"/>
  <c r="AP36" i="14"/>
  <c r="AI37" i="14"/>
  <c r="AO37" i="14"/>
  <c r="AJ42" i="14"/>
  <c r="AP42" i="14"/>
  <c r="AI43" i="14"/>
  <c r="AI39" i="14"/>
  <c r="AJ46" i="14"/>
  <c r="AP46" i="14"/>
  <c r="AI47" i="14"/>
  <c r="AO47" i="14"/>
  <c r="AJ50" i="14"/>
  <c r="AP50" i="14"/>
  <c r="AI51" i="14"/>
  <c r="AO51" i="14"/>
  <c r="AJ54" i="14"/>
  <c r="AP54" i="14"/>
  <c r="AI55" i="14"/>
  <c r="AO55" i="14"/>
  <c r="AJ58" i="14"/>
  <c r="AP58" i="14"/>
  <c r="AI59" i="14"/>
  <c r="AO59" i="14"/>
  <c r="AJ62" i="14"/>
  <c r="AP62" i="14"/>
  <c r="AI63" i="14"/>
  <c r="AO63" i="14"/>
  <c r="N68" i="14"/>
  <c r="AP68" i="14"/>
  <c r="AI70" i="14"/>
  <c r="AO70" i="14"/>
  <c r="AL71" i="14"/>
  <c r="AO71" i="14"/>
  <c r="AC72" i="14"/>
  <c r="AH72" i="14"/>
  <c r="AJ72" i="14"/>
  <c r="AP72" i="14"/>
  <c r="AO125" i="14"/>
  <c r="AN126" i="14"/>
  <c r="AP177" i="14"/>
  <c r="AO180" i="14"/>
  <c r="AO191" i="14"/>
  <c r="AO194" i="14"/>
  <c r="X12" i="14"/>
  <c r="N15" i="14"/>
  <c r="AK15" i="14"/>
  <c r="AN15" i="14"/>
  <c r="N19" i="14"/>
  <c r="AK19" i="14"/>
  <c r="AN19" i="14"/>
  <c r="N23" i="14"/>
  <c r="AK23" i="14"/>
  <c r="AN23" i="14"/>
  <c r="N27" i="14"/>
  <c r="AK27" i="14"/>
  <c r="AN27" i="14"/>
  <c r="N31" i="14"/>
  <c r="AK31" i="14"/>
  <c r="AN31" i="14"/>
  <c r="N35" i="14"/>
  <c r="AK35" i="14"/>
  <c r="AN35" i="14"/>
  <c r="X39" i="14"/>
  <c r="N41" i="14"/>
  <c r="AH41" i="14"/>
  <c r="AH39" i="14"/>
  <c r="N45" i="14"/>
  <c r="AK45" i="14"/>
  <c r="AN45" i="14"/>
  <c r="N49" i="14"/>
  <c r="AK49" i="14"/>
  <c r="AN49" i="14"/>
  <c r="N53" i="14"/>
  <c r="AK53" i="14"/>
  <c r="AN53" i="14"/>
  <c r="N57" i="14"/>
  <c r="AK57" i="14"/>
  <c r="AN57" i="14"/>
  <c r="N61" i="14"/>
  <c r="AK61" i="14"/>
  <c r="AN61" i="14"/>
  <c r="N65" i="14"/>
  <c r="AK65" i="14"/>
  <c r="AN65" i="14"/>
  <c r="AI68" i="14"/>
  <c r="AL72" i="14"/>
  <c r="AO72" i="14"/>
  <c r="N72" i="14"/>
  <c r="AK72" i="14"/>
  <c r="AN72" i="14"/>
  <c r="AP87" i="14"/>
  <c r="AP97" i="14"/>
  <c r="AP121" i="14"/>
  <c r="AP122" i="14"/>
  <c r="AO162" i="14"/>
  <c r="AN170" i="14"/>
  <c r="AP185" i="14"/>
  <c r="AO193" i="14"/>
  <c r="I12" i="14"/>
  <c r="N16" i="14"/>
  <c r="AK16" i="14"/>
  <c r="AN16" i="14"/>
  <c r="N20" i="14"/>
  <c r="AK20" i="14"/>
  <c r="AN20" i="14"/>
  <c r="N24" i="14"/>
  <c r="AK24" i="14"/>
  <c r="AN24" i="14"/>
  <c r="N28" i="14"/>
  <c r="AK28" i="14"/>
  <c r="AN28" i="14"/>
  <c r="N32" i="14"/>
  <c r="AK32" i="14"/>
  <c r="AN32" i="14"/>
  <c r="N36" i="14"/>
  <c r="AK36" i="14"/>
  <c r="AN36" i="14"/>
  <c r="I39" i="14"/>
  <c r="N42" i="14"/>
  <c r="AK42" i="14"/>
  <c r="AN42" i="14"/>
  <c r="N46" i="14"/>
  <c r="AK46" i="14"/>
  <c r="AN46" i="14"/>
  <c r="N50" i="14"/>
  <c r="AK50" i="14"/>
  <c r="AN50" i="14"/>
  <c r="N54" i="14"/>
  <c r="AK54" i="14"/>
  <c r="AN54" i="14"/>
  <c r="N58" i="14"/>
  <c r="AK58" i="14"/>
  <c r="AN58" i="14"/>
  <c r="N62" i="14"/>
  <c r="AK62" i="14"/>
  <c r="AN62" i="14"/>
  <c r="AQ66" i="14"/>
  <c r="AQ11" i="14"/>
  <c r="AP74" i="14"/>
  <c r="AO74" i="14"/>
  <c r="AO80" i="14"/>
  <c r="AO86" i="14"/>
  <c r="AP88" i="14"/>
  <c r="AO91" i="14"/>
  <c r="AP92" i="14"/>
  <c r="AO100" i="14"/>
  <c r="AP106" i="14"/>
  <c r="AO110" i="14"/>
  <c r="AP112" i="14"/>
  <c r="AP114" i="14"/>
  <c r="AO115" i="14"/>
  <c r="AO120" i="14"/>
  <c r="AO124" i="14"/>
  <c r="AO126" i="14"/>
  <c r="AP127" i="14"/>
  <c r="AO130" i="14"/>
  <c r="AO136" i="14"/>
  <c r="AP139" i="14"/>
  <c r="AP142" i="14"/>
  <c r="AP145" i="14"/>
  <c r="AP147" i="14"/>
  <c r="AP151" i="14"/>
  <c r="AP154" i="14"/>
  <c r="AO155" i="14"/>
  <c r="AP157" i="14"/>
  <c r="AO158" i="14"/>
  <c r="AP162" i="14"/>
  <c r="AP165" i="14"/>
  <c r="AO168" i="14"/>
  <c r="AN169" i="14"/>
  <c r="AO178" i="14"/>
  <c r="AO196" i="14"/>
  <c r="N73" i="14"/>
  <c r="AK73" i="14"/>
  <c r="AN73" i="14"/>
  <c r="AC74" i="14"/>
  <c r="AH74" i="14"/>
  <c r="AI76" i="14"/>
  <c r="AO76" i="14"/>
  <c r="N77" i="14"/>
  <c r="AK77" i="14"/>
  <c r="AN77" i="14"/>
  <c r="AC78" i="14"/>
  <c r="AH78" i="14"/>
  <c r="AJ79" i="14"/>
  <c r="AP79" i="14"/>
  <c r="AI80" i="14"/>
  <c r="AJ83" i="14"/>
  <c r="AP83" i="14"/>
  <c r="AI84" i="14"/>
  <c r="AO84" i="14"/>
  <c r="AJ87" i="14"/>
  <c r="N89" i="14"/>
  <c r="AK89" i="14"/>
  <c r="AN89" i="14"/>
  <c r="AC90" i="14"/>
  <c r="AH90" i="14"/>
  <c r="AN90" i="14"/>
  <c r="N93" i="14"/>
  <c r="AK93" i="14"/>
  <c r="AN93" i="14"/>
  <c r="AC94" i="14"/>
  <c r="AH94" i="14"/>
  <c r="AN94" i="14"/>
  <c r="N97" i="14"/>
  <c r="AK97" i="14"/>
  <c r="AN97" i="14"/>
  <c r="AC98" i="14"/>
  <c r="AH98" i="14"/>
  <c r="AN98" i="14"/>
  <c r="N101" i="14"/>
  <c r="AK101" i="14"/>
  <c r="AN101" i="14"/>
  <c r="AC102" i="14"/>
  <c r="AH102" i="14"/>
  <c r="AN102" i="14"/>
  <c r="N105" i="14"/>
  <c r="AK105" i="14"/>
  <c r="AN105" i="14"/>
  <c r="AC106" i="14"/>
  <c r="AH106" i="14"/>
  <c r="AN106" i="14"/>
  <c r="AI108" i="14"/>
  <c r="AO108" i="14"/>
  <c r="N109" i="14"/>
  <c r="AK109" i="14"/>
  <c r="AN109" i="14"/>
  <c r="AC110" i="14"/>
  <c r="AH110" i="14"/>
  <c r="N113" i="14"/>
  <c r="AK113" i="14"/>
  <c r="AN113" i="14"/>
  <c r="AC114" i="14"/>
  <c r="AH114" i="14"/>
  <c r="N117" i="14"/>
  <c r="AK117" i="14"/>
  <c r="AN117" i="14"/>
  <c r="AC118" i="14"/>
  <c r="AH118" i="14"/>
  <c r="N121" i="14"/>
  <c r="AK121" i="14"/>
  <c r="AN121" i="14"/>
  <c r="AC122" i="14"/>
  <c r="AH122" i="14"/>
  <c r="AN122" i="14"/>
  <c r="N125" i="14"/>
  <c r="AK125" i="14"/>
  <c r="AN125" i="14"/>
  <c r="AC126" i="14"/>
  <c r="AH126" i="14"/>
  <c r="AI128" i="14"/>
  <c r="AO128" i="14"/>
  <c r="N129" i="14"/>
  <c r="AK129" i="14"/>
  <c r="AN129" i="14"/>
  <c r="AC130" i="14"/>
  <c r="AH130" i="14"/>
  <c r="AI132" i="14"/>
  <c r="AO132" i="14"/>
  <c r="N133" i="14"/>
  <c r="AK133" i="14"/>
  <c r="AN133" i="14"/>
  <c r="AC134" i="14"/>
  <c r="AH134" i="14"/>
  <c r="AI136" i="14"/>
  <c r="N137" i="14"/>
  <c r="AK137" i="14"/>
  <c r="AN137" i="14"/>
  <c r="AC138" i="14"/>
  <c r="AH138" i="14"/>
  <c r="AI140" i="14"/>
  <c r="AO140" i="14"/>
  <c r="N141" i="14"/>
  <c r="AK141" i="14"/>
  <c r="AN141" i="14"/>
  <c r="AC142" i="14"/>
  <c r="AH142" i="14"/>
  <c r="AI144" i="14"/>
  <c r="AO144" i="14"/>
  <c r="N145" i="14"/>
  <c r="AK145" i="14"/>
  <c r="AN145" i="14"/>
  <c r="AC146" i="14"/>
  <c r="AH146" i="14"/>
  <c r="AI148" i="14"/>
  <c r="AO148" i="14"/>
  <c r="N149" i="14"/>
  <c r="AK149" i="14"/>
  <c r="AN149" i="14"/>
  <c r="AC150" i="14"/>
  <c r="AH150" i="14"/>
  <c r="AI152" i="14"/>
  <c r="N153" i="14"/>
  <c r="AK153" i="14"/>
  <c r="AN153" i="14"/>
  <c r="AC154" i="14"/>
  <c r="AH154" i="14"/>
  <c r="AI156" i="14"/>
  <c r="AO156" i="14"/>
  <c r="N157" i="14"/>
  <c r="AK157" i="14"/>
  <c r="AN157" i="14"/>
  <c r="AI162" i="14"/>
  <c r="AC163" i="14"/>
  <c r="AH163" i="14"/>
  <c r="AN163" i="14"/>
  <c r="AI165" i="14"/>
  <c r="AO165" i="14"/>
  <c r="N166" i="14"/>
  <c r="AK166" i="14"/>
  <c r="AN166" i="14"/>
  <c r="AC169" i="14"/>
  <c r="AH169" i="14"/>
  <c r="N171" i="14"/>
  <c r="AK171" i="14"/>
  <c r="AN171" i="14"/>
  <c r="AC172" i="14"/>
  <c r="AH172" i="14"/>
  <c r="AC175" i="14"/>
  <c r="AH175" i="14"/>
  <c r="AI176" i="14"/>
  <c r="AO176" i="14"/>
  <c r="AC177" i="14"/>
  <c r="AH177" i="14"/>
  <c r="AN177" i="14"/>
  <c r="AI179" i="14"/>
  <c r="AO179" i="14"/>
  <c r="AC180" i="14"/>
  <c r="AH180" i="14"/>
  <c r="AN180" i="14"/>
  <c r="AC182" i="14"/>
  <c r="AH182" i="14"/>
  <c r="AN182" i="14"/>
  <c r="AC184" i="14"/>
  <c r="AH184" i="14"/>
  <c r="AN184" i="14"/>
  <c r="AI185" i="14"/>
  <c r="AO185" i="14"/>
  <c r="N186" i="14"/>
  <c r="AK186" i="14"/>
  <c r="AN186" i="14"/>
  <c r="AC187" i="14"/>
  <c r="AH187" i="14"/>
  <c r="AN187" i="14"/>
  <c r="AI189" i="14"/>
  <c r="AO189" i="14"/>
  <c r="AC190" i="14"/>
  <c r="AH190" i="14"/>
  <c r="AN190" i="14"/>
  <c r="AC192" i="14"/>
  <c r="AH192" i="14"/>
  <c r="AN192" i="14"/>
  <c r="AC194" i="14"/>
  <c r="AH194" i="14"/>
  <c r="AN194" i="14"/>
  <c r="N197" i="14"/>
  <c r="AK197" i="14"/>
  <c r="AN197" i="14"/>
  <c r="AC198" i="14"/>
  <c r="AH198" i="14"/>
  <c r="AN198" i="14"/>
  <c r="AP199" i="14"/>
  <c r="AO200" i="14"/>
  <c r="AP200" i="14"/>
  <c r="AN204" i="14"/>
  <c r="AP205" i="14"/>
  <c r="AO207" i="14"/>
  <c r="AP208" i="14"/>
  <c r="AP213" i="14"/>
  <c r="AP216" i="14"/>
  <c r="AO221" i="14"/>
  <c r="AP223" i="14"/>
  <c r="AO224" i="14"/>
  <c r="AO228" i="14"/>
  <c r="AO230" i="14"/>
  <c r="AO233" i="14"/>
  <c r="AP234" i="14"/>
  <c r="AP236" i="14"/>
  <c r="AP239" i="14"/>
  <c r="AN240" i="14"/>
  <c r="AO241" i="14"/>
  <c r="AP243" i="14"/>
  <c r="AO244" i="14"/>
  <c r="AP247" i="14"/>
  <c r="AO248" i="14"/>
  <c r="AP248" i="14"/>
  <c r="AO250" i="14"/>
  <c r="AO252" i="14"/>
  <c r="AP254" i="14"/>
  <c r="AO257" i="14"/>
  <c r="AP259" i="14"/>
  <c r="AO260" i="14"/>
  <c r="AP263" i="14"/>
  <c r="AO264" i="14"/>
  <c r="AP266" i="14"/>
  <c r="AP269" i="14"/>
  <c r="AP273" i="14"/>
  <c r="AO274" i="14"/>
  <c r="AP277" i="14"/>
  <c r="AP280" i="14"/>
  <c r="AO281" i="14"/>
  <c r="AP283" i="14"/>
  <c r="AO284" i="14"/>
  <c r="AO286" i="14"/>
  <c r="AP288" i="14"/>
  <c r="AO289" i="14"/>
  <c r="AO293" i="14"/>
  <c r="AP294" i="14"/>
  <c r="AI73" i="14"/>
  <c r="AO73" i="14"/>
  <c r="AI77" i="14"/>
  <c r="AO77" i="14"/>
  <c r="N78" i="14"/>
  <c r="AK78" i="14"/>
  <c r="AI81" i="14"/>
  <c r="AO81" i="14"/>
  <c r="N82" i="14"/>
  <c r="AK82" i="14"/>
  <c r="AN82" i="14"/>
  <c r="AI85" i="14"/>
  <c r="AO85" i="14"/>
  <c r="N86" i="14"/>
  <c r="AK86" i="14"/>
  <c r="AN86" i="14"/>
  <c r="AI89" i="14"/>
  <c r="AO89" i="14"/>
  <c r="AI93" i="14"/>
  <c r="AO93" i="14"/>
  <c r="AJ96" i="14"/>
  <c r="AP96" i="14"/>
  <c r="AI97" i="14"/>
  <c r="AO97" i="14"/>
  <c r="AJ100" i="14"/>
  <c r="AP100" i="14"/>
  <c r="AI101" i="14"/>
  <c r="AO101" i="14"/>
  <c r="AJ104" i="14"/>
  <c r="AP104" i="14"/>
  <c r="AI105" i="14"/>
  <c r="AO105" i="14"/>
  <c r="AI109" i="14"/>
  <c r="AO109" i="14"/>
  <c r="N110" i="14"/>
  <c r="AK110" i="14"/>
  <c r="AN110" i="14"/>
  <c r="AC111" i="14"/>
  <c r="AH111" i="14"/>
  <c r="AI113" i="14"/>
  <c r="AO113" i="14"/>
  <c r="N114" i="14"/>
  <c r="AK114" i="14"/>
  <c r="AJ116" i="14"/>
  <c r="AP116" i="14"/>
  <c r="AI117" i="14"/>
  <c r="AO117" i="14"/>
  <c r="N118" i="14"/>
  <c r="AK118" i="14"/>
  <c r="AN118" i="14"/>
  <c r="AC119" i="14"/>
  <c r="AH119" i="14"/>
  <c r="AI121" i="14"/>
  <c r="AO121" i="14"/>
  <c r="AC123" i="14"/>
  <c r="AH123" i="14"/>
  <c r="AN123" i="14"/>
  <c r="AJ124" i="14"/>
  <c r="AP124" i="14"/>
  <c r="AI125" i="14"/>
  <c r="AC127" i="14"/>
  <c r="AH127" i="14"/>
  <c r="AI129" i="14"/>
  <c r="AO129" i="14"/>
  <c r="N130" i="14"/>
  <c r="AK130" i="14"/>
  <c r="AN130" i="14"/>
  <c r="AC131" i="14"/>
  <c r="AH131" i="14"/>
  <c r="AI133" i="14"/>
  <c r="AO133" i="14"/>
  <c r="N134" i="14"/>
  <c r="AK134" i="14"/>
  <c r="AN134" i="14"/>
  <c r="AI137" i="14"/>
  <c r="AO137" i="14"/>
  <c r="N138" i="14"/>
  <c r="AK138" i="14"/>
  <c r="AC139" i="14"/>
  <c r="AH139" i="14"/>
  <c r="AI141" i="14"/>
  <c r="AO141" i="14"/>
  <c r="N142" i="14"/>
  <c r="AK142" i="14"/>
  <c r="AN142" i="14"/>
  <c r="AC143" i="14"/>
  <c r="AH143" i="14"/>
  <c r="N146" i="14"/>
  <c r="AK146" i="14"/>
  <c r="AN146" i="14"/>
  <c r="AC147" i="14"/>
  <c r="AH147" i="14"/>
  <c r="AI149" i="14"/>
  <c r="AO149" i="14"/>
  <c r="N150" i="14"/>
  <c r="AK150" i="14"/>
  <c r="AC151" i="14"/>
  <c r="AH151" i="14"/>
  <c r="AI153" i="14"/>
  <c r="AO153" i="14"/>
  <c r="N154" i="14"/>
  <c r="AK154" i="14"/>
  <c r="AC155" i="14"/>
  <c r="AH155" i="14"/>
  <c r="AI157" i="14"/>
  <c r="AO157" i="14"/>
  <c r="N158" i="14"/>
  <c r="AK158" i="14"/>
  <c r="AN158" i="14"/>
  <c r="AC159" i="14"/>
  <c r="AH159" i="14"/>
  <c r="AI160" i="14"/>
  <c r="AO160" i="14"/>
  <c r="AC161" i="14"/>
  <c r="AH161" i="14"/>
  <c r="AN161" i="14"/>
  <c r="AC164" i="14"/>
  <c r="AH164" i="14"/>
  <c r="AI166" i="14"/>
  <c r="AO166" i="14"/>
  <c r="AC167" i="14"/>
  <c r="AH167" i="14"/>
  <c r="AN167" i="14"/>
  <c r="AI171" i="14"/>
  <c r="AO171" i="14"/>
  <c r="N172" i="14"/>
  <c r="AK172" i="14"/>
  <c r="AN172" i="14"/>
  <c r="AC173" i="14"/>
  <c r="AH173" i="14"/>
  <c r="AN173" i="14"/>
  <c r="AI174" i="14"/>
  <c r="AO174" i="14"/>
  <c r="N175" i="14"/>
  <c r="AK175" i="14"/>
  <c r="AN175" i="14"/>
  <c r="AC178" i="14"/>
  <c r="AH178" i="14"/>
  <c r="AJ181" i="14"/>
  <c r="AP181" i="14"/>
  <c r="AJ183" i="14"/>
  <c r="AP183" i="14"/>
  <c r="AI186" i="14"/>
  <c r="AO186" i="14"/>
  <c r="AJ191" i="14"/>
  <c r="AP191" i="14"/>
  <c r="AJ193" i="14"/>
  <c r="AP193" i="14"/>
  <c r="AJ196" i="14"/>
  <c r="AP196" i="14"/>
  <c r="AI197" i="14"/>
  <c r="AO197" i="14"/>
  <c r="AO202" i="14"/>
  <c r="AO246" i="14"/>
  <c r="N75" i="14"/>
  <c r="AK75" i="14"/>
  <c r="AN75" i="14"/>
  <c r="N79" i="14"/>
  <c r="AK79" i="14"/>
  <c r="AN79" i="14"/>
  <c r="N83" i="14"/>
  <c r="AK83" i="14"/>
  <c r="AN83" i="14"/>
  <c r="N87" i="14"/>
  <c r="AK87" i="14"/>
  <c r="AN87" i="14"/>
  <c r="N99" i="14"/>
  <c r="AK99" i="14"/>
  <c r="AN99" i="14"/>
  <c r="N103" i="14"/>
  <c r="AK103" i="14"/>
  <c r="AN103" i="14"/>
  <c r="N107" i="14"/>
  <c r="AK107" i="14"/>
  <c r="AN107" i="14"/>
  <c r="N111" i="14"/>
  <c r="AK111" i="14"/>
  <c r="N115" i="14"/>
  <c r="AK115" i="14"/>
  <c r="AN115" i="14"/>
  <c r="N119" i="14"/>
  <c r="AK119" i="14"/>
  <c r="AN119" i="14"/>
  <c r="N127" i="14"/>
  <c r="AK127" i="14"/>
  <c r="N131" i="14"/>
  <c r="AK131" i="14"/>
  <c r="AN131" i="14"/>
  <c r="N135" i="14"/>
  <c r="AK135" i="14"/>
  <c r="AN135" i="14"/>
  <c r="N139" i="14"/>
  <c r="AK139" i="14"/>
  <c r="AN139" i="14"/>
  <c r="N143" i="14"/>
  <c r="AK143" i="14"/>
  <c r="AN143" i="14"/>
  <c r="N147" i="14"/>
  <c r="AK147" i="14"/>
  <c r="N151" i="14"/>
  <c r="AK151" i="14"/>
  <c r="AN151" i="14"/>
  <c r="N155" i="14"/>
  <c r="AK155" i="14"/>
  <c r="AN155" i="14"/>
  <c r="N159" i="14"/>
  <c r="AK159" i="14"/>
  <c r="AN159" i="14"/>
  <c r="N164" i="14"/>
  <c r="AK164" i="14"/>
  <c r="N178" i="14"/>
  <c r="AK178" i="14"/>
  <c r="N188" i="14"/>
  <c r="AK188" i="14"/>
  <c r="AN188" i="14"/>
  <c r="N195" i="14"/>
  <c r="AK195" i="14"/>
  <c r="AN195" i="14"/>
  <c r="AP204" i="14"/>
  <c r="AN208" i="14"/>
  <c r="AO226" i="14"/>
  <c r="AP231" i="14"/>
  <c r="AN232" i="14"/>
  <c r="AO240" i="14"/>
  <c r="AO249" i="14"/>
  <c r="AP292" i="14"/>
  <c r="N76" i="14"/>
  <c r="AK76" i="14"/>
  <c r="AN76" i="14"/>
  <c r="N80" i="14"/>
  <c r="AK80" i="14"/>
  <c r="AN80" i="14"/>
  <c r="N84" i="14"/>
  <c r="AK84" i="14"/>
  <c r="AN84" i="14"/>
  <c r="N88" i="14"/>
  <c r="AK88" i="14"/>
  <c r="AN88" i="14"/>
  <c r="N92" i="14"/>
  <c r="AK92" i="14"/>
  <c r="AN92" i="14"/>
  <c r="N96" i="14"/>
  <c r="AK96" i="14"/>
  <c r="AN96" i="14"/>
  <c r="N100" i="14"/>
  <c r="AK100" i="14"/>
  <c r="AN100" i="14"/>
  <c r="N104" i="14"/>
  <c r="AK104" i="14"/>
  <c r="AN104" i="14"/>
  <c r="N108" i="14"/>
  <c r="AK108" i="14"/>
  <c r="AN108" i="14"/>
  <c r="N112" i="14"/>
  <c r="AK112" i="14"/>
  <c r="AN112" i="14"/>
  <c r="N116" i="14"/>
  <c r="AK116" i="14"/>
  <c r="AN116" i="14"/>
  <c r="N120" i="14"/>
  <c r="AK120" i="14"/>
  <c r="AN120" i="14"/>
  <c r="N124" i="14"/>
  <c r="AK124" i="14"/>
  <c r="AN124" i="14"/>
  <c r="N128" i="14"/>
  <c r="AK128" i="14"/>
  <c r="AN128" i="14"/>
  <c r="N132" i="14"/>
  <c r="AK132" i="14"/>
  <c r="AN132" i="14"/>
  <c r="N136" i="14"/>
  <c r="AK136" i="14"/>
  <c r="AN136" i="14"/>
  <c r="N140" i="14"/>
  <c r="AK140" i="14"/>
  <c r="AN140" i="14"/>
  <c r="N144" i="14"/>
  <c r="AK144" i="14"/>
  <c r="AN144" i="14"/>
  <c r="N148" i="14"/>
  <c r="AK148" i="14"/>
  <c r="AN148" i="14"/>
  <c r="N152" i="14"/>
  <c r="AK152" i="14"/>
  <c r="AN152" i="14"/>
  <c r="N156" i="14"/>
  <c r="AK156" i="14"/>
  <c r="AN156" i="14"/>
  <c r="N162" i="14"/>
  <c r="AK162" i="14"/>
  <c r="AN162" i="14"/>
  <c r="N165" i="14"/>
  <c r="AK165" i="14"/>
  <c r="AN165" i="14"/>
  <c r="N168" i="14"/>
  <c r="AK168" i="14"/>
  <c r="AN168" i="14"/>
  <c r="N179" i="14"/>
  <c r="AK179" i="14"/>
  <c r="AN179" i="14"/>
  <c r="N189" i="14"/>
  <c r="AK189" i="14"/>
  <c r="AN189" i="14"/>
  <c r="N196" i="14"/>
  <c r="AK196" i="14"/>
  <c r="AN196" i="14"/>
  <c r="AO203" i="14"/>
  <c r="AP203" i="14"/>
  <c r="AP206" i="14"/>
  <c r="AN210" i="14"/>
  <c r="AN212" i="14"/>
  <c r="AP214" i="14"/>
  <c r="AP215" i="14"/>
  <c r="AO216" i="14"/>
  <c r="AP218" i="14"/>
  <c r="AP220" i="14"/>
  <c r="AP226" i="14"/>
  <c r="AO227" i="14"/>
  <c r="AO234" i="14"/>
  <c r="AO236" i="14"/>
  <c r="AP240" i="14"/>
  <c r="AP242" i="14"/>
  <c r="AP245" i="14"/>
  <c r="AP249" i="14"/>
  <c r="AP251" i="14"/>
  <c r="AP256" i="14"/>
  <c r="AO259" i="14"/>
  <c r="AP262" i="14"/>
  <c r="AP265" i="14"/>
  <c r="AO266" i="14"/>
  <c r="AP268" i="14"/>
  <c r="AO269" i="14"/>
  <c r="AP272" i="14"/>
  <c r="AO273" i="14"/>
  <c r="AP276" i="14"/>
  <c r="AO277" i="14"/>
  <c r="AO280" i="14"/>
  <c r="AO283" i="14"/>
  <c r="AP285" i="14"/>
  <c r="AP287" i="14"/>
  <c r="AO288" i="14"/>
  <c r="AP290" i="14"/>
  <c r="AP296" i="14"/>
  <c r="AO297" i="14"/>
  <c r="AP297" i="14"/>
  <c r="AO299" i="14"/>
  <c r="AO301" i="14"/>
  <c r="AN302" i="14"/>
  <c r="AO304" i="14"/>
  <c r="AP304" i="14"/>
  <c r="AN305" i="14"/>
  <c r="AP305" i="14"/>
  <c r="AC200" i="14"/>
  <c r="AH200" i="14"/>
  <c r="N202" i="14"/>
  <c r="AK202" i="14"/>
  <c r="AN202" i="14"/>
  <c r="AC203" i="14"/>
  <c r="AH203" i="14"/>
  <c r="AC205" i="14"/>
  <c r="AH205" i="14"/>
  <c r="AN205" i="14"/>
  <c r="AC207" i="14"/>
  <c r="AH207" i="14"/>
  <c r="AN207" i="14"/>
  <c r="AC209" i="14"/>
  <c r="AH209" i="14"/>
  <c r="AN209" i="14"/>
  <c r="AI210" i="14"/>
  <c r="AO210" i="14"/>
  <c r="AC211" i="14"/>
  <c r="AH211" i="14"/>
  <c r="AN211" i="14"/>
  <c r="AC213" i="14"/>
  <c r="AH213" i="14"/>
  <c r="AN213" i="14"/>
  <c r="N215" i="14"/>
  <c r="AK215" i="14"/>
  <c r="AN215" i="14"/>
  <c r="AC216" i="14"/>
  <c r="AH216" i="14"/>
  <c r="AI218" i="14"/>
  <c r="AO218" i="14"/>
  <c r="N219" i="14"/>
  <c r="AK219" i="14"/>
  <c r="AN219" i="14"/>
  <c r="AC220" i="14"/>
  <c r="AH220" i="14"/>
  <c r="N223" i="14"/>
  <c r="AK223" i="14"/>
  <c r="AN223" i="14"/>
  <c r="AC224" i="14"/>
  <c r="AH224" i="14"/>
  <c r="AI226" i="14"/>
  <c r="N227" i="14"/>
  <c r="AK227" i="14"/>
  <c r="AN227" i="14"/>
  <c r="AC228" i="14"/>
  <c r="AH228" i="14"/>
  <c r="N231" i="14"/>
  <c r="AK231" i="14"/>
  <c r="AN231" i="14"/>
  <c r="AC232" i="14"/>
  <c r="AH232" i="14"/>
  <c r="AI234" i="14"/>
  <c r="N235" i="14"/>
  <c r="AK235" i="14"/>
  <c r="AN235" i="14"/>
  <c r="AC236" i="14"/>
  <c r="AH236" i="14"/>
  <c r="AN236" i="14"/>
  <c r="N239" i="14"/>
  <c r="AK239" i="14"/>
  <c r="AN239" i="14"/>
  <c r="AC240" i="14"/>
  <c r="AH240" i="14"/>
  <c r="AI242" i="14"/>
  <c r="AO242" i="14"/>
  <c r="N243" i="14"/>
  <c r="AK243" i="14"/>
  <c r="AN243" i="14"/>
  <c r="AC244" i="14"/>
  <c r="AH244" i="14"/>
  <c r="AN244" i="14"/>
  <c r="AI246" i="14"/>
  <c r="N247" i="14"/>
  <c r="AK247" i="14"/>
  <c r="AN247" i="14"/>
  <c r="AC248" i="14"/>
  <c r="AH248" i="14"/>
  <c r="AI250" i="14"/>
  <c r="N251" i="14"/>
  <c r="AK251" i="14"/>
  <c r="AN251" i="14"/>
  <c r="AC252" i="14"/>
  <c r="AH252" i="14"/>
  <c r="AI254" i="14"/>
  <c r="AO254" i="14"/>
  <c r="N255" i="14"/>
  <c r="AK255" i="14"/>
  <c r="AN255" i="14"/>
  <c r="N259" i="14"/>
  <c r="AK259" i="14"/>
  <c r="AN259" i="14"/>
  <c r="AC260" i="14"/>
  <c r="AH260" i="14"/>
  <c r="AI262" i="14"/>
  <c r="AO262" i="14"/>
  <c r="N263" i="14"/>
  <c r="AK263" i="14"/>
  <c r="AN263" i="14"/>
  <c r="AC264" i="14"/>
  <c r="AH264" i="14"/>
  <c r="AI266" i="14"/>
  <c r="N267" i="14"/>
  <c r="AK267" i="14"/>
  <c r="AN267" i="14"/>
  <c r="AC268" i="14"/>
  <c r="AH268" i="14"/>
  <c r="AI270" i="14"/>
  <c r="AO270" i="14"/>
  <c r="N271" i="14"/>
  <c r="AK271" i="14"/>
  <c r="AN271" i="14"/>
  <c r="AC272" i="14"/>
  <c r="AH272" i="14"/>
  <c r="AI274" i="14"/>
  <c r="N275" i="14"/>
  <c r="AK275" i="14"/>
  <c r="AN275" i="14"/>
  <c r="AC276" i="14"/>
  <c r="AH276" i="14"/>
  <c r="AI278" i="14"/>
  <c r="AO278" i="14"/>
  <c r="N279" i="14"/>
  <c r="AK279" i="14"/>
  <c r="AN279" i="14"/>
  <c r="AC280" i="14"/>
  <c r="AH280" i="14"/>
  <c r="N283" i="14"/>
  <c r="AK283" i="14"/>
  <c r="AN283" i="14"/>
  <c r="AC284" i="14"/>
  <c r="AH284" i="14"/>
  <c r="AI286" i="14"/>
  <c r="N287" i="14"/>
  <c r="AK287" i="14"/>
  <c r="AN287" i="14"/>
  <c r="AC288" i="14"/>
  <c r="AH288" i="14"/>
  <c r="AJ289" i="14"/>
  <c r="AP289" i="14"/>
  <c r="N291" i="14"/>
  <c r="AK291" i="14"/>
  <c r="AN291" i="14"/>
  <c r="AC292" i="14"/>
  <c r="AH292" i="14"/>
  <c r="AN292" i="14"/>
  <c r="AI294" i="14"/>
  <c r="AO294" i="14"/>
  <c r="N295" i="14"/>
  <c r="AK295" i="14"/>
  <c r="AN295" i="14"/>
  <c r="AC296" i="14"/>
  <c r="AH296" i="14"/>
  <c r="AI298" i="14"/>
  <c r="AO298" i="14"/>
  <c r="AM298" i="14"/>
  <c r="AP298" i="14"/>
  <c r="N299" i="14"/>
  <c r="AK299" i="14"/>
  <c r="AN299" i="14"/>
  <c r="AC300" i="14"/>
  <c r="AH300" i="14"/>
  <c r="AM302" i="14"/>
  <c r="AP302" i="14"/>
  <c r="N303" i="14"/>
  <c r="AK303" i="14"/>
  <c r="AN303" i="14"/>
  <c r="AC304" i="14"/>
  <c r="AH304" i="14"/>
  <c r="AP310" i="14"/>
  <c r="AP317" i="14"/>
  <c r="AO324" i="14"/>
  <c r="AP326" i="14"/>
  <c r="AO327" i="14"/>
  <c r="AP329" i="14"/>
  <c r="AO332" i="14"/>
  <c r="AP336" i="14"/>
  <c r="AP338" i="14"/>
  <c r="AP341" i="14"/>
  <c r="AO348" i="14"/>
  <c r="AO353" i="14"/>
  <c r="AP366" i="14"/>
  <c r="AO381" i="14"/>
  <c r="AP382" i="14"/>
  <c r="AO382" i="14"/>
  <c r="AO391" i="14"/>
  <c r="AO393" i="14"/>
  <c r="AP394" i="14"/>
  <c r="AO394" i="14"/>
  <c r="AO398" i="14"/>
  <c r="AP399" i="14"/>
  <c r="AO401" i="14"/>
  <c r="AP401" i="14"/>
  <c r="AO405" i="14"/>
  <c r="AP405" i="14"/>
  <c r="AO409" i="14"/>
  <c r="AP409" i="14"/>
  <c r="AO416" i="14"/>
  <c r="AI199" i="14"/>
  <c r="AO199" i="14"/>
  <c r="N200" i="14"/>
  <c r="AK200" i="14"/>
  <c r="AN200" i="14"/>
  <c r="AJ201" i="14"/>
  <c r="AP201" i="14"/>
  <c r="AI202" i="14"/>
  <c r="N203" i="14"/>
  <c r="AK203" i="14"/>
  <c r="AN203" i="14"/>
  <c r="AJ212" i="14"/>
  <c r="AP212" i="14"/>
  <c r="AI215" i="14"/>
  <c r="AO215" i="14"/>
  <c r="N216" i="14"/>
  <c r="AK216" i="14"/>
  <c r="AC217" i="14"/>
  <c r="AH217" i="14"/>
  <c r="AI219" i="14"/>
  <c r="AO219" i="14"/>
  <c r="N220" i="14"/>
  <c r="AK220" i="14"/>
  <c r="AN220" i="14"/>
  <c r="AC221" i="14"/>
  <c r="AH221" i="14"/>
  <c r="AJ222" i="14"/>
  <c r="AP222" i="14"/>
  <c r="AI223" i="14"/>
  <c r="AO223" i="14"/>
  <c r="N224" i="14"/>
  <c r="AK224" i="14"/>
  <c r="AC225" i="14"/>
  <c r="AH225" i="14"/>
  <c r="N228" i="14"/>
  <c r="AK228" i="14"/>
  <c r="AN228" i="14"/>
  <c r="AJ230" i="14"/>
  <c r="AP230" i="14"/>
  <c r="AI231" i="14"/>
  <c r="AO231" i="14"/>
  <c r="AI235" i="14"/>
  <c r="AO235" i="14"/>
  <c r="AC237" i="14"/>
  <c r="AH237" i="14"/>
  <c r="AJ238" i="14"/>
  <c r="AP238" i="14"/>
  <c r="AI239" i="14"/>
  <c r="AO239" i="14"/>
  <c r="AC241" i="14"/>
  <c r="AH241" i="14"/>
  <c r="AI243" i="14"/>
  <c r="AO243" i="14"/>
  <c r="AI247" i="14"/>
  <c r="AO247" i="14"/>
  <c r="N248" i="14"/>
  <c r="AK248" i="14"/>
  <c r="AC249" i="14"/>
  <c r="AH249" i="14"/>
  <c r="AN249" i="14"/>
  <c r="AI251" i="14"/>
  <c r="AO251" i="14"/>
  <c r="N252" i="14"/>
  <c r="AK252" i="14"/>
  <c r="AN252" i="14"/>
  <c r="AC253" i="14"/>
  <c r="AH253" i="14"/>
  <c r="AI255" i="14"/>
  <c r="AO255" i="14"/>
  <c r="N256" i="14"/>
  <c r="AK256" i="14"/>
  <c r="AN256" i="14"/>
  <c r="AC257" i="14"/>
  <c r="AH257" i="14"/>
  <c r="AJ258" i="14"/>
  <c r="AP258" i="14"/>
  <c r="AI259" i="14"/>
  <c r="N260" i="14"/>
  <c r="AK260" i="14"/>
  <c r="AN260" i="14"/>
  <c r="AC261" i="14"/>
  <c r="AH261" i="14"/>
  <c r="AI263" i="14"/>
  <c r="AO263" i="14"/>
  <c r="N264" i="14"/>
  <c r="AK264" i="14"/>
  <c r="AN264" i="14"/>
  <c r="AC265" i="14"/>
  <c r="AH265" i="14"/>
  <c r="AI267" i="14"/>
  <c r="AO267" i="14"/>
  <c r="N268" i="14"/>
  <c r="AK268" i="14"/>
  <c r="AN268" i="14"/>
  <c r="AC269" i="14"/>
  <c r="AH269" i="14"/>
  <c r="AI271" i="14"/>
  <c r="AO271" i="14"/>
  <c r="N272" i="14"/>
  <c r="AK272" i="14"/>
  <c r="AN272" i="14"/>
  <c r="AC273" i="14"/>
  <c r="AH273" i="14"/>
  <c r="AI275" i="14"/>
  <c r="AO275" i="14"/>
  <c r="N276" i="14"/>
  <c r="AK276" i="14"/>
  <c r="AN276" i="14"/>
  <c r="AC277" i="14"/>
  <c r="AH277" i="14"/>
  <c r="AI279" i="14"/>
  <c r="AO279" i="14"/>
  <c r="N280" i="14"/>
  <c r="AK280" i="14"/>
  <c r="AN280" i="14"/>
  <c r="AC281" i="14"/>
  <c r="AH281" i="14"/>
  <c r="AJ282" i="14"/>
  <c r="AP282" i="14"/>
  <c r="AI283" i="14"/>
  <c r="N284" i="14"/>
  <c r="AK284" i="14"/>
  <c r="AI287" i="14"/>
  <c r="AO287" i="14"/>
  <c r="N288" i="14"/>
  <c r="AK288" i="14"/>
  <c r="AN288" i="14"/>
  <c r="AJ290" i="14"/>
  <c r="AI291" i="14"/>
  <c r="AO291" i="14"/>
  <c r="AI295" i="14"/>
  <c r="AO295" i="14"/>
  <c r="N296" i="14"/>
  <c r="AK296" i="14"/>
  <c r="AN296" i="14"/>
  <c r="AC297" i="14"/>
  <c r="AH297" i="14"/>
  <c r="N300" i="14"/>
  <c r="AK300" i="14"/>
  <c r="AN300" i="14"/>
  <c r="AC301" i="14"/>
  <c r="AH301" i="14"/>
  <c r="AN301" i="14"/>
  <c r="N304" i="14"/>
  <c r="AK304" i="14"/>
  <c r="AN304" i="14"/>
  <c r="AC305" i="14"/>
  <c r="AH305" i="14"/>
  <c r="AO309" i="14"/>
  <c r="AO311" i="14"/>
  <c r="AP311" i="14"/>
  <c r="AP315" i="14"/>
  <c r="AP318" i="14"/>
  <c r="AO319" i="14"/>
  <c r="AP324" i="14"/>
  <c r="AO325" i="14"/>
  <c r="AP327" i="14"/>
  <c r="AO328" i="14"/>
  <c r="AP332" i="14"/>
  <c r="AP334" i="14"/>
  <c r="AP339" i="14"/>
  <c r="AO344" i="14"/>
  <c r="AP345" i="14"/>
  <c r="AP348" i="14"/>
  <c r="AP349" i="14"/>
  <c r="AP353" i="14"/>
  <c r="AP354" i="14"/>
  <c r="AN355" i="14"/>
  <c r="AN358" i="14"/>
  <c r="AP359" i="14"/>
  <c r="AP360" i="14"/>
  <c r="AO361" i="14"/>
  <c r="AO362" i="14"/>
  <c r="AO363" i="14"/>
  <c r="AO364" i="14"/>
  <c r="AP375" i="14"/>
  <c r="AO376" i="14"/>
  <c r="AO380" i="14"/>
  <c r="AP380" i="14"/>
  <c r="AP381" i="14"/>
  <c r="AO387" i="14"/>
  <c r="AO390" i="14"/>
  <c r="AP391" i="14"/>
  <c r="AP393" i="14"/>
  <c r="AO412" i="14"/>
  <c r="AO418" i="14"/>
  <c r="N217" i="14"/>
  <c r="AK217" i="14"/>
  <c r="AN217" i="14"/>
  <c r="N221" i="14"/>
  <c r="AK221" i="14"/>
  <c r="AN221" i="14"/>
  <c r="N225" i="14"/>
  <c r="AK225" i="14"/>
  <c r="AN225" i="14"/>
  <c r="AJ227" i="14"/>
  <c r="AP227" i="14"/>
  <c r="N229" i="14"/>
  <c r="AK229" i="14"/>
  <c r="AN229" i="14"/>
  <c r="N233" i="14"/>
  <c r="AK233" i="14"/>
  <c r="AN233" i="14"/>
  <c r="N237" i="14"/>
  <c r="AK237" i="14"/>
  <c r="N241" i="14"/>
  <c r="AK241" i="14"/>
  <c r="AN241" i="14"/>
  <c r="N245" i="14"/>
  <c r="AK245" i="14"/>
  <c r="AN245" i="14"/>
  <c r="N253" i="14"/>
  <c r="AK253" i="14"/>
  <c r="AN253" i="14"/>
  <c r="N257" i="14"/>
  <c r="AK257" i="14"/>
  <c r="N261" i="14"/>
  <c r="AK261" i="14"/>
  <c r="N265" i="14"/>
  <c r="AK265" i="14"/>
  <c r="AN265" i="14"/>
  <c r="N269" i="14"/>
  <c r="AK269" i="14"/>
  <c r="AN269" i="14"/>
  <c r="N273" i="14"/>
  <c r="AK273" i="14"/>
  <c r="AN273" i="14"/>
  <c r="N277" i="14"/>
  <c r="AK277" i="14"/>
  <c r="N281" i="14"/>
  <c r="AK281" i="14"/>
  <c r="AN281" i="14"/>
  <c r="N285" i="14"/>
  <c r="AK285" i="14"/>
  <c r="AN285" i="14"/>
  <c r="N289" i="14"/>
  <c r="AK289" i="14"/>
  <c r="AN289" i="14"/>
  <c r="N293" i="14"/>
  <c r="AK293" i="14"/>
  <c r="AN293" i="14"/>
  <c r="N297" i="14"/>
  <c r="AK297" i="14"/>
  <c r="AN297" i="14"/>
  <c r="AJ299" i="14"/>
  <c r="AP299" i="14"/>
  <c r="AJ303" i="14"/>
  <c r="AP303" i="14"/>
  <c r="AO351" i="14"/>
  <c r="AP371" i="14"/>
  <c r="AP374" i="14"/>
  <c r="AP379" i="14"/>
  <c r="AO400" i="14"/>
  <c r="N218" i="14"/>
  <c r="AK218" i="14"/>
  <c r="AN218" i="14"/>
  <c r="N222" i="14"/>
  <c r="AK222" i="14"/>
  <c r="AN222" i="14"/>
  <c r="N226" i="14"/>
  <c r="AK226" i="14"/>
  <c r="AN226" i="14"/>
  <c r="N230" i="14"/>
  <c r="AK230" i="14"/>
  <c r="AN230" i="14"/>
  <c r="N234" i="14"/>
  <c r="AK234" i="14"/>
  <c r="AN234" i="14"/>
  <c r="N238" i="14"/>
  <c r="AK238" i="14"/>
  <c r="AN238" i="14"/>
  <c r="N242" i="14"/>
  <c r="AK242" i="14"/>
  <c r="AN242" i="14"/>
  <c r="N246" i="14"/>
  <c r="AK246" i="14"/>
  <c r="AN246" i="14"/>
  <c r="N250" i="14"/>
  <c r="AK250" i="14"/>
  <c r="AN250" i="14"/>
  <c r="N254" i="14"/>
  <c r="AK254" i="14"/>
  <c r="AN254" i="14"/>
  <c r="N258" i="14"/>
  <c r="AK258" i="14"/>
  <c r="AN258" i="14"/>
  <c r="N262" i="14"/>
  <c r="AK262" i="14"/>
  <c r="AN262" i="14"/>
  <c r="N266" i="14"/>
  <c r="AK266" i="14"/>
  <c r="AN266" i="14"/>
  <c r="N270" i="14"/>
  <c r="AK270" i="14"/>
  <c r="AN270" i="14"/>
  <c r="N274" i="14"/>
  <c r="AK274" i="14"/>
  <c r="AN274" i="14"/>
  <c r="N278" i="14"/>
  <c r="AK278" i="14"/>
  <c r="AN278" i="14"/>
  <c r="N282" i="14"/>
  <c r="AK282" i="14"/>
  <c r="AN282" i="14"/>
  <c r="N286" i="14"/>
  <c r="AK286" i="14"/>
  <c r="AN286" i="14"/>
  <c r="N290" i="14"/>
  <c r="AK290" i="14"/>
  <c r="AN290" i="14"/>
  <c r="N294" i="14"/>
  <c r="AK294" i="14"/>
  <c r="AN294" i="14"/>
  <c r="AN306" i="14"/>
  <c r="AP307" i="14"/>
  <c r="AN308" i="14"/>
  <c r="AO308" i="14"/>
  <c r="AO310" i="14"/>
  <c r="AO316" i="14"/>
  <c r="AP323" i="14"/>
  <c r="AO326" i="14"/>
  <c r="AP331" i="14"/>
  <c r="AO341" i="14"/>
  <c r="AN344" i="14"/>
  <c r="AO350" i="14"/>
  <c r="AP355" i="14"/>
  <c r="AN356" i="14"/>
  <c r="AO357" i="14"/>
  <c r="AP358" i="14"/>
  <c r="AO368" i="14"/>
  <c r="AP369" i="14"/>
  <c r="AP370" i="14"/>
  <c r="AP373" i="14"/>
  <c r="AP378" i="14"/>
  <c r="AP385" i="14"/>
  <c r="AP388" i="14"/>
  <c r="AP397" i="14"/>
  <c r="AN403" i="14"/>
  <c r="AN407" i="14"/>
  <c r="AN411" i="14"/>
  <c r="AP413" i="14"/>
  <c r="AN414" i="14"/>
  <c r="AC307" i="14"/>
  <c r="AH307" i="14"/>
  <c r="N310" i="14"/>
  <c r="AK310" i="14"/>
  <c r="AN310" i="14"/>
  <c r="AC311" i="14"/>
  <c r="AH311" i="14"/>
  <c r="AN311" i="14"/>
  <c r="AJ312" i="14"/>
  <c r="AP312" i="14"/>
  <c r="AI313" i="14"/>
  <c r="AO313" i="14"/>
  <c r="N314" i="14"/>
  <c r="AK314" i="14"/>
  <c r="AN314" i="14"/>
  <c r="AC315" i="14"/>
  <c r="AH315" i="14"/>
  <c r="AN315" i="14"/>
  <c r="AI317" i="14"/>
  <c r="AO317" i="14"/>
  <c r="N318" i="14"/>
  <c r="AK318" i="14"/>
  <c r="AN318" i="14"/>
  <c r="AC319" i="14"/>
  <c r="AH319" i="14"/>
  <c r="N322" i="14"/>
  <c r="AK322" i="14"/>
  <c r="AN322" i="14"/>
  <c r="AC323" i="14"/>
  <c r="AH323" i="14"/>
  <c r="AN323" i="14"/>
  <c r="AI325" i="14"/>
  <c r="N326" i="14"/>
  <c r="AK326" i="14"/>
  <c r="AN326" i="14"/>
  <c r="AC327" i="14"/>
  <c r="AH327" i="14"/>
  <c r="AI329" i="14"/>
  <c r="AO329" i="14"/>
  <c r="N330" i="14"/>
  <c r="AK330" i="14"/>
  <c r="AN330" i="14"/>
  <c r="AC331" i="14"/>
  <c r="AH331" i="14"/>
  <c r="AN331" i="14"/>
  <c r="AI333" i="14"/>
  <c r="AO333" i="14"/>
  <c r="N334" i="14"/>
  <c r="AK334" i="14"/>
  <c r="AN334" i="14"/>
  <c r="AC335" i="14"/>
  <c r="AH335" i="14"/>
  <c r="AI337" i="14"/>
  <c r="AO337" i="14"/>
  <c r="N338" i="14"/>
  <c r="AK338" i="14"/>
  <c r="AN338" i="14"/>
  <c r="AC339" i="14"/>
  <c r="AH339" i="14"/>
  <c r="AN339" i="14"/>
  <c r="AI341" i="14"/>
  <c r="N342" i="14"/>
  <c r="AK342" i="14"/>
  <c r="AN342" i="14"/>
  <c r="AC343" i="14"/>
  <c r="AH343" i="14"/>
  <c r="AI345" i="14"/>
  <c r="AO345" i="14"/>
  <c r="N346" i="14"/>
  <c r="AK346" i="14"/>
  <c r="AN346" i="14"/>
  <c r="AC347" i="14"/>
  <c r="AH347" i="14"/>
  <c r="AC352" i="14"/>
  <c r="AH352" i="14"/>
  <c r="AJ357" i="14"/>
  <c r="AP357" i="14"/>
  <c r="AI360" i="14"/>
  <c r="AO360" i="14"/>
  <c r="AC361" i="14"/>
  <c r="AH361" i="14"/>
  <c r="AN361" i="14"/>
  <c r="AC364" i="14"/>
  <c r="AH364" i="14"/>
  <c r="AI366" i="14"/>
  <c r="AO366" i="14"/>
  <c r="N367" i="14"/>
  <c r="AK367" i="14"/>
  <c r="AN367" i="14"/>
  <c r="AC370" i="14"/>
  <c r="AH370" i="14"/>
  <c r="AN370" i="14"/>
  <c r="N372" i="14"/>
  <c r="AK372" i="14"/>
  <c r="AN372" i="14"/>
  <c r="AC373" i="14"/>
  <c r="AH373" i="14"/>
  <c r="AN373" i="14"/>
  <c r="N375" i="14"/>
  <c r="AK375" i="14"/>
  <c r="AN375" i="14"/>
  <c r="AJ376" i="14"/>
  <c r="AP376" i="14"/>
  <c r="AC378" i="14"/>
  <c r="AH378" i="14"/>
  <c r="N380" i="14"/>
  <c r="AK380" i="14"/>
  <c r="AN380" i="14"/>
  <c r="AC381" i="14"/>
  <c r="AH381" i="14"/>
  <c r="AN381" i="14"/>
  <c r="N384" i="14"/>
  <c r="AK384" i="14"/>
  <c r="AN384" i="14"/>
  <c r="AC385" i="14"/>
  <c r="AH385" i="14"/>
  <c r="N388" i="14"/>
  <c r="AK388" i="14"/>
  <c r="AN388" i="14"/>
  <c r="AC389" i="14"/>
  <c r="AH389" i="14"/>
  <c r="AJ390" i="14"/>
  <c r="AP390" i="14"/>
  <c r="N392" i="14"/>
  <c r="AK392" i="14"/>
  <c r="AN392" i="14"/>
  <c r="AC393" i="14"/>
  <c r="AH393" i="14"/>
  <c r="AN393" i="14"/>
  <c r="N396" i="14"/>
  <c r="AK396" i="14"/>
  <c r="AN396" i="14"/>
  <c r="AC397" i="14"/>
  <c r="AH397" i="14"/>
  <c r="N400" i="14"/>
  <c r="AK400" i="14"/>
  <c r="AN400" i="14"/>
  <c r="AC401" i="14"/>
  <c r="AH401" i="14"/>
  <c r="AM403" i="14"/>
  <c r="AP403" i="14"/>
  <c r="N404" i="14"/>
  <c r="AK404" i="14"/>
  <c r="AN404" i="14"/>
  <c r="AC405" i="14"/>
  <c r="AH405" i="14"/>
  <c r="AM407" i="14"/>
  <c r="AP407" i="14"/>
  <c r="N408" i="14"/>
  <c r="AK408" i="14"/>
  <c r="AN408" i="14"/>
  <c r="AC409" i="14"/>
  <c r="AH409" i="14"/>
  <c r="AM411" i="14"/>
  <c r="AP411" i="14"/>
  <c r="N412" i="14"/>
  <c r="AK412" i="14"/>
  <c r="AN412" i="14"/>
  <c r="AC413" i="14"/>
  <c r="AH413" i="14"/>
  <c r="AM415" i="14"/>
  <c r="AP415" i="14"/>
  <c r="N416" i="14"/>
  <c r="AK416" i="14"/>
  <c r="AN416" i="14"/>
  <c r="AC417" i="14"/>
  <c r="AH417" i="14"/>
  <c r="AO422" i="14"/>
  <c r="AP424" i="14"/>
  <c r="AO425" i="14"/>
  <c r="AP427" i="14"/>
  <c r="AP429" i="14"/>
  <c r="AO429" i="14"/>
  <c r="AP430" i="14"/>
  <c r="AP435" i="14"/>
  <c r="AP442" i="14"/>
  <c r="AO444" i="14"/>
  <c r="AP444" i="14"/>
  <c r="AP447" i="14"/>
  <c r="AP449" i="14"/>
  <c r="AO450" i="14"/>
  <c r="AP452" i="14"/>
  <c r="AP454" i="14"/>
  <c r="AO457" i="14"/>
  <c r="AP463" i="14"/>
  <c r="AO465" i="14"/>
  <c r="AO481" i="14"/>
  <c r="AI306" i="14"/>
  <c r="AO306" i="14"/>
  <c r="N307" i="14"/>
  <c r="AK307" i="14"/>
  <c r="AN307" i="14"/>
  <c r="AJ309" i="14"/>
  <c r="AP309" i="14"/>
  <c r="AI310" i="14"/>
  <c r="AI314" i="14"/>
  <c r="AO314" i="14"/>
  <c r="AI318" i="14"/>
  <c r="AO318" i="14"/>
  <c r="N319" i="14"/>
  <c r="AK319" i="14"/>
  <c r="AN319" i="14"/>
  <c r="AC320" i="14"/>
  <c r="AH320" i="14"/>
  <c r="AJ321" i="14"/>
  <c r="AP321" i="14"/>
  <c r="AI322" i="14"/>
  <c r="AO322" i="14"/>
  <c r="AC324" i="14"/>
  <c r="AH324" i="14"/>
  <c r="AI326" i="14"/>
  <c r="N327" i="14"/>
  <c r="AK327" i="14"/>
  <c r="AN327" i="14"/>
  <c r="AI330" i="14"/>
  <c r="AO330" i="14"/>
  <c r="AC332" i="14"/>
  <c r="AH332" i="14"/>
  <c r="AI334" i="14"/>
  <c r="AO334" i="14"/>
  <c r="N335" i="14"/>
  <c r="AK335" i="14"/>
  <c r="AN335" i="14"/>
  <c r="AC336" i="14"/>
  <c r="AH336" i="14"/>
  <c r="AI338" i="14"/>
  <c r="AO338" i="14"/>
  <c r="AC340" i="14"/>
  <c r="AH340" i="14"/>
  <c r="AI342" i="14"/>
  <c r="AO342" i="14"/>
  <c r="N343" i="14"/>
  <c r="AK343" i="14"/>
  <c r="AN343" i="14"/>
  <c r="AC344" i="14"/>
  <c r="AH344" i="14"/>
  <c r="AI346" i="14"/>
  <c r="AO346" i="14"/>
  <c r="N347" i="14"/>
  <c r="AK347" i="14"/>
  <c r="AN347" i="14"/>
  <c r="AC348" i="14"/>
  <c r="AH348" i="14"/>
  <c r="AI349" i="14"/>
  <c r="AO349" i="14"/>
  <c r="AI351" i="14"/>
  <c r="N352" i="14"/>
  <c r="AK352" i="14"/>
  <c r="AN352" i="14"/>
  <c r="AC353" i="14"/>
  <c r="AH353" i="14"/>
  <c r="AI354" i="14"/>
  <c r="AO354" i="14"/>
  <c r="AC355" i="14"/>
  <c r="AH355" i="14"/>
  <c r="AI358" i="14"/>
  <c r="AO358" i="14"/>
  <c r="AC359" i="14"/>
  <c r="AH359" i="14"/>
  <c r="AN359" i="14"/>
  <c r="AC362" i="14"/>
  <c r="AH362" i="14"/>
  <c r="N364" i="14"/>
  <c r="AK364" i="14"/>
  <c r="AC365" i="14"/>
  <c r="AH365" i="14"/>
  <c r="AI367" i="14"/>
  <c r="AO367" i="14"/>
  <c r="AI369" i="14"/>
  <c r="AO369" i="14"/>
  <c r="AI372" i="14"/>
  <c r="AO372" i="14"/>
  <c r="AI375" i="14"/>
  <c r="AO375" i="14"/>
  <c r="AI377" i="14"/>
  <c r="AO377" i="14"/>
  <c r="N378" i="14"/>
  <c r="AK378" i="14"/>
  <c r="AI380" i="14"/>
  <c r="AC382" i="14"/>
  <c r="AH382" i="14"/>
  <c r="AN382" i="14"/>
  <c r="AI384" i="14"/>
  <c r="AO384" i="14"/>
  <c r="N385" i="14"/>
  <c r="AK385" i="14"/>
  <c r="AC386" i="14"/>
  <c r="AH386" i="14"/>
  <c r="AN386" i="14"/>
  <c r="AI388" i="14"/>
  <c r="AO388" i="14"/>
  <c r="N389" i="14"/>
  <c r="AK389" i="14"/>
  <c r="AN389" i="14"/>
  <c r="AI392" i="14"/>
  <c r="AO392" i="14"/>
  <c r="AC394" i="14"/>
  <c r="AH394" i="14"/>
  <c r="AN394" i="14"/>
  <c r="AI396" i="14"/>
  <c r="AO396" i="14"/>
  <c r="N397" i="14"/>
  <c r="AK397" i="14"/>
  <c r="AN397" i="14"/>
  <c r="AI400" i="14"/>
  <c r="N401" i="14"/>
  <c r="AK401" i="14"/>
  <c r="AC402" i="14"/>
  <c r="AH402" i="14"/>
  <c r="AN402" i="14"/>
  <c r="N405" i="14"/>
  <c r="AK405" i="14"/>
  <c r="AN405" i="14"/>
  <c r="AC406" i="14"/>
  <c r="AH406" i="14"/>
  <c r="AN406" i="14"/>
  <c r="N409" i="14"/>
  <c r="AK409" i="14"/>
  <c r="AN409" i="14"/>
  <c r="AC410" i="14"/>
  <c r="AH410" i="14"/>
  <c r="AN410" i="14"/>
  <c r="N413" i="14"/>
  <c r="AK413" i="14"/>
  <c r="AN413" i="14"/>
  <c r="AC414" i="14"/>
  <c r="AH414" i="14"/>
  <c r="N417" i="14"/>
  <c r="AK417" i="14"/>
  <c r="AC418" i="14"/>
  <c r="AH418" i="14"/>
  <c r="AN418" i="14"/>
  <c r="AO419" i="14"/>
  <c r="AM419" i="14"/>
  <c r="AP419" i="14"/>
  <c r="AO420" i="14"/>
  <c r="AP425" i="14"/>
  <c r="AO428" i="14"/>
  <c r="AP428" i="14"/>
  <c r="AO434" i="14"/>
  <c r="AO436" i="14"/>
  <c r="AP437" i="14"/>
  <c r="AP439" i="14"/>
  <c r="AP441" i="14"/>
  <c r="AO441" i="14"/>
  <c r="AO446" i="14"/>
  <c r="AO448" i="14"/>
  <c r="AP448" i="14"/>
  <c r="AP450" i="14"/>
  <c r="AO453" i="14"/>
  <c r="AO459" i="14"/>
  <c r="AP459" i="14"/>
  <c r="AO460" i="14"/>
  <c r="AP461" i="14"/>
  <c r="AO462" i="14"/>
  <c r="AO475" i="14"/>
  <c r="AN480" i="14"/>
  <c r="N312" i="14"/>
  <c r="AK312" i="14"/>
  <c r="AN312" i="14"/>
  <c r="N320" i="14"/>
  <c r="AK320" i="14"/>
  <c r="AN320" i="14"/>
  <c r="N324" i="14"/>
  <c r="AK324" i="14"/>
  <c r="AN324" i="14"/>
  <c r="N328" i="14"/>
  <c r="AK328" i="14"/>
  <c r="AN328" i="14"/>
  <c r="N332" i="14"/>
  <c r="AK332" i="14"/>
  <c r="AN332" i="14"/>
  <c r="N336" i="14"/>
  <c r="AK336" i="14"/>
  <c r="AN336" i="14"/>
  <c r="N340" i="14"/>
  <c r="AK340" i="14"/>
  <c r="AN340" i="14"/>
  <c r="N348" i="14"/>
  <c r="AK348" i="14"/>
  <c r="N353" i="14"/>
  <c r="AK353" i="14"/>
  <c r="AJ356" i="14"/>
  <c r="AP356" i="14"/>
  <c r="N362" i="14"/>
  <c r="AK362" i="14"/>
  <c r="AN362" i="14"/>
  <c r="AJ363" i="14"/>
  <c r="AP363" i="14"/>
  <c r="N365" i="14"/>
  <c r="AK365" i="14"/>
  <c r="AN365" i="14"/>
  <c r="AJ404" i="14"/>
  <c r="AP404" i="14"/>
  <c r="AJ408" i="14"/>
  <c r="AP408" i="14"/>
  <c r="AJ412" i="14"/>
  <c r="AP412" i="14"/>
  <c r="AJ416" i="14"/>
  <c r="AP416" i="14"/>
  <c r="AO423" i="14"/>
  <c r="AO449" i="14"/>
  <c r="N309" i="14"/>
  <c r="AK309" i="14"/>
  <c r="AN309" i="14"/>
  <c r="N313" i="14"/>
  <c r="AK313" i="14"/>
  <c r="AN313" i="14"/>
  <c r="N317" i="14"/>
  <c r="AK317" i="14"/>
  <c r="AN317" i="14"/>
  <c r="N321" i="14"/>
  <c r="AK321" i="14"/>
  <c r="AN321" i="14"/>
  <c r="N325" i="14"/>
  <c r="AK325" i="14"/>
  <c r="AN325" i="14"/>
  <c r="N329" i="14"/>
  <c r="AK329" i="14"/>
  <c r="AN329" i="14"/>
  <c r="N333" i="14"/>
  <c r="AK333" i="14"/>
  <c r="AN333" i="14"/>
  <c r="N337" i="14"/>
  <c r="AK337" i="14"/>
  <c r="AN337" i="14"/>
  <c r="N341" i="14"/>
  <c r="AK341" i="14"/>
  <c r="AN341" i="14"/>
  <c r="N345" i="14"/>
  <c r="AK345" i="14"/>
  <c r="AN345" i="14"/>
  <c r="N360" i="14"/>
  <c r="AK360" i="14"/>
  <c r="AN360" i="14"/>
  <c r="N366" i="14"/>
  <c r="AK366" i="14"/>
  <c r="AN366" i="14"/>
  <c r="N383" i="14"/>
  <c r="AK383" i="14"/>
  <c r="AN383" i="14"/>
  <c r="N387" i="14"/>
  <c r="AK387" i="14"/>
  <c r="AN387" i="14"/>
  <c r="N391" i="14"/>
  <c r="AK391" i="14"/>
  <c r="AN391" i="14"/>
  <c r="N395" i="14"/>
  <c r="AK395" i="14"/>
  <c r="AN395" i="14"/>
  <c r="N399" i="14"/>
  <c r="AK399" i="14"/>
  <c r="AN399" i="14"/>
  <c r="AP421" i="14"/>
  <c r="AP432" i="14"/>
  <c r="AN433" i="14"/>
  <c r="AO437" i="14"/>
  <c r="AP445" i="14"/>
  <c r="AP451" i="14"/>
  <c r="AP453" i="14"/>
  <c r="AO461" i="14"/>
  <c r="AP464" i="14"/>
  <c r="AP468" i="14"/>
  <c r="AC420" i="14"/>
  <c r="AH420" i="14"/>
  <c r="N423" i="14"/>
  <c r="AK423" i="14"/>
  <c r="AN423" i="14"/>
  <c r="AC424" i="14"/>
  <c r="AH424" i="14"/>
  <c r="AI426" i="14"/>
  <c r="AO426" i="14"/>
  <c r="N427" i="14"/>
  <c r="AK427" i="14"/>
  <c r="AN427" i="14"/>
  <c r="AC428" i="14"/>
  <c r="AH428" i="14"/>
  <c r="N431" i="14"/>
  <c r="AK431" i="14"/>
  <c r="AN431" i="14"/>
  <c r="AC432" i="14"/>
  <c r="AH432" i="14"/>
  <c r="N435" i="14"/>
  <c r="AK435" i="14"/>
  <c r="AN435" i="14"/>
  <c r="AC436" i="14"/>
  <c r="AH436" i="14"/>
  <c r="AN436" i="14"/>
  <c r="N439" i="14"/>
  <c r="AK439" i="14"/>
  <c r="AN439" i="14"/>
  <c r="AC440" i="14"/>
  <c r="AH440" i="14"/>
  <c r="N443" i="14"/>
  <c r="AK443" i="14"/>
  <c r="AN443" i="14"/>
  <c r="AC444" i="14"/>
  <c r="AH444" i="14"/>
  <c r="N447" i="14"/>
  <c r="AK447" i="14"/>
  <c r="AN447" i="14"/>
  <c r="AC448" i="14"/>
  <c r="AH448" i="14"/>
  <c r="N451" i="14"/>
  <c r="AK451" i="14"/>
  <c r="AN451" i="14"/>
  <c r="AC452" i="14"/>
  <c r="AH452" i="14"/>
  <c r="AN452" i="14"/>
  <c r="N455" i="14"/>
  <c r="AK455" i="14"/>
  <c r="AN455" i="14"/>
  <c r="AC456" i="14"/>
  <c r="AH456" i="14"/>
  <c r="AN456" i="14"/>
  <c r="N459" i="14"/>
  <c r="AK459" i="14"/>
  <c r="AN459" i="14"/>
  <c r="AC460" i="14"/>
  <c r="AH460" i="14"/>
  <c r="AN460" i="14"/>
  <c r="N463" i="14"/>
  <c r="AK463" i="14"/>
  <c r="AN463" i="14"/>
  <c r="AC464" i="14"/>
  <c r="AH464" i="14"/>
  <c r="N467" i="14"/>
  <c r="AK467" i="14"/>
  <c r="AN467" i="14"/>
  <c r="AC468" i="14"/>
  <c r="AH468" i="14"/>
  <c r="AL469" i="14"/>
  <c r="AO469" i="14"/>
  <c r="N469" i="14"/>
  <c r="AK469" i="14"/>
  <c r="AC469" i="14"/>
  <c r="AH469" i="14"/>
  <c r="AI470" i="14"/>
  <c r="AC470" i="14"/>
  <c r="AH470" i="14"/>
  <c r="AN470" i="14"/>
  <c r="AL470" i="14"/>
  <c r="AL472" i="14"/>
  <c r="AO472" i="14"/>
  <c r="AC475" i="14"/>
  <c r="AH475" i="14"/>
  <c r="N476" i="14"/>
  <c r="AK476" i="14"/>
  <c r="AN476" i="14"/>
  <c r="AJ476" i="14"/>
  <c r="AP476" i="14"/>
  <c r="AM479" i="14"/>
  <c r="AP479" i="14"/>
  <c r="AP485" i="14"/>
  <c r="AP487" i="14"/>
  <c r="AP489" i="14"/>
  <c r="AO492" i="14"/>
  <c r="AO494" i="14"/>
  <c r="AP499" i="14"/>
  <c r="AP501" i="14"/>
  <c r="AO512" i="14"/>
  <c r="AN515" i="14"/>
  <c r="N420" i="14"/>
  <c r="AK420" i="14"/>
  <c r="AN420" i="14"/>
  <c r="AC421" i="14"/>
  <c r="AH421" i="14"/>
  <c r="AN421" i="14"/>
  <c r="AJ422" i="14"/>
  <c r="AP422" i="14"/>
  <c r="AI423" i="14"/>
  <c r="N424" i="14"/>
  <c r="AK424" i="14"/>
  <c r="AC425" i="14"/>
  <c r="AH425" i="14"/>
  <c r="AI427" i="14"/>
  <c r="AO427" i="14"/>
  <c r="N428" i="14"/>
  <c r="AK428" i="14"/>
  <c r="AC429" i="14"/>
  <c r="AH429" i="14"/>
  <c r="AN429" i="14"/>
  <c r="AI431" i="14"/>
  <c r="AO431" i="14"/>
  <c r="N432" i="14"/>
  <c r="AK432" i="14"/>
  <c r="AN432" i="14"/>
  <c r="AC433" i="14"/>
  <c r="AH433" i="14"/>
  <c r="AI435" i="14"/>
  <c r="AO435" i="14"/>
  <c r="AI439" i="14"/>
  <c r="AO439" i="14"/>
  <c r="N440" i="14"/>
  <c r="AK440" i="14"/>
  <c r="AN440" i="14"/>
  <c r="AC441" i="14"/>
  <c r="AH441" i="14"/>
  <c r="AN441" i="14"/>
  <c r="AI443" i="14"/>
  <c r="AO443" i="14"/>
  <c r="N444" i="14"/>
  <c r="AK444" i="14"/>
  <c r="AN444" i="14"/>
  <c r="AC445" i="14"/>
  <c r="AH445" i="14"/>
  <c r="AN445" i="14"/>
  <c r="AI447" i="14"/>
  <c r="AO447" i="14"/>
  <c r="N448" i="14"/>
  <c r="AK448" i="14"/>
  <c r="AN448" i="14"/>
  <c r="AI451" i="14"/>
  <c r="AO451" i="14"/>
  <c r="AI455" i="14"/>
  <c r="AO455" i="14"/>
  <c r="AI459" i="14"/>
  <c r="AI463" i="14"/>
  <c r="AO463" i="14"/>
  <c r="N464" i="14"/>
  <c r="AK464" i="14"/>
  <c r="AN464" i="14"/>
  <c r="AI467" i="14"/>
  <c r="AO467" i="14"/>
  <c r="N468" i="14"/>
  <c r="AK468" i="14"/>
  <c r="AJ480" i="14"/>
  <c r="AP480" i="14"/>
  <c r="AP495" i="14"/>
  <c r="AP497" i="14"/>
  <c r="AO498" i="14"/>
  <c r="AO502" i="14"/>
  <c r="AO506" i="14"/>
  <c r="AO516" i="14"/>
  <c r="N425" i="14"/>
  <c r="AK425" i="14"/>
  <c r="AO474" i="14"/>
  <c r="AN475" i="14"/>
  <c r="AO480" i="14"/>
  <c r="AP481" i="14"/>
  <c r="AL484" i="14"/>
  <c r="AO484" i="14"/>
  <c r="N484" i="14"/>
  <c r="AK484" i="14"/>
  <c r="AN484" i="14"/>
  <c r="AO504" i="14"/>
  <c r="N422" i="14"/>
  <c r="AK422" i="14"/>
  <c r="AN422" i="14"/>
  <c r="N426" i="14"/>
  <c r="AK426" i="14"/>
  <c r="AN426" i="14"/>
  <c r="N430" i="14"/>
  <c r="AK430" i="14"/>
  <c r="AN430" i="14"/>
  <c r="N434" i="14"/>
  <c r="AK434" i="14"/>
  <c r="AN434" i="14"/>
  <c r="N438" i="14"/>
  <c r="AK438" i="14"/>
  <c r="AN438" i="14"/>
  <c r="N442" i="14"/>
  <c r="AK442" i="14"/>
  <c r="AN442" i="14"/>
  <c r="N446" i="14"/>
  <c r="AK446" i="14"/>
  <c r="AN446" i="14"/>
  <c r="N450" i="14"/>
  <c r="AK450" i="14"/>
  <c r="AN450" i="14"/>
  <c r="N454" i="14"/>
  <c r="AK454" i="14"/>
  <c r="AN454" i="14"/>
  <c r="N458" i="14"/>
  <c r="AK458" i="14"/>
  <c r="AN458" i="14"/>
  <c r="N462" i="14"/>
  <c r="AK462" i="14"/>
  <c r="AN462" i="14"/>
  <c r="N466" i="14"/>
  <c r="AK466" i="14"/>
  <c r="AN466" i="14"/>
  <c r="AJ472" i="14"/>
  <c r="AP472" i="14"/>
  <c r="AP475" i="14"/>
  <c r="AO478" i="14"/>
  <c r="AM483" i="14"/>
  <c r="AP483" i="14"/>
  <c r="N483" i="14"/>
  <c r="AK483" i="14"/>
  <c r="AN483" i="14"/>
  <c r="AP488" i="14"/>
  <c r="AP503" i="14"/>
  <c r="AP507" i="14"/>
  <c r="AN511" i="14"/>
  <c r="N473" i="14"/>
  <c r="AK473" i="14"/>
  <c r="AN473" i="14"/>
  <c r="AC474" i="14"/>
  <c r="AH474" i="14"/>
  <c r="AN474" i="14"/>
  <c r="N477" i="14"/>
  <c r="AK477" i="14"/>
  <c r="AN477" i="14"/>
  <c r="AC478" i="14"/>
  <c r="AH478" i="14"/>
  <c r="AN478" i="14"/>
  <c r="N481" i="14"/>
  <c r="AK481" i="14"/>
  <c r="AN481" i="14"/>
  <c r="AC482" i="14"/>
  <c r="AH482" i="14"/>
  <c r="AN482" i="14"/>
  <c r="N485" i="14"/>
  <c r="AK485" i="14"/>
  <c r="AN485" i="14"/>
  <c r="AC486" i="14"/>
  <c r="AH486" i="14"/>
  <c r="AN486" i="14"/>
  <c r="N489" i="14"/>
  <c r="AK489" i="14"/>
  <c r="AN489" i="14"/>
  <c r="AC490" i="14"/>
  <c r="AH490" i="14"/>
  <c r="AN490" i="14"/>
  <c r="N493" i="14"/>
  <c r="AK493" i="14"/>
  <c r="AN493" i="14"/>
  <c r="AC494" i="14"/>
  <c r="AH494" i="14"/>
  <c r="AN494" i="14"/>
  <c r="AI496" i="14"/>
  <c r="AO496" i="14"/>
  <c r="N497" i="14"/>
  <c r="AK497" i="14"/>
  <c r="AN497" i="14"/>
  <c r="AC498" i="14"/>
  <c r="AH498" i="14"/>
  <c r="AI500" i="14"/>
  <c r="AO500" i="14"/>
  <c r="N501" i="14"/>
  <c r="AK501" i="14"/>
  <c r="AN501" i="14"/>
  <c r="AC502" i="14"/>
  <c r="AH502" i="14"/>
  <c r="AI504" i="14"/>
  <c r="N505" i="14"/>
  <c r="AK505" i="14"/>
  <c r="AN505" i="14"/>
  <c r="AC506" i="14"/>
  <c r="AH506" i="14"/>
  <c r="AI508" i="14"/>
  <c r="AO508" i="14"/>
  <c r="N509" i="14"/>
  <c r="AK509" i="14"/>
  <c r="AN509" i="14"/>
  <c r="AL511" i="14"/>
  <c r="N512" i="14"/>
  <c r="AK512" i="14"/>
  <c r="AN512" i="14"/>
  <c r="AL515" i="14"/>
  <c r="N516" i="14"/>
  <c r="AK516" i="14"/>
  <c r="AN516" i="14"/>
  <c r="AL519" i="14"/>
  <c r="N520" i="14"/>
  <c r="AK520" i="14"/>
  <c r="AN520" i="14"/>
  <c r="AL523" i="14"/>
  <c r="N524" i="14"/>
  <c r="AK524" i="14"/>
  <c r="AN524" i="14"/>
  <c r="AI526" i="14"/>
  <c r="AL527" i="14"/>
  <c r="AP539" i="14"/>
  <c r="AP549" i="14"/>
  <c r="AP559" i="14"/>
  <c r="AP563" i="14"/>
  <c r="AP567" i="14"/>
  <c r="AP571" i="14"/>
  <c r="AJ484" i="14"/>
  <c r="AP484" i="14"/>
  <c r="AI485" i="14"/>
  <c r="AO485" i="14"/>
  <c r="AJ488" i="14"/>
  <c r="AI489" i="14"/>
  <c r="AO489" i="14"/>
  <c r="AJ492" i="14"/>
  <c r="AP492" i="14"/>
  <c r="AI493" i="14"/>
  <c r="AO493" i="14"/>
  <c r="AC495" i="14"/>
  <c r="AH495" i="14"/>
  <c r="AI497" i="14"/>
  <c r="AO497" i="14"/>
  <c r="N498" i="14"/>
  <c r="AK498" i="14"/>
  <c r="AN498" i="14"/>
  <c r="AC499" i="14"/>
  <c r="AH499" i="14"/>
  <c r="N502" i="14"/>
  <c r="AK502" i="14"/>
  <c r="AN502" i="14"/>
  <c r="AC503" i="14"/>
  <c r="AH503" i="14"/>
  <c r="N506" i="14"/>
  <c r="AK506" i="14"/>
  <c r="AN506" i="14"/>
  <c r="AC507" i="14"/>
  <c r="AH507" i="14"/>
  <c r="AP540" i="14"/>
  <c r="AN541" i="14"/>
  <c r="AO543" i="14"/>
  <c r="AP544" i="14"/>
  <c r="AN545" i="14"/>
  <c r="AO547" i="14"/>
  <c r="AP548" i="14"/>
  <c r="AO550" i="14"/>
  <c r="AO553" i="14"/>
  <c r="AP554" i="14"/>
  <c r="AN592" i="14"/>
  <c r="N487" i="14"/>
  <c r="AK487" i="14"/>
  <c r="AN487" i="14"/>
  <c r="N491" i="14"/>
  <c r="AK491" i="14"/>
  <c r="AN491" i="14"/>
  <c r="N495" i="14"/>
  <c r="AK495" i="14"/>
  <c r="AN495" i="14"/>
  <c r="N499" i="14"/>
  <c r="AK499" i="14"/>
  <c r="AN499" i="14"/>
  <c r="N503" i="14"/>
  <c r="AK503" i="14"/>
  <c r="N507" i="14"/>
  <c r="AK507" i="14"/>
  <c r="AN507" i="14"/>
  <c r="AI511" i="14"/>
  <c r="AI515" i="14"/>
  <c r="AI519" i="14"/>
  <c r="AI523" i="14"/>
  <c r="AI527" i="14"/>
  <c r="AP528" i="14"/>
  <c r="AP530" i="14"/>
  <c r="AO531" i="14"/>
  <c r="AP532" i="14"/>
  <c r="AP534" i="14"/>
  <c r="AP537" i="14"/>
  <c r="AP538" i="14"/>
  <c r="AO549" i="14"/>
  <c r="AP550" i="14"/>
  <c r="AO558" i="14"/>
  <c r="AO562" i="14"/>
  <c r="AO566" i="14"/>
  <c r="AO570" i="14"/>
  <c r="AO574" i="14"/>
  <c r="AP578" i="14"/>
  <c r="AP586" i="14"/>
  <c r="AP594" i="14"/>
  <c r="N488" i="14"/>
  <c r="AK488" i="14"/>
  <c r="AN488" i="14"/>
  <c r="N492" i="14"/>
  <c r="AK492" i="14"/>
  <c r="AN492" i="14"/>
  <c r="N496" i="14"/>
  <c r="AK496" i="14"/>
  <c r="AN496" i="14"/>
  <c r="AL510" i="14"/>
  <c r="AO510" i="14"/>
  <c r="N510" i="14"/>
  <c r="AK510" i="14"/>
  <c r="AN510" i="14"/>
  <c r="AL514" i="14"/>
  <c r="AO514" i="14"/>
  <c r="N514" i="14"/>
  <c r="AK514" i="14"/>
  <c r="AN514" i="14"/>
  <c r="AL518" i="14"/>
  <c r="AO518" i="14"/>
  <c r="N518" i="14"/>
  <c r="AK518" i="14"/>
  <c r="AN518" i="14"/>
  <c r="AL522" i="14"/>
  <c r="AO522" i="14"/>
  <c r="N522" i="14"/>
  <c r="AK522" i="14"/>
  <c r="AN522" i="14"/>
  <c r="AL526" i="14"/>
  <c r="AO526" i="14"/>
  <c r="N526" i="14"/>
  <c r="AK526" i="14"/>
  <c r="AN526" i="14"/>
  <c r="AP526" i="14"/>
  <c r="AO529" i="14"/>
  <c r="AO533" i="14"/>
  <c r="AO535" i="14"/>
  <c r="AO536" i="14"/>
  <c r="AO573" i="14"/>
  <c r="AP574" i="14"/>
  <c r="AO576" i="14"/>
  <c r="AP577" i="14"/>
  <c r="AN580" i="14"/>
  <c r="AP585" i="14"/>
  <c r="AN588" i="14"/>
  <c r="AN596" i="14"/>
  <c r="N530" i="14"/>
  <c r="AK530" i="14"/>
  <c r="AN530" i="14"/>
  <c r="AC531" i="14"/>
  <c r="AH531" i="14"/>
  <c r="AN531" i="14"/>
  <c r="N534" i="14"/>
  <c r="AK534" i="14"/>
  <c r="AN534" i="14"/>
  <c r="AC535" i="14"/>
  <c r="AH535" i="14"/>
  <c r="N538" i="14"/>
  <c r="AK538" i="14"/>
  <c r="AN538" i="14"/>
  <c r="AC539" i="14"/>
  <c r="AH539" i="14"/>
  <c r="N542" i="14"/>
  <c r="AK542" i="14"/>
  <c r="AN542" i="14"/>
  <c r="AC543" i="14"/>
  <c r="AH543" i="14"/>
  <c r="N546" i="14"/>
  <c r="AK546" i="14"/>
  <c r="AN546" i="14"/>
  <c r="AC547" i="14"/>
  <c r="AH547" i="14"/>
  <c r="N550" i="14"/>
  <c r="AK550" i="14"/>
  <c r="AN550" i="14"/>
  <c r="AC551" i="14"/>
  <c r="AH551" i="14"/>
  <c r="N554" i="14"/>
  <c r="AK554" i="14"/>
  <c r="AN554" i="14"/>
  <c r="AC555" i="14"/>
  <c r="AH555" i="14"/>
  <c r="N558" i="14"/>
  <c r="AK558" i="14"/>
  <c r="AN558" i="14"/>
  <c r="AC559" i="14"/>
  <c r="AH559" i="14"/>
  <c r="N562" i="14"/>
  <c r="AK562" i="14"/>
  <c r="AN562" i="14"/>
  <c r="AC563" i="14"/>
  <c r="AH563" i="14"/>
  <c r="N566" i="14"/>
  <c r="AK566" i="14"/>
  <c r="AN566" i="14"/>
  <c r="AC567" i="14"/>
  <c r="AH567" i="14"/>
  <c r="N570" i="14"/>
  <c r="AK570" i="14"/>
  <c r="AN570" i="14"/>
  <c r="AC571" i="14"/>
  <c r="AH571" i="14"/>
  <c r="N574" i="14"/>
  <c r="AK574" i="14"/>
  <c r="AN574" i="14"/>
  <c r="AC575" i="14"/>
  <c r="AH575" i="14"/>
  <c r="AL577" i="14"/>
  <c r="AO577" i="14"/>
  <c r="N577" i="14"/>
  <c r="AK577" i="14"/>
  <c r="AN577" i="14"/>
  <c r="AC578" i="14"/>
  <c r="AH578" i="14"/>
  <c r="AN578" i="14"/>
  <c r="AC579" i="14"/>
  <c r="AH579" i="14"/>
  <c r="AJ580" i="14"/>
  <c r="AP580" i="14"/>
  <c r="AL581" i="14"/>
  <c r="AO581" i="14"/>
  <c r="N581" i="14"/>
  <c r="AK581" i="14"/>
  <c r="AN581" i="14"/>
  <c r="AC582" i="14"/>
  <c r="AH582" i="14"/>
  <c r="AN582" i="14"/>
  <c r="AC583" i="14"/>
  <c r="AH583" i="14"/>
  <c r="AJ584" i="14"/>
  <c r="AP584" i="14"/>
  <c r="AL585" i="14"/>
  <c r="AO585" i="14"/>
  <c r="N585" i="14"/>
  <c r="AK585" i="14"/>
  <c r="AN585" i="14"/>
  <c r="AC586" i="14"/>
  <c r="AH586" i="14"/>
  <c r="AN586" i="14"/>
  <c r="AC587" i="14"/>
  <c r="AH587" i="14"/>
  <c r="AJ588" i="14"/>
  <c r="AP588" i="14"/>
  <c r="AL589" i="14"/>
  <c r="AO589" i="14"/>
  <c r="N589" i="14"/>
  <c r="AK589" i="14"/>
  <c r="AN589" i="14"/>
  <c r="AC590" i="14"/>
  <c r="AH590" i="14"/>
  <c r="AN590" i="14"/>
  <c r="AC591" i="14"/>
  <c r="AH591" i="14"/>
  <c r="AN591" i="14"/>
  <c r="AJ592" i="14"/>
  <c r="AP592" i="14"/>
  <c r="AL593" i="14"/>
  <c r="AO593" i="14"/>
  <c r="N593" i="14"/>
  <c r="AK593" i="14"/>
  <c r="AN593" i="14"/>
  <c r="AC594" i="14"/>
  <c r="AH594" i="14"/>
  <c r="AN594" i="14"/>
  <c r="AC595" i="14"/>
  <c r="AH595" i="14"/>
  <c r="AJ596" i="14"/>
  <c r="AP596" i="14"/>
  <c r="AL597" i="14"/>
  <c r="AO597" i="14"/>
  <c r="N597" i="14"/>
  <c r="AK597" i="14"/>
  <c r="AN597" i="14"/>
  <c r="AC597" i="14"/>
  <c r="AH597" i="14"/>
  <c r="AC598" i="14"/>
  <c r="AH598" i="14"/>
  <c r="AN598" i="14"/>
  <c r="N600" i="14"/>
  <c r="AK600" i="14"/>
  <c r="AN600" i="14"/>
  <c r="AJ600" i="14"/>
  <c r="AP600" i="14"/>
  <c r="AL602" i="14"/>
  <c r="AO602" i="14"/>
  <c r="N602" i="14"/>
  <c r="AK602" i="14"/>
  <c r="AP605" i="14"/>
  <c r="AI607" i="14"/>
  <c r="AO607" i="14"/>
  <c r="AN611" i="14"/>
  <c r="AP615" i="14"/>
  <c r="AN616" i="14"/>
  <c r="AN621" i="14"/>
  <c r="AJ529" i="14"/>
  <c r="AP529" i="14"/>
  <c r="AI530" i="14"/>
  <c r="AO530" i="14"/>
  <c r="AC532" i="14"/>
  <c r="AH532" i="14"/>
  <c r="AJ533" i="14"/>
  <c r="AP533" i="14"/>
  <c r="AI534" i="14"/>
  <c r="AO534" i="14"/>
  <c r="N535" i="14"/>
  <c r="AK535" i="14"/>
  <c r="AN535" i="14"/>
  <c r="AC536" i="14"/>
  <c r="AH536" i="14"/>
  <c r="AN536" i="14"/>
  <c r="N539" i="14"/>
  <c r="AK539" i="14"/>
  <c r="AN539" i="14"/>
  <c r="AC540" i="14"/>
  <c r="AH540" i="14"/>
  <c r="AN540" i="14"/>
  <c r="AJ541" i="14"/>
  <c r="AP541" i="14"/>
  <c r="N543" i="14"/>
  <c r="AK543" i="14"/>
  <c r="AN543" i="14"/>
  <c r="AC544" i="14"/>
  <c r="AH544" i="14"/>
  <c r="AN544" i="14"/>
  <c r="AJ545" i="14"/>
  <c r="AP545" i="14"/>
  <c r="N547" i="14"/>
  <c r="AK547" i="14"/>
  <c r="AN547" i="14"/>
  <c r="AC548" i="14"/>
  <c r="AH548" i="14"/>
  <c r="AN548" i="14"/>
  <c r="N551" i="14"/>
  <c r="AK551" i="14"/>
  <c r="AN551" i="14"/>
  <c r="AC552" i="14"/>
  <c r="AH552" i="14"/>
  <c r="AN552" i="14"/>
  <c r="N555" i="14"/>
  <c r="AK555" i="14"/>
  <c r="AN555" i="14"/>
  <c r="AC556" i="14"/>
  <c r="AH556" i="14"/>
  <c r="AN556" i="14"/>
  <c r="AJ557" i="14"/>
  <c r="AP557" i="14"/>
  <c r="N559" i="14"/>
  <c r="AK559" i="14"/>
  <c r="AN559" i="14"/>
  <c r="AC560" i="14"/>
  <c r="AH560" i="14"/>
  <c r="AN560" i="14"/>
  <c r="AJ561" i="14"/>
  <c r="AP561" i="14"/>
  <c r="N563" i="14"/>
  <c r="AK563" i="14"/>
  <c r="AN563" i="14"/>
  <c r="AC564" i="14"/>
  <c r="AH564" i="14"/>
  <c r="AN564" i="14"/>
  <c r="AJ565" i="14"/>
  <c r="AP565" i="14"/>
  <c r="N567" i="14"/>
  <c r="AK567" i="14"/>
  <c r="AN567" i="14"/>
  <c r="AC568" i="14"/>
  <c r="AH568" i="14"/>
  <c r="AN568" i="14"/>
  <c r="AJ569" i="14"/>
  <c r="AP569" i="14"/>
  <c r="N571" i="14"/>
  <c r="AK571" i="14"/>
  <c r="AN571" i="14"/>
  <c r="AC572" i="14"/>
  <c r="AH572" i="14"/>
  <c r="AN572" i="14"/>
  <c r="AJ573" i="14"/>
  <c r="AP573" i="14"/>
  <c r="N575" i="14"/>
  <c r="AK575" i="14"/>
  <c r="AN575" i="14"/>
  <c r="AC576" i="14"/>
  <c r="AH576" i="14"/>
  <c r="AN599" i="14"/>
  <c r="AI603" i="14"/>
  <c r="AO603" i="14"/>
  <c r="AN607" i="14"/>
  <c r="AP611" i="14"/>
  <c r="AN612" i="14"/>
  <c r="AO612" i="14"/>
  <c r="AL614" i="14"/>
  <c r="AO614" i="14"/>
  <c r="N614" i="14"/>
  <c r="AK614" i="14"/>
  <c r="N532" i="14"/>
  <c r="AK532" i="14"/>
  <c r="AN532" i="14"/>
  <c r="N576" i="14"/>
  <c r="AK576" i="14"/>
  <c r="AN576" i="14"/>
  <c r="AN603" i="14"/>
  <c r="AP607" i="14"/>
  <c r="AO608" i="14"/>
  <c r="AL610" i="14"/>
  <c r="AO610" i="14"/>
  <c r="N610" i="14"/>
  <c r="AK610" i="14"/>
  <c r="AO618" i="14"/>
  <c r="N529" i="14"/>
  <c r="AK529" i="14"/>
  <c r="AN529" i="14"/>
  <c r="N533" i="14"/>
  <c r="AK533" i="14"/>
  <c r="AN533" i="14"/>
  <c r="AN579" i="14"/>
  <c r="AN583" i="14"/>
  <c r="AN587" i="14"/>
  <c r="AN595" i="14"/>
  <c r="AL606" i="14"/>
  <c r="AO606" i="14"/>
  <c r="N606" i="14"/>
  <c r="AK606" i="14"/>
  <c r="AN606" i="14"/>
  <c r="N601" i="14"/>
  <c r="AK601" i="14"/>
  <c r="AN601" i="14"/>
  <c r="AC602" i="14"/>
  <c r="AH602" i="14"/>
  <c r="N605" i="14"/>
  <c r="AK605" i="14"/>
  <c r="AN605" i="14"/>
  <c r="AC606" i="14"/>
  <c r="AH606" i="14"/>
  <c r="N609" i="14"/>
  <c r="AK609" i="14"/>
  <c r="AN609" i="14"/>
  <c r="AC610" i="14"/>
  <c r="AH610" i="14"/>
  <c r="N613" i="14"/>
  <c r="AK613" i="14"/>
  <c r="AN613" i="14"/>
  <c r="AC614" i="14"/>
  <c r="AH614" i="14"/>
  <c r="N617" i="14"/>
  <c r="AK617" i="14"/>
  <c r="AN617" i="14"/>
  <c r="N618" i="14"/>
  <c r="AK618" i="14"/>
  <c r="AN618" i="14"/>
  <c r="N622" i="14"/>
  <c r="AK622" i="14"/>
  <c r="AN622" i="14"/>
  <c r="N626" i="14"/>
  <c r="AK626" i="14"/>
  <c r="AN626" i="14"/>
  <c r="N630" i="14"/>
  <c r="AK630" i="14"/>
  <c r="AN630" i="14"/>
  <c r="N634" i="14"/>
  <c r="AK634" i="14"/>
  <c r="AN634" i="14"/>
  <c r="N638" i="14"/>
  <c r="AK638" i="14"/>
  <c r="AN638" i="14"/>
  <c r="N642" i="14"/>
  <c r="AK642" i="14"/>
  <c r="AN642" i="14"/>
  <c r="AI645" i="14"/>
  <c r="AO649" i="14"/>
  <c r="AP650" i="14"/>
  <c r="AO650" i="14"/>
  <c r="AP652" i="14"/>
  <c r="AP653" i="14"/>
  <c r="AN659" i="14"/>
  <c r="AN663" i="14"/>
  <c r="AN667" i="14"/>
  <c r="AP671" i="14"/>
  <c r="AJ604" i="14"/>
  <c r="AP604" i="14"/>
  <c r="AJ608" i="14"/>
  <c r="AP608" i="14"/>
  <c r="AJ612" i="14"/>
  <c r="AP612" i="14"/>
  <c r="AJ616" i="14"/>
  <c r="AP616" i="14"/>
  <c r="AL624" i="14"/>
  <c r="AO624" i="14"/>
  <c r="N624" i="14"/>
  <c r="AK624" i="14"/>
  <c r="AN624" i="14"/>
  <c r="AI624" i="14"/>
  <c r="AN625" i="14"/>
  <c r="AL628" i="14"/>
  <c r="AO628" i="14"/>
  <c r="N628" i="14"/>
  <c r="AK628" i="14"/>
  <c r="AN628" i="14"/>
  <c r="AI628" i="14"/>
  <c r="AN629" i="14"/>
  <c r="AL632" i="14"/>
  <c r="AO632" i="14"/>
  <c r="N632" i="14"/>
  <c r="AK632" i="14"/>
  <c r="AN632" i="14"/>
  <c r="AI632" i="14"/>
  <c r="AN633" i="14"/>
  <c r="AL636" i="14"/>
  <c r="AO636" i="14"/>
  <c r="N636" i="14"/>
  <c r="AK636" i="14"/>
  <c r="AN636" i="14"/>
  <c r="AI636" i="14"/>
  <c r="AN637" i="14"/>
  <c r="AL640" i="14"/>
  <c r="AO640" i="14"/>
  <c r="N640" i="14"/>
  <c r="AK640" i="14"/>
  <c r="AN640" i="14"/>
  <c r="AI640" i="14"/>
  <c r="AN641" i="14"/>
  <c r="AL644" i="14"/>
  <c r="AO644" i="14"/>
  <c r="N644" i="14"/>
  <c r="AK644" i="14"/>
  <c r="AN644" i="14"/>
  <c r="AI644" i="14"/>
  <c r="AN645" i="14"/>
  <c r="AO645" i="14"/>
  <c r="AP646" i="14"/>
  <c r="AO646" i="14"/>
  <c r="AN649" i="14"/>
  <c r="AP649" i="14"/>
  <c r="AO655" i="14"/>
  <c r="AP669" i="14"/>
  <c r="N619" i="14"/>
  <c r="AK619" i="14"/>
  <c r="AN619" i="14"/>
  <c r="AI621" i="14"/>
  <c r="AO621" i="14"/>
  <c r="AL623" i="14"/>
  <c r="AO623" i="14"/>
  <c r="N623" i="14"/>
  <c r="AK623" i="14"/>
  <c r="AN623" i="14"/>
  <c r="AO625" i="14"/>
  <c r="AL627" i="14"/>
  <c r="AO627" i="14"/>
  <c r="N627" i="14"/>
  <c r="AK627" i="14"/>
  <c r="AN627" i="14"/>
  <c r="AO629" i="14"/>
  <c r="AL631" i="14"/>
  <c r="AO631" i="14"/>
  <c r="N631" i="14"/>
  <c r="AK631" i="14"/>
  <c r="AN631" i="14"/>
  <c r="AO633" i="14"/>
  <c r="AL635" i="14"/>
  <c r="AO635" i="14"/>
  <c r="N635" i="14"/>
  <c r="AK635" i="14"/>
  <c r="AN635" i="14"/>
  <c r="AO637" i="14"/>
  <c r="AL639" i="14"/>
  <c r="AO639" i="14"/>
  <c r="N639" i="14"/>
  <c r="AK639" i="14"/>
  <c r="AN639" i="14"/>
  <c r="AO641" i="14"/>
  <c r="AL643" i="14"/>
  <c r="AO643" i="14"/>
  <c r="N643" i="14"/>
  <c r="AK643" i="14"/>
  <c r="AN643" i="14"/>
  <c r="AP645" i="14"/>
  <c r="AL620" i="14"/>
  <c r="AO620" i="14"/>
  <c r="N620" i="14"/>
  <c r="AK620" i="14"/>
  <c r="AN620" i="14"/>
  <c r="AN657" i="14"/>
  <c r="N648" i="14"/>
  <c r="AK648" i="14"/>
  <c r="AN648" i="14"/>
  <c r="AC649" i="14"/>
  <c r="AH649" i="14"/>
  <c r="N652" i="14"/>
  <c r="AK652" i="14"/>
  <c r="AN652" i="14"/>
  <c r="AC653" i="14"/>
  <c r="AH653" i="14"/>
  <c r="AN653" i="14"/>
  <c r="N656" i="14"/>
  <c r="AK656" i="14"/>
  <c r="AN656" i="14"/>
  <c r="AC657" i="14"/>
  <c r="AH657" i="14"/>
  <c r="AJ659" i="14"/>
  <c r="AP659" i="14"/>
  <c r="AL660" i="14"/>
  <c r="AO660" i="14"/>
  <c r="N660" i="14"/>
  <c r="AK660" i="14"/>
  <c r="AN660" i="14"/>
  <c r="AC661" i="14"/>
  <c r="AH661" i="14"/>
  <c r="AN661" i="14"/>
  <c r="AC662" i="14"/>
  <c r="AH662" i="14"/>
  <c r="AN662" i="14"/>
  <c r="AJ663" i="14"/>
  <c r="AP663" i="14"/>
  <c r="AL664" i="14"/>
  <c r="AO664" i="14"/>
  <c r="N664" i="14"/>
  <c r="AK664" i="14"/>
  <c r="AN664" i="14"/>
  <c r="AC665" i="14"/>
  <c r="AH665" i="14"/>
  <c r="AN665" i="14"/>
  <c r="AC666" i="14"/>
  <c r="AH666" i="14"/>
  <c r="AN666" i="14"/>
  <c r="AJ667" i="14"/>
  <c r="AP667" i="14"/>
  <c r="AL668" i="14"/>
  <c r="AO668" i="14"/>
  <c r="N668" i="14"/>
  <c r="AK668" i="14"/>
  <c r="AC668" i="14"/>
  <c r="AH668" i="14"/>
  <c r="AC669" i="14"/>
  <c r="AH669" i="14"/>
  <c r="AN669" i="14"/>
  <c r="AC670" i="14"/>
  <c r="AH670" i="14"/>
  <c r="AN670" i="14"/>
  <c r="AL672" i="14"/>
  <c r="AO672" i="14"/>
  <c r="N672" i="14"/>
  <c r="AK672" i="14"/>
  <c r="AN672" i="14"/>
  <c r="AI672" i="14"/>
  <c r="AN673" i="14"/>
  <c r="AI673" i="14"/>
  <c r="AO681" i="14"/>
  <c r="AP682" i="14"/>
  <c r="AO682" i="14"/>
  <c r="AP684" i="14"/>
  <c r="AP685" i="14"/>
  <c r="AP688" i="14"/>
  <c r="AP689" i="14"/>
  <c r="AP691" i="14"/>
  <c r="AJ647" i="14"/>
  <c r="AP647" i="14"/>
  <c r="AI648" i="14"/>
  <c r="AO648" i="14"/>
  <c r="AJ651" i="14"/>
  <c r="AP651" i="14"/>
  <c r="AI652" i="14"/>
  <c r="AO652" i="14"/>
  <c r="AJ655" i="14"/>
  <c r="AP655" i="14"/>
  <c r="AI656" i="14"/>
  <c r="AO656" i="14"/>
  <c r="AL661" i="14"/>
  <c r="AO661" i="14"/>
  <c r="AL665" i="14"/>
  <c r="AO665" i="14"/>
  <c r="AL669" i="14"/>
  <c r="AO669" i="14"/>
  <c r="AO673" i="14"/>
  <c r="AL675" i="14"/>
  <c r="AO675" i="14"/>
  <c r="N675" i="14"/>
  <c r="AK675" i="14"/>
  <c r="AN675" i="14"/>
  <c r="AO678" i="14"/>
  <c r="AO690" i="14"/>
  <c r="N646" i="14"/>
  <c r="AK646" i="14"/>
  <c r="AN646" i="14"/>
  <c r="N650" i="14"/>
  <c r="AK650" i="14"/>
  <c r="AN650" i="14"/>
  <c r="N654" i="14"/>
  <c r="AK654" i="14"/>
  <c r="AN654" i="14"/>
  <c r="N658" i="14"/>
  <c r="AK658" i="14"/>
  <c r="AN658" i="14"/>
  <c r="AL659" i="14"/>
  <c r="AO659" i="14"/>
  <c r="AL663" i="14"/>
  <c r="AO663" i="14"/>
  <c r="AL667" i="14"/>
  <c r="AO667" i="14"/>
  <c r="AL671" i="14"/>
  <c r="AO671" i="14"/>
  <c r="N647" i="14"/>
  <c r="AK647" i="14"/>
  <c r="AN647" i="14"/>
  <c r="N651" i="14"/>
  <c r="AK651" i="14"/>
  <c r="AN651" i="14"/>
  <c r="N655" i="14"/>
  <c r="AK655" i="14"/>
  <c r="AN655" i="14"/>
  <c r="N674" i="14"/>
  <c r="AK674" i="14"/>
  <c r="AN674" i="14"/>
  <c r="AO679" i="14"/>
  <c r="AO685" i="14"/>
  <c r="AP686" i="14"/>
  <c r="AO689" i="14"/>
  <c r="AP690" i="14"/>
  <c r="AO691" i="14"/>
  <c r="AO693" i="14"/>
  <c r="AP693" i="14"/>
  <c r="N676" i="14"/>
  <c r="AK676" i="14"/>
  <c r="AN676" i="14"/>
  <c r="AC677" i="14"/>
  <c r="AH677" i="14"/>
  <c r="AN677" i="14"/>
  <c r="N680" i="14"/>
  <c r="AK680" i="14"/>
  <c r="AN680" i="14"/>
  <c r="AC681" i="14"/>
  <c r="AH681" i="14"/>
  <c r="AN681" i="14"/>
  <c r="N684" i="14"/>
  <c r="AK684" i="14"/>
  <c r="AN684" i="14"/>
  <c r="AC685" i="14"/>
  <c r="AH685" i="14"/>
  <c r="AN685" i="14"/>
  <c r="N688" i="14"/>
  <c r="AK688" i="14"/>
  <c r="AN688" i="14"/>
  <c r="AC689" i="14"/>
  <c r="AH689" i="14"/>
  <c r="AN689" i="14"/>
  <c r="N693" i="14"/>
  <c r="AK693" i="14"/>
  <c r="AC696" i="14"/>
  <c r="AH696" i="14"/>
  <c r="AP700" i="14"/>
  <c r="AP701" i="14"/>
  <c r="AO702" i="14"/>
  <c r="AP703" i="14"/>
  <c r="AJ703" i="14"/>
  <c r="AQ705" i="14"/>
  <c r="AP709" i="14"/>
  <c r="AP710" i="14"/>
  <c r="AO711" i="14"/>
  <c r="AO720" i="14"/>
  <c r="AP720" i="14"/>
  <c r="AI676" i="14"/>
  <c r="AO676" i="14"/>
  <c r="AJ679" i="14"/>
  <c r="AP679" i="14"/>
  <c r="AI680" i="14"/>
  <c r="AO680" i="14"/>
  <c r="AJ683" i="14"/>
  <c r="AP683" i="14"/>
  <c r="AI684" i="14"/>
  <c r="AO684" i="14"/>
  <c r="AI688" i="14"/>
  <c r="AO688" i="14"/>
  <c r="AL692" i="14"/>
  <c r="AO692" i="14"/>
  <c r="N692" i="14"/>
  <c r="AK692" i="14"/>
  <c r="AN692" i="14"/>
  <c r="AC693" i="14"/>
  <c r="AH693" i="14"/>
  <c r="AK707" i="14"/>
  <c r="AO707" i="14"/>
  <c r="N712" i="14"/>
  <c r="AK712" i="14"/>
  <c r="AN712" i="14"/>
  <c r="AM712" i="14"/>
  <c r="AP712" i="14"/>
  <c r="AO716" i="14"/>
  <c r="N678" i="14"/>
  <c r="AK678" i="14"/>
  <c r="AN678" i="14"/>
  <c r="N682" i="14"/>
  <c r="AK682" i="14"/>
  <c r="AN682" i="14"/>
  <c r="N686" i="14"/>
  <c r="AK686" i="14"/>
  <c r="AN686" i="14"/>
  <c r="N694" i="14"/>
  <c r="AK694" i="14"/>
  <c r="AO694" i="14"/>
  <c r="AL696" i="14"/>
  <c r="N696" i="14"/>
  <c r="AK696" i="14"/>
  <c r="AN696" i="14"/>
  <c r="N704" i="14"/>
  <c r="AK704" i="14"/>
  <c r="AO704" i="14"/>
  <c r="N708" i="14"/>
  <c r="AK708" i="14"/>
  <c r="AN708" i="14"/>
  <c r="AM708" i="14"/>
  <c r="I705" i="14"/>
  <c r="AC709" i="14"/>
  <c r="AH709" i="14"/>
  <c r="X705" i="14"/>
  <c r="AL713" i="14"/>
  <c r="AO713" i="14"/>
  <c r="N713" i="14"/>
  <c r="AK713" i="14"/>
  <c r="AN713" i="14"/>
  <c r="AJ713" i="14"/>
  <c r="AJ705" i="14"/>
  <c r="AP716" i="14"/>
  <c r="AO717" i="14"/>
  <c r="N679" i="14"/>
  <c r="AK679" i="14"/>
  <c r="AN679" i="14"/>
  <c r="N683" i="14"/>
  <c r="AK683" i="14"/>
  <c r="AN683" i="14"/>
  <c r="N687" i="14"/>
  <c r="AK687" i="14"/>
  <c r="AN687" i="14"/>
  <c r="N691" i="14"/>
  <c r="AK691" i="14"/>
  <c r="AN691" i="14"/>
  <c r="AP696" i="14"/>
  <c r="AP699" i="14"/>
  <c r="AL700" i="14"/>
  <c r="N700" i="14"/>
  <c r="AK700" i="14"/>
  <c r="AN700" i="14"/>
  <c r="AI701" i="14"/>
  <c r="AO701" i="14"/>
  <c r="D705" i="14"/>
  <c r="AL709" i="14"/>
  <c r="AO709" i="14"/>
  <c r="N709" i="14"/>
  <c r="AK709" i="14"/>
  <c r="AN709" i="14"/>
  <c r="AO710" i="14"/>
  <c r="AI710" i="14"/>
  <c r="AI705" i="14"/>
  <c r="AP713" i="14"/>
  <c r="AC716" i="14"/>
  <c r="S714" i="14"/>
  <c r="AR716" i="14"/>
  <c r="AR714" i="14"/>
  <c r="AQ714" i="14"/>
  <c r="N718" i="14"/>
  <c r="AK718" i="14"/>
  <c r="AN718" i="14"/>
  <c r="AM718" i="14"/>
  <c r="AP718" i="14"/>
  <c r="N703" i="14"/>
  <c r="AK703" i="14"/>
  <c r="AN703" i="14"/>
  <c r="AR707" i="14"/>
  <c r="AR705" i="14"/>
  <c r="N719" i="14"/>
  <c r="AK719" i="14"/>
  <c r="AN719" i="14"/>
  <c r="AL719" i="14"/>
  <c r="AO719" i="14"/>
  <c r="AC720" i="14"/>
  <c r="AH720" i="14"/>
  <c r="AP723" i="14"/>
  <c r="AO726" i="14"/>
  <c r="AP729" i="14"/>
  <c r="AO737" i="14"/>
  <c r="AN738" i="14"/>
  <c r="AO740" i="14"/>
  <c r="AP740" i="14"/>
  <c r="AP741" i="14"/>
  <c r="AO747" i="14"/>
  <c r="AN750" i="14"/>
  <c r="AC694" i="14"/>
  <c r="AH694" i="14"/>
  <c r="AI696" i="14"/>
  <c r="N697" i="14"/>
  <c r="AK697" i="14"/>
  <c r="AN697" i="14"/>
  <c r="AC698" i="14"/>
  <c r="AH698" i="14"/>
  <c r="AN698" i="14"/>
  <c r="AI700" i="14"/>
  <c r="N701" i="14"/>
  <c r="AK701" i="14"/>
  <c r="AN701" i="14"/>
  <c r="AC702" i="14"/>
  <c r="AH702" i="14"/>
  <c r="AN702" i="14"/>
  <c r="AC704" i="14"/>
  <c r="AH704" i="14"/>
  <c r="AC707" i="14"/>
  <c r="N710" i="14"/>
  <c r="AK710" i="14"/>
  <c r="AN710" i="14"/>
  <c r="AC711" i="14"/>
  <c r="AH711" i="14"/>
  <c r="AN711" i="14"/>
  <c r="X714" i="14"/>
  <c r="N716" i="14"/>
  <c r="AC717" i="14"/>
  <c r="AH717" i="14"/>
  <c r="AN717" i="14"/>
  <c r="N720" i="14"/>
  <c r="AK720" i="14"/>
  <c r="AN720" i="14"/>
  <c r="AC721" i="14"/>
  <c r="AH721" i="14"/>
  <c r="AN721" i="14"/>
  <c r="AO728" i="14"/>
  <c r="AP728" i="14"/>
  <c r="AP731" i="14"/>
  <c r="AO733" i="14"/>
  <c r="AN734" i="14"/>
  <c r="AO736" i="14"/>
  <c r="AP736" i="14"/>
  <c r="AO743" i="14"/>
  <c r="AO749" i="14"/>
  <c r="AJ719" i="14"/>
  <c r="AJ714" i="14"/>
  <c r="AO721" i="14"/>
  <c r="N695" i="14"/>
  <c r="AK695" i="14"/>
  <c r="AN695" i="14"/>
  <c r="N699" i="14"/>
  <c r="AK699" i="14"/>
  <c r="AN699" i="14"/>
  <c r="AP721" i="14"/>
  <c r="AH726" i="14"/>
  <c r="AN742" i="14"/>
  <c r="AP744" i="14"/>
  <c r="AC722" i="14"/>
  <c r="AH722" i="14"/>
  <c r="N727" i="14"/>
  <c r="AK727" i="14"/>
  <c r="AN727" i="14"/>
  <c r="AC728" i="14"/>
  <c r="AH728" i="14"/>
  <c r="N731" i="14"/>
  <c r="AK731" i="14"/>
  <c r="AN731" i="14"/>
  <c r="AC732" i="14"/>
  <c r="AH732" i="14"/>
  <c r="AM734" i="14"/>
  <c r="AP734" i="14"/>
  <c r="N735" i="14"/>
  <c r="AK735" i="14"/>
  <c r="AN735" i="14"/>
  <c r="AC736" i="14"/>
  <c r="AH736" i="14"/>
  <c r="AM738" i="14"/>
  <c r="AP738" i="14"/>
  <c r="N739" i="14"/>
  <c r="AK739" i="14"/>
  <c r="AN739" i="14"/>
  <c r="AC740" i="14"/>
  <c r="AH740" i="14"/>
  <c r="AM742" i="14"/>
  <c r="AP742" i="14"/>
  <c r="N743" i="14"/>
  <c r="AK743" i="14"/>
  <c r="AN743" i="14"/>
  <c r="AC744" i="14"/>
  <c r="AH744" i="14"/>
  <c r="AM746" i="14"/>
  <c r="AP746" i="14"/>
  <c r="N747" i="14"/>
  <c r="AK747" i="14"/>
  <c r="AN747" i="14"/>
  <c r="AC748" i="14"/>
  <c r="AH748" i="14"/>
  <c r="N722" i="14"/>
  <c r="AK722" i="14"/>
  <c r="AN722" i="14"/>
  <c r="AC723" i="14"/>
  <c r="AH723" i="14"/>
  <c r="AJ726" i="14"/>
  <c r="AI727" i="14"/>
  <c r="AI724" i="14"/>
  <c r="N728" i="14"/>
  <c r="AK728" i="14"/>
  <c r="AN728" i="14"/>
  <c r="AI731" i="14"/>
  <c r="AO731" i="14"/>
  <c r="N732" i="14"/>
  <c r="AK732" i="14"/>
  <c r="AN732" i="14"/>
  <c r="AC733" i="14"/>
  <c r="AH733" i="14"/>
  <c r="AN733" i="14"/>
  <c r="N736" i="14"/>
  <c r="AK736" i="14"/>
  <c r="AN736" i="14"/>
  <c r="AC737" i="14"/>
  <c r="AH737" i="14"/>
  <c r="AN737" i="14"/>
  <c r="N740" i="14"/>
  <c r="AK740" i="14"/>
  <c r="AN740" i="14"/>
  <c r="AC741" i="14"/>
  <c r="AH741" i="14"/>
  <c r="AN741" i="14"/>
  <c r="N744" i="14"/>
  <c r="AK744" i="14"/>
  <c r="AN744" i="14"/>
  <c r="AC745" i="14"/>
  <c r="AH745" i="14"/>
  <c r="AN745" i="14"/>
  <c r="N748" i="14"/>
  <c r="AK748" i="14"/>
  <c r="AN748" i="14"/>
  <c r="AC749" i="14"/>
  <c r="AH749" i="14"/>
  <c r="AN749" i="14"/>
  <c r="AL750" i="14"/>
  <c r="AO750" i="14"/>
  <c r="N723" i="14"/>
  <c r="AK723" i="14"/>
  <c r="AN723" i="14"/>
  <c r="N729" i="14"/>
  <c r="AK729" i="14"/>
  <c r="AN729" i="14"/>
  <c r="AJ735" i="14"/>
  <c r="AP735" i="14"/>
  <c r="AJ739" i="14"/>
  <c r="AP739" i="14"/>
  <c r="AJ743" i="14"/>
  <c r="AP743" i="14"/>
  <c r="AJ747" i="14"/>
  <c r="AP747" i="14"/>
  <c r="N726" i="14"/>
  <c r="N730" i="14"/>
  <c r="AK730" i="14"/>
  <c r="AN730" i="14"/>
  <c r="AO12" i="14"/>
  <c r="AJ724" i="14"/>
  <c r="AC724" i="14"/>
  <c r="AO727" i="14"/>
  <c r="AP726" i="14"/>
  <c r="AP724" i="14"/>
  <c r="N714" i="14"/>
  <c r="AK716" i="14"/>
  <c r="AC705" i="14"/>
  <c r="AH707" i="14"/>
  <c r="AH705" i="14"/>
  <c r="AL724" i="14"/>
  <c r="AP719" i="14"/>
  <c r="AO700" i="14"/>
  <c r="AO696" i="14"/>
  <c r="N705" i="14"/>
  <c r="AO527" i="14"/>
  <c r="AH68" i="14"/>
  <c r="AH66" i="14"/>
  <c r="AC66" i="14"/>
  <c r="AR11" i="14"/>
  <c r="AL66" i="14"/>
  <c r="AP39" i="14"/>
  <c r="AC39" i="14"/>
  <c r="AH724" i="14"/>
  <c r="AO724" i="14"/>
  <c r="AK705" i="14"/>
  <c r="AN707" i="14"/>
  <c r="AN705" i="14"/>
  <c r="AN668" i="14"/>
  <c r="AO519" i="14"/>
  <c r="AO511" i="14"/>
  <c r="AN353" i="14"/>
  <c r="AN178" i="14"/>
  <c r="AI66" i="14"/>
  <c r="AK41" i="14"/>
  <c r="N39" i="14"/>
  <c r="AP66" i="14"/>
  <c r="N12" i="14"/>
  <c r="N11" i="14"/>
  <c r="AI12" i="14"/>
  <c r="AO43" i="14"/>
  <c r="AP16" i="14"/>
  <c r="AH716" i="14"/>
  <c r="AH714" i="14"/>
  <c r="AC714" i="14"/>
  <c r="AM714" i="14"/>
  <c r="AP708" i="14"/>
  <c r="AP705" i="14"/>
  <c r="AM705" i="14"/>
  <c r="AN704" i="14"/>
  <c r="AN694" i="14"/>
  <c r="AO714" i="14"/>
  <c r="AL705" i="14"/>
  <c r="AN614" i="14"/>
  <c r="AN602" i="14"/>
  <c r="AN503" i="14"/>
  <c r="AN425" i="14"/>
  <c r="AN424" i="14"/>
  <c r="AN348" i="14"/>
  <c r="AN417" i="14"/>
  <c r="AN401" i="14"/>
  <c r="AN364" i="14"/>
  <c r="AN277" i="14"/>
  <c r="AN261" i="14"/>
  <c r="AN284" i="14"/>
  <c r="AN216" i="14"/>
  <c r="AN164" i="14"/>
  <c r="AN147" i="14"/>
  <c r="AN111" i="14"/>
  <c r="AN150" i="14"/>
  <c r="AN138" i="14"/>
  <c r="AN114" i="14"/>
  <c r="I11" i="14"/>
  <c r="N66" i="14"/>
  <c r="AK68" i="14"/>
  <c r="D11" i="14"/>
  <c r="AJ66" i="14"/>
  <c r="AP12" i="14"/>
  <c r="AK726" i="14"/>
  <c r="N724" i="14"/>
  <c r="AM724" i="14"/>
  <c r="AP714" i="14"/>
  <c r="AL714" i="14"/>
  <c r="AO705" i="14"/>
  <c r="AN693" i="14"/>
  <c r="AN610" i="14"/>
  <c r="AO523" i="14"/>
  <c r="AO515" i="14"/>
  <c r="AN468" i="14"/>
  <c r="AN428" i="14"/>
  <c r="AO470" i="14"/>
  <c r="AN469" i="14"/>
  <c r="AN385" i="14"/>
  <c r="AN378" i="14"/>
  <c r="AN257" i="14"/>
  <c r="AN237" i="14"/>
  <c r="AN248" i="14"/>
  <c r="AN224" i="14"/>
  <c r="AN127" i="14"/>
  <c r="AN154" i="14"/>
  <c r="AN78" i="14"/>
  <c r="AC12" i="14"/>
  <c r="AH14" i="14"/>
  <c r="AM66" i="14"/>
  <c r="AJ39" i="14"/>
  <c r="AO68" i="14"/>
  <c r="AO66" i="14"/>
  <c r="AO39" i="14"/>
  <c r="AK12" i="14"/>
  <c r="AK39" i="14"/>
  <c r="AN41" i="14"/>
  <c r="AN39" i="14"/>
  <c r="AN716" i="14"/>
  <c r="AN714" i="14"/>
  <c r="AK714" i="14"/>
  <c r="AH12" i="14"/>
  <c r="AN14" i="14"/>
  <c r="AN12" i="14"/>
  <c r="AN726" i="14"/>
  <c r="AN724" i="14"/>
  <c r="AK724" i="14"/>
  <c r="AN68" i="14"/>
  <c r="AN66" i="14"/>
  <c r="AK66" i="14"/>
  <c r="E641" i="1"/>
  <c r="O641" i="1"/>
</calcChain>
</file>

<file path=xl/sharedStrings.xml><?xml version="1.0" encoding="utf-8"?>
<sst xmlns="http://schemas.openxmlformats.org/spreadsheetml/2006/main" count="8900" uniqueCount="4510">
  <si>
    <t>Прикладні наукові та науково-технічні розробки, виконання робіт за державними цільовими програмами і державним замовленням у сфері цивільного захисту та пожежної безпеки, підготовка наукових кадрів</t>
  </si>
  <si>
    <t>1006090</t>
  </si>
  <si>
    <t>Придбання пожежної та іншої спеціальної техніки вітчизняного виробництва</t>
  </si>
  <si>
    <t>1006100</t>
  </si>
  <si>
    <t>Видатки для Державної служби України з надзвичайних ситуацій на реалізацію заходів щодо підвищення обороноздатності і безпеки держави</t>
  </si>
  <si>
    <t>1006280</t>
  </si>
  <si>
    <t>Забезпечення діяльності сил цивільного захисту</t>
  </si>
  <si>
    <t>1006360</t>
  </si>
  <si>
    <t>Підготовка кадрів у сфері цивільного захисту</t>
  </si>
  <si>
    <t>1007000</t>
  </si>
  <si>
    <t>Національна поліція України</t>
  </si>
  <si>
    <t>1007010</t>
  </si>
  <si>
    <t>Бердянський р-н</t>
  </si>
  <si>
    <t>07301200000</t>
  </si>
  <si>
    <t>Берегівський р-н</t>
  </si>
  <si>
    <t>19301200000</t>
  </si>
  <si>
    <t>Бережанський р-н</t>
  </si>
  <si>
    <t>14303200000</t>
  </si>
  <si>
    <t>Березанський р-н</t>
  </si>
  <si>
    <t>15304200000</t>
  </si>
  <si>
    <t>Березівський р-н</t>
  </si>
  <si>
    <t>17301200000</t>
  </si>
  <si>
    <t>Березнiвський р-н</t>
  </si>
  <si>
    <t>14304200000</t>
  </si>
  <si>
    <t>Березнегуватський р-н</t>
  </si>
  <si>
    <t>21301200000</t>
  </si>
  <si>
    <t>Бериславський р-н</t>
  </si>
  <si>
    <t>02302200000</t>
  </si>
  <si>
    <t>Бершадський р-н</t>
  </si>
  <si>
    <t>15305200000</t>
  </si>
  <si>
    <t>Білгород-Дністровський р-н</t>
  </si>
  <si>
    <t>12302200000</t>
  </si>
  <si>
    <t>Біловодський р-н</t>
  </si>
  <si>
    <t>22301200000</t>
  </si>
  <si>
    <t>Бiлогiрський  р-н</t>
  </si>
  <si>
    <t>21302200000</t>
  </si>
  <si>
    <t>Білозерський р-н</t>
  </si>
  <si>
    <t>12303200000</t>
  </si>
  <si>
    <t>Білокуракинський р-н</t>
  </si>
  <si>
    <t>18301200000</t>
  </si>
  <si>
    <t>Бiлопiльський р-н</t>
  </si>
  <si>
    <t>10302200000</t>
  </si>
  <si>
    <t>Бiлоцеркiвський р-н</t>
  </si>
  <si>
    <t>15306200000</t>
  </si>
  <si>
    <t>Біляївський р-н</t>
  </si>
  <si>
    <t>20303200000</t>
  </si>
  <si>
    <t>Близнюківський р-н</t>
  </si>
  <si>
    <t>11301200000</t>
  </si>
  <si>
    <t>Бобринецький р-н</t>
  </si>
  <si>
    <t>25302200000</t>
  </si>
  <si>
    <t>Бобровицький р-н</t>
  </si>
  <si>
    <t>20304200000</t>
  </si>
  <si>
    <t>Богодухівський р-н</t>
  </si>
  <si>
    <t>09301200000</t>
  </si>
  <si>
    <t>Богородчанський р-н</t>
  </si>
  <si>
    <t>10303200000</t>
  </si>
  <si>
    <t>Богуславський р-н</t>
  </si>
  <si>
    <t>15307200000</t>
  </si>
  <si>
    <t>Болградський р-н</t>
  </si>
  <si>
    <t>25303200000</t>
  </si>
  <si>
    <t>Борзнянський р-н</t>
  </si>
  <si>
    <t>10304200000</t>
  </si>
  <si>
    <t>Бориспiльський  р-н</t>
  </si>
  <si>
    <t>20305200000</t>
  </si>
  <si>
    <t>Борівський р-н</t>
  </si>
  <si>
    <t>10305200000</t>
  </si>
  <si>
    <t>Бородянський р-н</t>
  </si>
  <si>
    <t>19302200000</t>
  </si>
  <si>
    <t>Борщівський р-н</t>
  </si>
  <si>
    <t>14305200000</t>
  </si>
  <si>
    <t>Братський р-н</t>
  </si>
  <si>
    <t>10306200000</t>
  </si>
  <si>
    <t>Броварський р-н</t>
  </si>
  <si>
    <t>13301200000</t>
  </si>
  <si>
    <t>Бродівський  р-н</t>
  </si>
  <si>
    <t>06304200000</t>
  </si>
  <si>
    <t>Брусилівський р-н</t>
  </si>
  <si>
    <t>18302200000</t>
  </si>
  <si>
    <t>Буринський р-н</t>
  </si>
  <si>
    <t>13302200000</t>
  </si>
  <si>
    <t>19303200000</t>
  </si>
  <si>
    <t>Бучацький р-н</t>
  </si>
  <si>
    <t>20306200000</t>
  </si>
  <si>
    <t>Валківський р-н</t>
  </si>
  <si>
    <t>25304200000</t>
  </si>
  <si>
    <t>Варвинський р-н</t>
  </si>
  <si>
    <t>08302200000</t>
  </si>
  <si>
    <t>Василівський р-н</t>
  </si>
  <si>
    <t>04302200000</t>
  </si>
  <si>
    <t>Василькiвский р-н (Дніпропетровська обл.)</t>
  </si>
  <si>
    <t>10307200000</t>
  </si>
  <si>
    <t>Василькiвський р-н (Київська обл.)</t>
  </si>
  <si>
    <t>16301200000</t>
  </si>
  <si>
    <t>Великобагачанський р-н</t>
  </si>
  <si>
    <t>07302200000</t>
  </si>
  <si>
    <t>Великоберезнянський р-н</t>
  </si>
  <si>
    <t>08303200000</t>
  </si>
  <si>
    <t>Великобілозерський р-н</t>
  </si>
  <si>
    <t>20307200000</t>
  </si>
  <si>
    <t>Великобурлуцький р-н</t>
  </si>
  <si>
    <t>21303200000</t>
  </si>
  <si>
    <t>Великолепетиський р-н</t>
  </si>
  <si>
    <t>15308200000</t>
  </si>
  <si>
    <t>Великомихайлівський р-н</t>
  </si>
  <si>
    <t>05303200000</t>
  </si>
  <si>
    <t>Великоновосілківський р-н</t>
  </si>
  <si>
    <t>21304200000</t>
  </si>
  <si>
    <t>Великоолександрівський р-н</t>
  </si>
  <si>
    <t>18303200000</t>
  </si>
  <si>
    <t>Великописарівський р-н</t>
  </si>
  <si>
    <t>04303200000</t>
  </si>
  <si>
    <t>Верхньоднiпровський р-н</t>
  </si>
  <si>
    <t>21305200000</t>
  </si>
  <si>
    <t>Верхньорогачицький р-н</t>
  </si>
  <si>
    <t>09302200000</t>
  </si>
  <si>
    <t>Верховинський р-н</t>
  </si>
  <si>
    <t>14306200000</t>
  </si>
  <si>
    <t>Веселинівський р-н</t>
  </si>
  <si>
    <t>08304200000</t>
  </si>
  <si>
    <t>Веселівський р-н</t>
  </si>
  <si>
    <t>24301200000</t>
  </si>
  <si>
    <t>Вижницький р-н</t>
  </si>
  <si>
    <t>07303200000</t>
  </si>
  <si>
    <t>Виноградівський р-н</t>
  </si>
  <si>
    <t>21306200000</t>
  </si>
  <si>
    <t>Високопільський р-н</t>
  </si>
  <si>
    <t>10308200000</t>
  </si>
  <si>
    <t>Вишгородський р-н</t>
  </si>
  <si>
    <t>08305200000</t>
  </si>
  <si>
    <t>Вільнянський р-н</t>
  </si>
  <si>
    <t>11302200000</t>
  </si>
  <si>
    <t>Вільшанський р-н</t>
  </si>
  <si>
    <t>02303200000</t>
  </si>
  <si>
    <t>Вінницький р-н</t>
  </si>
  <si>
    <t>22302200000</t>
  </si>
  <si>
    <t>Вiньковецький  р-н</t>
  </si>
  <si>
    <t>20308200000</t>
  </si>
  <si>
    <t>Вовчанський р-н</t>
  </si>
  <si>
    <t>14307200000</t>
  </si>
  <si>
    <t>Вознесенський р-н</t>
  </si>
  <si>
    <t>05304200000</t>
  </si>
  <si>
    <t>Волноваський р-н</t>
  </si>
  <si>
    <t>07304200000</t>
  </si>
  <si>
    <t>Воловецький р-н</t>
  </si>
  <si>
    <t>05305200000</t>
  </si>
  <si>
    <t>Володаpський р-н (Донецька обл.)</t>
  </si>
  <si>
    <t>10309200000</t>
  </si>
  <si>
    <t>Володарський р-н (Київська обл.)</t>
  </si>
  <si>
    <t>06305200000</t>
  </si>
  <si>
    <t>Володарсько-Волинський р-н</t>
  </si>
  <si>
    <t>03301200000</t>
  </si>
  <si>
    <t>Володимир-Волинський р-н</t>
  </si>
  <si>
    <t>17302200000</t>
  </si>
  <si>
    <t>Володимирецький р-н</t>
  </si>
  <si>
    <t>22303200000</t>
  </si>
  <si>
    <t>Волочиський р-н</t>
  </si>
  <si>
    <t>Куп’янський міськрайонний суд Харківської області</t>
  </si>
  <si>
    <t>Ленінський районний суд м.Харкова</t>
  </si>
  <si>
    <t>Лозівський міськрайонний суд Харківської області</t>
  </si>
  <si>
    <t>Люботинський міський суд Харківської області</t>
  </si>
  <si>
    <t>Московський районний суд м.Харкова</t>
  </si>
  <si>
    <t>Нововодолазький районний суд Харківської області</t>
  </si>
  <si>
    <t>Орджонікідзевський районний суд м.Харкова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</si>
  <si>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</si>
  <si>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</si>
  <si>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</si>
  <si>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м.Харкова</t>
  </si>
  <si>
    <t>Харківський районний суд Харківської області</t>
  </si>
  <si>
    <t>Харківській районний суд Харківської області</t>
  </si>
  <si>
    <t>Червонозаводський районний суд м.Харкова</t>
  </si>
  <si>
    <t>Чугуївський міський суд Харківської області</t>
  </si>
  <si>
    <t>Шевченківський районний суд Харківської області</t>
  </si>
  <si>
    <t>Білозерський районний суд Херсонської області</t>
  </si>
  <si>
    <t>Бериславський районний суд Херсонської області</t>
  </si>
  <si>
    <t>Великолепетиський районний суд Херсонської області</t>
  </si>
  <si>
    <t>Верхньорогачицький районний суд Херсонської області</t>
  </si>
  <si>
    <t>Великоолександрівський районний суд Херсонської області</t>
  </si>
  <si>
    <t>Горностаївський районний суд Херсонської області</t>
  </si>
  <si>
    <t>Іванівський районний суд Херсонської області</t>
  </si>
  <si>
    <t>Цюрупинський районний суд Херсонської області</t>
  </si>
  <si>
    <t>Скадовський районний суд Херсонської області</t>
  </si>
  <si>
    <t>Каховський міськрайонний суд Херсонської області</t>
  </si>
  <si>
    <t>Новокаховський міський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</si>
  <si>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</si>
  <si>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</si>
  <si>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</si>
  <si>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Каланчацький районний суд Херсонської області</t>
  </si>
  <si>
    <t>Нижньосірогозький районний суд Херсонської області</t>
  </si>
  <si>
    <t>Нововоронцовський районний суд Херсонської області</t>
  </si>
  <si>
    <t>Новотроїцький районний суд Херсонської області</t>
  </si>
  <si>
    <t>Чаплинський районний суд Херсонської області</t>
  </si>
  <si>
    <t>Дніпровський районний суд м.Херсона</t>
  </si>
  <si>
    <t>Комсомольський районний суд м.Херсона</t>
  </si>
  <si>
    <t>Суворовський районний суд м.Херсона</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</si>
  <si>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</si>
  <si>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</si>
  <si>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</si>
  <si>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</si>
  <si>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</si>
  <si>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</si>
  <si>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</si>
  <si>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</si>
  <si>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</si>
  <si>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</si>
  <si>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</si>
  <si>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</si>
  <si>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</si>
  <si>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</si>
  <si>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</si>
  <si>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</si>
  <si>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</si>
  <si>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</si>
  <si>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Збір за видачу спеціальних дозволів на користування надрами та кошти від продажу таких дозволів</t>
  </si>
  <si>
    <t>22012200</t>
  </si>
  <si>
    <t>Плата за виділення номерного ресурсу</t>
  </si>
  <si>
    <t>22012300</t>
  </si>
  <si>
    <t>Плата за державну реєстрацію джерел іонізуючого випромінювання (реєстраційний збір)</t>
  </si>
  <si>
    <t>22012400</t>
  </si>
  <si>
    <t>Плата за оформлення посвідчення закордонного українця</t>
  </si>
  <si>
    <t>22012600</t>
  </si>
  <si>
    <t>Адміністративний збір за державну реєстрацію речових прав на нерухоме майно та їх обтяжень</t>
  </si>
  <si>
    <t>22012700</t>
  </si>
  <si>
    <t>Плата за надання відомостей з Єдиного державного реєстру юридичних осіб, фізичних осіб - підприємців та громадських формувань, за одержання інформації з інших державних реєстрів, держателем яких є центральний орган виконавчої влади з формування та забезпечення реалізації державної правової політики та центральний орган виконавчої влади, що забезпечує реалізацію державної політики у сферах державної реєстрації актів цивільного стану, державної реєстрації речових прав на нерухоме майно, державної реєстрації юридичних осіб, фізичних осіб - підприємців та громадських формувань</t>
  </si>
  <si>
    <t>22012900</t>
  </si>
  <si>
    <t>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t>
  </si>
  <si>
    <t>22030000</t>
  </si>
  <si>
    <t>Судовий збір та надходження від звернення застави у дохід держави</t>
  </si>
  <si>
    <t>22060000</t>
  </si>
  <si>
    <t>Кошти, отримані за вчинення консульських дій</t>
  </si>
  <si>
    <t>22070000</t>
  </si>
  <si>
    <t>Виконавчий збір</t>
  </si>
  <si>
    <t>22080000</t>
  </si>
  <si>
    <t>Надходження від орендної плати за користування цілісним майновим комплексом та іншим державним майном</t>
  </si>
  <si>
    <t>22110000</t>
  </si>
  <si>
    <t>Єдиний збір, який справляється у пунктах пропуску через державний кордон України</t>
  </si>
  <si>
    <t>22150000</t>
  </si>
  <si>
    <t>Портовий (адміністративний) збір</t>
  </si>
  <si>
    <t>22160000</t>
  </si>
  <si>
    <t>Інші адміністративні збори та платежі</t>
  </si>
  <si>
    <t>22160100</t>
  </si>
  <si>
    <t>Плата за проїзд автомобільними дорогами транспортних засобів та інших самохідних машин і механізмів, вагові або габаритні параметри яких перевищують нормативні</t>
  </si>
  <si>
    <t>1801030</t>
  </si>
  <si>
    <t>0921</t>
  </si>
  <si>
    <t>Надання загальної та спеціальної освіти мистецькими (художніми, музичними, хореографічними) загальноосвітніми школами (школами-інтернатами) та позашкільними навчальними закладами</t>
  </si>
  <si>
    <t>1801050</t>
  </si>
  <si>
    <t>0941</t>
  </si>
  <si>
    <t>Підготовка кадрів для сфери культури і мистецтва вищими навчальними закладами І і ІІ рівнів акредитації</t>
  </si>
  <si>
    <t>1801060</t>
  </si>
  <si>
    <t>Рожищенський районний суд Волинської області</t>
  </si>
  <si>
    <t>Старовижівський районний суд Волинської області</t>
  </si>
  <si>
    <r>
      <t>Кіровоградська</t>
    </r>
    <r>
      <rPr>
        <sz val="11"/>
        <rFont val="Calibri"/>
        <family val="2"/>
        <charset val="204"/>
      </rPr>
      <t xml:space="preserve"> </t>
    </r>
    <r>
      <rPr>
        <b/>
        <sz val="12"/>
        <rFont val="Times New Roman"/>
        <family val="1"/>
        <charset val="204"/>
      </rPr>
      <t>область</t>
    </r>
  </si>
  <si>
    <t>Надання позашкільної освіти Національним центром аерокосмічної освіти молоді ім. О.М. Макарова</t>
  </si>
  <si>
    <t>Створення Культурно-мистецького та музейного комплексу "Мистецький арсенал"</t>
  </si>
  <si>
    <t>04309200000</t>
  </si>
  <si>
    <t>Нiкопольський р-н</t>
  </si>
  <si>
    <t>09309200000</t>
  </si>
  <si>
    <t>Надвірнянський р-н</t>
  </si>
  <si>
    <t>18310200000</t>
  </si>
  <si>
    <t>Недригайлівський р-н</t>
  </si>
  <si>
    <t>02314200000</t>
  </si>
  <si>
    <t>Немирівський р-н</t>
  </si>
  <si>
    <t>21313200000</t>
  </si>
  <si>
    <t>Нижньосірогозький р-н</t>
  </si>
  <si>
    <t>25312200000</t>
  </si>
  <si>
    <t>Ніжинський р-н</t>
  </si>
  <si>
    <t>11311200000</t>
  </si>
  <si>
    <t>Новгородківський р-н</t>
  </si>
  <si>
    <t>25313200000</t>
  </si>
  <si>
    <t>Новгород-Сіверський р-н</t>
  </si>
  <si>
    <t>12309200000</t>
  </si>
  <si>
    <t>Новоайдарський р-н</t>
  </si>
  <si>
    <t>11312200000</t>
  </si>
  <si>
    <t>Новоархангельський р-н</t>
  </si>
  <si>
    <t>14315200000</t>
  </si>
  <si>
    <t>Новобузький р-н</t>
  </si>
  <si>
    <t>20321200000</t>
  </si>
  <si>
    <t>Нововодолазький р-н</t>
  </si>
  <si>
    <t>21314200000</t>
  </si>
  <si>
    <t>Нововоронцовський р-н</t>
  </si>
  <si>
    <t>06315200000</t>
  </si>
  <si>
    <t>Новоград-Волинський р-н</t>
  </si>
  <si>
    <t>08312200000</t>
  </si>
  <si>
    <t>Новомиколаївський р-н</t>
  </si>
  <si>
    <t>11313200000</t>
  </si>
  <si>
    <t>Новомиргородський р-н</t>
  </si>
  <si>
    <t>04310200000</t>
  </si>
  <si>
    <t>Новомосковський р-н</t>
  </si>
  <si>
    <t>14316200000</t>
  </si>
  <si>
    <t>Новоодеський р-н</t>
  </si>
  <si>
    <t>12310200000</t>
  </si>
  <si>
    <t>Новопсковський р-н</t>
  </si>
  <si>
    <t>16315200000</t>
  </si>
  <si>
    <t>Новосанжарський р-н</t>
  </si>
  <si>
    <t>24307200000</t>
  </si>
  <si>
    <t>Новоселицький р-н</t>
  </si>
  <si>
    <t>21315200000</t>
  </si>
  <si>
    <t>Новотроїцький р-н</t>
  </si>
  <si>
    <t>11314200000</t>
  </si>
  <si>
    <t>Новоукраїнський р-н</t>
  </si>
  <si>
    <t>22311200000</t>
  </si>
  <si>
    <t>Новоушицький  р-н</t>
  </si>
  <si>
    <t>25314200000</t>
  </si>
  <si>
    <t>Носівський р-н</t>
  </si>
  <si>
    <t>10316200000</t>
  </si>
  <si>
    <t>Обухiвський р-н</t>
  </si>
  <si>
    <t>15318200000</t>
  </si>
  <si>
    <t>Овідіопольський р-н</t>
  </si>
  <si>
    <t>06316200000</t>
  </si>
  <si>
    <t>Івано-Франківський окружний адміністративний суд</t>
  </si>
  <si>
    <t>Київський окружний адміністративний суд</t>
  </si>
  <si>
    <t>Кіровоградський окружний адміністративний суд</t>
  </si>
  <si>
    <t>Луганський окружний адміністративний суд</t>
  </si>
  <si>
    <t>Львівський окружний адміністративний суд</t>
  </si>
  <si>
    <t>Миколаївський окружний адміністративний суд</t>
  </si>
  <si>
    <t>Одеський окружний адміністративний суд</t>
  </si>
  <si>
    <t>Полтавський окружний адміністративний суд</t>
  </si>
  <si>
    <t>Рівненський окружний адміністративний суд</t>
  </si>
  <si>
    <t>Сумський окружний адміністративний суд</t>
  </si>
  <si>
    <t>Тернопільський окружний адміністративний суд</t>
  </si>
  <si>
    <t>Харківський окружний адміністративний суд</t>
  </si>
  <si>
    <t>Херсонський окружний адміністративний суд</t>
  </si>
  <si>
    <t>Хмельницький окружний адміністративний суд</t>
  </si>
  <si>
    <t>Черкаський окружний адміністративний суд</t>
  </si>
  <si>
    <t>Чернівецький окружний адміністративний суд</t>
  </si>
  <si>
    <t>Чернігівський окружний адміністративний суд</t>
  </si>
  <si>
    <t>Окружний адміністративний суд міста Києва</t>
  </si>
  <si>
    <t>Обласний бюджет Дніпропетровської області</t>
  </si>
  <si>
    <t>05100000000</t>
  </si>
  <si>
    <t>Обласний бюджет Донецької області</t>
  </si>
  <si>
    <t>06100000000</t>
  </si>
  <si>
    <t>Обласний бюджет Житомирської  області</t>
  </si>
  <si>
    <t>07100000000</t>
  </si>
  <si>
    <t>Обласний бюджет Закарпатської області</t>
  </si>
  <si>
    <t>08100000000</t>
  </si>
  <si>
    <t>Обласний бюджет Запорізької області</t>
  </si>
  <si>
    <t>09100000000</t>
  </si>
  <si>
    <t>Обласний бюджет Івано-Франківської області</t>
  </si>
  <si>
    <t>10100000000</t>
  </si>
  <si>
    <t>Обласний бюджет Київської області</t>
  </si>
  <si>
    <t>11100000000</t>
  </si>
  <si>
    <t>Обласний бюджет Кіровоградської області</t>
  </si>
  <si>
    <t>12100000000</t>
  </si>
  <si>
    <t>Обласний бюджет Луганської області</t>
  </si>
  <si>
    <t>13100000000</t>
  </si>
  <si>
    <t>Обласний бюджет Львівської  області</t>
  </si>
  <si>
    <t>14100000000</t>
  </si>
  <si>
    <t>Обласний бюджет Миколаївської області</t>
  </si>
  <si>
    <t>15100000000</t>
  </si>
  <si>
    <t>Обласний бюджет Одеської області</t>
  </si>
  <si>
    <t>16100000000</t>
  </si>
  <si>
    <t>Обласний бюджет Полтавської області</t>
  </si>
  <si>
    <t>17100000000</t>
  </si>
  <si>
    <t>Турківський районний суд Львівської області</t>
  </si>
  <si>
    <t>Яворівський районний суд Львівської області</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</si>
  <si>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</si>
  <si>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</si>
  <si>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</si>
  <si>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</si>
  <si>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</si>
  <si>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</si>
  <si>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</si>
  <si>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</si>
  <si>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</si>
  <si>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</si>
  <si>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</si>
  <si>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Казанківський районний суд Миколаївської області</t>
  </si>
  <si>
    <t>Кривоозерський  районний суд Миколаївської області</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</si>
  <si>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</si>
  <si>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</si>
  <si>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</si>
  <si>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</si>
  <si>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</si>
  <si>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</si>
  <si>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Заводський районний суд м.Миколаєва</t>
  </si>
  <si>
    <t>Корабельний районний суд м.Миколаєва</t>
  </si>
  <si>
    <t>Ленінський районний суд м.Миколаєва</t>
  </si>
  <si>
    <t>Центральний районний суд м.Миколаєва</t>
  </si>
  <si>
    <t>Южноукраїнський міський суд Миколаївської області</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</si>
  <si>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</si>
  <si>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</si>
  <si>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</si>
  <si>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</si>
  <si>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</si>
  <si>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</si>
  <si>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</si>
  <si>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</si>
  <si>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</si>
  <si>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</si>
  <si>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</si>
  <si>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</si>
  <si>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</si>
  <si>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</si>
  <si>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</si>
  <si>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</si>
  <si>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</si>
  <si>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Накопичення (приріст) матеріальних цінностей державного матеріального резерву</t>
  </si>
  <si>
    <t>1204000</t>
  </si>
  <si>
    <t>Державне агентство з інвестицій та управління національними проектами України</t>
  </si>
  <si>
    <t>1204010</t>
  </si>
  <si>
    <t>Керівництво та управління у сфері інвестиційної діяльності та управління національними проектами</t>
  </si>
  <si>
    <t>1205000</t>
  </si>
  <si>
    <t>Державна служба інтелектуальної власності України</t>
  </si>
  <si>
    <t>1205010</t>
  </si>
  <si>
    <t>Керівництво у сфері інтелектуальної власності</t>
  </si>
  <si>
    <t>1207000</t>
  </si>
  <si>
    <t>Державна служба статистики України</t>
  </si>
  <si>
    <t>1207010</t>
  </si>
  <si>
    <t>Керівництво та управління у сфері статистики</t>
  </si>
  <si>
    <t>1207020</t>
  </si>
  <si>
    <t>Статистичні спостереження та переписи</t>
  </si>
  <si>
    <t>1207030</t>
  </si>
  <si>
    <t>1090</t>
  </si>
  <si>
    <t>Щоквартальна плата домогосподарствам за ведення записів доходів, витрат та інших відомостей під час проведення обстеження умов їх життя</t>
  </si>
  <si>
    <t>1207040</t>
  </si>
  <si>
    <t>Прикладні розробки, підготовка наукових кадрів у сфері державної статистики</t>
  </si>
  <si>
    <t>1208000</t>
  </si>
  <si>
    <t>Державна служба експортного контролю України</t>
  </si>
  <si>
    <t>1208010</t>
  </si>
  <si>
    <t>Керівництво та управління у сфері експортного контролю</t>
  </si>
  <si>
    <t>1209000</t>
  </si>
  <si>
    <t>Державна інспекція України з контролю за цінами</t>
  </si>
  <si>
    <t>1209010</t>
  </si>
  <si>
    <t>Керівництво та управління у сфері контролю за цінами</t>
  </si>
  <si>
    <t>1210000</t>
  </si>
  <si>
    <t>Міністерство економічного розвитку і торгівлі України (загальнодержавні витрати)</t>
  </si>
  <si>
    <t>1211000</t>
  </si>
  <si>
    <t>1211050</t>
  </si>
  <si>
    <t>Мобілізаційна підготовка галузей національної економіки України</t>
  </si>
  <si>
    <t>1211110</t>
  </si>
  <si>
    <t>Підтримка державних та регіональних інвестиційних проектів</t>
  </si>
  <si>
    <t>1400000</t>
  </si>
  <si>
    <t>Міністерство закордонних справ України</t>
  </si>
  <si>
    <t>1401000</t>
  </si>
  <si>
    <t>Апарат Міністерства закордонних справ України</t>
  </si>
  <si>
    <t>1401010</t>
  </si>
  <si>
    <t>Керівництво та управління у сфері державної політики щодо зовнішніх відносин</t>
  </si>
  <si>
    <t>1401020</t>
  </si>
  <si>
    <t>Внески України до бюджетів ООН, органів і спеціалізованих установ системи ООН, інших міжнародних організацій та конвенційних органів</t>
  </si>
  <si>
    <t>1401030</t>
  </si>
  <si>
    <t>Функціонування закордонних дипломатичних установ України та розширення мережі власності України для потреб цих установ</t>
  </si>
  <si>
    <t>1401050</t>
  </si>
  <si>
    <t>Реалізація Міністерством закордонних справ України повноважень з проведення зовнішньої політики України, організація і контроль за діяльністю закордонних дипломатичних установ України</t>
  </si>
  <si>
    <t>1401060</t>
  </si>
  <si>
    <t>Забезпечення головування України у міжнародних інституціях</t>
  </si>
  <si>
    <t>1401100</t>
  </si>
  <si>
    <t>Підготовка та підвищення кваліфікації кадрів для сфери міжнародних відносин, підвищення кваліфікації працівників дипломатичної служби, проведення прикладних досліджень у галузі міжнародних відносин, зовнішньої політики та дипломатії</t>
  </si>
  <si>
    <t>1401110</t>
  </si>
  <si>
    <t>Фінансова підтримка забезпечення міжнародного позитивного іміджу України, заходи щодо підтримки зв'язків з українцями, які проживають за межами України</t>
  </si>
  <si>
    <t>1401130</t>
  </si>
  <si>
    <t>Документування громадян та створення і забезпечення функціонування інформаційно-телекомунікаційних систем консульської служби</t>
  </si>
  <si>
    <t>1700000</t>
  </si>
  <si>
    <t>Державний комітет телебачення і радіомовлення України</t>
  </si>
  <si>
    <t>1701000</t>
  </si>
  <si>
    <t>Апарат Державного комітету телебачення і радіомовлення України</t>
  </si>
  <si>
    <t>1701010</t>
  </si>
  <si>
    <t>Керівництво та управління у сфері телебачення і радіомовлення</t>
  </si>
  <si>
    <t>1701020</t>
  </si>
  <si>
    <t>0840</t>
  </si>
  <si>
    <t>Прикладні розробки у сфері засобів масової інформації, книговидавничої справи та інформаційно-бібліографічної діяльності, фінансова підтримка розвитку наукової інфраструктури</t>
  </si>
  <si>
    <t>1701040</t>
  </si>
  <si>
    <t>Підвищення кваліфікації працівників засобів масової інформації в Укртелерадіопресінституті</t>
  </si>
  <si>
    <t>1701050</t>
  </si>
  <si>
    <t>Фінансова підтримка творчих спілок у сфері засобів масової інформації, преси</t>
  </si>
  <si>
    <t>1701080</t>
  </si>
  <si>
    <t>Виробництво та трансляція телерадіопрограм для державних потреб</t>
  </si>
  <si>
    <t>1701110</t>
  </si>
  <si>
    <t>Випуск книжкової продукції за програмою "Українська книга"</t>
  </si>
  <si>
    <t>1701130</t>
  </si>
  <si>
    <t>Державні стипендії видатним діячам інформаційної галузі, дітям журналістів, які загинули або стали інвалідами у зв'язку з виконанням службових обов'язків  та премії в інформаційній галузі</t>
  </si>
  <si>
    <t>1800000</t>
  </si>
  <si>
    <t>Міністерство культури України</t>
  </si>
  <si>
    <t>1801000</t>
  </si>
  <si>
    <t>Апарат Міністерства культури України</t>
  </si>
  <si>
    <t>1801010</t>
  </si>
  <si>
    <t>Загальне керівництво та управління у сфері культури</t>
  </si>
  <si>
    <t>1801020</t>
  </si>
  <si>
    <t>Прикладні розробки у сфері розвитку культури</t>
  </si>
  <si>
    <t>Миколаївський районний суд Одеської області</t>
  </si>
  <si>
    <t>Овідіопольський районний суд Одеської області</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</si>
  <si>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</si>
  <si>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</si>
  <si>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</si>
  <si>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</si>
  <si>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</si>
  <si>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</si>
  <si>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</si>
  <si>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</si>
  <si>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</si>
  <si>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</si>
  <si>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Київський районний суд м.Одеси</t>
  </si>
  <si>
    <t xml:space="preserve">Малиновський районний суд м.Одеси </t>
  </si>
  <si>
    <t>Приморський районний суд м.Одеси</t>
  </si>
  <si>
    <t>Суворовський районний суд м.Одеси</t>
  </si>
  <si>
    <t>Автозаводський районний суд м.Кременчука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</si>
  <si>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</si>
  <si>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</si>
  <si>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</si>
  <si>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</si>
  <si>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</si>
  <si>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</si>
  <si>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</si>
  <si>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суд м.Полтави</t>
  </si>
  <si>
    <t>Кобеляцький районний суд Полтавської області</t>
  </si>
  <si>
    <t>Козельщинський районний суд Полтавської області</t>
  </si>
  <si>
    <t>фінансування заходів соціально-економічної компенсації ризику населення, яке проживає на території зони спостереження</t>
  </si>
  <si>
    <t>обслуговування боргу за запозиченнями, здійсненими у 2012 році до загального фонду бюджету міста Києва</t>
  </si>
  <si>
    <t>формування інфраструктури об'єднаних територіальних громад</t>
  </si>
  <si>
    <t>здійснення заходів щодо соціально-економічного розвитку окремих територій</t>
  </si>
  <si>
    <t>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</si>
  <si>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 xml:space="preserve"> реалізацію проектів в рамках Надзвичайної кредитної програми для відновлення України</t>
  </si>
  <si>
    <t>завершення будівництва метрополітену у м. Дніпропетровську</t>
  </si>
  <si>
    <t xml:space="preserve">Обласний бюджет Чернівецької області </t>
  </si>
  <si>
    <t>Бюджет міста Києва</t>
  </si>
  <si>
    <t>Додаток № 8
до Закону України 
"Про Державний бюджет України на 2014 рік"</t>
  </si>
  <si>
    <t xml:space="preserve">
Розподіл видатків Державного бюджету України на 2016 рік на здійснення правосуддя
в розрізі місцевих та апеляційних судів</t>
  </si>
  <si>
    <t>Розподіл 
видатків Державного бюджету України на 2014 рік на здійснення правосуддя
в розрізі місцевих та апеляційних судів</t>
  </si>
  <si>
    <t xml:space="preserve">Порівняльна таблиця 
</t>
  </si>
  <si>
    <t>(тис. грн)</t>
  </si>
  <si>
    <t>(тис. грн.)</t>
  </si>
  <si>
    <t>Найменування суду</t>
  </si>
  <si>
    <t>Затверджено</t>
  </si>
  <si>
    <t>Проект з урахуванням запропонованих змін</t>
  </si>
  <si>
    <t>Зміни, що пропонуються</t>
  </si>
  <si>
    <t>видатки споживання</t>
  </si>
  <si>
    <t>з них</t>
  </si>
  <si>
    <t>видатки розвитку</t>
  </si>
  <si>
    <t>загальний фонд</t>
  </si>
  <si>
    <t>спеціальний фонд</t>
  </si>
  <si>
    <t>ВСЬОГО</t>
  </si>
  <si>
    <t>Місцеві господарські суди</t>
  </si>
  <si>
    <t>Здійснення правосуддя місцевими господарськими судами</t>
  </si>
  <si>
    <t>Господарський суд Вінницької області</t>
  </si>
  <si>
    <t>Господарський суд Волинської області</t>
  </si>
  <si>
    <t>Господарський суд Дніпропетровської області</t>
  </si>
  <si>
    <t>Господарський суд Донецької області</t>
  </si>
  <si>
    <t>Господарський суд Житомирської області</t>
  </si>
  <si>
    <t>Господарський суд Закарпатської області</t>
  </si>
  <si>
    <t>Господарський суд Запорізької області</t>
  </si>
  <si>
    <t>Господарський суд Івано-Франківської області</t>
  </si>
  <si>
    <t>Господарський суд Київської області</t>
  </si>
  <si>
    <t>Господарський суд Кіровоградської області</t>
  </si>
  <si>
    <t>Господарський суд Луганської області</t>
  </si>
  <si>
    <t>Господарський суд Львівської області</t>
  </si>
  <si>
    <t>Господарський суд Миколаївської області</t>
  </si>
  <si>
    <t>Господарський суд Одеської області</t>
  </si>
  <si>
    <t>Господарський суд Полтавської області</t>
  </si>
  <si>
    <t>Господарський суд Рівненської області</t>
  </si>
  <si>
    <t>Господарський суд Сумської області</t>
  </si>
  <si>
    <t>Господарський суд Тернопільської області</t>
  </si>
  <si>
    <t>Господарський суд Харківської області</t>
  </si>
  <si>
    <t>Господарський суд Херсонської області</t>
  </si>
  <si>
    <t>Господарський суд Хмельницької області</t>
  </si>
  <si>
    <t>Господарський суд Черкаської області</t>
  </si>
  <si>
    <t>Господарський суд Чернівецької області</t>
  </si>
  <si>
    <t>Господарський суд Чернігівської області</t>
  </si>
  <si>
    <t>Господарський суд Чернігівська області</t>
  </si>
  <si>
    <t>Господарський суд міста Києва</t>
  </si>
  <si>
    <t>Апеляційні загальні суди</t>
  </si>
  <si>
    <t>0501030</t>
  </si>
  <si>
    <t>Здійснення правосуддя апеляційними загальними судами</t>
  </si>
  <si>
    <t>Апеляційний суд Вінницької області</t>
  </si>
  <si>
    <t>Апеляційний суд Волинської області</t>
  </si>
  <si>
    <t>Апеляційний суд Дніпропетровської області</t>
  </si>
  <si>
    <t>Апеляційний суд Донецької області</t>
  </si>
  <si>
    <t>Апеляційний суд Житомирської області</t>
  </si>
  <si>
    <t>Апеляційний суд Закарпатської області</t>
  </si>
  <si>
    <t>Апеляційний суд Запорізької області</t>
  </si>
  <si>
    <t>Апеляційний суд Iвано-Франківської області</t>
  </si>
  <si>
    <t>Апеляційний суд Київської області</t>
  </si>
  <si>
    <t>Апеляційний суд Кіровоградської області</t>
  </si>
  <si>
    <t>Апеляційний суд Луганської області</t>
  </si>
  <si>
    <t>Апеляційний суд Львівської області</t>
  </si>
  <si>
    <t>Апеляційний суд Миколаївської області</t>
  </si>
  <si>
    <t>Апеляційний суд Одеської області</t>
  </si>
  <si>
    <t>Апеляційний суд Полтавської області</t>
  </si>
  <si>
    <t>Буський р-н</t>
  </si>
  <si>
    <t>Заставнівський р-н</t>
  </si>
  <si>
    <t>Кам'янець-Подiльський р-н</t>
  </si>
  <si>
    <t>Карлівський р-н</t>
  </si>
  <si>
    <t>Козелецький р-н</t>
  </si>
  <si>
    <t>Петрівський р-н</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</si>
  <si>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</si>
  <si>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</si>
  <si>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</si>
  <si>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</si>
  <si>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</si>
  <si>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</si>
  <si>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</si>
  <si>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</si>
  <si>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</si>
  <si>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Теплицький районний суд Вінницької області</t>
  </si>
  <si>
    <t>Тиврівський районний суд Вінницької області</t>
  </si>
  <si>
    <t>Будівництво (придбання) житла для осіб рядового і начальницького складу органів внутрішніх справ</t>
  </si>
  <si>
    <t>1001200</t>
  </si>
  <si>
    <t>0810</t>
  </si>
  <si>
    <t>Державна підтримка фізкультурно-спортивного товариства "Динамо" України на організацію та проведення роботи з розвитку фізичної культури і спорту серед працівників і військовослужбовців правоохоронних органів</t>
  </si>
  <si>
    <t>1002000</t>
  </si>
  <si>
    <t>Адміністрація Державної прикордонної служби України</t>
  </si>
  <si>
    <t>1002010</t>
  </si>
  <si>
    <t>Керівництво та управління у сфері охорони державного кордону України</t>
  </si>
  <si>
    <t>1002030</t>
  </si>
  <si>
    <t>Матеріально-технічне забезпечення Державної прикордонної служби України та утримання її особового складу</t>
  </si>
  <si>
    <t>1002060</t>
  </si>
  <si>
    <t>Підготовка кадрів та підвищення кваліфікації Національною академією Державної прикордонної служби України</t>
  </si>
  <si>
    <t>1002070</t>
  </si>
  <si>
    <t>Будівництво (придбання) житла для військовослужбовців Державної прикордонної служби України</t>
  </si>
  <si>
    <t>1002110</t>
  </si>
  <si>
    <t>Розвідувальна діяльність у сфері захисту державного кордону</t>
  </si>
  <si>
    <t>1002120</t>
  </si>
  <si>
    <t>Заходи з інженерно-технічного облаштування кордону</t>
  </si>
  <si>
    <t>1002130</t>
  </si>
  <si>
    <t>0210</t>
  </si>
  <si>
    <t>Видатки для Адміністрації Державної прикордонної служби України на реалізацію заходів щодо підвищення обороноздатності і безпеки держави</t>
  </si>
  <si>
    <t>1002800</t>
  </si>
  <si>
    <t>Будівництво, реконструкція та капітальний ремонт об'єктів Державної прикордонної служби України</t>
  </si>
  <si>
    <t>1003000</t>
  </si>
  <si>
    <t>Національна гвардія України</t>
  </si>
  <si>
    <t>1003010</t>
  </si>
  <si>
    <t>Керівництво та управління Національною гвардією України</t>
  </si>
  <si>
    <t>1003020</t>
  </si>
  <si>
    <t>Забезпечення виконання завдань та функцій Національної гвардії України</t>
  </si>
  <si>
    <t>1003070</t>
  </si>
  <si>
    <t>Підготовка кадрів для Національної гвардії України вищими навчальними закладами ІІІ і ІV рівнів акредитації</t>
  </si>
  <si>
    <t>1003080</t>
  </si>
  <si>
    <t>Стаціонарне лікування військовослужбовців Національної гвардії України у власних медичних закладах</t>
  </si>
  <si>
    <t>1003090</t>
  </si>
  <si>
    <t>Будівництво (придбання) житла для військовослужбовців Національної гвардії України</t>
  </si>
  <si>
    <t>1003100</t>
  </si>
  <si>
    <t>Видатки для Національної гвардії України на реалізацію заходів щодо підвищення обороноздатності і безпеки держави</t>
  </si>
  <si>
    <t>1004000</t>
  </si>
  <si>
    <t>Державна міграційна служба України</t>
  </si>
  <si>
    <t>1004010</t>
  </si>
  <si>
    <t>0380</t>
  </si>
  <si>
    <t>Керівництво та управління у сфері міграції, громадянства, імміграції та реєстрації фізичних осіб</t>
  </si>
  <si>
    <t>1004020</t>
  </si>
  <si>
    <t>Забезпечення виконання завдань та функцій у сфері громадянства, імміграції та реєстрації фізичних осіб</t>
  </si>
  <si>
    <t>1004070</t>
  </si>
  <si>
    <t>0113</t>
  </si>
  <si>
    <t>Внески до Міжнародної організації з міграції</t>
  </si>
  <si>
    <t>1006000</t>
  </si>
  <si>
    <t>Державна служба України з надзвичайних ситуацій</t>
  </si>
  <si>
    <t>1006010</t>
  </si>
  <si>
    <t>0320</t>
  </si>
  <si>
    <t>Керівництво та управління у сфері надзвичайних ситуацій</t>
  </si>
  <si>
    <t>1006050</t>
  </si>
  <si>
    <t>Авіаційні роботи з пошуку і рятування</t>
  </si>
  <si>
    <t>1006060</t>
  </si>
  <si>
    <t>0511</t>
  </si>
  <si>
    <t>Гідрометеорологічна діяльність</t>
  </si>
  <si>
    <t>1006070</t>
  </si>
  <si>
    <t>0530</t>
  </si>
  <si>
    <t>Прикладні наукові та науково-технічні розробки, виконання робіт за державними цільовими програмами і державним замовленням у сфері гідрометеорології, підготовка наукових кадрів</t>
  </si>
  <si>
    <t>1006080</t>
  </si>
  <si>
    <t>Волноваський районний суд Донецької області</t>
  </si>
  <si>
    <t>Володарський районний суд Донецької області</t>
  </si>
  <si>
    <t>Ворошиловський районний суд м.Донецька</t>
  </si>
  <si>
    <t>Вугледарський міський суд Донецької області</t>
  </si>
  <si>
    <t>Гірницький районний суд м.Макіївки</t>
  </si>
  <si>
    <t>Дебальцевський міський суд Донецької області</t>
  </si>
  <si>
    <t>Дзержинський міський суд Донецької області</t>
  </si>
  <si>
    <t>Дмитровський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</si>
  <si>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</si>
  <si>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</si>
  <si>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</si>
  <si>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</si>
  <si>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</si>
  <si>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м.Маріуполя</t>
  </si>
  <si>
    <t>Іллічівський районний суд м.Маріуполя</t>
  </si>
  <si>
    <t>Калінінський районний суд м.Горлівки</t>
  </si>
  <si>
    <t>Калінінський районний суд м.Донецька</t>
  </si>
  <si>
    <t>Київський районний суд м.Донецька</t>
  </si>
  <si>
    <t>Кіровський міський суд Донецької області</t>
  </si>
  <si>
    <t>Кіровський районний суд м.Донецька</t>
  </si>
  <si>
    <t>Кіровський районний суд м.Макіївки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</si>
  <si>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</si>
  <si>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</si>
  <si>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</si>
  <si>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</si>
  <si>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м.Донецька</t>
  </si>
  <si>
    <t>Ленінський районний суд м.Донецька</t>
  </si>
  <si>
    <t>Мар’їнський районний суд Донецької області</t>
  </si>
  <si>
    <t>Микитівський районний суд м.Горлівки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</si>
  <si>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</si>
  <si>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</si>
  <si>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</si>
  <si>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Орджонікідзевський районний суд м.Маріуполя</t>
  </si>
  <si>
    <t>Першотравневий районний суд Донецької області</t>
  </si>
  <si>
    <t>Петровський районний суд м.Донецька</t>
  </si>
  <si>
    <t>Приморський районний суд м.Маріуполя</t>
  </si>
  <si>
    <t>Пролетарський районний суд м.Донецька</t>
  </si>
  <si>
    <t>Селидівський міський суд Донецької області</t>
  </si>
  <si>
    <t>Слов'янський міськрайонний суд Донецької області</t>
  </si>
  <si>
    <t>Сніжнянський міський суд Донецької області</t>
  </si>
  <si>
    <t>Совєтський районний суд м.Макіївки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</si>
  <si>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</si>
  <si>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</si>
  <si>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</si>
  <si>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</si>
  <si>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м.Горлівки</t>
  </si>
  <si>
    <t>Центрально-Міський районний суд м.Макіївки</t>
  </si>
  <si>
    <t>Червоногвардійський районний суд м.Макіївки</t>
  </si>
  <si>
    <t>Шахтарський міськрайонний суд Донецької області</t>
  </si>
  <si>
    <t>Ясинуватський міськрайонний суд Донецької області</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</si>
  <si>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</si>
  <si>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</si>
  <si>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</si>
  <si>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м.Житомира</t>
  </si>
  <si>
    <t>Брусилівський районний суд Житомирської області</t>
  </si>
  <si>
    <t xml:space="preserve">Володарсько-Волинський районний суд Житомирської області </t>
  </si>
  <si>
    <t>Ємільчинський районний суд Житомирської області</t>
  </si>
  <si>
    <t>Житомирський районний суд Житомирської області</t>
  </si>
  <si>
    <t>Корольовський районний суд м.Житомира</t>
  </si>
  <si>
    <t>Коростенський міськрайонний суд Житомирської області</t>
  </si>
  <si>
    <t>Коростишівський районний суд Житомирської області</t>
  </si>
  <si>
    <t>Обслуговування та погашення зобов’язань за залученими коштами під державні гарантії для здійснення капітальних видатків розпорядниками бюджетних коштів</t>
  </si>
  <si>
    <t>3511650</t>
  </si>
  <si>
    <t>Реалізація програм допомоги Європейського Союзу</t>
  </si>
  <si>
    <t>3511670</t>
  </si>
  <si>
    <t>Cубвенція з державного бюджету міському бюджету міста Дніпропетровська на завершення будівництва метрополітену у м. Дніпропетровську</t>
  </si>
  <si>
    <t>3511680</t>
  </si>
  <si>
    <t>Фінансування спільних з Європейським інвестиційним банком проектів</t>
  </si>
  <si>
    <t>3600000</t>
  </si>
  <si>
    <t>Міністерство юстиції України</t>
  </si>
  <si>
    <t>3601000</t>
  </si>
  <si>
    <t>Апарат Міністерства юстиції України</t>
  </si>
  <si>
    <t>3601010</t>
  </si>
  <si>
    <t>Керівництво та управління у сфері юстиції</t>
  </si>
  <si>
    <t>3601070</t>
  </si>
  <si>
    <t>Проведення судової експертизи, дослідження і розробки у сфері методики проведення судових експертиз</t>
  </si>
  <si>
    <t>Овруцький р-н</t>
  </si>
  <si>
    <t>06317200000</t>
  </si>
  <si>
    <t>Олевський р-н</t>
  </si>
  <si>
    <t>05311200000</t>
  </si>
  <si>
    <t>Олександрівський р-н (Донецька обл.)</t>
  </si>
  <si>
    <t>11315200000</t>
  </si>
  <si>
    <t>Олександрівський р-н (Кіровоградська обл.)</t>
  </si>
  <si>
    <t>11316200000</t>
  </si>
  <si>
    <t>Олександрійський р-н</t>
  </si>
  <si>
    <t>11317200000</t>
  </si>
  <si>
    <t>Онуфріївський р-н</t>
  </si>
  <si>
    <t>02315200000</t>
  </si>
  <si>
    <t>Оратівський р-н</t>
  </si>
  <si>
    <t>16317200000</t>
  </si>
  <si>
    <t>Оржицький р-н</t>
  </si>
  <si>
    <t>08313200000</t>
  </si>
  <si>
    <t>Оріхівський р-н</t>
  </si>
  <si>
    <t>17312200000</t>
  </si>
  <si>
    <t>Острозький р-н</t>
  </si>
  <si>
    <t>18311200000</t>
  </si>
  <si>
    <t>Охтирський р-н</t>
  </si>
  <si>
    <t>14317200000</t>
  </si>
  <si>
    <t>Очаківський р-н</t>
  </si>
  <si>
    <t>04311200000</t>
  </si>
  <si>
    <t>Павлоградський р-н</t>
  </si>
  <si>
    <t>05312200000</t>
  </si>
  <si>
    <t>Пеpшотравневий р-н</t>
  </si>
  <si>
    <t>14318200000</t>
  </si>
  <si>
    <t>Первомайський р-н (Миколаївська обл.)</t>
  </si>
  <si>
    <t>20322200000</t>
  </si>
  <si>
    <t>Первомайський р-н (Харківська обл.)</t>
  </si>
  <si>
    <t>13311200000</t>
  </si>
  <si>
    <t>Заводський районний суд м.Запоріжжя</t>
  </si>
  <si>
    <t>Запорізький  районний суд Запорізької області</t>
  </si>
  <si>
    <t>Кам'янсько-Дніпровський районний суд Запорізької області</t>
  </si>
  <si>
    <t>Комунарський  районний суд м.Запоріжжя</t>
  </si>
  <si>
    <t>Куйбишевський районний суд Запорізької області</t>
  </si>
  <si>
    <t>Ленінський районний суд м.Запоріжжя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</si>
  <si>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</si>
  <si>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</si>
  <si>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</si>
  <si>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</si>
  <si>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</si>
  <si>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</si>
  <si>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</si>
  <si>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</si>
  <si>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</si>
  <si>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</si>
  <si>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м.Запоріжжя</t>
  </si>
  <si>
    <t>Чернігівський районний суд Запорізької області</t>
  </si>
  <si>
    <t>Шевченківський районний суд м.Запоріжжя</t>
  </si>
  <si>
    <t>Якимівський районний суд Запорізької області</t>
  </si>
  <si>
    <t>Підвищення кваліфікації фахівців агропромислового комплексу</t>
  </si>
  <si>
    <t>2801160</t>
  </si>
  <si>
    <t>Ліквідація та екологічна реабілітація території впливу гірничих робіт державного підприємства "Солотвинський солерудник" Тячівського району Закарпатської області</t>
  </si>
  <si>
    <t>2801180</t>
  </si>
  <si>
    <t>Фінансова підтримка заходів в агропромисловому комплексі</t>
  </si>
  <si>
    <t>2801250</t>
  </si>
  <si>
    <t>Витрати Аграрного фонду пов'язані з комплексом заходів із  зберігання, перевезення, переробки та експортом об'єктів державного цінового регулювання державного інтервенційного фонду</t>
  </si>
  <si>
    <t>2801310</t>
  </si>
  <si>
    <t>Організація і регулювання діяльності установ в системі агропромислового комплексу та забезпечення діяльності Аграрного фонду</t>
  </si>
  <si>
    <t>2801540</t>
  </si>
  <si>
    <t>Державна підтримка галузі тваринництва</t>
  </si>
  <si>
    <t>2802000</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</si>
  <si>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</si>
  <si>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</si>
  <si>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</si>
  <si>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</si>
  <si>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</si>
  <si>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</si>
  <si>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</si>
  <si>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</si>
  <si>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м.Кіровограда</t>
  </si>
  <si>
    <t>Компаніївський районний суд Кіровоградської області</t>
  </si>
  <si>
    <t>Ленінський районний суд м.Кіровограда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</si>
  <si>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</si>
  <si>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</si>
  <si>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</si>
  <si>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</si>
  <si>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</si>
  <si>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</si>
  <si>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</si>
  <si>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</si>
  <si>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</si>
  <si>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</si>
  <si>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</si>
  <si>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</si>
  <si>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Алчевський міський суд Луганської області</t>
  </si>
  <si>
    <t>Антрацитівський міськрайонний суд  Луганської області</t>
  </si>
  <si>
    <t>Прикладні наукові та науково-технічні розробки, виконання робіт за державним замовленням у сфері розвитку водного господарства</t>
  </si>
  <si>
    <t>2407040</t>
  </si>
  <si>
    <t>Підвищення кваліфікації кадрів у сфері водного господарства</t>
  </si>
  <si>
    <t>2407050</t>
  </si>
  <si>
    <t>Експлуатація державного водогосподарського комплексу та управління водними ресурсами</t>
  </si>
  <si>
    <t>2407070</t>
  </si>
  <si>
    <t>Захист від шкідливої дії вод сільських населених пунктів та сільськогосподарських угідь, в тому числі в басейні р. Тиса у Закарпатській області</t>
  </si>
  <si>
    <t>2407800</t>
  </si>
  <si>
    <t>Реконструкція гідротехнічних споруд захисних масивів дніпровських водосховищ</t>
  </si>
  <si>
    <t>2408000</t>
  </si>
  <si>
    <t>Державне агентство України з управління зоною відчуження</t>
  </si>
  <si>
    <t>2408010</t>
  </si>
  <si>
    <t>0513</t>
  </si>
  <si>
    <t>Керівництво та управління діяльністю у зоні відчуження</t>
  </si>
  <si>
    <t>2408040</t>
  </si>
  <si>
    <t>Внески України до Чорнобильського фонду "Укриття" та до рахунку ядерної безпеки ЄБРР</t>
  </si>
  <si>
    <t>2408070</t>
  </si>
  <si>
    <t>Радіологічний захист населення та екологічне оздоровлення території, що зазнала радіоактивного забруднення</t>
  </si>
  <si>
    <t>2408080</t>
  </si>
  <si>
    <t xml:space="preserve">до Закону України </t>
  </si>
  <si>
    <t>"Про Державний бюджет України на 2016 рік"</t>
  </si>
  <si>
    <t>КОД</t>
  </si>
  <si>
    <t>шифр</t>
  </si>
  <si>
    <t>Код бюджету</t>
  </si>
  <si>
    <t xml:space="preserve">Назва місцевого бюджету адміністративно-територіальної одиниці  </t>
  </si>
  <si>
    <t>Міжбюджетні трансферти</t>
  </si>
  <si>
    <t>Областей</t>
  </si>
  <si>
    <t>Міст і районів</t>
  </si>
  <si>
    <t xml:space="preserve">Освітня субвенція </t>
  </si>
  <si>
    <t>Медична субвенція</t>
  </si>
  <si>
    <t>О5</t>
  </si>
  <si>
    <t>05202100000</t>
  </si>
  <si>
    <t>м. Авдіївка</t>
  </si>
  <si>
    <t>О3</t>
  </si>
  <si>
    <t>05203100000</t>
  </si>
  <si>
    <t>м. Артемівськ</t>
  </si>
  <si>
    <t>м. Бiла Церква</t>
  </si>
  <si>
    <t>О6</t>
  </si>
  <si>
    <t>06202100000</t>
  </si>
  <si>
    <t>м. Бердичів</t>
  </si>
  <si>
    <t>О8</t>
  </si>
  <si>
    <t>08202100000</t>
  </si>
  <si>
    <t>м. Бердянськ</t>
  </si>
  <si>
    <t>О7</t>
  </si>
  <si>
    <t>O2</t>
  </si>
  <si>
    <t>07202100000</t>
  </si>
  <si>
    <t>м. Берегове</t>
  </si>
  <si>
    <t>м. Бережани</t>
  </si>
  <si>
    <t>м. Березань</t>
  </si>
  <si>
    <t>м. Білгород-Дністровський</t>
  </si>
  <si>
    <t>О9</t>
  </si>
  <si>
    <t>09202100000</t>
  </si>
  <si>
    <t>м. Болехів</t>
  </si>
  <si>
    <t>м. Борислав</t>
  </si>
  <si>
    <t>м. Бориспiль</t>
  </si>
  <si>
    <t>О4</t>
  </si>
  <si>
    <t>м. Бровари</t>
  </si>
  <si>
    <t>09206100000</t>
  </si>
  <si>
    <t>м. Бурштин</t>
  </si>
  <si>
    <t>м. Буча</t>
  </si>
  <si>
    <t>10205100000</t>
  </si>
  <si>
    <t>м. Василькiв</t>
  </si>
  <si>
    <t>23202100000</t>
  </si>
  <si>
    <t>м. Ватутiне</t>
  </si>
  <si>
    <t>04202100000</t>
  </si>
  <si>
    <t>м. Вiльногiрськ</t>
  </si>
  <si>
    <t>02201100000</t>
  </si>
  <si>
    <t>м. Вінниця</t>
  </si>
  <si>
    <t>14202100000</t>
  </si>
  <si>
    <t>м. Вознесенськ</t>
  </si>
  <si>
    <t>03202100000</t>
  </si>
  <si>
    <t>м. Володимир-Волинський</t>
  </si>
  <si>
    <t>05204100000</t>
  </si>
  <si>
    <t>м. Вугледар</t>
  </si>
  <si>
    <t>16206100000</t>
  </si>
  <si>
    <t>м. Гадяч</t>
  </si>
  <si>
    <t>18202100000</t>
  </si>
  <si>
    <t>м. Глухів</t>
  </si>
  <si>
    <t>21204100000</t>
  </si>
  <si>
    <t>м. Гола Пристань</t>
  </si>
  <si>
    <t>05207100000</t>
  </si>
  <si>
    <t>м. Дзержинськ</t>
  </si>
  <si>
    <t>05208100000</t>
  </si>
  <si>
    <t>м. Димитров</t>
  </si>
  <si>
    <t>04203100000</t>
  </si>
  <si>
    <t>м. Днiпродзержинськ</t>
  </si>
  <si>
    <t>04201100000</t>
  </si>
  <si>
    <t>м. Днiпропетровськ</t>
  </si>
  <si>
    <t>05209100000</t>
  </si>
  <si>
    <t>м. Добропілля</t>
  </si>
  <si>
    <r>
      <t>40.</t>
    </r>
    <r>
      <rPr>
        <sz val="7"/>
        <rFont val="Times New Roman"/>
        <family val="1"/>
        <charset val="204"/>
      </rPr>
      <t xml:space="preserve">         </t>
    </r>
    <r>
      <rPr>
        <sz val="12"/>
        <rFont val="Times New Roman"/>
        <family val="1"/>
        <charset val="204"/>
      </rPr>
      <t xml:space="preserve">отг  с. Преображенка </t>
    </r>
  </si>
  <si>
    <r>
      <t>41.</t>
    </r>
    <r>
      <rPr>
        <sz val="7"/>
        <rFont val="Times New Roman"/>
        <family val="1"/>
        <charset val="204"/>
      </rPr>
      <t xml:space="preserve">         </t>
    </r>
    <r>
      <rPr>
        <sz val="12"/>
        <rFont val="Times New Roman"/>
        <family val="1"/>
        <charset val="204"/>
      </rPr>
      <t>отг  с. Смирнове</t>
    </r>
  </si>
  <si>
    <t>Коропський р-н</t>
  </si>
  <si>
    <t>06309200000</t>
  </si>
  <si>
    <t>Коростенський р-н</t>
  </si>
  <si>
    <t>06310200000</t>
  </si>
  <si>
    <t>Коростишівський р-н</t>
  </si>
  <si>
    <t>23309200000</t>
  </si>
  <si>
    <t>Корсунь-Шевченкiвський р-н</t>
  </si>
  <si>
    <t>25309200000</t>
  </si>
  <si>
    <t>Корюківський р-н</t>
  </si>
  <si>
    <t>09308200000</t>
  </si>
  <si>
    <t>Косівський р-н</t>
  </si>
  <si>
    <t>17310200000</t>
  </si>
  <si>
    <t>Костопiльський р-н</t>
  </si>
  <si>
    <t>05307200000</t>
  </si>
  <si>
    <t>Костянтинівський р-н</t>
  </si>
  <si>
    <t>16326200000</t>
  </si>
  <si>
    <t>Котелевський р-н</t>
  </si>
  <si>
    <t>15314200000</t>
  </si>
  <si>
    <t>Котовський р-н</t>
  </si>
  <si>
    <t>22309200000</t>
  </si>
  <si>
    <t>Красилiвський  р-н</t>
  </si>
  <si>
    <t>05308200000</t>
  </si>
  <si>
    <t>Кpасноаpмійський р-н</t>
  </si>
  <si>
    <t>20317200000</t>
  </si>
  <si>
    <t>Красноградський р-н</t>
  </si>
  <si>
    <t>20318200000</t>
  </si>
  <si>
    <t>Краснокутський р-н</t>
  </si>
  <si>
    <t>15315200000</t>
  </si>
  <si>
    <t>Красноокнянський р-н</t>
  </si>
  <si>
    <t>18306200000</t>
  </si>
  <si>
    <t>Краснопільський р-н</t>
  </si>
  <si>
    <t>19309200000</t>
  </si>
  <si>
    <t>Кременецький р-н</t>
  </si>
  <si>
    <t>16310200000</t>
  </si>
  <si>
    <t>Кременчуцький р-н</t>
  </si>
  <si>
    <t>12305200000</t>
  </si>
  <si>
    <t>Кремінський р-н</t>
  </si>
  <si>
    <t>14313200000</t>
  </si>
  <si>
    <t>Кривоозерський р-н</t>
  </si>
  <si>
    <t>04305200000</t>
  </si>
  <si>
    <t>Криворiзький р-н</t>
  </si>
  <si>
    <t>02309200000</t>
  </si>
  <si>
    <t>Крижопільський р-н</t>
  </si>
  <si>
    <t>04306200000</t>
  </si>
  <si>
    <t>Керівництво та управління діяльністю Міністерства внутрішніх справ України</t>
  </si>
  <si>
    <t>1001050</t>
  </si>
  <si>
    <t>Реалізація державної політики  у сфері внутрішніх справ, забезпечення виконання завдань та функцій органів і установ внутрішніх справ</t>
  </si>
  <si>
    <t>1001080</t>
  </si>
  <si>
    <t>0942</t>
  </si>
  <si>
    <t>Підготовка кадрів вищими навчальними закладами із специфічними умовами навчання</t>
  </si>
  <si>
    <t>1001100</t>
  </si>
  <si>
    <t>0721</t>
  </si>
  <si>
    <t>Медичне забезпечення працівників Міністерства внутрішніх справ України, поліцейських та працівників Національної поліції України</t>
  </si>
  <si>
    <t>1001130</t>
  </si>
  <si>
    <t>0910</t>
  </si>
  <si>
    <t>Дошкільна освіта та заходи з позашкільної роботи з дітьми працівників Міністерства внутрішніх справ України</t>
  </si>
  <si>
    <t>1001170</t>
  </si>
  <si>
    <t>0370</t>
  </si>
  <si>
    <t>Наукове та інформаційно-аналітичне забезпечення заходів по боротьбі з організованою злочинністю і корупцією</t>
  </si>
  <si>
    <t>1001190</t>
  </si>
  <si>
    <t>1060</t>
  </si>
  <si>
    <t>Дослідження, прикладні наукові та науково-технічні розробки, виконання робіт за державними цільовими програмами і державним замовленням у сфері розвитку агропромислового комплексу, підготовка наукових кадрів, наукові розробки у сфері стандартизації та сертифікації сільськогосподарської продукції, дослідження та експериментальні розробки у сфері агропромислового комплексу</t>
  </si>
  <si>
    <t>Відшкодування шкоди, завданої громадянинові незаконними діями органів дізнання, досудового слідства, прокуратури і суду, відшкодування громадянинові вартості конфіскованого та безхазяйного майна стягнутого в дохід держави, відшкодування шкоди, завданої фізичній чи юридичній особі незаконними рішеннями, діями чи бездіяльністю органів державної влади, їх посадових і службових осіб</t>
  </si>
  <si>
    <t>Субвенція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t>
  </si>
  <si>
    <t>Субвенція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</si>
  <si>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Підготовка державних службовців V-VII категорій, підвищення кваліфікації державних службовців I-VІІ категорій, інших категорій працівників, спеціалістів з питань фінансового моніторингу у сфері боротьби з легалізацією (відмиванням) доходів, одержаних злочинним шляхом, і фінансуванням тероризму, працівників органів державної влади та органів місцевого самоврядування з питань запобігання і протидії проявам корупції на державній службі та службі в органах місцевого самоврядування, підвищення кваліфікації фахівців у сфері європейської та світової інтеграції, організація підготовки та виконання тренінгових програм і заходів з розвитку вищого корпусу державної служби, забезпечення інституційного розвитку державної служби</t>
  </si>
  <si>
    <t xml:space="preserve">Проект "Реконструкція, капітальний ремонт та технічне переоснащення магістрального газопроводу Уренгой-Помари-Ужгород" </t>
  </si>
  <si>
    <t xml:space="preserve">Проект будівництва високовольтної повітряної лінії 750 кВ Рівненська АЕС - Київська </t>
  </si>
  <si>
    <t>Вища освіта України</t>
  </si>
  <si>
    <t>Вища освіта. Енергоефективність та сталий розвиток</t>
  </si>
  <si>
    <t>Проект "Розвиток системи водопостачання та водовідведення в м. Миколаєві"</t>
  </si>
  <si>
    <t>Проект "Надзвичайна кредитна програма для України"</t>
  </si>
  <si>
    <t>3601090</t>
  </si>
  <si>
    <t xml:space="preserve">Підвищення кваліфікації працівників органів юстиції </t>
  </si>
  <si>
    <t>3601150</t>
  </si>
  <si>
    <t>Забезпечення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t>
  </si>
  <si>
    <t>3601170</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</si>
  <si>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</si>
  <si>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</si>
  <si>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</si>
  <si>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</si>
  <si>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</si>
  <si>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</si>
  <si>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Калуський міськрайонний суд Івано-Франківської області</t>
  </si>
  <si>
    <t>Івано-Франківський міський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</si>
  <si>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</si>
  <si>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</si>
  <si>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</si>
  <si>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</si>
  <si>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</si>
  <si>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</si>
  <si>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</si>
  <si>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t>
  </si>
  <si>
    <t>Яремчанський міський суд Івано-Франківської області</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</si>
  <si>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</si>
  <si>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</si>
  <si>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</si>
  <si>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</si>
  <si>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</si>
  <si>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</si>
  <si>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</si>
  <si>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</si>
  <si>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</si>
  <si>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</si>
  <si>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</si>
  <si>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</si>
  <si>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</si>
  <si>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</si>
  <si>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</si>
  <si>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</si>
  <si>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</si>
  <si>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</si>
  <si>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Переяслав-Хмельницький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</si>
  <si>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</si>
  <si>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</si>
  <si>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</si>
  <si>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</si>
  <si>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</si>
  <si>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</si>
  <si>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</si>
  <si>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</si>
  <si>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</si>
  <si>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Теребовлянський районний суд Тернопільської області</t>
  </si>
  <si>
    <t>Тернопільський міськрайонний суд Тернопільської області</t>
  </si>
  <si>
    <t>Тернопільський місьрайонний суд Тернопільської області</t>
  </si>
  <si>
    <t>Чортківський районний суд Тернопільської області</t>
  </si>
  <si>
    <t>Шумський районний суд Тернопільської області</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</si>
  <si>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</si>
  <si>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</si>
  <si>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</si>
  <si>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</si>
  <si>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</si>
  <si>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Державна підтримка заходів, спрямованих на зменшення обсягів викидів (збільшення абсорбції) парникових газів, у тому числі на утеплення приміщень закладів соціального забезпечення, розвиток міжнародного співробітництва з питань зміни клімату</t>
  </si>
  <si>
    <t>2402000</t>
  </si>
  <si>
    <t>Державне агентство екологічних інвестицій України</t>
  </si>
  <si>
    <t>2402010</t>
  </si>
  <si>
    <t>Керівництво та управління у сфері екологічних інвестицій</t>
  </si>
  <si>
    <t>2404000</t>
  </si>
  <si>
    <t>Державна служба геології та надр України</t>
  </si>
  <si>
    <t>2404010</t>
  </si>
  <si>
    <t>Керівництво та управління у сфері геологічного вивчення та використання надр</t>
  </si>
  <si>
    <t>2404020</t>
  </si>
  <si>
    <t>0444</t>
  </si>
  <si>
    <t>Розвиток мінерально-сировинної бази</t>
  </si>
  <si>
    <t>2405000</t>
  </si>
  <si>
    <t>Державна екологічна інспекція України</t>
  </si>
  <si>
    <t>2405010</t>
  </si>
  <si>
    <t>Керівництво та управління у сфері екологічного контролю</t>
  </si>
  <si>
    <t>2406000</t>
  </si>
  <si>
    <t>Національна комісія з радіаційного захисту населення України</t>
  </si>
  <si>
    <t>2406010</t>
  </si>
  <si>
    <t>Керівництво та управління у сфері радіаційного захисту населення</t>
  </si>
  <si>
    <t>2407000</t>
  </si>
  <si>
    <t>Державне агентство водних ресурсів України</t>
  </si>
  <si>
    <t>2407010</t>
  </si>
  <si>
    <t>0421</t>
  </si>
  <si>
    <t>Керівництво та управління у сфері водного господарства</t>
  </si>
  <si>
    <t>2407020</t>
  </si>
  <si>
    <t>0482</t>
  </si>
  <si>
    <t>20325200000</t>
  </si>
  <si>
    <t>Харківський р-н</t>
  </si>
  <si>
    <t>22317200000</t>
  </si>
  <si>
    <t>Хмельницький р-н</t>
  </si>
  <si>
    <t>02323200000</t>
  </si>
  <si>
    <t>Хмільницький р-н</t>
  </si>
  <si>
    <t>16322200000</t>
  </si>
  <si>
    <t>Хорольський р-н</t>
  </si>
  <si>
    <t>24311200000</t>
  </si>
  <si>
    <t>Хотинський р-н</t>
  </si>
  <si>
    <t>23316200000</t>
  </si>
  <si>
    <t>Христинiвський р-н</t>
  </si>
  <si>
    <t>07313200000</t>
  </si>
  <si>
    <t>Хустський р-н</t>
  </si>
  <si>
    <t>04320200000</t>
  </si>
  <si>
    <t>Царичанський р-н</t>
  </si>
  <si>
    <t>21317200000</t>
  </si>
  <si>
    <t>Цюрупинський р-н</t>
  </si>
  <si>
    <t>21318200000</t>
  </si>
  <si>
    <t>Чаплинський р-н</t>
  </si>
  <si>
    <t>22318200000</t>
  </si>
  <si>
    <t>Чемеровецький р-н</t>
  </si>
  <si>
    <t>06321200000</t>
  </si>
  <si>
    <t>Червоноармійський р-н</t>
  </si>
  <si>
    <t>23317200000</t>
  </si>
  <si>
    <t>Черкаський р-н</t>
  </si>
  <si>
    <t>02324200000</t>
  </si>
  <si>
    <t>Чернівецький р-н</t>
  </si>
  <si>
    <t>08319200000</t>
  </si>
  <si>
    <t>Чернігівський р-н (Запорізька обл.)</t>
  </si>
  <si>
    <t>25321200000</t>
  </si>
  <si>
    <t>Чернігівський р-н (Чернігівська обл.)</t>
  </si>
  <si>
    <t>06322200000</t>
  </si>
  <si>
    <t>Черняхівський р-н</t>
  </si>
  <si>
    <t>02325200000</t>
  </si>
  <si>
    <t>Чечельницький р-н</t>
  </si>
  <si>
    <t>23318200000</t>
  </si>
  <si>
    <t>Чигиринський р-н</t>
  </si>
  <si>
    <t>23319200000</t>
  </si>
  <si>
    <t>Чорнобаївський р-н</t>
  </si>
  <si>
    <t>16323200000</t>
  </si>
  <si>
    <t>Чорнухинський р-н</t>
  </si>
  <si>
    <t>19316200000</t>
  </si>
  <si>
    <t>Чортківський р-н</t>
  </si>
  <si>
    <t>20326200000</t>
  </si>
  <si>
    <t>Чугуївський р-н</t>
  </si>
  <si>
    <r>
      <t>42.</t>
    </r>
    <r>
      <rPr>
        <sz val="7"/>
        <rFont val="Times New Roman"/>
        <family val="1"/>
        <charset val="204"/>
      </rPr>
      <t xml:space="preserve">         </t>
    </r>
    <r>
      <rPr>
        <sz val="12"/>
        <rFont val="Times New Roman"/>
        <family val="1"/>
        <charset val="204"/>
      </rPr>
      <t xml:space="preserve">отг  с. Чапаєвка </t>
    </r>
  </si>
  <si>
    <r>
      <t>Івано-Франківська</t>
    </r>
    <r>
      <rPr>
        <sz val="11"/>
        <rFont val="Calibri"/>
        <family val="2"/>
        <charset val="204"/>
      </rPr>
      <t xml:space="preserve"> </t>
    </r>
    <r>
      <rPr>
        <b/>
        <sz val="12"/>
        <rFont val="Times New Roman"/>
        <family val="1"/>
        <charset val="204"/>
      </rPr>
      <t>область</t>
    </r>
  </si>
  <si>
    <r>
      <t>43.</t>
    </r>
    <r>
      <rPr>
        <sz val="7"/>
        <rFont val="Times New Roman"/>
        <family val="1"/>
        <charset val="204"/>
      </rPr>
      <t xml:space="preserve">         </t>
    </r>
    <r>
      <rPr>
        <sz val="12"/>
        <rFont val="Times New Roman"/>
        <family val="1"/>
        <charset val="204"/>
      </rPr>
      <t>отг  смт Печеніжин</t>
    </r>
  </si>
  <si>
    <r>
      <t>44.</t>
    </r>
    <r>
      <rPr>
        <sz val="7"/>
        <rFont val="Times New Roman"/>
        <family val="1"/>
        <charset val="204"/>
      </rPr>
      <t xml:space="preserve">         </t>
    </r>
    <r>
      <rPr>
        <sz val="12"/>
        <rFont val="Times New Roman"/>
        <family val="1"/>
        <charset val="204"/>
      </rPr>
      <t>отг  с. Верхня</t>
    </r>
  </si>
  <si>
    <r>
      <t>45.</t>
    </r>
    <r>
      <rPr>
        <sz val="7"/>
        <rFont val="Times New Roman"/>
        <family val="1"/>
        <charset val="204"/>
      </rPr>
      <t xml:space="preserve">         </t>
    </r>
    <r>
      <rPr>
        <sz val="12"/>
        <rFont val="Times New Roman"/>
        <family val="1"/>
        <charset val="204"/>
      </rPr>
      <t>отг  с. Старі Богородчани</t>
    </r>
  </si>
  <si>
    <r>
      <t>Київська</t>
    </r>
    <r>
      <rPr>
        <sz val="11"/>
        <rFont val="Calibri"/>
        <family val="2"/>
        <charset val="204"/>
      </rPr>
      <t xml:space="preserve"> </t>
    </r>
    <r>
      <rPr>
        <b/>
        <sz val="12"/>
        <rFont val="Times New Roman"/>
        <family val="1"/>
        <charset val="204"/>
      </rPr>
      <t>область</t>
    </r>
  </si>
  <si>
    <r>
      <t>46.</t>
    </r>
    <r>
      <rPr>
        <sz val="7"/>
        <rFont val="Times New Roman"/>
        <family val="1"/>
        <charset val="204"/>
      </rPr>
      <t xml:space="preserve">         </t>
    </r>
    <r>
      <rPr>
        <sz val="12"/>
        <rFont val="Times New Roman"/>
        <family val="1"/>
        <charset val="204"/>
      </rPr>
      <t>отг  смт Калита</t>
    </r>
  </si>
  <si>
    <r>
      <t>47.</t>
    </r>
    <r>
      <rPr>
        <sz val="7"/>
        <rFont val="Times New Roman"/>
        <family val="1"/>
        <charset val="204"/>
      </rPr>
      <t xml:space="preserve">         </t>
    </r>
    <r>
      <rPr>
        <sz val="12"/>
        <rFont val="Times New Roman"/>
        <family val="1"/>
        <charset val="204"/>
      </rPr>
      <t xml:space="preserve">отг  м. Бобринець </t>
    </r>
  </si>
  <si>
    <r>
      <t>48.</t>
    </r>
    <r>
      <rPr>
        <sz val="7"/>
        <rFont val="Times New Roman"/>
        <family val="1"/>
        <charset val="204"/>
      </rPr>
      <t xml:space="preserve">         </t>
    </r>
    <r>
      <rPr>
        <sz val="12"/>
        <rFont val="Times New Roman"/>
        <family val="1"/>
        <charset val="204"/>
      </rPr>
      <t>отг  м. Мала Виска</t>
    </r>
  </si>
  <si>
    <r>
      <t>Луганська</t>
    </r>
    <r>
      <rPr>
        <sz val="11"/>
        <rFont val="Calibri"/>
        <family val="2"/>
        <charset val="204"/>
      </rPr>
      <t xml:space="preserve"> </t>
    </r>
    <r>
      <rPr>
        <b/>
        <sz val="12"/>
        <rFont val="Times New Roman"/>
        <family val="1"/>
        <charset val="204"/>
      </rPr>
      <t>область</t>
    </r>
  </si>
  <si>
    <r>
      <t>49.</t>
    </r>
    <r>
      <rPr>
        <sz val="7"/>
        <rFont val="Times New Roman"/>
        <family val="1"/>
        <charset val="204"/>
      </rPr>
      <t xml:space="preserve">         </t>
    </r>
    <r>
      <rPr>
        <sz val="12"/>
        <rFont val="Times New Roman"/>
        <family val="1"/>
        <charset val="204"/>
      </rPr>
      <t>отг  смт Білокуракине</t>
    </r>
  </si>
  <si>
    <r>
      <t>50.</t>
    </r>
    <r>
      <rPr>
        <sz val="7"/>
        <rFont val="Times New Roman"/>
        <family val="1"/>
        <charset val="204"/>
      </rPr>
      <t xml:space="preserve">         </t>
    </r>
    <r>
      <rPr>
        <sz val="12"/>
        <rFont val="Times New Roman"/>
        <family val="1"/>
        <charset val="204"/>
      </rPr>
      <t>отг  смт Новопсков</t>
    </r>
  </si>
  <si>
    <r>
      <t>Львівська</t>
    </r>
    <r>
      <rPr>
        <sz val="11"/>
        <rFont val="Calibri"/>
        <family val="2"/>
        <charset val="204"/>
      </rPr>
      <t xml:space="preserve"> </t>
    </r>
    <r>
      <rPr>
        <b/>
        <sz val="12"/>
        <rFont val="Times New Roman"/>
        <family val="1"/>
        <charset val="204"/>
      </rPr>
      <t>область</t>
    </r>
  </si>
  <si>
    <r>
      <t>51.</t>
    </r>
    <r>
      <rPr>
        <sz val="7"/>
        <rFont val="Times New Roman"/>
        <family val="1"/>
        <charset val="204"/>
      </rPr>
      <t xml:space="preserve">         </t>
    </r>
    <r>
      <rPr>
        <sz val="12"/>
        <rFont val="Times New Roman"/>
        <family val="1"/>
        <charset val="204"/>
      </rPr>
      <t>отг  м. Новий Калинів</t>
    </r>
  </si>
  <si>
    <r>
      <t>52.</t>
    </r>
    <r>
      <rPr>
        <sz val="7"/>
        <rFont val="Times New Roman"/>
        <family val="1"/>
        <charset val="204"/>
      </rPr>
      <t xml:space="preserve">         </t>
    </r>
    <r>
      <rPr>
        <sz val="12"/>
        <rFont val="Times New Roman"/>
        <family val="1"/>
        <charset val="204"/>
      </rPr>
      <t>отг  смт Гніздичів</t>
    </r>
  </si>
  <si>
    <r>
      <t>53.</t>
    </r>
    <r>
      <rPr>
        <sz val="7"/>
        <rFont val="Times New Roman"/>
        <family val="1"/>
        <charset val="204"/>
      </rPr>
      <t xml:space="preserve">         </t>
    </r>
    <r>
      <rPr>
        <sz val="12"/>
        <rFont val="Times New Roman"/>
        <family val="1"/>
        <charset val="204"/>
      </rPr>
      <t>отг  смт Дубляни</t>
    </r>
  </si>
  <si>
    <r>
      <t>54.</t>
    </r>
    <r>
      <rPr>
        <sz val="7"/>
        <rFont val="Times New Roman"/>
        <family val="1"/>
        <charset val="204"/>
      </rPr>
      <t xml:space="preserve">         </t>
    </r>
    <r>
      <rPr>
        <sz val="12"/>
        <rFont val="Times New Roman"/>
        <family val="1"/>
        <charset val="204"/>
      </rPr>
      <t>отг  смт Нові Стрілища</t>
    </r>
  </si>
  <si>
    <r>
      <t>55.</t>
    </r>
    <r>
      <rPr>
        <sz val="7"/>
        <rFont val="Times New Roman"/>
        <family val="1"/>
        <charset val="204"/>
      </rPr>
      <t xml:space="preserve">         </t>
    </r>
    <r>
      <rPr>
        <sz val="12"/>
        <rFont val="Times New Roman"/>
        <family val="1"/>
        <charset val="204"/>
      </rPr>
      <t>отг  с. Бабина</t>
    </r>
  </si>
  <si>
    <r>
      <t>56.</t>
    </r>
    <r>
      <rPr>
        <sz val="7"/>
        <rFont val="Times New Roman"/>
        <family val="1"/>
        <charset val="204"/>
      </rPr>
      <t xml:space="preserve">         </t>
    </r>
    <r>
      <rPr>
        <sz val="12"/>
        <rFont val="Times New Roman"/>
        <family val="1"/>
        <charset val="204"/>
      </rPr>
      <t>отг  с. Бісковичі</t>
    </r>
  </si>
  <si>
    <r>
      <t>57.</t>
    </r>
    <r>
      <rPr>
        <sz val="7"/>
        <rFont val="Times New Roman"/>
        <family val="1"/>
        <charset val="204"/>
      </rPr>
      <t xml:space="preserve">         </t>
    </r>
    <r>
      <rPr>
        <sz val="12"/>
        <rFont val="Times New Roman"/>
        <family val="1"/>
        <charset val="204"/>
      </rPr>
      <t>отг  с. Вільшаник</t>
    </r>
  </si>
  <si>
    <r>
      <t>58.</t>
    </r>
    <r>
      <rPr>
        <sz val="7"/>
        <rFont val="Times New Roman"/>
        <family val="1"/>
        <charset val="204"/>
      </rPr>
      <t xml:space="preserve">         </t>
    </r>
    <r>
      <rPr>
        <sz val="12"/>
        <rFont val="Times New Roman"/>
        <family val="1"/>
        <charset val="204"/>
      </rPr>
      <t>отг  с. Воля-Баранецька</t>
    </r>
  </si>
  <si>
    <r>
      <t>59.</t>
    </r>
    <r>
      <rPr>
        <sz val="7"/>
        <rFont val="Times New Roman"/>
        <family val="1"/>
        <charset val="204"/>
      </rPr>
      <t xml:space="preserve">         </t>
    </r>
    <r>
      <rPr>
        <sz val="12"/>
        <rFont val="Times New Roman"/>
        <family val="1"/>
        <charset val="204"/>
      </rPr>
      <t>отг  с. Грабовець</t>
    </r>
  </si>
  <si>
    <r>
      <t>60.</t>
    </r>
    <r>
      <rPr>
        <sz val="7"/>
        <rFont val="Times New Roman"/>
        <family val="1"/>
        <charset val="204"/>
      </rPr>
      <t xml:space="preserve">         </t>
    </r>
    <r>
      <rPr>
        <sz val="12"/>
        <rFont val="Times New Roman"/>
        <family val="1"/>
        <charset val="204"/>
      </rPr>
      <t>отг  с. Заболотці</t>
    </r>
  </si>
  <si>
    <r>
      <t>61.</t>
    </r>
    <r>
      <rPr>
        <sz val="7"/>
        <rFont val="Times New Roman"/>
        <family val="1"/>
        <charset val="204"/>
      </rPr>
      <t xml:space="preserve">         </t>
    </r>
    <r>
      <rPr>
        <sz val="12"/>
        <rFont val="Times New Roman"/>
        <family val="1"/>
        <charset val="204"/>
      </rPr>
      <t>отг  с. Луки</t>
    </r>
  </si>
  <si>
    <r>
      <t>62.</t>
    </r>
    <r>
      <rPr>
        <sz val="7"/>
        <rFont val="Times New Roman"/>
        <family val="1"/>
        <charset val="204"/>
      </rPr>
      <t xml:space="preserve">         </t>
    </r>
    <r>
      <rPr>
        <sz val="12"/>
        <rFont val="Times New Roman"/>
        <family val="1"/>
        <charset val="204"/>
      </rPr>
      <t>отг  с. Міженець</t>
    </r>
  </si>
  <si>
    <r>
      <t>63.</t>
    </r>
    <r>
      <rPr>
        <sz val="7"/>
        <rFont val="Times New Roman"/>
        <family val="1"/>
        <charset val="204"/>
      </rPr>
      <t xml:space="preserve">         </t>
    </r>
    <r>
      <rPr>
        <sz val="12"/>
        <rFont val="Times New Roman"/>
        <family val="1"/>
        <charset val="204"/>
      </rPr>
      <t>отг  с. Нове Місто</t>
    </r>
  </si>
  <si>
    <r>
      <t>64.</t>
    </r>
    <r>
      <rPr>
        <sz val="7"/>
        <rFont val="Times New Roman"/>
        <family val="1"/>
        <charset val="204"/>
      </rPr>
      <t xml:space="preserve">         </t>
    </r>
    <r>
      <rPr>
        <sz val="12"/>
        <rFont val="Times New Roman"/>
        <family val="1"/>
        <charset val="204"/>
      </rPr>
      <t>отг  с. Тростянець</t>
    </r>
  </si>
  <si>
    <r>
      <t>65.</t>
    </r>
    <r>
      <rPr>
        <sz val="7"/>
        <rFont val="Times New Roman"/>
        <family val="1"/>
        <charset val="204"/>
      </rPr>
      <t xml:space="preserve">         </t>
    </r>
    <r>
      <rPr>
        <sz val="12"/>
        <rFont val="Times New Roman"/>
        <family val="1"/>
        <charset val="204"/>
      </rPr>
      <t>отг  с. Чуква</t>
    </r>
  </si>
  <si>
    <r>
      <t>Миколаївська</t>
    </r>
    <r>
      <rPr>
        <sz val="11"/>
        <rFont val="Calibri"/>
        <family val="2"/>
        <charset val="204"/>
      </rPr>
      <t xml:space="preserve"> </t>
    </r>
    <r>
      <rPr>
        <b/>
        <sz val="12"/>
        <rFont val="Times New Roman"/>
        <family val="1"/>
        <charset val="204"/>
      </rPr>
      <t>область</t>
    </r>
  </si>
  <si>
    <r>
      <t>66.</t>
    </r>
    <r>
      <rPr>
        <sz val="7"/>
        <rFont val="Times New Roman"/>
        <family val="1"/>
        <charset val="204"/>
      </rPr>
      <t xml:space="preserve">         </t>
    </r>
    <r>
      <rPr>
        <sz val="12"/>
        <rFont val="Times New Roman"/>
        <family val="1"/>
        <charset val="204"/>
      </rPr>
      <t>отг  с. Куцуруб</t>
    </r>
  </si>
  <si>
    <r>
      <t>67.</t>
    </r>
    <r>
      <rPr>
        <sz val="7"/>
        <rFont val="Times New Roman"/>
        <family val="1"/>
        <charset val="204"/>
      </rPr>
      <t xml:space="preserve">         </t>
    </r>
    <r>
      <rPr>
        <sz val="12"/>
        <rFont val="Times New Roman"/>
        <family val="1"/>
        <charset val="204"/>
      </rPr>
      <t>отг  м. Балта</t>
    </r>
  </si>
  <si>
    <r>
      <t>68.</t>
    </r>
    <r>
      <rPr>
        <sz val="7"/>
        <rFont val="Times New Roman"/>
        <family val="1"/>
        <charset val="204"/>
      </rPr>
      <t xml:space="preserve">         </t>
    </r>
    <r>
      <rPr>
        <sz val="12"/>
        <rFont val="Times New Roman"/>
        <family val="1"/>
        <charset val="204"/>
      </rPr>
      <t xml:space="preserve">отг  м. Біляївка </t>
    </r>
  </si>
  <si>
    <r>
      <t>69.</t>
    </r>
    <r>
      <rPr>
        <sz val="7"/>
        <rFont val="Times New Roman"/>
        <family val="1"/>
        <charset val="204"/>
      </rPr>
      <t xml:space="preserve">         </t>
    </r>
    <r>
      <rPr>
        <sz val="12"/>
        <rFont val="Times New Roman"/>
        <family val="1"/>
        <charset val="204"/>
      </rPr>
      <t>отг  смт Велика Михайлівка</t>
    </r>
  </si>
  <si>
    <r>
      <t>70.</t>
    </r>
    <r>
      <rPr>
        <sz val="7"/>
        <rFont val="Times New Roman"/>
        <family val="1"/>
        <charset val="204"/>
      </rPr>
      <t xml:space="preserve">         </t>
    </r>
    <r>
      <rPr>
        <sz val="12"/>
        <rFont val="Times New Roman"/>
        <family val="1"/>
        <charset val="204"/>
      </rPr>
      <t xml:space="preserve">отг  с. Красносілка </t>
    </r>
  </si>
  <si>
    <r>
      <t>71.</t>
    </r>
    <r>
      <rPr>
        <sz val="7"/>
        <rFont val="Times New Roman"/>
        <family val="1"/>
        <charset val="204"/>
      </rPr>
      <t xml:space="preserve">         </t>
    </r>
    <r>
      <rPr>
        <sz val="12"/>
        <rFont val="Times New Roman"/>
        <family val="1"/>
        <charset val="204"/>
      </rPr>
      <t xml:space="preserve">отг  с. Маразліївка </t>
    </r>
  </si>
  <si>
    <r>
      <t>72.</t>
    </r>
    <r>
      <rPr>
        <sz val="7"/>
        <rFont val="Times New Roman"/>
        <family val="1"/>
        <charset val="204"/>
      </rPr>
      <t xml:space="preserve">         </t>
    </r>
    <r>
      <rPr>
        <sz val="12"/>
        <rFont val="Times New Roman"/>
        <family val="1"/>
        <charset val="204"/>
      </rPr>
      <t>отг  с. Розквіт</t>
    </r>
  </si>
  <si>
    <r>
      <t>73.</t>
    </r>
    <r>
      <rPr>
        <sz val="7"/>
        <rFont val="Times New Roman"/>
        <family val="1"/>
        <charset val="204"/>
      </rPr>
      <t xml:space="preserve">         </t>
    </r>
    <r>
      <rPr>
        <sz val="12"/>
        <rFont val="Times New Roman"/>
        <family val="1"/>
        <charset val="204"/>
      </rPr>
      <t>отг  с. Тузли</t>
    </r>
  </si>
  <si>
    <r>
      <t>74.</t>
    </r>
    <r>
      <rPr>
        <sz val="7"/>
        <rFont val="Times New Roman"/>
        <family val="1"/>
        <charset val="204"/>
      </rPr>
      <t xml:space="preserve">         </t>
    </r>
    <r>
      <rPr>
        <sz val="12"/>
        <rFont val="Times New Roman"/>
        <family val="1"/>
        <charset val="204"/>
      </rPr>
      <t xml:space="preserve">отг  с. Червоноармійське </t>
    </r>
  </si>
  <si>
    <r>
      <t>Полтавська</t>
    </r>
    <r>
      <rPr>
        <sz val="11"/>
        <rFont val="Calibri"/>
        <family val="2"/>
        <charset val="204"/>
      </rPr>
      <t xml:space="preserve"> </t>
    </r>
    <r>
      <rPr>
        <b/>
        <sz val="12"/>
        <rFont val="Times New Roman"/>
        <family val="1"/>
        <charset val="204"/>
      </rPr>
      <t>область</t>
    </r>
  </si>
  <si>
    <r>
      <t>75.</t>
    </r>
    <r>
      <rPr>
        <sz val="7"/>
        <rFont val="Times New Roman"/>
        <family val="1"/>
        <charset val="204"/>
      </rPr>
      <t xml:space="preserve">         </t>
    </r>
    <r>
      <rPr>
        <sz val="12"/>
        <rFont val="Times New Roman"/>
        <family val="1"/>
        <charset val="204"/>
      </rPr>
      <t>отг  м. Глобине</t>
    </r>
  </si>
  <si>
    <r>
      <t>76.</t>
    </r>
    <r>
      <rPr>
        <sz val="7"/>
        <rFont val="Times New Roman"/>
        <family val="1"/>
        <charset val="204"/>
      </rPr>
      <t xml:space="preserve">         </t>
    </r>
    <r>
      <rPr>
        <sz val="12"/>
        <rFont val="Times New Roman"/>
        <family val="1"/>
        <charset val="204"/>
      </rPr>
      <t>отг  м. Пирятин</t>
    </r>
  </si>
  <si>
    <r>
      <t>77.</t>
    </r>
    <r>
      <rPr>
        <sz val="7"/>
        <rFont val="Times New Roman"/>
        <family val="1"/>
        <charset val="204"/>
      </rPr>
      <t xml:space="preserve">         </t>
    </r>
    <r>
      <rPr>
        <sz val="12"/>
        <rFont val="Times New Roman"/>
        <family val="1"/>
        <charset val="204"/>
      </rPr>
      <t xml:space="preserve">отг  смт Семенівка  </t>
    </r>
  </si>
  <si>
    <r>
      <t>78.</t>
    </r>
    <r>
      <rPr>
        <sz val="7"/>
        <rFont val="Times New Roman"/>
        <family val="1"/>
        <charset val="204"/>
      </rPr>
      <t xml:space="preserve">         </t>
    </r>
    <r>
      <rPr>
        <sz val="12"/>
        <rFont val="Times New Roman"/>
        <family val="1"/>
        <charset val="204"/>
      </rPr>
      <t>отг  смт Шишаки</t>
    </r>
  </si>
  <si>
    <r>
      <t>79.</t>
    </r>
    <r>
      <rPr>
        <sz val="7"/>
        <rFont val="Times New Roman"/>
        <family val="1"/>
        <charset val="204"/>
      </rPr>
      <t xml:space="preserve">         </t>
    </r>
    <r>
      <rPr>
        <sz val="12"/>
        <rFont val="Times New Roman"/>
        <family val="1"/>
        <charset val="204"/>
      </rPr>
      <t>отг  с. Білоцерківка</t>
    </r>
  </si>
  <si>
    <r>
      <t>80.</t>
    </r>
    <r>
      <rPr>
        <sz val="7"/>
        <rFont val="Times New Roman"/>
        <family val="1"/>
        <charset val="204"/>
      </rPr>
      <t xml:space="preserve">         </t>
    </r>
    <r>
      <rPr>
        <sz val="12"/>
        <rFont val="Times New Roman"/>
        <family val="1"/>
        <charset val="204"/>
      </rPr>
      <t>отг  с. Клепачі</t>
    </r>
  </si>
  <si>
    <r>
      <t>81.</t>
    </r>
    <r>
      <rPr>
        <sz val="7"/>
        <rFont val="Times New Roman"/>
        <family val="1"/>
        <charset val="204"/>
      </rPr>
      <t xml:space="preserve">         </t>
    </r>
    <r>
      <rPr>
        <sz val="12"/>
        <rFont val="Times New Roman"/>
        <family val="1"/>
        <charset val="204"/>
      </rPr>
      <t>отг  с. Недогарки</t>
    </r>
  </si>
  <si>
    <r>
      <t>82.</t>
    </r>
    <r>
      <rPr>
        <sz val="7"/>
        <rFont val="Times New Roman"/>
        <family val="1"/>
        <charset val="204"/>
      </rPr>
      <t xml:space="preserve">         </t>
    </r>
    <r>
      <rPr>
        <sz val="12"/>
        <rFont val="Times New Roman"/>
        <family val="1"/>
        <charset val="204"/>
      </rPr>
      <t>отг  с. Омельник</t>
    </r>
  </si>
  <si>
    <r>
      <t>83.</t>
    </r>
    <r>
      <rPr>
        <sz val="7"/>
        <rFont val="Times New Roman"/>
        <family val="1"/>
        <charset val="204"/>
      </rPr>
      <t xml:space="preserve">         </t>
    </r>
    <r>
      <rPr>
        <sz val="12"/>
        <rFont val="Times New Roman"/>
        <family val="1"/>
        <charset val="204"/>
      </rPr>
      <t>отг  с. Піщане</t>
    </r>
  </si>
  <si>
    <r>
      <t>84.</t>
    </r>
    <r>
      <rPr>
        <sz val="7"/>
        <rFont val="Times New Roman"/>
        <family val="1"/>
        <charset val="204"/>
      </rPr>
      <t xml:space="preserve">         </t>
    </r>
    <r>
      <rPr>
        <sz val="12"/>
        <rFont val="Times New Roman"/>
        <family val="1"/>
        <charset val="204"/>
      </rPr>
      <t>отг  с. Покровська Багачка</t>
    </r>
  </si>
  <si>
    <r>
      <t>85.</t>
    </r>
    <r>
      <rPr>
        <sz val="7"/>
        <rFont val="Times New Roman"/>
        <family val="1"/>
        <charset val="204"/>
      </rPr>
      <t xml:space="preserve">         </t>
    </r>
    <r>
      <rPr>
        <sz val="12"/>
        <rFont val="Times New Roman"/>
        <family val="1"/>
        <charset val="204"/>
      </rPr>
      <t>отг  с. Пришиб</t>
    </r>
  </si>
  <si>
    <r>
      <t>86.</t>
    </r>
    <r>
      <rPr>
        <sz val="7"/>
        <rFont val="Times New Roman"/>
        <family val="1"/>
        <charset val="204"/>
      </rPr>
      <t xml:space="preserve">         </t>
    </r>
    <r>
      <rPr>
        <sz val="12"/>
        <rFont val="Times New Roman"/>
        <family val="1"/>
        <charset val="204"/>
      </rPr>
      <t>отг  с. Червона Знам'янка</t>
    </r>
  </si>
  <si>
    <r>
      <t>Рівненська</t>
    </r>
    <r>
      <rPr>
        <sz val="11"/>
        <rFont val="Calibri"/>
        <family val="2"/>
        <charset val="204"/>
      </rPr>
      <t xml:space="preserve"> </t>
    </r>
    <r>
      <rPr>
        <b/>
        <sz val="12"/>
        <rFont val="Times New Roman"/>
        <family val="1"/>
        <charset val="204"/>
      </rPr>
      <t>область</t>
    </r>
  </si>
  <si>
    <r>
      <t>87.</t>
    </r>
    <r>
      <rPr>
        <sz val="7"/>
        <rFont val="Times New Roman"/>
        <family val="1"/>
        <charset val="204"/>
      </rPr>
      <t xml:space="preserve">         </t>
    </r>
    <r>
      <rPr>
        <sz val="12"/>
        <rFont val="Times New Roman"/>
        <family val="1"/>
        <charset val="204"/>
      </rPr>
      <t>отг  смт Клесів</t>
    </r>
  </si>
  <si>
    <r>
      <t>88.</t>
    </r>
    <r>
      <rPr>
        <sz val="7"/>
        <rFont val="Times New Roman"/>
        <family val="1"/>
        <charset val="204"/>
      </rPr>
      <t xml:space="preserve">         </t>
    </r>
    <r>
      <rPr>
        <sz val="12"/>
        <rFont val="Times New Roman"/>
        <family val="1"/>
        <charset val="204"/>
      </rPr>
      <t>отг  с. Бабин</t>
    </r>
  </si>
  <si>
    <r>
      <t>89.</t>
    </r>
    <r>
      <rPr>
        <sz val="7"/>
        <rFont val="Times New Roman"/>
        <family val="1"/>
        <charset val="204"/>
      </rPr>
      <t xml:space="preserve">         </t>
    </r>
    <r>
      <rPr>
        <sz val="12"/>
        <rFont val="Times New Roman"/>
        <family val="1"/>
        <charset val="204"/>
      </rPr>
      <t>отг  с. Бугрин</t>
    </r>
  </si>
  <si>
    <r>
      <t>90.</t>
    </r>
    <r>
      <rPr>
        <sz val="7"/>
        <rFont val="Times New Roman"/>
        <family val="1"/>
        <charset val="204"/>
      </rPr>
      <t xml:space="preserve">         </t>
    </r>
    <r>
      <rPr>
        <sz val="12"/>
        <rFont val="Times New Roman"/>
        <family val="1"/>
        <charset val="204"/>
      </rPr>
      <t>отг  с. Миляч</t>
    </r>
  </si>
  <si>
    <r>
      <t>91.</t>
    </r>
    <r>
      <rPr>
        <sz val="7"/>
        <rFont val="Times New Roman"/>
        <family val="1"/>
        <charset val="204"/>
      </rPr>
      <t xml:space="preserve">         </t>
    </r>
    <r>
      <rPr>
        <sz val="12"/>
        <rFont val="Times New Roman"/>
        <family val="1"/>
        <charset val="204"/>
      </rPr>
      <t>отг  с. Підлозці</t>
    </r>
  </si>
  <si>
    <r>
      <t>Сумська</t>
    </r>
    <r>
      <rPr>
        <sz val="11"/>
        <rFont val="Calibri"/>
        <family val="2"/>
        <charset val="204"/>
      </rPr>
      <t xml:space="preserve"> </t>
    </r>
    <r>
      <rPr>
        <b/>
        <sz val="12"/>
        <rFont val="Times New Roman"/>
        <family val="1"/>
        <charset val="204"/>
      </rPr>
      <t>область</t>
    </r>
  </si>
  <si>
    <r>
      <t>92.</t>
    </r>
    <r>
      <rPr>
        <sz val="7"/>
        <rFont val="Times New Roman"/>
        <family val="1"/>
        <charset val="204"/>
      </rPr>
      <t xml:space="preserve">         </t>
    </r>
    <r>
      <rPr>
        <sz val="12"/>
        <rFont val="Times New Roman"/>
        <family val="1"/>
        <charset val="204"/>
      </rPr>
      <t>отг  с. Береза</t>
    </r>
  </si>
  <si>
    <r>
      <t>Тернопільська</t>
    </r>
    <r>
      <rPr>
        <sz val="11"/>
        <rFont val="Calibri"/>
        <family val="2"/>
        <charset val="204"/>
      </rPr>
      <t xml:space="preserve"> </t>
    </r>
    <r>
      <rPr>
        <b/>
        <sz val="12"/>
        <rFont val="Times New Roman"/>
        <family val="1"/>
        <charset val="204"/>
      </rPr>
      <t>область</t>
    </r>
  </si>
  <si>
    <r>
      <t>93.</t>
    </r>
    <r>
      <rPr>
        <sz val="7"/>
        <rFont val="Times New Roman"/>
        <family val="1"/>
        <charset val="204"/>
      </rPr>
      <t xml:space="preserve">         </t>
    </r>
    <r>
      <rPr>
        <sz val="12"/>
        <rFont val="Times New Roman"/>
        <family val="1"/>
        <charset val="204"/>
      </rPr>
      <t>отг  м. Почаїв</t>
    </r>
  </si>
  <si>
    <r>
      <t>94.</t>
    </r>
    <r>
      <rPr>
        <sz val="7"/>
        <rFont val="Times New Roman"/>
        <family val="1"/>
        <charset val="204"/>
      </rPr>
      <t xml:space="preserve">         </t>
    </r>
    <r>
      <rPr>
        <sz val="12"/>
        <rFont val="Times New Roman"/>
        <family val="1"/>
        <charset val="204"/>
      </rPr>
      <t>отг  м. Скалат</t>
    </r>
  </si>
  <si>
    <r>
      <t>95.</t>
    </r>
    <r>
      <rPr>
        <sz val="7"/>
        <rFont val="Times New Roman"/>
        <family val="1"/>
        <charset val="204"/>
      </rPr>
      <t xml:space="preserve">         </t>
    </r>
    <r>
      <rPr>
        <sz val="12"/>
        <rFont val="Times New Roman"/>
        <family val="1"/>
        <charset val="204"/>
      </rPr>
      <t>отг  м. Теребовля</t>
    </r>
  </si>
  <si>
    <r>
      <t>96.</t>
    </r>
    <r>
      <rPr>
        <sz val="7"/>
        <rFont val="Times New Roman"/>
        <family val="1"/>
        <charset val="204"/>
      </rPr>
      <t xml:space="preserve">         </t>
    </r>
    <r>
      <rPr>
        <sz val="12"/>
        <rFont val="Times New Roman"/>
        <family val="1"/>
        <charset val="204"/>
      </rPr>
      <t xml:space="preserve">отг  м. Шумськ  </t>
    </r>
  </si>
  <si>
    <r>
      <t>97.</t>
    </r>
    <r>
      <rPr>
        <sz val="7"/>
        <rFont val="Times New Roman"/>
        <family val="1"/>
        <charset val="204"/>
      </rPr>
      <t xml:space="preserve">         </t>
    </r>
    <r>
      <rPr>
        <sz val="12"/>
        <rFont val="Times New Roman"/>
        <family val="1"/>
        <charset val="204"/>
      </rPr>
      <t>отг  смт Гусятин</t>
    </r>
  </si>
  <si>
    <r>
      <t>98.</t>
    </r>
    <r>
      <rPr>
        <sz val="7"/>
        <rFont val="Times New Roman"/>
        <family val="1"/>
        <charset val="204"/>
      </rPr>
      <t xml:space="preserve">         </t>
    </r>
    <r>
      <rPr>
        <sz val="12"/>
        <rFont val="Times New Roman"/>
        <family val="1"/>
        <charset val="204"/>
      </rPr>
      <t>отг  смт Заводське</t>
    </r>
  </si>
  <si>
    <r>
      <t>99.</t>
    </r>
    <r>
      <rPr>
        <sz val="7"/>
        <rFont val="Times New Roman"/>
        <family val="1"/>
        <charset val="204"/>
      </rPr>
      <t xml:space="preserve">         </t>
    </r>
    <r>
      <rPr>
        <sz val="12"/>
        <rFont val="Times New Roman"/>
        <family val="1"/>
        <charset val="204"/>
      </rPr>
      <t>отг  смт Золотий Потік</t>
    </r>
  </si>
  <si>
    <r>
      <t>100.</t>
    </r>
    <r>
      <rPr>
        <sz val="7"/>
        <rFont val="Times New Roman"/>
        <family val="1"/>
        <charset val="204"/>
      </rPr>
      <t xml:space="preserve">      </t>
    </r>
    <r>
      <rPr>
        <sz val="12"/>
        <rFont val="Times New Roman"/>
        <family val="1"/>
        <charset val="204"/>
      </rPr>
      <t>отг  смт Козлів</t>
    </r>
  </si>
  <si>
    <r>
      <t>101.</t>
    </r>
    <r>
      <rPr>
        <sz val="7"/>
        <rFont val="Times New Roman"/>
        <family val="1"/>
        <charset val="204"/>
      </rPr>
      <t xml:space="preserve">      </t>
    </r>
    <r>
      <rPr>
        <sz val="12"/>
        <rFont val="Times New Roman"/>
        <family val="1"/>
        <charset val="204"/>
      </rPr>
      <t xml:space="preserve">отг  смт Коропець   </t>
    </r>
  </si>
  <si>
    <r>
      <t>102.</t>
    </r>
    <r>
      <rPr>
        <sz val="7"/>
        <rFont val="Times New Roman"/>
        <family val="1"/>
        <charset val="204"/>
      </rPr>
      <t xml:space="preserve">      </t>
    </r>
    <r>
      <rPr>
        <sz val="12"/>
        <rFont val="Times New Roman"/>
        <family val="1"/>
        <charset val="204"/>
      </rPr>
      <t xml:space="preserve">отг  смт Мельниця-Подільська   </t>
    </r>
  </si>
  <si>
    <r>
      <t>103.</t>
    </r>
    <r>
      <rPr>
        <sz val="7"/>
        <rFont val="Times New Roman"/>
        <family val="1"/>
        <charset val="204"/>
      </rPr>
      <t xml:space="preserve">      </t>
    </r>
    <r>
      <rPr>
        <sz val="12"/>
        <rFont val="Times New Roman"/>
        <family val="1"/>
        <charset val="204"/>
      </rPr>
      <t>отг  смт Микулинці</t>
    </r>
  </si>
  <si>
    <r>
      <t>104.</t>
    </r>
    <r>
      <rPr>
        <sz val="7"/>
        <rFont val="Times New Roman"/>
        <family val="1"/>
        <charset val="204"/>
      </rPr>
      <t xml:space="preserve">      </t>
    </r>
    <r>
      <rPr>
        <sz val="12"/>
        <rFont val="Times New Roman"/>
        <family val="1"/>
        <charset val="204"/>
      </rPr>
      <t xml:space="preserve">отг  смт Підволочиськ  </t>
    </r>
  </si>
  <si>
    <r>
      <t>105.</t>
    </r>
    <r>
      <rPr>
        <sz val="7"/>
        <rFont val="Times New Roman"/>
        <family val="1"/>
        <charset val="204"/>
      </rPr>
      <t xml:space="preserve">      </t>
    </r>
    <r>
      <rPr>
        <sz val="12"/>
        <rFont val="Times New Roman"/>
        <family val="1"/>
        <charset val="204"/>
      </rPr>
      <t xml:space="preserve">отг  смт Скала-Подільська   </t>
    </r>
  </si>
  <si>
    <r>
      <t>106.</t>
    </r>
    <r>
      <rPr>
        <sz val="7"/>
        <rFont val="Times New Roman"/>
        <family val="1"/>
        <charset val="204"/>
      </rPr>
      <t xml:space="preserve">      </t>
    </r>
    <r>
      <rPr>
        <sz val="12"/>
        <rFont val="Times New Roman"/>
        <family val="1"/>
        <charset val="204"/>
      </rPr>
      <t>отг  с. Байківці</t>
    </r>
  </si>
  <si>
    <r>
      <t>107.</t>
    </r>
    <r>
      <rPr>
        <sz val="7"/>
        <rFont val="Times New Roman"/>
        <family val="1"/>
        <charset val="204"/>
      </rPr>
      <t xml:space="preserve">      </t>
    </r>
    <r>
      <rPr>
        <sz val="12"/>
        <rFont val="Times New Roman"/>
        <family val="1"/>
        <charset val="204"/>
      </rPr>
      <t>отг  с. Білобожниця</t>
    </r>
  </si>
  <si>
    <r>
      <t>108.</t>
    </r>
    <r>
      <rPr>
        <sz val="7"/>
        <rFont val="Times New Roman"/>
        <family val="1"/>
        <charset val="204"/>
      </rPr>
      <t xml:space="preserve">      </t>
    </r>
    <r>
      <rPr>
        <sz val="12"/>
        <rFont val="Times New Roman"/>
        <family val="1"/>
        <charset val="204"/>
      </rPr>
      <t>отг  с. Васильківці</t>
    </r>
  </si>
  <si>
    <r>
      <t>109.</t>
    </r>
    <r>
      <rPr>
        <sz val="7"/>
        <rFont val="Times New Roman"/>
        <family val="1"/>
        <charset val="204"/>
      </rPr>
      <t xml:space="preserve">      </t>
    </r>
    <r>
      <rPr>
        <sz val="12"/>
        <rFont val="Times New Roman"/>
        <family val="1"/>
        <charset val="204"/>
      </rPr>
      <t>отг  с. Великі Гаї</t>
    </r>
  </si>
  <si>
    <r>
      <t>110.</t>
    </r>
    <r>
      <rPr>
        <sz val="7"/>
        <rFont val="Times New Roman"/>
        <family val="1"/>
        <charset val="204"/>
      </rPr>
      <t xml:space="preserve">      </t>
    </r>
    <r>
      <rPr>
        <sz val="12"/>
        <rFont val="Times New Roman"/>
        <family val="1"/>
        <charset val="204"/>
      </rPr>
      <t>отг  с. Золотники</t>
    </r>
  </si>
  <si>
    <r>
      <t>111.</t>
    </r>
    <r>
      <rPr>
        <sz val="7"/>
        <rFont val="Times New Roman"/>
        <family val="1"/>
        <charset val="204"/>
      </rPr>
      <t xml:space="preserve">      </t>
    </r>
    <r>
      <rPr>
        <sz val="12"/>
        <rFont val="Times New Roman"/>
        <family val="1"/>
        <charset val="204"/>
      </rPr>
      <t>отг  с. Іванівка</t>
    </r>
  </si>
  <si>
    <r>
      <t>112.</t>
    </r>
    <r>
      <rPr>
        <sz val="7"/>
        <rFont val="Times New Roman"/>
        <family val="1"/>
        <charset val="204"/>
      </rPr>
      <t xml:space="preserve">      </t>
    </r>
    <r>
      <rPr>
        <sz val="12"/>
        <rFont val="Times New Roman"/>
        <family val="1"/>
        <charset val="204"/>
      </rPr>
      <t>отг  с. Колиндяни</t>
    </r>
  </si>
  <si>
    <r>
      <t>113.</t>
    </r>
    <r>
      <rPr>
        <sz val="7"/>
        <rFont val="Times New Roman"/>
        <family val="1"/>
        <charset val="204"/>
      </rPr>
      <t xml:space="preserve">      </t>
    </r>
    <r>
      <rPr>
        <sz val="12"/>
        <rFont val="Times New Roman"/>
        <family val="1"/>
        <charset val="204"/>
      </rPr>
      <t>отг  с. Колодне</t>
    </r>
  </si>
  <si>
    <r>
      <t>114.</t>
    </r>
    <r>
      <rPr>
        <sz val="7"/>
        <rFont val="Times New Roman"/>
        <family val="1"/>
        <charset val="204"/>
      </rPr>
      <t xml:space="preserve">      </t>
    </r>
    <r>
      <rPr>
        <sz val="12"/>
        <rFont val="Times New Roman"/>
        <family val="1"/>
        <charset val="204"/>
      </rPr>
      <t>отг  с. Лопушне</t>
    </r>
  </si>
  <si>
    <r>
      <t>115.</t>
    </r>
    <r>
      <rPr>
        <sz val="7"/>
        <rFont val="Times New Roman"/>
        <family val="1"/>
        <charset val="204"/>
      </rPr>
      <t xml:space="preserve">      </t>
    </r>
    <r>
      <rPr>
        <sz val="12"/>
        <rFont val="Times New Roman"/>
        <family val="1"/>
        <charset val="204"/>
      </rPr>
      <t xml:space="preserve">отг  с. Нове Село  </t>
    </r>
  </si>
  <si>
    <r>
      <t>116.</t>
    </r>
    <r>
      <rPr>
        <sz val="7"/>
        <rFont val="Times New Roman"/>
        <family val="1"/>
        <charset val="204"/>
      </rPr>
      <t xml:space="preserve">      </t>
    </r>
    <r>
      <rPr>
        <sz val="12"/>
        <rFont val="Times New Roman"/>
        <family val="1"/>
        <charset val="204"/>
      </rPr>
      <t>отг  с. Озерна</t>
    </r>
  </si>
  <si>
    <r>
      <t>117.</t>
    </r>
    <r>
      <rPr>
        <sz val="7"/>
        <rFont val="Times New Roman"/>
        <family val="1"/>
        <charset val="204"/>
      </rPr>
      <t xml:space="preserve">      </t>
    </r>
    <r>
      <rPr>
        <sz val="12"/>
        <rFont val="Times New Roman"/>
        <family val="1"/>
        <charset val="204"/>
      </rPr>
      <t>отг  с. Озеряни</t>
    </r>
  </si>
  <si>
    <r>
      <t>118.</t>
    </r>
    <r>
      <rPr>
        <sz val="7"/>
        <rFont val="Times New Roman"/>
        <family val="1"/>
        <charset val="204"/>
      </rPr>
      <t xml:space="preserve">      </t>
    </r>
    <r>
      <rPr>
        <sz val="12"/>
        <rFont val="Times New Roman"/>
        <family val="1"/>
        <charset val="204"/>
      </rPr>
      <t>отг  с. Скорики</t>
    </r>
  </si>
  <si>
    <r>
      <t>Херсонська</t>
    </r>
    <r>
      <rPr>
        <sz val="11"/>
        <rFont val="Calibri"/>
        <family val="2"/>
        <charset val="204"/>
      </rPr>
      <t xml:space="preserve"> </t>
    </r>
    <r>
      <rPr>
        <b/>
        <sz val="12"/>
        <rFont val="Times New Roman"/>
        <family val="1"/>
        <charset val="204"/>
      </rPr>
      <t>область</t>
    </r>
  </si>
  <si>
    <r>
      <t>119.</t>
    </r>
    <r>
      <rPr>
        <sz val="7"/>
        <rFont val="Times New Roman"/>
        <family val="1"/>
        <charset val="204"/>
      </rPr>
      <t xml:space="preserve">      </t>
    </r>
    <r>
      <rPr>
        <sz val="12"/>
        <rFont val="Times New Roman"/>
        <family val="1"/>
        <charset val="204"/>
      </rPr>
      <t xml:space="preserve">отг  с. Кочубеївка  </t>
    </r>
  </si>
  <si>
    <r>
      <t>Хмельницька</t>
    </r>
    <r>
      <rPr>
        <sz val="11"/>
        <rFont val="Calibri"/>
        <family val="2"/>
        <charset val="204"/>
      </rPr>
      <t xml:space="preserve"> </t>
    </r>
    <r>
      <rPr>
        <b/>
        <sz val="12"/>
        <rFont val="Times New Roman"/>
        <family val="1"/>
        <charset val="204"/>
      </rPr>
      <t>область</t>
    </r>
  </si>
  <si>
    <r>
      <t>120.</t>
    </r>
    <r>
      <rPr>
        <sz val="7"/>
        <rFont val="Times New Roman"/>
        <family val="1"/>
        <charset val="204"/>
      </rPr>
      <t xml:space="preserve">      </t>
    </r>
    <r>
      <rPr>
        <sz val="12"/>
        <rFont val="Times New Roman"/>
        <family val="1"/>
        <charset val="204"/>
      </rPr>
      <t xml:space="preserve">отг  м. Волочиськ  </t>
    </r>
  </si>
  <si>
    <r>
      <t>121.</t>
    </r>
    <r>
      <rPr>
        <sz val="7"/>
        <rFont val="Times New Roman"/>
        <family val="1"/>
        <charset val="204"/>
      </rPr>
      <t xml:space="preserve">      </t>
    </r>
    <r>
      <rPr>
        <sz val="12"/>
        <rFont val="Times New Roman"/>
        <family val="1"/>
        <charset val="204"/>
      </rPr>
      <t>отг  м. Дунаївці</t>
    </r>
  </si>
  <si>
    <r>
      <t>122.</t>
    </r>
    <r>
      <rPr>
        <sz val="7"/>
        <rFont val="Times New Roman"/>
        <family val="1"/>
        <charset val="204"/>
      </rPr>
      <t xml:space="preserve">      </t>
    </r>
    <r>
      <rPr>
        <sz val="12"/>
        <rFont val="Times New Roman"/>
        <family val="1"/>
        <charset val="204"/>
      </rPr>
      <t>отг  м. Полонне</t>
    </r>
  </si>
  <si>
    <r>
      <t>123.</t>
    </r>
    <r>
      <rPr>
        <sz val="7"/>
        <rFont val="Times New Roman"/>
        <family val="1"/>
        <charset val="204"/>
      </rPr>
      <t xml:space="preserve">      </t>
    </r>
    <r>
      <rPr>
        <sz val="12"/>
        <rFont val="Times New Roman"/>
        <family val="1"/>
        <charset val="204"/>
      </rPr>
      <t>отг  смт Війтівці</t>
    </r>
  </si>
  <si>
    <r>
      <t>124.</t>
    </r>
    <r>
      <rPr>
        <sz val="7"/>
        <rFont val="Times New Roman"/>
        <family val="1"/>
        <charset val="204"/>
      </rPr>
      <t xml:space="preserve">      </t>
    </r>
    <r>
      <rPr>
        <sz val="12"/>
        <rFont val="Times New Roman"/>
        <family val="1"/>
        <charset val="204"/>
      </rPr>
      <t>отг  смт Дунаївці</t>
    </r>
  </si>
  <si>
    <r>
      <t>125.</t>
    </r>
    <r>
      <rPr>
        <sz val="7"/>
        <rFont val="Times New Roman"/>
        <family val="1"/>
        <charset val="204"/>
      </rPr>
      <t xml:space="preserve">      </t>
    </r>
    <r>
      <rPr>
        <sz val="12"/>
        <rFont val="Times New Roman"/>
        <family val="1"/>
        <charset val="204"/>
      </rPr>
      <t>отг  смт Летичів</t>
    </r>
  </si>
  <si>
    <r>
      <t>126.</t>
    </r>
    <r>
      <rPr>
        <sz val="7"/>
        <rFont val="Times New Roman"/>
        <family val="1"/>
        <charset val="204"/>
      </rPr>
      <t xml:space="preserve">      </t>
    </r>
    <r>
      <rPr>
        <sz val="12"/>
        <rFont val="Times New Roman"/>
        <family val="1"/>
        <charset val="204"/>
      </rPr>
      <t>отг  смт Меджибіж</t>
    </r>
  </si>
  <si>
    <r>
      <t>127.</t>
    </r>
    <r>
      <rPr>
        <sz val="7"/>
        <rFont val="Times New Roman"/>
        <family val="1"/>
        <charset val="204"/>
      </rPr>
      <t xml:space="preserve">      </t>
    </r>
    <r>
      <rPr>
        <sz val="12"/>
        <rFont val="Times New Roman"/>
        <family val="1"/>
        <charset val="204"/>
      </rPr>
      <t>отг  смт Наркевичі</t>
    </r>
  </si>
  <si>
    <r>
      <t>128.</t>
    </r>
    <r>
      <rPr>
        <sz val="7"/>
        <rFont val="Times New Roman"/>
        <family val="1"/>
        <charset val="204"/>
      </rPr>
      <t xml:space="preserve">      </t>
    </r>
    <r>
      <rPr>
        <sz val="12"/>
        <rFont val="Times New Roman"/>
        <family val="1"/>
        <charset val="204"/>
      </rPr>
      <t>отг  смт Нова Ушиця</t>
    </r>
  </si>
  <si>
    <r>
      <t>129.</t>
    </r>
    <r>
      <rPr>
        <sz val="7"/>
        <rFont val="Times New Roman"/>
        <family val="1"/>
        <charset val="204"/>
      </rPr>
      <t xml:space="preserve">      </t>
    </r>
    <r>
      <rPr>
        <sz val="12"/>
        <rFont val="Times New Roman"/>
        <family val="1"/>
        <charset val="204"/>
      </rPr>
      <t>отг  смт Понінка</t>
    </r>
  </si>
  <si>
    <r>
      <t>130.</t>
    </r>
    <r>
      <rPr>
        <sz val="7"/>
        <rFont val="Times New Roman"/>
        <family val="1"/>
        <charset val="204"/>
      </rPr>
      <t xml:space="preserve">      </t>
    </r>
    <r>
      <rPr>
        <sz val="12"/>
        <rFont val="Times New Roman"/>
        <family val="1"/>
        <charset val="204"/>
      </rPr>
      <t>отг  смт Сатанів</t>
    </r>
  </si>
  <si>
    <r>
      <t>131.</t>
    </r>
    <r>
      <rPr>
        <sz val="7"/>
        <rFont val="Times New Roman"/>
        <family val="1"/>
        <charset val="204"/>
      </rPr>
      <t xml:space="preserve">      </t>
    </r>
    <r>
      <rPr>
        <sz val="12"/>
        <rFont val="Times New Roman"/>
        <family val="1"/>
        <charset val="204"/>
      </rPr>
      <t>отг  смт Стара Синява</t>
    </r>
  </si>
  <si>
    <r>
      <t>132.</t>
    </r>
    <r>
      <rPr>
        <sz val="7"/>
        <rFont val="Times New Roman"/>
        <family val="1"/>
        <charset val="204"/>
      </rPr>
      <t xml:space="preserve">      </t>
    </r>
    <r>
      <rPr>
        <sz val="12"/>
        <rFont val="Times New Roman"/>
        <family val="1"/>
        <charset val="204"/>
      </rPr>
      <t>отг  смт Чорний Острів</t>
    </r>
  </si>
  <si>
    <r>
      <t>133.</t>
    </r>
    <r>
      <rPr>
        <sz val="7"/>
        <rFont val="Times New Roman"/>
        <family val="1"/>
        <charset val="204"/>
      </rPr>
      <t xml:space="preserve">      </t>
    </r>
    <r>
      <rPr>
        <sz val="12"/>
        <rFont val="Times New Roman"/>
        <family val="1"/>
        <charset val="204"/>
      </rPr>
      <t>отг  с. Берездів</t>
    </r>
  </si>
  <si>
    <r>
      <t>134.</t>
    </r>
    <r>
      <rPr>
        <sz val="7"/>
        <rFont val="Times New Roman"/>
        <family val="1"/>
        <charset val="204"/>
      </rPr>
      <t xml:space="preserve">      </t>
    </r>
    <r>
      <rPr>
        <sz val="12"/>
        <rFont val="Times New Roman"/>
        <family val="1"/>
        <charset val="204"/>
      </rPr>
      <t>отг  с. Ганнопіль</t>
    </r>
  </si>
  <si>
    <r>
      <t>135.</t>
    </r>
    <r>
      <rPr>
        <sz val="7"/>
        <rFont val="Times New Roman"/>
        <family val="1"/>
        <charset val="204"/>
      </rPr>
      <t xml:space="preserve">      </t>
    </r>
    <r>
      <rPr>
        <sz val="12"/>
        <rFont val="Times New Roman"/>
        <family val="1"/>
        <charset val="204"/>
      </rPr>
      <t>отг  с. Гвардійське</t>
    </r>
  </si>
  <si>
    <r>
      <t>136.</t>
    </r>
    <r>
      <rPr>
        <sz val="7"/>
        <rFont val="Times New Roman"/>
        <family val="1"/>
        <charset val="204"/>
      </rPr>
      <t xml:space="preserve">      </t>
    </r>
    <r>
      <rPr>
        <sz val="12"/>
        <rFont val="Times New Roman"/>
        <family val="1"/>
        <charset val="204"/>
      </rPr>
      <t>отг  с. Гуменці</t>
    </r>
  </si>
  <si>
    <r>
      <t>137.</t>
    </r>
    <r>
      <rPr>
        <sz val="7"/>
        <rFont val="Times New Roman"/>
        <family val="1"/>
        <charset val="204"/>
      </rPr>
      <t xml:space="preserve">      </t>
    </r>
    <r>
      <rPr>
        <sz val="12"/>
        <rFont val="Times New Roman"/>
        <family val="1"/>
        <charset val="204"/>
      </rPr>
      <t>отг  с. Китайгород</t>
    </r>
  </si>
  <si>
    <r>
      <t>138.</t>
    </r>
    <r>
      <rPr>
        <sz val="7"/>
        <rFont val="Times New Roman"/>
        <family val="1"/>
        <charset val="204"/>
      </rPr>
      <t xml:space="preserve">      </t>
    </r>
    <r>
      <rPr>
        <sz val="12"/>
        <rFont val="Times New Roman"/>
        <family val="1"/>
        <charset val="204"/>
      </rPr>
      <t xml:space="preserve">отг  с. Колибаївка  </t>
    </r>
  </si>
  <si>
    <r>
      <t>139.</t>
    </r>
    <r>
      <rPr>
        <sz val="7"/>
        <rFont val="Times New Roman"/>
        <family val="1"/>
        <charset val="204"/>
      </rPr>
      <t xml:space="preserve">      </t>
    </r>
    <r>
      <rPr>
        <sz val="12"/>
        <rFont val="Times New Roman"/>
        <family val="1"/>
        <charset val="204"/>
      </rPr>
      <t>отг  с. Лісові Гринівці</t>
    </r>
  </si>
  <si>
    <r>
      <t>140.</t>
    </r>
    <r>
      <rPr>
        <sz val="7"/>
        <rFont val="Times New Roman"/>
        <family val="1"/>
        <charset val="204"/>
      </rPr>
      <t xml:space="preserve">      </t>
    </r>
    <r>
      <rPr>
        <sz val="12"/>
        <rFont val="Times New Roman"/>
        <family val="1"/>
        <charset val="204"/>
      </rPr>
      <t>отг  с. Маків</t>
    </r>
  </si>
  <si>
    <r>
      <t>141.</t>
    </r>
    <r>
      <rPr>
        <sz val="7"/>
        <rFont val="Times New Roman"/>
        <family val="1"/>
        <charset val="204"/>
      </rPr>
      <t xml:space="preserve">      </t>
    </r>
    <r>
      <rPr>
        <sz val="12"/>
        <rFont val="Times New Roman"/>
        <family val="1"/>
        <charset val="204"/>
      </rPr>
      <t>отг  с. Розсоша</t>
    </r>
  </si>
  <si>
    <r>
      <t>Черкаська</t>
    </r>
    <r>
      <rPr>
        <sz val="11"/>
        <rFont val="Calibri"/>
        <family val="2"/>
        <charset val="204"/>
      </rPr>
      <t xml:space="preserve"> </t>
    </r>
    <r>
      <rPr>
        <b/>
        <sz val="12"/>
        <rFont val="Times New Roman"/>
        <family val="1"/>
        <charset val="204"/>
      </rPr>
      <t>область</t>
    </r>
  </si>
  <si>
    <r>
      <t>142.</t>
    </r>
    <r>
      <rPr>
        <sz val="7"/>
        <rFont val="Times New Roman"/>
        <family val="1"/>
        <charset val="204"/>
      </rPr>
      <t xml:space="preserve">      </t>
    </r>
    <r>
      <rPr>
        <sz val="12"/>
        <rFont val="Times New Roman"/>
        <family val="1"/>
        <charset val="204"/>
      </rPr>
      <t>отг  смт Єрки</t>
    </r>
  </si>
  <si>
    <r>
      <t>143.</t>
    </r>
    <r>
      <rPr>
        <sz val="7"/>
        <rFont val="Times New Roman"/>
        <family val="1"/>
        <charset val="204"/>
      </rPr>
      <t xml:space="preserve">      </t>
    </r>
    <r>
      <rPr>
        <sz val="12"/>
        <rFont val="Times New Roman"/>
        <family val="1"/>
        <charset val="204"/>
      </rPr>
      <t>отг  с. Білозір'я</t>
    </r>
  </si>
  <si>
    <r>
      <t>144.</t>
    </r>
    <r>
      <rPr>
        <sz val="7"/>
        <rFont val="Times New Roman"/>
        <family val="1"/>
        <charset val="204"/>
      </rPr>
      <t xml:space="preserve">      </t>
    </r>
    <r>
      <rPr>
        <sz val="12"/>
        <rFont val="Times New Roman"/>
        <family val="1"/>
        <charset val="204"/>
      </rPr>
      <t>отг  с. Мокра Калигірка</t>
    </r>
  </si>
  <si>
    <r>
      <t>Чернівецька</t>
    </r>
    <r>
      <rPr>
        <sz val="11"/>
        <rFont val="Calibri"/>
        <family val="2"/>
        <charset val="204"/>
      </rPr>
      <t xml:space="preserve"> </t>
    </r>
    <r>
      <rPr>
        <b/>
        <sz val="12"/>
        <rFont val="Times New Roman"/>
        <family val="1"/>
        <charset val="204"/>
      </rPr>
      <t>область</t>
    </r>
  </si>
  <si>
    <r>
      <t>145.</t>
    </r>
    <r>
      <rPr>
        <sz val="7"/>
        <rFont val="Times New Roman"/>
        <family val="1"/>
        <charset val="204"/>
      </rPr>
      <t xml:space="preserve">      </t>
    </r>
    <r>
      <rPr>
        <sz val="12"/>
        <rFont val="Times New Roman"/>
        <family val="1"/>
        <charset val="204"/>
      </rPr>
      <t>отг  м. Сокиряни</t>
    </r>
  </si>
  <si>
    <r>
      <t>146.</t>
    </r>
    <r>
      <rPr>
        <sz val="7"/>
        <rFont val="Times New Roman"/>
        <family val="1"/>
        <charset val="204"/>
      </rPr>
      <t xml:space="preserve">      </t>
    </r>
    <r>
      <rPr>
        <sz val="12"/>
        <rFont val="Times New Roman"/>
        <family val="1"/>
        <charset val="204"/>
      </rPr>
      <t>отг  смт Глибока</t>
    </r>
  </si>
  <si>
    <r>
      <t>147.</t>
    </r>
    <r>
      <rPr>
        <sz val="7"/>
        <rFont val="Times New Roman"/>
        <family val="1"/>
        <charset val="204"/>
      </rPr>
      <t xml:space="preserve">      </t>
    </r>
    <r>
      <rPr>
        <sz val="12"/>
        <rFont val="Times New Roman"/>
        <family val="1"/>
        <charset val="204"/>
      </rPr>
      <t>отг  с. Вашківці</t>
    </r>
  </si>
  <si>
    <r>
      <t>148.</t>
    </r>
    <r>
      <rPr>
        <sz val="7"/>
        <rFont val="Times New Roman"/>
        <family val="1"/>
        <charset val="204"/>
      </rPr>
      <t xml:space="preserve">      </t>
    </r>
    <r>
      <rPr>
        <sz val="12"/>
        <rFont val="Times New Roman"/>
        <family val="1"/>
        <charset val="204"/>
      </rPr>
      <t>отг  с. Великий Кучурів</t>
    </r>
  </si>
  <si>
    <r>
      <t>149.</t>
    </r>
    <r>
      <rPr>
        <sz val="7"/>
        <rFont val="Times New Roman"/>
        <family val="1"/>
        <charset val="204"/>
      </rPr>
      <t xml:space="preserve">      </t>
    </r>
    <r>
      <rPr>
        <sz val="12"/>
        <rFont val="Times New Roman"/>
        <family val="1"/>
        <charset val="204"/>
      </rPr>
      <t>отг  с. Волока</t>
    </r>
  </si>
  <si>
    <r>
      <t>150.</t>
    </r>
    <r>
      <rPr>
        <sz val="7"/>
        <rFont val="Times New Roman"/>
        <family val="1"/>
        <charset val="204"/>
      </rPr>
      <t xml:space="preserve">      </t>
    </r>
    <r>
      <rPr>
        <sz val="12"/>
        <rFont val="Times New Roman"/>
        <family val="1"/>
        <charset val="204"/>
      </rPr>
      <t>отг  с. Клішківці</t>
    </r>
  </si>
  <si>
    <r>
      <t>151.</t>
    </r>
    <r>
      <rPr>
        <sz val="7"/>
        <rFont val="Times New Roman"/>
        <family val="1"/>
        <charset val="204"/>
      </rPr>
      <t xml:space="preserve">      </t>
    </r>
    <r>
      <rPr>
        <sz val="12"/>
        <rFont val="Times New Roman"/>
        <family val="1"/>
        <charset val="204"/>
      </rPr>
      <t>отг  с. Мамалига</t>
    </r>
  </si>
  <si>
    <r>
      <t>152.</t>
    </r>
    <r>
      <rPr>
        <sz val="7"/>
        <rFont val="Times New Roman"/>
        <family val="1"/>
        <charset val="204"/>
      </rPr>
      <t xml:space="preserve">      </t>
    </r>
    <r>
      <rPr>
        <sz val="12"/>
        <rFont val="Times New Roman"/>
        <family val="1"/>
        <charset val="204"/>
      </rPr>
      <t>отг  с. Недобоївці</t>
    </r>
  </si>
  <si>
    <r>
      <t>153.</t>
    </r>
    <r>
      <rPr>
        <sz val="7"/>
        <rFont val="Times New Roman"/>
        <family val="1"/>
        <charset val="204"/>
      </rPr>
      <t xml:space="preserve">      </t>
    </r>
    <r>
      <rPr>
        <sz val="12"/>
        <rFont val="Times New Roman"/>
        <family val="1"/>
        <charset val="204"/>
      </rPr>
      <t>отг  с. Рукшин</t>
    </r>
  </si>
  <si>
    <r>
      <t>154.</t>
    </r>
    <r>
      <rPr>
        <sz val="7"/>
        <rFont val="Times New Roman"/>
        <family val="1"/>
        <charset val="204"/>
      </rPr>
      <t xml:space="preserve">      </t>
    </r>
    <r>
      <rPr>
        <sz val="12"/>
        <rFont val="Times New Roman"/>
        <family val="1"/>
        <charset val="204"/>
      </rPr>
      <t>отг  с. Усть-Путила</t>
    </r>
  </si>
  <si>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підготовка наукових кадрів, фінансова підтримка розвитку наукової інфраструктури та наукових об'єктів, що становлять національне надбання, забезпечення діяльності наукових бібліотек</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</si>
  <si>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педагогічних наук, підготовка наукових кадрів, фінансова підтримка розвитку наукової інфраструктури та об'єктів, що становлять національне надбання</t>
  </si>
  <si>
    <t>Жовтоводський міський суд Дніпропетровської області</t>
  </si>
  <si>
    <t>Заводський районний суд м.Дніпродзержинська</t>
  </si>
  <si>
    <t>Інгулецький районний суд м.Кривого Рогу</t>
  </si>
  <si>
    <t>Індустріальний районний суд м.Дніпропетровська</t>
  </si>
  <si>
    <t>Кіровський районний суд м.Дніпропетровська</t>
  </si>
  <si>
    <t>Красногвардійський районний суд м.Дніпропетровська</t>
  </si>
  <si>
    <t>Криворізький районний суд Дніпропетровської області</t>
  </si>
  <si>
    <t>Криничанський районний суд Дніпропетровської області</t>
  </si>
  <si>
    <t>Ленінський районний суд м.Дніпропетровська</t>
  </si>
  <si>
    <t>Магдалинівський районний суд Дніпропетровської області</t>
  </si>
  <si>
    <t>Марганецький міський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</si>
  <si>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</si>
  <si>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</si>
  <si>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</si>
  <si>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</si>
  <si>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П’ятихатський районний суд Дніпропетровської області</t>
  </si>
  <si>
    <t>Павлоградський міськрайонний суд Дніпропетровської області</t>
  </si>
  <si>
    <t>Першотравенський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</si>
  <si>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</si>
  <si>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</si>
  <si>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</si>
  <si>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Саксаганський районний суд м.Кривого Рогу</t>
  </si>
  <si>
    <t>Самарський районний суд м.Дніпропетровська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</si>
  <si>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</si>
  <si>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</si>
  <si>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t>
  </si>
  <si>
    <t>Тернівський міський суд Дніпропетровської області</t>
  </si>
  <si>
    <t>Тернівський районний суд м.Кривого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</si>
  <si>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</si>
  <si>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</si>
  <si>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м.Кривого Рогу</t>
  </si>
  <si>
    <t>Широківський районний суд Дніпропетровської області</t>
  </si>
  <si>
    <t>Юр’ївський районний суд Дніпропетровської області</t>
  </si>
  <si>
    <t>Авдіївський міський суд Донецької області</t>
  </si>
  <si>
    <t>Амвросіївський районний суд Донецької області</t>
  </si>
  <si>
    <t>Артемівський міськрайонний суд Донецької області</t>
  </si>
  <si>
    <t>Будьоннівський районний суд м.Донецька</t>
  </si>
  <si>
    <t>Великоновосілківський районний суд Донецької області</t>
  </si>
  <si>
    <t>Шевченківський районний суд м.Львова</t>
  </si>
  <si>
    <t>Сихівський районний суд м.Львова</t>
  </si>
  <si>
    <t>Бориславський міський суд Львівської області</t>
  </si>
  <si>
    <t>Дрогобицький міськрайонний суд Львівської області</t>
  </si>
  <si>
    <t>Самбірський міськрайонний суд Львівської області</t>
  </si>
  <si>
    <t>Стрийський міськрайонний суд Львівської області</t>
  </si>
  <si>
    <t>Трускавецький міський суд Львівської області</t>
  </si>
  <si>
    <t>Червоноградський міський суд Львівської області</t>
  </si>
  <si>
    <t>Бродівський районний суд Львівської області</t>
  </si>
  <si>
    <t>Буський районний суд Львівської області</t>
  </si>
  <si>
    <t>Городоцький районний суд Львівської області</t>
  </si>
  <si>
    <t>Жидачівський районний суд Львівської області</t>
  </si>
  <si>
    <t>Жовківський районний суд Львівської області</t>
  </si>
  <si>
    <t>Кам'янка-Бузький районний суд Львівської області</t>
  </si>
  <si>
    <t>Миколаївський районний суд Львівської області</t>
  </si>
  <si>
    <t>Мостиський районний суд Львівської області</t>
  </si>
  <si>
    <t>Золочівський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</si>
  <si>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</si>
  <si>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</si>
  <si>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</si>
  <si>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Сколівський районний суд Львівської області</t>
  </si>
  <si>
    <t>Сколівський районний суд Львіської області</t>
  </si>
  <si>
    <t>Сокальський районний суд Львівської області</t>
  </si>
  <si>
    <t>Старосамбірський районний суд Львівської області</t>
  </si>
  <si>
    <r>
      <t>Чернігівська</t>
    </r>
    <r>
      <rPr>
        <sz val="11"/>
        <rFont val="Calibri"/>
        <family val="2"/>
        <charset val="204"/>
      </rPr>
      <t xml:space="preserve"> </t>
    </r>
    <r>
      <rPr>
        <b/>
        <sz val="12"/>
        <rFont val="Times New Roman"/>
        <family val="1"/>
        <charset val="204"/>
      </rPr>
      <t>область</t>
    </r>
  </si>
  <si>
    <r>
      <t>155.</t>
    </r>
    <r>
      <rPr>
        <sz val="7"/>
        <rFont val="Times New Roman"/>
        <family val="1"/>
        <charset val="204"/>
      </rPr>
      <t xml:space="preserve">      </t>
    </r>
    <r>
      <rPr>
        <sz val="12"/>
        <rFont val="Times New Roman"/>
        <family val="1"/>
        <charset val="204"/>
      </rPr>
      <t>отг  смт Десна</t>
    </r>
  </si>
  <si>
    <r>
      <t>156.</t>
    </r>
    <r>
      <rPr>
        <sz val="7"/>
        <rFont val="Times New Roman"/>
        <family val="1"/>
        <charset val="204"/>
      </rPr>
      <t xml:space="preserve">      </t>
    </r>
    <r>
      <rPr>
        <sz val="12"/>
        <rFont val="Times New Roman"/>
        <family val="1"/>
        <charset val="204"/>
      </rPr>
      <t xml:space="preserve">отг  смт  Парафіївка  </t>
    </r>
  </si>
  <si>
    <r>
      <t>157.</t>
    </r>
    <r>
      <rPr>
        <sz val="7"/>
        <rFont val="Times New Roman"/>
        <family val="1"/>
        <charset val="204"/>
      </rPr>
      <t xml:space="preserve">      </t>
    </r>
    <r>
      <rPr>
        <sz val="12"/>
        <rFont val="Times New Roman"/>
        <family val="1"/>
        <charset val="204"/>
      </rPr>
      <t xml:space="preserve">отг  с. Вертіївка  </t>
    </r>
  </si>
  <si>
    <r>
      <t>158.</t>
    </r>
    <r>
      <rPr>
        <sz val="7"/>
        <rFont val="Times New Roman"/>
        <family val="1"/>
        <charset val="204"/>
      </rPr>
      <t xml:space="preserve">      </t>
    </r>
    <r>
      <rPr>
        <sz val="12"/>
        <rFont val="Times New Roman"/>
        <family val="1"/>
        <charset val="204"/>
      </rPr>
      <t xml:space="preserve">отг  с. Макіївка  </t>
    </r>
  </si>
  <si>
    <r>
      <t>159.</t>
    </r>
    <r>
      <rPr>
        <sz val="7"/>
        <rFont val="Times New Roman"/>
        <family val="1"/>
        <charset val="204"/>
      </rPr>
      <t xml:space="preserve">      </t>
    </r>
    <r>
      <rPr>
        <sz val="12"/>
        <rFont val="Times New Roman"/>
        <family val="1"/>
        <charset val="204"/>
      </rPr>
      <t>отг  с. Кіпті</t>
    </r>
  </si>
  <si>
    <t>Додаток  № 10</t>
  </si>
  <si>
    <t>Перелік бюджетів об'єднаних територіальних громад, 
у яких 25 жовтня 2015 року відбулися перші місцеві вибори 
та які у 2016 році мають міжбюджетні відносини з державним бюджетом</t>
  </si>
  <si>
    <t>Назва адміністративно-
територіальної одиниці</t>
  </si>
  <si>
    <t>6642010</t>
  </si>
  <si>
    <t>Доставка дипломатичної кореспонденції за кордон і в Україну</t>
  </si>
  <si>
    <t>6642020</t>
  </si>
  <si>
    <t>Доставка спеціальної службової кореспонденції органам державної влади</t>
  </si>
  <si>
    <t>6730000</t>
  </si>
  <si>
    <t>Центральна виборча комісія</t>
  </si>
  <si>
    <t>6731000</t>
  </si>
  <si>
    <t>Апарат Центральної виборчої комісії</t>
  </si>
  <si>
    <t>6731010</t>
  </si>
  <si>
    <t>0160</t>
  </si>
  <si>
    <t>Керівництво та управління у сфері проведення виборів та референдумів</t>
  </si>
  <si>
    <t>6731020</t>
  </si>
  <si>
    <t xml:space="preserve">Проведення виборів народних депутатів України </t>
  </si>
  <si>
    <t>6731050</t>
  </si>
  <si>
    <t>Функціонування Державного реєстру виборців</t>
  </si>
  <si>
    <t>6740000</t>
  </si>
  <si>
    <t>Центральна виборча комісія (загальнодержавні витрати)</t>
  </si>
  <si>
    <t>6741000</t>
  </si>
  <si>
    <t xml:space="preserve">Центральна виборча комісія (загальнодержавні витрати) </t>
  </si>
  <si>
    <t>6741020</t>
  </si>
  <si>
    <t>Субвенція з державного бюджету місцевим бюджетам на проведення виборів депутатів місцевих рад та сільських, селищних, міських голів</t>
  </si>
  <si>
    <t>7720000</t>
  </si>
  <si>
    <t>Вінницька обласна державна адміністрація</t>
  </si>
  <si>
    <t>7721000</t>
  </si>
  <si>
    <t>Апарат Вінницької обласної державної адміністрації</t>
  </si>
  <si>
    <t>7721010</t>
  </si>
  <si>
    <t>Здійснення виконавчої влади у Вінницькій області</t>
  </si>
  <si>
    <t>7730000</t>
  </si>
  <si>
    <t>Волинська обласна державна адміністрація</t>
  </si>
  <si>
    <t>7731000</t>
  </si>
  <si>
    <t>Апарат Волинської обласної державної адміністрації</t>
  </si>
  <si>
    <t>7731010</t>
  </si>
  <si>
    <t>Здійснення виконавчої влади у Волинській області</t>
  </si>
  <si>
    <t>7740000</t>
  </si>
  <si>
    <t>Дніпропетровська обласна державна адміністрація</t>
  </si>
  <si>
    <t>7741000</t>
  </si>
  <si>
    <t>Апарат Дніпропетровської обласної державної адміністрації</t>
  </si>
  <si>
    <t>7741010</t>
  </si>
  <si>
    <t>Здійснення виконавчої влади у Дніпропетровській області</t>
  </si>
  <si>
    <t>7750000</t>
  </si>
  <si>
    <t>Донецька обласна державна адміністрація</t>
  </si>
  <si>
    <t>7751000</t>
  </si>
  <si>
    <t>Апарат Донецької обласної державної адміністрації</t>
  </si>
  <si>
    <t>7751010</t>
  </si>
  <si>
    <t>Здійснення виконавчої влади у Донецькій області</t>
  </si>
  <si>
    <t>7760000</t>
  </si>
  <si>
    <t>тис.грн.</t>
  </si>
  <si>
    <t>Код програмної класифікації видатків та кредитування державного бюджету</t>
  </si>
  <si>
    <t>Код функціональної класифікації видатків та кредитування бюджету</t>
  </si>
  <si>
    <t>Найменування
згідно з відомчою і програмною класифікаціями видатків та кредитування державного бюджету</t>
  </si>
  <si>
    <t>Загальний фонд</t>
  </si>
  <si>
    <t>Спеціальний фонд</t>
  </si>
  <si>
    <t>Разом</t>
  </si>
  <si>
    <t>Всього</t>
  </si>
  <si>
    <t>оплата праці</t>
  </si>
  <si>
    <t>комунальні послуги та енергоносії</t>
  </si>
  <si>
    <t>ВСЬОГО:</t>
  </si>
  <si>
    <t>0110000</t>
  </si>
  <si>
    <t>Апарат Верховної Ради України</t>
  </si>
  <si>
    <t>0111000</t>
  </si>
  <si>
    <t>0111010</t>
  </si>
  <si>
    <t>0111</t>
  </si>
  <si>
    <t>Здійснення законотворчої діяльності Верховної Ради України</t>
  </si>
  <si>
    <t>0111020</t>
  </si>
  <si>
    <t>Обслуговування та організаційне, інформаційно-аналітичне, матеріально-технічне забезпечення діяльності Верховної Ради України</t>
  </si>
  <si>
    <t>0111090</t>
  </si>
  <si>
    <t>0830</t>
  </si>
  <si>
    <t>Висвітлення діяльності  Верховної  Ради  України через  засоби  телебачення  і радіомовлення та фінансова підтримка видання газети "Голос України" і журналу "Віче"</t>
  </si>
  <si>
    <t>0300000</t>
  </si>
  <si>
    <t>Державне управління справами</t>
  </si>
  <si>
    <t>0301000</t>
  </si>
  <si>
    <t>Апарат Державного управління справами</t>
  </si>
  <si>
    <t>0301010</t>
  </si>
  <si>
    <t>Обслуговування та організаційне, інформаційно-аналітичне, матеріально-технічне забезпечення діяльності Президента України та Адміністрації Президента України</t>
  </si>
  <si>
    <t>0301050</t>
  </si>
  <si>
    <t>0133</t>
  </si>
  <si>
    <t>Виготовлення державних нагород та пам'ятних знаків</t>
  </si>
  <si>
    <t>0301060</t>
  </si>
  <si>
    <t>0734</t>
  </si>
  <si>
    <t>Фінансова підтримка санаторно-курортних закладів та закладів оздоровлення</t>
  </si>
  <si>
    <t>0301080</t>
  </si>
  <si>
    <t>0150</t>
  </si>
  <si>
    <t>14308200000</t>
  </si>
  <si>
    <t>Врадіївський р-н</t>
  </si>
  <si>
    <t>16302200000</t>
  </si>
  <si>
    <t>Гадяцький р-н</t>
  </si>
  <si>
    <t>11303200000</t>
  </si>
  <si>
    <t>Гайворонський р-н</t>
  </si>
  <si>
    <t>02304200000</t>
  </si>
  <si>
    <t>Гайсинський р-н</t>
  </si>
  <si>
    <t>09303200000</t>
  </si>
  <si>
    <t>Галицький р-н</t>
  </si>
  <si>
    <t>21307200000</t>
  </si>
  <si>
    <t>Генічеський р-н</t>
  </si>
  <si>
    <t>24302200000</t>
  </si>
  <si>
    <t>Герцаївський р-н</t>
  </si>
  <si>
    <t>24303200000</t>
  </si>
  <si>
    <t>Глибоцький р-н</t>
  </si>
  <si>
    <t>16303200000</t>
  </si>
  <si>
    <t>Глобинський р-н</t>
  </si>
  <si>
    <t>18304200000</t>
  </si>
  <si>
    <t>Глухiвський р-н</t>
  </si>
  <si>
    <t>11304200000</t>
  </si>
  <si>
    <t>Голованівський р-н</t>
  </si>
  <si>
    <t>21308200000</t>
  </si>
  <si>
    <t>Голопристанський р-н</t>
  </si>
  <si>
    <t>21309200000</t>
  </si>
  <si>
    <t>Горностаївський р-н</t>
  </si>
  <si>
    <t>09304200000</t>
  </si>
  <si>
    <t>Городенківський р-н</t>
  </si>
  <si>
    <t>23301200000</t>
  </si>
  <si>
    <t>Городищенський р-н</t>
  </si>
  <si>
    <t>25305200000</t>
  </si>
  <si>
    <t>Городнянський р-н</t>
  </si>
  <si>
    <t>13303200000</t>
  </si>
  <si>
    <t>Городоцький р-н (Львівська обл.)</t>
  </si>
  <si>
    <t>22304200000</t>
  </si>
  <si>
    <t>Городоцький р-н (Хмельницька обл.)</t>
  </si>
  <si>
    <t>03302200000</t>
  </si>
  <si>
    <t>Горохівський р-н</t>
  </si>
  <si>
    <t>17303200000</t>
  </si>
  <si>
    <t>Гощанський р-н</t>
  </si>
  <si>
    <t>16304200000</t>
  </si>
  <si>
    <t>Гребінківський р-н</t>
  </si>
  <si>
    <t>08306200000</t>
  </si>
  <si>
    <t>Гуляйпільський р-н</t>
  </si>
  <si>
    <t>19304200000</t>
  </si>
  <si>
    <t>Гусятинський р-н</t>
  </si>
  <si>
    <t>20309200000</t>
  </si>
  <si>
    <t>Дворічанський р-н</t>
  </si>
  <si>
    <t>17304200000</t>
  </si>
  <si>
    <t>Демидiвський р-н</t>
  </si>
  <si>
    <t>22305200000</t>
  </si>
  <si>
    <t>Деражнянський  р-н</t>
  </si>
  <si>
    <t>20310200000</t>
  </si>
  <si>
    <t>Дергачівський р-н</t>
  </si>
  <si>
    <t>16305200000</t>
  </si>
  <si>
    <t>Диканський р-н</t>
  </si>
  <si>
    <t>04304200000</t>
  </si>
  <si>
    <t>Днiпропетровський р-н</t>
  </si>
  <si>
    <t>05306200000</t>
  </si>
  <si>
    <t>Добpопільський р-н</t>
  </si>
  <si>
    <t>11305200000</t>
  </si>
  <si>
    <t>Добровеличківський р-н</t>
  </si>
  <si>
    <t>09305200000</t>
  </si>
  <si>
    <t>Долинський р-н (Івано-Франківська обл.)</t>
  </si>
  <si>
    <t>11306200000</t>
  </si>
  <si>
    <t>Долинський р-н (Кіровоградська обл.)</t>
  </si>
  <si>
    <t>14309200000</t>
  </si>
  <si>
    <t>Доманівський р-н</t>
  </si>
  <si>
    <t>23302200000</t>
  </si>
  <si>
    <t>Драбiвський р-н</t>
  </si>
  <si>
    <t>13304200000</t>
  </si>
  <si>
    <t>Дрогобицький р-н</t>
  </si>
  <si>
    <t>17305200000</t>
  </si>
  <si>
    <t>Дубенський р-н</t>
  </si>
  <si>
    <t>17306200000</t>
  </si>
  <si>
    <t>Дубровицький р-н</t>
  </si>
  <si>
    <t>22306200000</t>
  </si>
  <si>
    <t>Дунаєвецький  р-н</t>
  </si>
  <si>
    <t>14310200000</t>
  </si>
  <si>
    <t>Єланецький р-н</t>
  </si>
  <si>
    <t>06307200000</t>
  </si>
  <si>
    <t>Ємільчинський р-н</t>
  </si>
  <si>
    <t>23303200000</t>
  </si>
  <si>
    <t>Жашкiвський р-н</t>
  </si>
  <si>
    <t>13305200000</t>
  </si>
  <si>
    <t xml:space="preserve">Додаток № 1
до Закону України
"Про Державний бюджет України на 2016 рік"
</t>
  </si>
  <si>
    <t xml:space="preserve">Додаток № 2
до Закону України
"Про Державний бюджет України на 2016 рік"
</t>
  </si>
  <si>
    <t>Додаток № 3
до Закону України
"Про Державний бюджет України на 2016 рік"</t>
  </si>
  <si>
    <t xml:space="preserve">Додаток № 4
до Закону України
"Про Державний бюджет України на 2016 рік"
</t>
  </si>
  <si>
    <t>Адміністративний збір за проведення державної реєстрації юридичних осіб, фізичних осіб - підприємців та громадських формувань</t>
  </si>
  <si>
    <t>Зміни обсягів депозитів і цінних паперів, що використовуються для управління ліквідністю</t>
  </si>
  <si>
    <t>Кредитування - всього</t>
  </si>
  <si>
    <t>Повернення коштів, наданих публічному акціонерному товариству "Укргідроенерго" на поворотній основі для реалізації проектів соціально-економічного розвитку</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</si>
  <si>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</si>
  <si>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</si>
  <si>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</si>
  <si>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</si>
  <si>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</si>
  <si>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</si>
  <si>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</si>
  <si>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</si>
  <si>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</si>
  <si>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Корсунь-Шевченківський 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</si>
  <si>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</si>
  <si>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</si>
  <si>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</si>
  <si>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</si>
  <si>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</si>
  <si>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</si>
  <si>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м.Черкаси</t>
  </si>
  <si>
    <t>Соснівський районний суд м.Черкас</t>
  </si>
  <si>
    <t>Черкаський районний суд Черкаської області</t>
  </si>
  <si>
    <t>Смілянський міськрайонний суд Черкаської області</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</si>
  <si>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</si>
  <si>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</si>
  <si>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</si>
  <si>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</si>
  <si>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</si>
  <si>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</si>
  <si>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Шевченківський районний суд м.Чернівців</t>
  </si>
  <si>
    <t>Першотравневий районний суд м.Чернівців</t>
  </si>
  <si>
    <t>Садгірський районний суд м.Чернівців</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</si>
  <si>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</si>
  <si>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</si>
  <si>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</si>
  <si>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м. Кам'янець-Подiльський</t>
  </si>
  <si>
    <t>Криничанський р-н</t>
  </si>
  <si>
    <t>18307200000</t>
  </si>
  <si>
    <t>Кролевецький р-н</t>
  </si>
  <si>
    <t>08309200000</t>
  </si>
  <si>
    <t>Куйбишевський р-н</t>
  </si>
  <si>
    <t>25310200000</t>
  </si>
  <si>
    <t>Куликівський р-н</t>
  </si>
  <si>
    <t>20319200000</t>
  </si>
  <si>
    <t>Куп'янський р-н</t>
  </si>
  <si>
    <t>19310200000</t>
  </si>
  <si>
    <t>Лановецький р-н</t>
  </si>
  <si>
    <t>18308200000</t>
  </si>
  <si>
    <t>Лебединський р-н</t>
  </si>
  <si>
    <t>22310200000</t>
  </si>
  <si>
    <t>Летичiвський р-н</t>
  </si>
  <si>
    <t>02310200000</t>
  </si>
  <si>
    <t>Липовецький р-н</t>
  </si>
  <si>
    <t>18309200000</t>
  </si>
  <si>
    <t>Липоводолинський р-н</t>
  </si>
  <si>
    <t>23310200000</t>
  </si>
  <si>
    <t>Лисянський р-н</t>
  </si>
  <si>
    <t>02311200000</t>
  </si>
  <si>
    <t>Літинський р-н</t>
  </si>
  <si>
    <t>20320200000</t>
  </si>
  <si>
    <t>Лозівський р-н</t>
  </si>
  <si>
    <t>03307200000</t>
  </si>
  <si>
    <t>Локачинський р-н</t>
  </si>
  <si>
    <t>16311200000</t>
  </si>
  <si>
    <t>Лохвицький р-н</t>
  </si>
  <si>
    <t>16312200000</t>
  </si>
  <si>
    <t>Лубенський р-н</t>
  </si>
  <si>
    <t>06311200000</t>
  </si>
  <si>
    <t>Лугинський р-н</t>
  </si>
  <si>
    <t>03308200000</t>
  </si>
  <si>
    <t>Луцький р-н</t>
  </si>
  <si>
    <t>06312200000</t>
  </si>
  <si>
    <t>Любарський р-н</t>
  </si>
  <si>
    <t>15316200000</t>
  </si>
  <si>
    <t>Любашівський р-н</t>
  </si>
  <si>
    <t>03309200000</t>
  </si>
  <si>
    <t>Любешівський р-н</t>
  </si>
  <si>
    <t>03310200000</t>
  </si>
  <si>
    <t>Любомльський р-н</t>
  </si>
  <si>
    <t>05309200000</t>
  </si>
  <si>
    <t>Маp'їнський р-н</t>
  </si>
  <si>
    <t>04307200000</t>
  </si>
  <si>
    <t>Магдалинiвський р-н</t>
  </si>
  <si>
    <t>10314200000</t>
  </si>
  <si>
    <t>Макарiвський р-н</t>
  </si>
  <si>
    <t>06313200000</t>
  </si>
  <si>
    <t>Малинський р-н</t>
  </si>
  <si>
    <t>11310200000</t>
  </si>
  <si>
    <t>Маловисківський р-н</t>
  </si>
  <si>
    <t>03311200000</t>
  </si>
  <si>
    <t>Маневицький р-н</t>
  </si>
  <si>
    <t>23311200000</t>
  </si>
  <si>
    <t>Манькiвський р-н</t>
  </si>
  <si>
    <t>12307200000</t>
  </si>
  <si>
    <t>Марківський р-н</t>
  </si>
  <si>
    <t>16313200000</t>
  </si>
  <si>
    <t>Машівський р-н</t>
  </si>
  <si>
    <t>04308200000</t>
  </si>
  <si>
    <t>Межiвський р-н</t>
  </si>
  <si>
    <t>08310200000</t>
  </si>
  <si>
    <t>Мелітопольський р-н</t>
  </si>
  <si>
    <t>25311200000</t>
  </si>
  <si>
    <t>Менський р-н</t>
  </si>
  <si>
    <t>13309200000</t>
  </si>
  <si>
    <t>Миколаївський р-н (Львівська обл.)</t>
  </si>
  <si>
    <t>14314200000</t>
  </si>
  <si>
    <t>Миколаївський р-н (Миколаївська обл.)</t>
  </si>
  <si>
    <t>15317200000</t>
  </si>
  <si>
    <t>Миколаївський р-н (Одеська обл.)</t>
  </si>
  <si>
    <t>16314200000</t>
  </si>
  <si>
    <t>Миргородський р-н</t>
  </si>
  <si>
    <t>10315200000</t>
  </si>
  <si>
    <t>Миронiвський р-н</t>
  </si>
  <si>
    <t>08311200000</t>
  </si>
  <si>
    <t>Михайлівський р-н</t>
  </si>
  <si>
    <t>07306200000</t>
  </si>
  <si>
    <t>Міжгірський р-н</t>
  </si>
  <si>
    <t>12308200000</t>
  </si>
  <si>
    <t>Міловський р-н</t>
  </si>
  <si>
    <t>17311200000</t>
  </si>
  <si>
    <t>Млинiвський р-н</t>
  </si>
  <si>
    <t>02312200000</t>
  </si>
  <si>
    <t>Могилів-Подільський р-н</t>
  </si>
  <si>
    <t>23312200000</t>
  </si>
  <si>
    <t>Монастирищенський р-н</t>
  </si>
  <si>
    <t>19311200000</t>
  </si>
  <si>
    <t>Монастириський р-н</t>
  </si>
  <si>
    <t>13310200000</t>
  </si>
  <si>
    <t>Мостиський р-н</t>
  </si>
  <si>
    <t>07307200000</t>
  </si>
  <si>
    <t>Мукачівський р-н</t>
  </si>
  <si>
    <t>02313200000</t>
  </si>
  <si>
    <t>Мурованокуриловецький р-н</t>
  </si>
  <si>
    <t>Апарат Міністерства соціальної політики України</t>
  </si>
  <si>
    <t>2501010</t>
  </si>
  <si>
    <t>Керівництво та управління у сфері соціальної політики</t>
  </si>
  <si>
    <t>2501040</t>
  </si>
  <si>
    <t>1080</t>
  </si>
  <si>
    <t>Прикладні наукові та науково-технічні розробки, підготовка наукових кадрів у сфері соціальної політики</t>
  </si>
  <si>
    <t>2501060</t>
  </si>
  <si>
    <t>Підвищення кваліфікації працівників органів соціального захисту</t>
  </si>
  <si>
    <t>2501070</t>
  </si>
  <si>
    <t>Спеціалізована протезно-ортопедична та медично-реабілітаційна допомога інвалідам у клініці Науково-дослідного інституту протезування, протезобудування та відновлення працездатності</t>
  </si>
  <si>
    <t>2501090</t>
  </si>
  <si>
    <t>Створення і програмно-технічне забезпечення системи інформаційно-аналітичної підтримки, інформаційно-методичне забезпечення та виготовлення бланків посвідчень і нагрудних знаків для системи соціального захисту</t>
  </si>
  <si>
    <t>2501120</t>
  </si>
  <si>
    <t>1070</t>
  </si>
  <si>
    <t>Розселення та облаштування депортованих кримських татар та осіб інших національностей, які були  депортовані з території України</t>
  </si>
  <si>
    <t>2501130</t>
  </si>
  <si>
    <t>1050</t>
  </si>
  <si>
    <t>13203100000</t>
  </si>
  <si>
    <t>м. Дрогобич</t>
  </si>
  <si>
    <t>05211100000</t>
  </si>
  <si>
    <t>м. Дружківка</t>
  </si>
  <si>
    <t>17202100000</t>
  </si>
  <si>
    <t>м. Дубно</t>
  </si>
  <si>
    <t>08203100000</t>
  </si>
  <si>
    <t>м. Енергодар</t>
  </si>
  <si>
    <t>06201100000</t>
  </si>
  <si>
    <t>м. Житомир</t>
  </si>
  <si>
    <t>02202100000</t>
  </si>
  <si>
    <t>м. Жмеринка</t>
  </si>
  <si>
    <t>04204100000</t>
  </si>
  <si>
    <t>м. Жовтi Води</t>
  </si>
  <si>
    <t>08201100000</t>
  </si>
  <si>
    <t>м. Запоріжжя</t>
  </si>
  <si>
    <t>11202100000</t>
  </si>
  <si>
    <t>м. Знам'янка</t>
  </si>
  <si>
    <t>23203100000</t>
  </si>
  <si>
    <t>м. Золотоноша</t>
  </si>
  <si>
    <t>09201100000</t>
  </si>
  <si>
    <t>м. Івано-Франківськ</t>
  </si>
  <si>
    <t>15203100000</t>
  </si>
  <si>
    <t>м. Ізмаїл</t>
  </si>
  <si>
    <t>20202100000</t>
  </si>
  <si>
    <t>м. Ізюм</t>
  </si>
  <si>
    <t>15204100000</t>
  </si>
  <si>
    <t>м. Іллічівськ</t>
  </si>
  <si>
    <t>10206100000</t>
  </si>
  <si>
    <t>м. Iрпiнь</t>
  </si>
  <si>
    <t>09203100000</t>
  </si>
  <si>
    <t>м. Калуш</t>
  </si>
  <si>
    <t>22202100000</t>
  </si>
  <si>
    <t>23204100000</t>
  </si>
  <si>
    <t>м. Канiв</t>
  </si>
  <si>
    <t>21202100000</t>
  </si>
  <si>
    <t>м. Каховка</t>
  </si>
  <si>
    <t>11201100000</t>
  </si>
  <si>
    <t>м. Кіровоград</t>
  </si>
  <si>
    <t>03203100000</t>
  </si>
  <si>
    <t>м. Ковель</t>
  </si>
  <si>
    <t>02203100000</t>
  </si>
  <si>
    <t>м. Козятин</t>
  </si>
  <si>
    <t>09204100000</t>
  </si>
  <si>
    <t>м. Коломия</t>
  </si>
  <si>
    <t>16202100000</t>
  </si>
  <si>
    <t>м. Комсомольськ</t>
  </si>
  <si>
    <t>Обласний бюджет Рівненської області</t>
  </si>
  <si>
    <t>18100000000</t>
  </si>
  <si>
    <t>Обласний бюджет Сумської області</t>
  </si>
  <si>
    <t>19100000000</t>
  </si>
  <si>
    <t>Обласний бюджет Тернопільської області</t>
  </si>
  <si>
    <t>20100000000</t>
  </si>
  <si>
    <t>Обласний бюджет Харківської області</t>
  </si>
  <si>
    <t>21100000000</t>
  </si>
  <si>
    <t>Обласний бюджет Херсонської області</t>
  </si>
  <si>
    <t>22100000000</t>
  </si>
  <si>
    <t>Обласний бюджет Хмельницької області</t>
  </si>
  <si>
    <t>23100000000</t>
  </si>
  <si>
    <t>Обласний бюджет Черкаської області</t>
  </si>
  <si>
    <t>24100000000</t>
  </si>
  <si>
    <t>Обласний бюджет Чернівецької області</t>
  </si>
  <si>
    <t>25100000000</t>
  </si>
  <si>
    <t>Обласний бюджет Чернігівської області</t>
  </si>
  <si>
    <t>26000000000</t>
  </si>
  <si>
    <t xml:space="preserve">ВСЬОГО </t>
  </si>
  <si>
    <r>
      <t xml:space="preserve">Міжбюджетні трансферти 
</t>
    </r>
    <r>
      <rPr>
        <sz val="16"/>
        <rFont val="Times New Roman"/>
        <family val="1"/>
        <charset val="204"/>
      </rPr>
      <t>(базова та реверсна дотації, освітня та медична субвенції з державного бюджету місцевим бюджетам) на 2016 рік</t>
    </r>
  </si>
  <si>
    <t xml:space="preserve">  Додаткова дотація з державного бюджету на:</t>
  </si>
  <si>
    <t>Субвенції з державного бюджету</t>
  </si>
  <si>
    <t>Субвенція загального фонду на:</t>
  </si>
  <si>
    <t>Субвенція спеціального фонду на:</t>
  </si>
  <si>
    <t>забезпечення утримання соціальної інфраструктури міста Славутича</t>
  </si>
  <si>
    <t>компенсацію втрат доходів місцевих бюджетів внаслідок наданих державою податкових пільг зі сплати земельного податку суб'єктам космічної діяльності</t>
  </si>
  <si>
    <t>виконання заходів щодо  радіаційного та соціального захисту населення міста Жовті Води</t>
  </si>
  <si>
    <t>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</si>
  <si>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</si>
  <si>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 xml:space="preserve">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t>
  </si>
  <si>
    <t>надання пільг та житлових субсидій населенню на придбання твердого та рідкого пічного побутового палива і скрапленого газу</t>
  </si>
  <si>
    <t xml:space="preserve">придбання витратних матеріалів для закладів охорони здоров'я та лікарських засобів для інгаляційної анестезії </t>
  </si>
  <si>
    <t>придбання медикаментів та виробів медичного призначення для забезпечення швидкої медичної допомоги</t>
  </si>
  <si>
    <t xml:space="preserve"> проведення виборів депутатів місцевих рад та сільських, селищних, міських голів</t>
  </si>
  <si>
    <t xml:space="preserve">будівництво (придбання) житла для сімей загиблих військовослужбовців, які брали безпосередню участь в антитерористичній  операції, а також для інвалідів І – ІІ групи з числа військовослужбовців, які брали участь у зазначеній операції, та потребують поліпшення житлових умов </t>
  </si>
  <si>
    <t>1203020</t>
  </si>
  <si>
    <t>Обслуговування державного матеріального резерву</t>
  </si>
  <si>
    <t>1203040</t>
  </si>
  <si>
    <t>Арбузинський р-н</t>
  </si>
  <si>
    <t>05302200000</t>
  </si>
  <si>
    <t>Аpтемівський р-н</t>
  </si>
  <si>
    <t>15302200000</t>
  </si>
  <si>
    <t>Арцизький р-н</t>
  </si>
  <si>
    <t>20301200000</t>
  </si>
  <si>
    <t>Реалізація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t>
  </si>
  <si>
    <t>2751610</t>
  </si>
  <si>
    <t>0620</t>
  </si>
  <si>
    <t>2751630</t>
  </si>
  <si>
    <t>Реалізація надзвичайної  кредитної  програми для України</t>
  </si>
  <si>
    <t>2752000</t>
  </si>
  <si>
    <t>Плата за користування суб'єктами малого підприємництва мікрокредитами з державного бюджету</t>
  </si>
  <si>
    <t>24130000</t>
  </si>
  <si>
    <t>Збір на соціально-економічну компенсацію ризику населення, яке проживає на території зони спостереження</t>
  </si>
  <si>
    <t>24140000</t>
  </si>
  <si>
    <t>Збори на обов'язкове державне пенсійне страхування з окремих видів господарських операцій</t>
  </si>
  <si>
    <t>24140100</t>
  </si>
  <si>
    <t xml:space="preserve">Збір з операцій з купівлі іноземної валюти в готівковій формі  </t>
  </si>
  <si>
    <t>24140200</t>
  </si>
  <si>
    <t>Збір при поданні ювелірних та побутових виробів з дорогоцінних металів на клеймування державним пробірним клеймом до казенних підприємств пробірного контролю</t>
  </si>
  <si>
    <t>24140300</t>
  </si>
  <si>
    <t>Збір під час набуття права власності на легкові автомобілі</t>
  </si>
  <si>
    <t>24140500</t>
  </si>
  <si>
    <t>Збір з операцій придбавання (купівлі-продажу) нерухомого майна</t>
  </si>
  <si>
    <t>24140600</t>
  </si>
  <si>
    <t>Збір з користування та надання послуг стільникового рухомого зв'язку</t>
  </si>
  <si>
    <t>25000000</t>
  </si>
  <si>
    <t xml:space="preserve">Власні надходження бюджетних установ </t>
  </si>
  <si>
    <t>25010000</t>
  </si>
  <si>
    <t>Надходження від плати за послуги, що надаються бюджетними установами згідно із законодавством</t>
  </si>
  <si>
    <t>25020000</t>
  </si>
  <si>
    <t>Інші джерела власних надходжень бюджетних установ</t>
  </si>
  <si>
    <t>30000000</t>
  </si>
  <si>
    <t>Доходи від операцій з капіталом</t>
  </si>
  <si>
    <t>31000000</t>
  </si>
  <si>
    <t>Надходження від продажу основного капіталу</t>
  </si>
  <si>
    <t>31010000</t>
  </si>
  <si>
    <t xml:space="preserve">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 </t>
  </si>
  <si>
    <t>31020000</t>
  </si>
  <si>
    <t xml:space="preserve">Надходження коштів від Державного фонду дорогоцінних металів і дорогоцінного каміння </t>
  </si>
  <si>
    <t>32000000</t>
  </si>
  <si>
    <t>Надходження від реалізації державних запасів товарів</t>
  </si>
  <si>
    <t>32010000</t>
  </si>
  <si>
    <t>Надходження від реалізації матеріальних цінностей державного резерву</t>
  </si>
  <si>
    <t>32020000</t>
  </si>
  <si>
    <t>Надходження від реалізації розброньованих матеріальних цінностей мобілізаційного резерву</t>
  </si>
  <si>
    <t>33000000</t>
  </si>
  <si>
    <t>Кошти від продажу землі і нематеріальних активів</t>
  </si>
  <si>
    <t>33010000</t>
  </si>
  <si>
    <t>Кошти від продажу землі</t>
  </si>
  <si>
    <t>33030000</t>
  </si>
  <si>
    <t>Кошти від відчуження земельних ділянок, на яких розташовані об'єкти нерухомого військового майна, що підлягають реалізації, та земельних ділянок, які вивільняються у процесі реформування Збройних Сил України і Державної спеціальної служби транспорту</t>
  </si>
  <si>
    <t>42000000</t>
  </si>
  <si>
    <t>Від урядів зарубіжних країн та міжнародних організацій</t>
  </si>
  <si>
    <t>42010000</t>
  </si>
  <si>
    <t>Кошти, отримані від секретаріату ООН, НАТО, ЄС, ОБСЄ або іншої міжнародної організації за участь України в міжнародних операціях з підтримання миру і безпеки</t>
  </si>
  <si>
    <t>42030000</t>
  </si>
  <si>
    <t>Надходження в рамках програм допомоги Європейського Союзу</t>
  </si>
  <si>
    <t>42030100</t>
  </si>
  <si>
    <t>Надходження в рамках програм секторальної бюджетної підтримки Європейського Союзу</t>
  </si>
  <si>
    <t>42030200</t>
  </si>
  <si>
    <t>Інша допомога, надана Європейським Союзом</t>
  </si>
  <si>
    <t>50000000</t>
  </si>
  <si>
    <t>Цільові фонди</t>
  </si>
  <si>
    <t>50070000</t>
  </si>
  <si>
    <t>Надходження до Фонду соціального захисту інвалідів</t>
  </si>
  <si>
    <t>50080000</t>
  </si>
  <si>
    <t>Надходження до цільового фонду для забезпечення оборони і безпеки держави</t>
  </si>
  <si>
    <t>50080100</t>
  </si>
  <si>
    <t>Конфісковані кошти та кошти отримані від реалізації майна, конфіскованого за рішенням суду за вчинення корупційного та пов'язаного з корупцією правопорушення</t>
  </si>
  <si>
    <t>Державна ветеринарна та фітосанітарна служба України</t>
  </si>
  <si>
    <t>2802010</t>
  </si>
  <si>
    <t>Керівництво та управління у сфері ветеринарної медицини та фітосанітарної служби України</t>
  </si>
  <si>
    <t>2802020</t>
  </si>
  <si>
    <t>Протиепізоотичні заходи та участь у Міжнародному епізоотичному бюро</t>
  </si>
  <si>
    <t>2802030</t>
  </si>
  <si>
    <t>Організація та регулювання діяльності установ ветеринарної медицини та фітосанітарної служби</t>
  </si>
  <si>
    <t>2804000</t>
  </si>
  <si>
    <t>Державне агентство рибного господарства України</t>
  </si>
  <si>
    <t>2804010</t>
  </si>
  <si>
    <t>0423</t>
  </si>
  <si>
    <t>Керівництво та управління у сфері рибного господарства</t>
  </si>
  <si>
    <t>2804020</t>
  </si>
  <si>
    <t>Забезпечення заходів спеціальними підрозділами по боротьбі з організованою злочинністю та корупцією Служби безпеки України</t>
  </si>
  <si>
    <t>6521230</t>
  </si>
  <si>
    <t>Видатки для Служби безпеки України на реалізацію заходів щодо підвищення обороноздатності і безпеки держави</t>
  </si>
  <si>
    <t>6524000</t>
  </si>
  <si>
    <t>Антитерористичний центр Служби безпеки України</t>
  </si>
  <si>
    <t>6524010</t>
  </si>
  <si>
    <t>Координація діяльності у запобіганні терористичним актам та боротьба з тероризмом на території України</t>
  </si>
  <si>
    <t>6540000</t>
  </si>
  <si>
    <t>Національна академія наук України</t>
  </si>
  <si>
    <t>6541000</t>
  </si>
  <si>
    <t>6541020</t>
  </si>
  <si>
    <t>Наукова і організаційна діяльність президії Національної академії наук України</t>
  </si>
  <si>
    <t>6541030</t>
  </si>
  <si>
    <t>6541080</t>
  </si>
  <si>
    <t>Підготовка кадрів з пріоритетних напрямів науки вищими навчальними закладами ІІІ і ІV рівнів акредитації</t>
  </si>
  <si>
    <t>6541100</t>
  </si>
  <si>
    <t>Медичне обслуговування працівників Національної академії наук України</t>
  </si>
  <si>
    <t>6541140</t>
  </si>
  <si>
    <t>Здійснення науково-дослідницьких та дослідно-конструкторських робіт Інститутом проблем безпеки атомних електростанцій Національної академії наук України</t>
  </si>
  <si>
    <t>6541200</t>
  </si>
  <si>
    <t>Підвищення кваліфікації з пріоритетних напрямів науки та підготовка до державної атестації наукових кадрів Національної академії наук України</t>
  </si>
  <si>
    <t>6550000</t>
  </si>
  <si>
    <t>Національна академія педагогічних наук України</t>
  </si>
  <si>
    <t>6551000</t>
  </si>
  <si>
    <t>6551020</t>
  </si>
  <si>
    <t>Наукова і організаційна діяльність президії Національної академії педагогічних наук України</t>
  </si>
  <si>
    <t>6551030</t>
  </si>
  <si>
    <t>6551060</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</si>
  <si>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</si>
  <si>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</si>
  <si>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</si>
  <si>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Хмільницький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</si>
  <si>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</si>
  <si>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</si>
  <si>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</si>
  <si>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</si>
  <si>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</si>
  <si>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</si>
  <si>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</si>
  <si>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</si>
  <si>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</si>
  <si>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</si>
  <si>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</si>
  <si>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</si>
  <si>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</si>
  <si>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Організація діяльності рибовідтворювальних комплексів та інших бюджетних установ  у сфері рибного господарства</t>
  </si>
  <si>
    <t>2804030</t>
  </si>
  <si>
    <t>Артемівський районний суд м.Луганська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</si>
  <si>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</si>
  <si>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</si>
  <si>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</si>
  <si>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м.Луганська</t>
  </si>
  <si>
    <t>Кам’янобрідський районний суд м.Луганська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</si>
  <si>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</si>
  <si>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</si>
  <si>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</si>
  <si>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</si>
  <si>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м.Луганська</t>
  </si>
  <si>
    <t>Лисичанський міський суд Луганської області</t>
  </si>
  <si>
    <t>Лутугинський районний суд Луганської області</t>
  </si>
  <si>
    <t xml:space="preserve">Внесок України до Енергетичного Співтовариства
</t>
  </si>
  <si>
    <t>Виконання державних цільових програм реформування та розвитку оборонно-промислового комплексу, розроблення, освоєння і впровадження нових технологій, нарощування наявних виробничих потужностей на підприємствах космічної галузі для виготовлення продукції оборонного призначення</t>
  </si>
  <si>
    <t xml:space="preserve">Назва бюджету </t>
  </si>
  <si>
    <t>об'єднаної територіальної громади</t>
  </si>
  <si>
    <r>
      <t>1.</t>
    </r>
    <r>
      <rPr>
        <sz val="7"/>
        <rFont val="Times New Roman"/>
        <family val="1"/>
        <charset val="204"/>
      </rPr>
      <t xml:space="preserve">            </t>
    </r>
    <r>
      <rPr>
        <sz val="12"/>
        <rFont val="Times New Roman"/>
        <family val="1"/>
        <charset val="204"/>
      </rPr>
      <t xml:space="preserve">отг  м. Калинівка </t>
    </r>
  </si>
  <si>
    <r>
      <t>2.</t>
    </r>
    <r>
      <rPr>
        <sz val="7"/>
        <rFont val="Times New Roman"/>
        <family val="1"/>
        <charset val="204"/>
      </rPr>
      <t xml:space="preserve">            </t>
    </r>
    <r>
      <rPr>
        <sz val="12"/>
        <rFont val="Times New Roman"/>
        <family val="1"/>
        <charset val="204"/>
      </rPr>
      <t xml:space="preserve">отг  с. Студена </t>
    </r>
  </si>
  <si>
    <r>
      <t>3.</t>
    </r>
    <r>
      <rPr>
        <sz val="7"/>
        <rFont val="Times New Roman"/>
        <family val="1"/>
        <charset val="204"/>
      </rPr>
      <t xml:space="preserve">            </t>
    </r>
    <r>
      <rPr>
        <sz val="12"/>
        <rFont val="Times New Roman"/>
        <family val="1"/>
        <charset val="204"/>
      </rPr>
      <t>отг  м. Устилуг</t>
    </r>
  </si>
  <si>
    <r>
      <t>4.</t>
    </r>
    <r>
      <rPr>
        <sz val="7"/>
        <rFont val="Times New Roman"/>
        <family val="1"/>
        <charset val="204"/>
      </rPr>
      <t xml:space="preserve">            </t>
    </r>
    <r>
      <rPr>
        <sz val="12"/>
        <rFont val="Times New Roman"/>
        <family val="1"/>
        <charset val="204"/>
      </rPr>
      <t xml:space="preserve">отг  смт Голоби </t>
    </r>
  </si>
  <si>
    <r>
      <t>5.</t>
    </r>
    <r>
      <rPr>
        <sz val="7"/>
        <rFont val="Times New Roman"/>
        <family val="1"/>
        <charset val="204"/>
      </rPr>
      <t xml:space="preserve">            </t>
    </r>
    <r>
      <rPr>
        <sz val="12"/>
        <rFont val="Times New Roman"/>
        <family val="1"/>
        <charset val="204"/>
      </rPr>
      <t>отг  с. Велицьк</t>
    </r>
  </si>
  <si>
    <r>
      <t>6.</t>
    </r>
    <r>
      <rPr>
        <sz val="7"/>
        <rFont val="Times New Roman"/>
        <family val="1"/>
        <charset val="204"/>
      </rPr>
      <t xml:space="preserve">            </t>
    </r>
    <r>
      <rPr>
        <sz val="12"/>
        <rFont val="Times New Roman"/>
        <family val="1"/>
        <charset val="204"/>
      </rPr>
      <t>отг  с. Зимне</t>
    </r>
  </si>
  <si>
    <r>
      <t>7.</t>
    </r>
    <r>
      <rPr>
        <sz val="7"/>
        <rFont val="Times New Roman"/>
        <family val="1"/>
        <charset val="204"/>
      </rPr>
      <t xml:space="preserve">            </t>
    </r>
    <r>
      <rPr>
        <sz val="12"/>
        <rFont val="Times New Roman"/>
        <family val="1"/>
        <charset val="204"/>
      </rPr>
      <t>отг  с. Смолигів</t>
    </r>
  </si>
  <si>
    <r>
      <t>8.</t>
    </r>
    <r>
      <rPr>
        <sz val="7"/>
        <rFont val="Times New Roman"/>
        <family val="1"/>
        <charset val="204"/>
      </rPr>
      <t xml:space="preserve">            </t>
    </r>
    <r>
      <rPr>
        <sz val="12"/>
        <rFont val="Times New Roman"/>
        <family val="1"/>
        <charset val="204"/>
      </rPr>
      <t xml:space="preserve">отг  м. Апостолове </t>
    </r>
  </si>
  <si>
    <r>
      <t>9.</t>
    </r>
    <r>
      <rPr>
        <sz val="7"/>
        <rFont val="Times New Roman"/>
        <family val="1"/>
        <charset val="204"/>
      </rPr>
      <t xml:space="preserve">            </t>
    </r>
    <r>
      <rPr>
        <sz val="12"/>
        <rFont val="Times New Roman"/>
        <family val="1"/>
        <charset val="204"/>
      </rPr>
      <t>отг  м. Зеленодольськ</t>
    </r>
  </si>
  <si>
    <r>
      <t>10.</t>
    </r>
    <r>
      <rPr>
        <sz val="7"/>
        <rFont val="Times New Roman"/>
        <family val="1"/>
        <charset val="204"/>
      </rPr>
      <t xml:space="preserve">         </t>
    </r>
    <r>
      <rPr>
        <sz val="12"/>
        <rFont val="Times New Roman"/>
        <family val="1"/>
        <charset val="204"/>
      </rPr>
      <t>отг  с-ще Єлізарове</t>
    </r>
  </si>
  <si>
    <r>
      <t>11.</t>
    </r>
    <r>
      <rPr>
        <sz val="7"/>
        <rFont val="Times New Roman"/>
        <family val="1"/>
        <charset val="204"/>
      </rPr>
      <t xml:space="preserve">         </t>
    </r>
    <r>
      <rPr>
        <sz val="12"/>
        <rFont val="Times New Roman"/>
        <family val="1"/>
        <charset val="204"/>
      </rPr>
      <t>отг  смт Новопокровка</t>
    </r>
  </si>
  <si>
    <r>
      <t>12.</t>
    </r>
    <r>
      <rPr>
        <sz val="7"/>
        <rFont val="Times New Roman"/>
        <family val="1"/>
        <charset val="204"/>
      </rPr>
      <t xml:space="preserve">         </t>
    </r>
    <r>
      <rPr>
        <sz val="12"/>
        <rFont val="Times New Roman"/>
        <family val="1"/>
        <charset val="204"/>
      </rPr>
      <t>отг  смт Солоне</t>
    </r>
  </si>
  <si>
    <r>
      <t>13.</t>
    </r>
    <r>
      <rPr>
        <sz val="7"/>
        <rFont val="Times New Roman"/>
        <family val="1"/>
        <charset val="204"/>
      </rPr>
      <t xml:space="preserve">         </t>
    </r>
    <r>
      <rPr>
        <sz val="12"/>
        <rFont val="Times New Roman"/>
        <family val="1"/>
        <charset val="204"/>
      </rPr>
      <t>отг  смт Ювілейне</t>
    </r>
  </si>
  <si>
    <r>
      <t>14.</t>
    </r>
    <r>
      <rPr>
        <sz val="7"/>
        <rFont val="Times New Roman"/>
        <family val="1"/>
        <charset val="204"/>
      </rPr>
      <t xml:space="preserve">         </t>
    </r>
    <r>
      <rPr>
        <sz val="12"/>
        <rFont val="Times New Roman"/>
        <family val="1"/>
        <charset val="204"/>
      </rPr>
      <t>отг  с. Богданівка</t>
    </r>
  </si>
  <si>
    <r>
      <t>15.</t>
    </r>
    <r>
      <rPr>
        <sz val="7"/>
        <rFont val="Times New Roman"/>
        <family val="1"/>
        <charset val="204"/>
      </rPr>
      <t xml:space="preserve">         </t>
    </r>
    <r>
      <rPr>
        <sz val="12"/>
        <rFont val="Times New Roman"/>
        <family val="1"/>
        <charset val="204"/>
      </rPr>
      <t>отг  с. Вербки</t>
    </r>
  </si>
  <si>
    <r>
      <t>16.</t>
    </r>
    <r>
      <rPr>
        <sz val="7"/>
        <rFont val="Times New Roman"/>
        <family val="1"/>
        <charset val="204"/>
      </rPr>
      <t xml:space="preserve">         </t>
    </r>
    <r>
      <rPr>
        <sz val="12"/>
        <rFont val="Times New Roman"/>
        <family val="1"/>
        <charset val="204"/>
      </rPr>
      <t>отг  с. Жовтневе</t>
    </r>
  </si>
  <si>
    <r>
      <t>17.</t>
    </r>
    <r>
      <rPr>
        <sz val="7"/>
        <rFont val="Times New Roman"/>
        <family val="1"/>
        <charset val="204"/>
      </rPr>
      <t xml:space="preserve">         </t>
    </r>
    <r>
      <rPr>
        <sz val="12"/>
        <rFont val="Times New Roman"/>
        <family val="1"/>
        <charset val="204"/>
      </rPr>
      <t xml:space="preserve">отг  с. Ленінське </t>
    </r>
  </si>
  <si>
    <r>
      <t>18.</t>
    </r>
    <r>
      <rPr>
        <sz val="7"/>
        <rFont val="Times New Roman"/>
        <family val="1"/>
        <charset val="204"/>
      </rPr>
      <t xml:space="preserve">         </t>
    </r>
    <r>
      <rPr>
        <sz val="12"/>
        <rFont val="Times New Roman"/>
        <family val="1"/>
        <charset val="204"/>
      </rPr>
      <t>отг  с. Ляшківка</t>
    </r>
  </si>
  <si>
    <r>
      <t>19.</t>
    </r>
    <r>
      <rPr>
        <sz val="7"/>
        <rFont val="Times New Roman"/>
        <family val="1"/>
        <charset val="204"/>
      </rPr>
      <t xml:space="preserve">         </t>
    </r>
    <r>
      <rPr>
        <sz val="12"/>
        <rFont val="Times New Roman"/>
        <family val="1"/>
        <charset val="204"/>
      </rPr>
      <t>отг  с. Могилів</t>
    </r>
  </si>
  <si>
    <r>
      <t>20.</t>
    </r>
    <r>
      <rPr>
        <sz val="7"/>
        <rFont val="Times New Roman"/>
        <family val="1"/>
        <charset val="204"/>
      </rPr>
      <t xml:space="preserve">         </t>
    </r>
    <r>
      <rPr>
        <sz val="12"/>
        <rFont val="Times New Roman"/>
        <family val="1"/>
        <charset val="204"/>
      </rPr>
      <t>отг  с. Нива Трудова</t>
    </r>
  </si>
  <si>
    <r>
      <t>21.</t>
    </r>
    <r>
      <rPr>
        <sz val="7"/>
        <rFont val="Times New Roman"/>
        <family val="1"/>
        <charset val="204"/>
      </rPr>
      <t xml:space="preserve">         </t>
    </r>
    <r>
      <rPr>
        <sz val="12"/>
        <rFont val="Times New Roman"/>
        <family val="1"/>
        <charset val="204"/>
      </rPr>
      <t>отг  с. Новоолександрівка</t>
    </r>
  </si>
  <si>
    <r>
      <t>22.</t>
    </r>
    <r>
      <rPr>
        <sz val="7"/>
        <rFont val="Times New Roman"/>
        <family val="1"/>
        <charset val="204"/>
      </rPr>
      <t xml:space="preserve">         </t>
    </r>
    <r>
      <rPr>
        <sz val="12"/>
        <rFont val="Times New Roman"/>
        <family val="1"/>
        <charset val="204"/>
      </rPr>
      <t>отг  с. Сурсько-Литовське</t>
    </r>
  </si>
  <si>
    <r>
      <t>Донецька</t>
    </r>
    <r>
      <rPr>
        <sz val="11"/>
        <rFont val="Calibri"/>
        <family val="2"/>
        <charset val="204"/>
      </rPr>
      <t xml:space="preserve"> </t>
    </r>
    <r>
      <rPr>
        <b/>
        <sz val="12"/>
        <rFont val="Times New Roman"/>
        <family val="1"/>
        <charset val="204"/>
      </rPr>
      <t>область</t>
    </r>
  </si>
  <si>
    <r>
      <t>23.</t>
    </r>
    <r>
      <rPr>
        <sz val="7"/>
        <rFont val="Times New Roman"/>
        <family val="1"/>
        <charset val="204"/>
      </rPr>
      <t xml:space="preserve">         </t>
    </r>
    <r>
      <rPr>
        <sz val="12"/>
        <rFont val="Times New Roman"/>
        <family val="1"/>
        <charset val="204"/>
      </rPr>
      <t xml:space="preserve">отг  м. Красний Лиман </t>
    </r>
  </si>
  <si>
    <r>
      <t>24.</t>
    </r>
    <r>
      <rPr>
        <sz val="7"/>
        <rFont val="Times New Roman"/>
        <family val="1"/>
        <charset val="204"/>
      </rPr>
      <t xml:space="preserve">         </t>
    </r>
    <r>
      <rPr>
        <sz val="12"/>
        <rFont val="Times New Roman"/>
        <family val="1"/>
        <charset val="204"/>
      </rPr>
      <t>отг  смт Черкаське</t>
    </r>
  </si>
  <si>
    <r>
      <t>25.</t>
    </r>
    <r>
      <rPr>
        <sz val="7"/>
        <rFont val="Times New Roman"/>
        <family val="1"/>
        <charset val="204"/>
      </rPr>
      <t xml:space="preserve">         </t>
    </r>
    <r>
      <rPr>
        <sz val="12"/>
        <rFont val="Times New Roman"/>
        <family val="1"/>
        <charset val="204"/>
      </rPr>
      <t>отг  с. Октябрське</t>
    </r>
  </si>
  <si>
    <r>
      <t>Житомирська</t>
    </r>
    <r>
      <rPr>
        <sz val="11"/>
        <rFont val="Calibri"/>
        <family val="2"/>
        <charset val="204"/>
      </rPr>
      <t xml:space="preserve"> </t>
    </r>
    <r>
      <rPr>
        <b/>
        <sz val="12"/>
        <rFont val="Times New Roman"/>
        <family val="1"/>
        <charset val="204"/>
      </rPr>
      <t>область</t>
    </r>
  </si>
  <si>
    <r>
      <t>26.</t>
    </r>
    <r>
      <rPr>
        <sz val="7"/>
        <rFont val="Times New Roman"/>
        <family val="1"/>
        <charset val="204"/>
      </rPr>
      <t xml:space="preserve">         </t>
    </r>
    <r>
      <rPr>
        <sz val="12"/>
        <rFont val="Times New Roman"/>
        <family val="1"/>
        <charset val="204"/>
      </rPr>
      <t>отг  смт Іршанськ</t>
    </r>
  </si>
  <si>
    <r>
      <t>27.</t>
    </r>
    <r>
      <rPr>
        <sz val="7"/>
        <rFont val="Times New Roman"/>
        <family val="1"/>
        <charset val="204"/>
      </rPr>
      <t xml:space="preserve">         </t>
    </r>
    <r>
      <rPr>
        <sz val="12"/>
        <rFont val="Times New Roman"/>
        <family val="1"/>
        <charset val="204"/>
      </rPr>
      <t>отг  смт Народичі</t>
    </r>
  </si>
  <si>
    <r>
      <t>28.</t>
    </r>
    <r>
      <rPr>
        <sz val="7"/>
        <rFont val="Times New Roman"/>
        <family val="1"/>
        <charset val="204"/>
      </rPr>
      <t xml:space="preserve">         </t>
    </r>
    <r>
      <rPr>
        <sz val="12"/>
        <rFont val="Times New Roman"/>
        <family val="1"/>
        <charset val="204"/>
      </rPr>
      <t>отг  смт Нова Борова</t>
    </r>
  </si>
  <si>
    <r>
      <t>29.</t>
    </r>
    <r>
      <rPr>
        <sz val="7"/>
        <rFont val="Times New Roman"/>
        <family val="1"/>
        <charset val="204"/>
      </rPr>
      <t xml:space="preserve">         </t>
    </r>
    <r>
      <rPr>
        <sz val="12"/>
        <rFont val="Times New Roman"/>
        <family val="1"/>
        <charset val="204"/>
      </rPr>
      <t>отг  смт Червоне</t>
    </r>
  </si>
  <si>
    <r>
      <t>30.</t>
    </r>
    <r>
      <rPr>
        <sz val="7"/>
        <rFont val="Times New Roman"/>
        <family val="1"/>
        <charset val="204"/>
      </rPr>
      <t xml:space="preserve">         </t>
    </r>
    <r>
      <rPr>
        <sz val="12"/>
        <rFont val="Times New Roman"/>
        <family val="1"/>
        <charset val="204"/>
      </rPr>
      <t>отг  с. Високе</t>
    </r>
  </si>
  <si>
    <r>
      <t>31.</t>
    </r>
    <r>
      <rPr>
        <sz val="7"/>
        <rFont val="Times New Roman"/>
        <family val="1"/>
        <charset val="204"/>
      </rPr>
      <t xml:space="preserve">         </t>
    </r>
    <r>
      <rPr>
        <sz val="12"/>
        <rFont val="Times New Roman"/>
        <family val="1"/>
        <charset val="204"/>
      </rPr>
      <t>отг  с. Вишевичі</t>
    </r>
  </si>
  <si>
    <r>
      <t>32.</t>
    </r>
    <r>
      <rPr>
        <sz val="7"/>
        <rFont val="Times New Roman"/>
        <family val="1"/>
        <charset val="204"/>
      </rPr>
      <t xml:space="preserve">         </t>
    </r>
    <r>
      <rPr>
        <sz val="12"/>
        <rFont val="Times New Roman"/>
        <family val="1"/>
        <charset val="204"/>
      </rPr>
      <t>отг  с. Дубрівка</t>
    </r>
  </si>
  <si>
    <r>
      <t>33.</t>
    </r>
    <r>
      <rPr>
        <sz val="7"/>
        <rFont val="Times New Roman"/>
        <family val="1"/>
        <charset val="204"/>
      </rPr>
      <t xml:space="preserve">         </t>
    </r>
    <r>
      <rPr>
        <sz val="12"/>
        <rFont val="Times New Roman"/>
        <family val="1"/>
        <charset val="204"/>
      </rPr>
      <t>отг  с. Потіївка</t>
    </r>
  </si>
  <si>
    <r>
      <t>34.</t>
    </r>
    <r>
      <rPr>
        <sz val="7"/>
        <rFont val="Times New Roman"/>
        <family val="1"/>
        <charset val="204"/>
      </rPr>
      <t xml:space="preserve">         </t>
    </r>
    <r>
      <rPr>
        <sz val="12"/>
        <rFont val="Times New Roman"/>
        <family val="1"/>
        <charset val="204"/>
      </rPr>
      <t>отг  с. Тетерівка</t>
    </r>
  </si>
  <si>
    <r>
      <t>Закарпатська</t>
    </r>
    <r>
      <rPr>
        <sz val="11"/>
        <rFont val="Calibri"/>
        <family val="2"/>
        <charset val="204"/>
      </rPr>
      <t xml:space="preserve"> </t>
    </r>
    <r>
      <rPr>
        <b/>
        <sz val="12"/>
        <rFont val="Times New Roman"/>
        <family val="1"/>
        <charset val="204"/>
      </rPr>
      <t>область</t>
    </r>
  </si>
  <si>
    <r>
      <t>35.</t>
    </r>
    <r>
      <rPr>
        <sz val="7"/>
        <rFont val="Times New Roman"/>
        <family val="1"/>
        <charset val="204"/>
      </rPr>
      <t xml:space="preserve">         </t>
    </r>
    <r>
      <rPr>
        <sz val="12"/>
        <rFont val="Times New Roman"/>
        <family val="1"/>
        <charset val="204"/>
      </rPr>
      <t>отг  м. Тячів</t>
    </r>
  </si>
  <si>
    <r>
      <t>36.</t>
    </r>
    <r>
      <rPr>
        <sz val="7"/>
        <rFont val="Times New Roman"/>
        <family val="1"/>
        <charset val="204"/>
      </rPr>
      <t xml:space="preserve">         </t>
    </r>
    <r>
      <rPr>
        <sz val="12"/>
        <rFont val="Times New Roman"/>
        <family val="1"/>
        <charset val="204"/>
      </rPr>
      <t>отг  с. Вільхівці</t>
    </r>
  </si>
  <si>
    <r>
      <t>Запорізька</t>
    </r>
    <r>
      <rPr>
        <sz val="11"/>
        <rFont val="Calibri"/>
        <family val="2"/>
        <charset val="204"/>
      </rPr>
      <t xml:space="preserve"> </t>
    </r>
    <r>
      <rPr>
        <b/>
        <sz val="12"/>
        <rFont val="Times New Roman"/>
        <family val="1"/>
        <charset val="204"/>
      </rPr>
      <t>область</t>
    </r>
  </si>
  <si>
    <r>
      <t>37.</t>
    </r>
    <r>
      <rPr>
        <sz val="7"/>
        <rFont val="Times New Roman"/>
        <family val="1"/>
        <charset val="204"/>
      </rPr>
      <t xml:space="preserve">         </t>
    </r>
    <r>
      <rPr>
        <sz val="12"/>
        <rFont val="Times New Roman"/>
        <family val="1"/>
        <charset val="204"/>
      </rPr>
      <t>отг  смт Веселе</t>
    </r>
  </si>
  <si>
    <r>
      <t>38.</t>
    </r>
    <r>
      <rPr>
        <sz val="7"/>
        <rFont val="Times New Roman"/>
        <family val="1"/>
        <charset val="204"/>
      </rPr>
      <t xml:space="preserve">         </t>
    </r>
    <r>
      <rPr>
        <sz val="12"/>
        <rFont val="Times New Roman"/>
        <family val="1"/>
        <charset val="204"/>
      </rPr>
      <t>отг  смт Комиш-Зоря</t>
    </r>
  </si>
  <si>
    <r>
      <t>39.</t>
    </r>
    <r>
      <rPr>
        <sz val="7"/>
        <rFont val="Times New Roman"/>
        <family val="1"/>
        <charset val="204"/>
      </rPr>
      <t xml:space="preserve">         </t>
    </r>
    <r>
      <rPr>
        <sz val="12"/>
        <rFont val="Times New Roman"/>
        <family val="1"/>
        <charset val="204"/>
      </rPr>
      <t>отг  с. Берестове</t>
    </r>
  </si>
  <si>
    <t>Розвиток фізичної культури, спорту вищих досягнень та резервного спорту</t>
  </si>
  <si>
    <t>3401280</t>
  </si>
  <si>
    <t>Фінансова підтримка громадських організацій фізкультурно-спортивного спрямування</t>
  </si>
  <si>
    <t>3401320</t>
  </si>
  <si>
    <t>Підготовка і участь національних збірних команд в Олімпійських, Юнацьких Олімпійських, Всесвітніх та Європейських іграх</t>
  </si>
  <si>
    <t>3500000</t>
  </si>
  <si>
    <t>Міністерство фінансів України</t>
  </si>
  <si>
    <t>3501000</t>
  </si>
  <si>
    <t>Апарат Міністерства фінансів України</t>
  </si>
  <si>
    <t>3501010</t>
  </si>
  <si>
    <t>0112</t>
  </si>
  <si>
    <t>Керівництво та управління у сфері фінансів</t>
  </si>
  <si>
    <t>3501100</t>
  </si>
  <si>
    <t xml:space="preserve">Наукове і науково-методичне забезпечення у сфері виробництва і використання дорогоцінного і напівдорогоцінного каміння та забезпечення виробничих та соціально-культурних потреб у дорогоцінних металах і дорогоцінному камінні </t>
  </si>
  <si>
    <t>3501140</t>
  </si>
  <si>
    <t>Внески до міжнародних організацій</t>
  </si>
  <si>
    <t>3501220</t>
  </si>
  <si>
    <t>Підтримка культурно-оздоровчих та соціальних заходів фінансової системи</t>
  </si>
  <si>
    <t>3501470</t>
  </si>
  <si>
    <t>Сплата послуг з розрахунково-касового обслуговування в рамках реалізації окремих міжнародних договорів України</t>
  </si>
  <si>
    <t>3501480</t>
  </si>
  <si>
    <t>Побудова та функціонування інформаційно-аналітичної платформи верифікації та інші заходи, пов’язані з її впровадженням</t>
  </si>
  <si>
    <t>3504000</t>
  </si>
  <si>
    <t>Державна казначейська служба України</t>
  </si>
  <si>
    <t>3504010</t>
  </si>
  <si>
    <t>Керівництво та управління у сфері казначейського обслуговування</t>
  </si>
  <si>
    <t>3504030</t>
  </si>
  <si>
    <t>3504040</t>
  </si>
  <si>
    <t xml:space="preserve">Заходи щодо виконання рішень суду, що гарантовані державою    </t>
  </si>
  <si>
    <t>3505000</t>
  </si>
  <si>
    <t>Державна фінансова інспекція України</t>
  </si>
  <si>
    <t>3505010</t>
  </si>
  <si>
    <t>Керівництво та управління у сфері контролю за витрачанням бюджетних коштів</t>
  </si>
  <si>
    <t>3507000</t>
  </si>
  <si>
    <t>Державна фіскальна служба України</t>
  </si>
  <si>
    <t>3507010</t>
  </si>
  <si>
    <t>Керівництво та управління у сфері фіскальної політики</t>
  </si>
  <si>
    <t>3507020</t>
  </si>
  <si>
    <t>Прикладні дослідження і розробки у сфері фіскальної політики</t>
  </si>
  <si>
    <t>3507030</t>
  </si>
  <si>
    <t>Підвищення кваліфікації у сфері фіскальної політики</t>
  </si>
  <si>
    <t>3507050</t>
  </si>
  <si>
    <t>Підготовка кадрів у сфері фіскальної політики вищими навчальними закладами ІІІ і ІV рівнів акредитації</t>
  </si>
  <si>
    <t>3507060</t>
  </si>
  <si>
    <t>Реалізація заходів, передбачених Угодою про фінансування програми "Підтримка секторальної політики управління кордоном в Україні"</t>
  </si>
  <si>
    <t>3509000</t>
  </si>
  <si>
    <t>Державна служба фінансового моніторингу України</t>
  </si>
  <si>
    <t>3509010</t>
  </si>
  <si>
    <t>Керівництво та управління у сфері фінансового моніторингу</t>
  </si>
  <si>
    <t>3509020</t>
  </si>
  <si>
    <t>Перепідготовка та підвищення кваліфікації у сфері боротьби з легалізацією (відмиванням) доходів, одержаних злочинним шляхом, і фінансуванням тероризму</t>
  </si>
  <si>
    <t>3510000</t>
  </si>
  <si>
    <t>Міністерство фінансів України (загальнодержавні витрати)</t>
  </si>
  <si>
    <t>3511000</t>
  </si>
  <si>
    <t>3511030</t>
  </si>
  <si>
    <t>Резервний фонд</t>
  </si>
  <si>
    <t>3511050</t>
  </si>
  <si>
    <t>Базова дотація</t>
  </si>
  <si>
    <t>3511060</t>
  </si>
  <si>
    <t>Додаткові дотації з державного бюджету місцевим бюджетам</t>
  </si>
  <si>
    <t>3511110</t>
  </si>
  <si>
    <t>Стабілізаційна дотація</t>
  </si>
  <si>
    <t>3511150</t>
  </si>
  <si>
    <t>3511210</t>
  </si>
  <si>
    <t>Субвенція з державного бюджету місцевим бюджетам на здійснення заходів щодо соціально-економічного розвитку окремих територій</t>
  </si>
  <si>
    <t>3511230</t>
  </si>
  <si>
    <t>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</si>
  <si>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3511320</t>
  </si>
  <si>
    <t>Субвенція з державного бюджету на обслуговування боргу за запозиченнями, здійсненими у 2012 році до загального фонду бюджету міста Києва</t>
  </si>
  <si>
    <t>3511340</t>
  </si>
  <si>
    <t>3511350</t>
  </si>
  <si>
    <t>0170</t>
  </si>
  <si>
    <t xml:space="preserve">Обслуговування державного боргу </t>
  </si>
  <si>
    <t>3511370</t>
  </si>
  <si>
    <t>Субвенція з державного бюджету міському бюджету міста Жовті Води на виконання заходів щодо радіаційного та соціального захисту населення міста Жовті Води</t>
  </si>
  <si>
    <t>3511590</t>
  </si>
  <si>
    <t>Дослідження, наукові та науково-технічні розробки, проведення наукових заходів Київським національним університетом імені Тараса Шевченка, фінансова підтримка наукових об’єктів, що становлять національне надбання</t>
  </si>
  <si>
    <t>2201310</t>
  </si>
  <si>
    <t>Фізична і спортивна підготовка учнівської та студентської молоді</t>
  </si>
  <si>
    <t>2201380</t>
  </si>
  <si>
    <t>Виконання зобов'язань України у сфері міжнародного науково-технічного співробітництва</t>
  </si>
  <si>
    <t>2201410</t>
  </si>
  <si>
    <t>Дослідження на антарктичній станції "Академік Вернадський"</t>
  </si>
  <si>
    <t>2201470</t>
  </si>
  <si>
    <t>Здійснення зовнішнього оцінювання та моніторинг якості освіти Українським центром оцінювання якості освіти та його регіональними підрозділами</t>
  </si>
  <si>
    <t>2201510</t>
  </si>
  <si>
    <t>Державна атестація наукових і науково-педагогічних кадрів вищої кваліфікації, ліцензування, атестація та акредитація навчальних закладів</t>
  </si>
  <si>
    <t>2201570</t>
  </si>
  <si>
    <t>Виконання зобов’язань України у Рамковій програмі Європейського Союзу з наукових досліджень та інновацій "Горизонт 2020"</t>
  </si>
  <si>
    <t>2203000</t>
  </si>
  <si>
    <t>Державна інспекція навчальних закладів України</t>
  </si>
  <si>
    <t>2203010</t>
  </si>
  <si>
    <t>Здійснення державного нагляду за діяльністю навчальних закладів</t>
  </si>
  <si>
    <t>2210000</t>
  </si>
  <si>
    <t>Міністерство освіти і науки України (загальнодержавні витрати)</t>
  </si>
  <si>
    <t>2211000</t>
  </si>
  <si>
    <t>2211190</t>
  </si>
  <si>
    <t>0180</t>
  </si>
  <si>
    <t>Освітня субвенція з державного бюджету місцевим бюджетам</t>
  </si>
  <si>
    <t>2300000</t>
  </si>
  <si>
    <t>Міністерство охорони здоров'я України</t>
  </si>
  <si>
    <t>2301000</t>
  </si>
  <si>
    <t>Апарат Міністерства охорони здоров'я України</t>
  </si>
  <si>
    <t>2301010</t>
  </si>
  <si>
    <t>0763</t>
  </si>
  <si>
    <t>Керівництво та управління у сфері охорони здоров'я</t>
  </si>
  <si>
    <t>2301020</t>
  </si>
  <si>
    <t>2301070</t>
  </si>
  <si>
    <t xml:space="preserve">Підготовка і підвищення кваліфікації медичних та фармацевтичних, наукових та науково-педагогічних кадрів вищими навчальними закладами ІІІ і ІV рівнів акредитації </t>
  </si>
  <si>
    <t>2301080</t>
  </si>
  <si>
    <t>Підвищення кваліфікації медичних та фармацевтичних кадрів  та підготовка наукових і науково-педагогічних кадрів у сфері охорони здоров'я</t>
  </si>
  <si>
    <t>2301090</t>
  </si>
  <si>
    <t>Методичне забезпечення діяльності медичних (фармацевтичних) вищих навчальних закладів та закладів післядипломної освіти</t>
  </si>
  <si>
    <t>2301110</t>
  </si>
  <si>
    <t>0732</t>
  </si>
  <si>
    <t>Спеціалізована та високоспеціалізована медична допомога, що надається загальнодержавними закладами охорони здоров'я</t>
  </si>
  <si>
    <t>2301120</t>
  </si>
  <si>
    <t>Підготовка медичних і фармацевтичних кадрів вищими навчальними закладами І і ІІ рівнів акредитації</t>
  </si>
  <si>
    <t>2301170</t>
  </si>
  <si>
    <t>Діагностика і лікування захворювань  із впровадженням експериментальних та нових медичних технологій у закладах охорони здоров'я науково-дослідних установ та  вищих навчальних медичних закладах Міністерства охорони здоров'я України</t>
  </si>
  <si>
    <t>2301180</t>
  </si>
  <si>
    <t>Санаторне лікування хворих на туберкульоз та дітей і підлітків з соматичними захворюваннями</t>
  </si>
  <si>
    <t>2301200</t>
  </si>
  <si>
    <t>0722</t>
  </si>
  <si>
    <t>Спеціалізована консультативна амбулаторно-поліклінічна та стоматологічна допомога, що надається вищими навчальними закладами, науково-дослідними установами та загальнодержавними закладами охорони здоров'я</t>
  </si>
  <si>
    <t>2301280</t>
  </si>
  <si>
    <t>Перемишлянський р-н</t>
  </si>
  <si>
    <t>07308200000</t>
  </si>
  <si>
    <t>Перечинський р-н</t>
  </si>
  <si>
    <t>10317200000</t>
  </si>
  <si>
    <t>Переяслав-Хмельницький р-н</t>
  </si>
  <si>
    <t>04312200000</t>
  </si>
  <si>
    <t>Петрикiвський р-н</t>
  </si>
  <si>
    <t>11318200000</t>
  </si>
  <si>
    <t>04313200000</t>
  </si>
  <si>
    <t>Петропавлiвський р-н</t>
  </si>
  <si>
    <t>20323200000</t>
  </si>
  <si>
    <t>Печенізький р-н</t>
  </si>
  <si>
    <t>16318200000</t>
  </si>
  <si>
    <t>Пирятинський р-н</t>
  </si>
  <si>
    <t>19312200000</t>
  </si>
  <si>
    <t>Підволочиський р-н</t>
  </si>
  <si>
    <t>19313200000</t>
  </si>
  <si>
    <t>Підгаєцький р-н</t>
  </si>
  <si>
    <t>02316200000</t>
  </si>
  <si>
    <t>Піщанський р-н</t>
  </si>
  <si>
    <t>02317200000</t>
  </si>
  <si>
    <t>Свалявський р-н</t>
  </si>
  <si>
    <t>12313200000</t>
  </si>
  <si>
    <t>Сватівський р-н</t>
  </si>
  <si>
    <t>11319200000</t>
  </si>
  <si>
    <t>Світловодський р-н</t>
  </si>
  <si>
    <t>16321200000</t>
  </si>
  <si>
    <t>Семенівський р-н (Полтавська обл.)</t>
  </si>
  <si>
    <t>25317200000</t>
  </si>
  <si>
    <t>Семенівський р-н (Чернігівська обл.)</t>
  </si>
  <si>
    <t>18314200000</t>
  </si>
  <si>
    <t>Середино-Будський р-н</t>
  </si>
  <si>
    <t>04316200000</t>
  </si>
  <si>
    <t>Синельникiвський р-н</t>
  </si>
  <si>
    <t>21316200000</t>
  </si>
  <si>
    <t>Скадовський р-н</t>
  </si>
  <si>
    <t>10320200000</t>
  </si>
  <si>
    <t>Сквирський р-н</t>
  </si>
  <si>
    <t>13315200000</t>
  </si>
  <si>
    <t>Сколівський р-н</t>
  </si>
  <si>
    <t>22313200000</t>
  </si>
  <si>
    <t>Славутський р-н</t>
  </si>
  <si>
    <t>05313200000</t>
  </si>
  <si>
    <t>Слов'янський р-н</t>
  </si>
  <si>
    <t>23313200000</t>
  </si>
  <si>
    <t>Смiлянський р-н</t>
  </si>
  <si>
    <t>14319200000</t>
  </si>
  <si>
    <t>Снігурівський р-н</t>
  </si>
  <si>
    <t>09312200000</t>
  </si>
  <si>
    <t>Снятинський р-н</t>
  </si>
  <si>
    <t>13316200000</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</si>
  <si>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</si>
  <si>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</si>
  <si>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</si>
  <si>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</si>
  <si>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</si>
  <si>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м.Харкова</t>
  </si>
  <si>
    <t>Жовтневий районний суд м.Харкова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</si>
  <si>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</si>
  <si>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</si>
  <si>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</si>
  <si>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</si>
  <si>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</si>
  <si>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м.Харкова</t>
  </si>
  <si>
    <t>Коломацький районний суд Харківської області</t>
  </si>
  <si>
    <t>Комінтернівський районний суд м.Харкова</t>
  </si>
  <si>
    <t>Красноградський районний суд Харківської області</t>
  </si>
  <si>
    <t>Краснокутський районний суд Харківської області</t>
  </si>
  <si>
    <t>19315200000</t>
  </si>
  <si>
    <t>Тернопільський р-н</t>
  </si>
  <si>
    <t>10323200000</t>
  </si>
  <si>
    <t>Тетiївський р-н</t>
  </si>
  <si>
    <t>02319200000</t>
  </si>
  <si>
    <t>Тиврівський р-н</t>
  </si>
  <si>
    <t>09313200000</t>
  </si>
  <si>
    <t>Тисменицький р-н</t>
  </si>
  <si>
    <t>09314200000</t>
  </si>
  <si>
    <t>Тлумацький р-н</t>
  </si>
  <si>
    <t>08318200000</t>
  </si>
  <si>
    <t>Токмацький р-н</t>
  </si>
  <si>
    <t>04319200000</t>
  </si>
  <si>
    <t>Томакiвський р-н</t>
  </si>
  <si>
    <t>02320200000</t>
  </si>
  <si>
    <t>Томашпільський р-н</t>
  </si>
  <si>
    <t>12317200000</t>
  </si>
  <si>
    <t>Троїцький р-н</t>
  </si>
  <si>
    <t>02321200000</t>
  </si>
  <si>
    <t>Тростянецький р-н (Вінницька обл.)</t>
  </si>
  <si>
    <t>18316200000</t>
  </si>
  <si>
    <t>Тростянецький р-н (Сумська обл.)</t>
  </si>
  <si>
    <t>02322200000</t>
  </si>
  <si>
    <t>Тульчинський р-н</t>
  </si>
  <si>
    <t>03315200000</t>
  </si>
  <si>
    <t>Турійський р-н</t>
  </si>
  <si>
    <t>13319200000</t>
  </si>
  <si>
    <t>Турківський р-н</t>
  </si>
  <si>
    <t>07311200000</t>
  </si>
  <si>
    <t>Тячівський р-н</t>
  </si>
  <si>
    <t>07312200000</t>
  </si>
  <si>
    <t>Ужгородський р-н</t>
  </si>
  <si>
    <t>11320200000</t>
  </si>
  <si>
    <t>Ульяновський р-н</t>
  </si>
  <si>
    <t>23315200000</t>
  </si>
  <si>
    <t>Уманський р-н</t>
  </si>
  <si>
    <t>11321200000</t>
  </si>
  <si>
    <t>Устинівський р-н</t>
  </si>
  <si>
    <t>10324200000</t>
  </si>
  <si>
    <t>Фастiвський р-н</t>
  </si>
  <si>
    <t>15325200000</t>
  </si>
  <si>
    <t>Фрунзівський р-н</t>
  </si>
  <si>
    <t>Кошти від реалізації майна, конфіскованого за рішенням суду (крім за вчинення корупційного та пов'язаного з корупцією правопорушення)</t>
  </si>
  <si>
    <t>24030000</t>
  </si>
  <si>
    <t>Надходження сум кредиторської та депонентської заборгованості підприємств, організацій та установ, щодо яких минув строк позовної давності</t>
  </si>
  <si>
    <t>24050000</t>
  </si>
  <si>
    <t>06323200000</t>
  </si>
  <si>
    <t>Чуднівський р-н</t>
  </si>
  <si>
    <t>16324200000</t>
  </si>
  <si>
    <t>Чутівський р-н</t>
  </si>
  <si>
    <t>02326200000</t>
  </si>
  <si>
    <t>Шаргородський р-н</t>
  </si>
  <si>
    <t>03316200000</t>
  </si>
  <si>
    <t>Шацький р-н</t>
  </si>
  <si>
    <t>20327200000</t>
  </si>
  <si>
    <t>Шевченківський р-н</t>
  </si>
  <si>
    <t>22319200000</t>
  </si>
  <si>
    <t>Шепетiвський р-н</t>
  </si>
  <si>
    <t>04321200000</t>
  </si>
  <si>
    <t>Широкiвський р-н</t>
  </si>
  <si>
    <t>15326200000</t>
  </si>
  <si>
    <t>Ширяївський р-н</t>
  </si>
  <si>
    <t>16325200000</t>
  </si>
  <si>
    <t>Шишацький р-н</t>
  </si>
  <si>
    <t>18317200000</t>
  </si>
  <si>
    <t>Шосткинський р-н</t>
  </si>
  <si>
    <t>23320200000</t>
  </si>
  <si>
    <t>Шполянський р-н</t>
  </si>
  <si>
    <t>19317200000</t>
  </si>
  <si>
    <t>Шумський р-н</t>
  </si>
  <si>
    <t>25322200000</t>
  </si>
  <si>
    <t>Щорський р-н</t>
  </si>
  <si>
    <t>04322200000</t>
  </si>
  <si>
    <t>Юр'ївський р-н</t>
  </si>
  <si>
    <t>13320200000</t>
  </si>
  <si>
    <t>Яворівський р-н</t>
  </si>
  <si>
    <t>10325200000</t>
  </si>
  <si>
    <t>Яготинський р-н</t>
  </si>
  <si>
    <t>08320200000</t>
  </si>
  <si>
    <t>Якимівський р-н</t>
  </si>
  <si>
    <t>02327200000</t>
  </si>
  <si>
    <t>Ямпільський р-н (Вінницька обл.)</t>
  </si>
  <si>
    <t>18318200000</t>
  </si>
  <si>
    <t>Ямпільський р-н (Сумська обл.)</t>
  </si>
  <si>
    <t>22320200000</t>
  </si>
  <si>
    <t>Ярмолинецький р-н</t>
  </si>
  <si>
    <t>05317200000</t>
  </si>
  <si>
    <t>Ясинуватcький р-н</t>
  </si>
  <si>
    <t>04501000000</t>
  </si>
  <si>
    <t xml:space="preserve">отг м. Апостолове </t>
  </si>
  <si>
    <t>15501000000</t>
  </si>
  <si>
    <t>отг м. Балта</t>
  </si>
  <si>
    <t>15502000000</t>
  </si>
  <si>
    <t xml:space="preserve">отг м. Біляївка </t>
  </si>
  <si>
    <t>11501000000</t>
  </si>
  <si>
    <t xml:space="preserve">отг м. Бобринець </t>
  </si>
  <si>
    <t>22503000000</t>
  </si>
  <si>
    <t xml:space="preserve">отг м. Волочиськ  </t>
  </si>
  <si>
    <t>16502000000</t>
  </si>
  <si>
    <t>отг м. Глобине</t>
  </si>
  <si>
    <t>22507000000</t>
  </si>
  <si>
    <t>отг м. Дунаївці</t>
  </si>
  <si>
    <t>04506000000</t>
  </si>
  <si>
    <t>отг м. Зеленодольськ</t>
  </si>
  <si>
    <t>02501000000</t>
  </si>
  <si>
    <t xml:space="preserve">отг м. Калинівка </t>
  </si>
  <si>
    <t>05501000000</t>
  </si>
  <si>
    <t xml:space="preserve">отг м. Красний Лиман </t>
  </si>
  <si>
    <t>11502000000</t>
  </si>
  <si>
    <t>отг м. Мала Виска</t>
  </si>
  <si>
    <t>13511000000</t>
  </si>
  <si>
    <t>отг м. Новий Калинів</t>
  </si>
  <si>
    <t>16506000000</t>
  </si>
  <si>
    <t>отг м. Пирятин</t>
  </si>
  <si>
    <t>22517000000</t>
  </si>
  <si>
    <t>отг м. Полонне</t>
  </si>
  <si>
    <t>19521000000</t>
  </si>
  <si>
    <t>отг м. Почаїв</t>
  </si>
  <si>
    <t>19523000000</t>
  </si>
  <si>
    <t>отг м. Скалат</t>
  </si>
  <si>
    <t>24509000000</t>
  </si>
  <si>
    <t>отг м. Сокиряни</t>
  </si>
  <si>
    <t>19525000000</t>
  </si>
  <si>
    <t>отг м. Теребовля</t>
  </si>
  <si>
    <t>07502000000</t>
  </si>
  <si>
    <t>отг м. Тячів</t>
  </si>
  <si>
    <t>03505000000</t>
  </si>
  <si>
    <t xml:space="preserve">отг м. Устилуг </t>
  </si>
  <si>
    <t>19526000000</t>
  </si>
  <si>
    <t xml:space="preserve">отг м. Шумськ  </t>
  </si>
  <si>
    <t>12501000000</t>
  </si>
  <si>
    <t>отг смт Білокуракине</t>
  </si>
  <si>
    <t>15503000000</t>
  </si>
  <si>
    <t>отг смт Велика Михайлівка</t>
  </si>
  <si>
    <t>08502000000</t>
  </si>
  <si>
    <t>отг смт Веселе</t>
  </si>
  <si>
    <t>22502000000</t>
  </si>
  <si>
    <t>отг смт Війтівці</t>
  </si>
  <si>
    <t>24504000000</t>
  </si>
  <si>
    <t>отг смт Глибока</t>
  </si>
  <si>
    <t>13505000000</t>
  </si>
  <si>
    <t>отг смт Гніздичів</t>
  </si>
  <si>
    <t>03502000000</t>
  </si>
  <si>
    <t xml:space="preserve">отг смт Голоби </t>
  </si>
  <si>
    <t>19505000000</t>
  </si>
  <si>
    <t>отг смт Гусятин</t>
  </si>
  <si>
    <t>25502000000</t>
  </si>
  <si>
    <t>отг смт Десна</t>
  </si>
  <si>
    <t>13507000000</t>
  </si>
  <si>
    <t>отг смт Дубляни</t>
  </si>
  <si>
    <t>22508000000</t>
  </si>
  <si>
    <t>отг смт Дунаївці</t>
  </si>
  <si>
    <t>23502000000</t>
  </si>
  <si>
    <t>отг смт Єрки</t>
  </si>
  <si>
    <t>19506000000</t>
  </si>
  <si>
    <t>отг смт Заводське</t>
  </si>
  <si>
    <t>19508000000</t>
  </si>
  <si>
    <t>отг смт Золотий Потік</t>
  </si>
  <si>
    <t>06504000000</t>
  </si>
  <si>
    <t xml:space="preserve">отг смт Іршанськ </t>
  </si>
  <si>
    <t>10501000000</t>
  </si>
  <si>
    <t>отг смт Калита</t>
  </si>
  <si>
    <t>17503000000</t>
  </si>
  <si>
    <t>отг смт Клесів</t>
  </si>
  <si>
    <t>19510000000</t>
  </si>
  <si>
    <t>отг смт Козлів</t>
  </si>
  <si>
    <t>08503000000</t>
  </si>
  <si>
    <t>отг смт Комиш-Зоря</t>
  </si>
  <si>
    <t>19513000000</t>
  </si>
  <si>
    <t xml:space="preserve">отг смт Коропець   </t>
  </si>
  <si>
    <t>22511000000</t>
  </si>
  <si>
    <t>отг смт Летичів</t>
  </si>
  <si>
    <t>22514000000</t>
  </si>
  <si>
    <t>отг смт Меджибіж</t>
  </si>
  <si>
    <t>19515000000</t>
  </si>
  <si>
    <t xml:space="preserve">отг смт Мельниця-Подільська   </t>
  </si>
  <si>
    <t>19516000000</t>
  </si>
  <si>
    <t>отг смт Микулинці</t>
  </si>
  <si>
    <t>22515000000</t>
  </si>
  <si>
    <t>отг смт Наркевичі</t>
  </si>
  <si>
    <t>06505000000</t>
  </si>
  <si>
    <t xml:space="preserve">отг смт Народичі </t>
  </si>
  <si>
    <t>06506000000</t>
  </si>
  <si>
    <t>отг смт Нова Борова</t>
  </si>
  <si>
    <t>22516000000</t>
  </si>
  <si>
    <t>отг смт Нова Ушиця</t>
  </si>
  <si>
    <t>13513000000</t>
  </si>
  <si>
    <t>отг смт Нові Стрілища</t>
  </si>
  <si>
    <t>04512000000</t>
  </si>
  <si>
    <t xml:space="preserve">отг смт Новопокровка </t>
  </si>
  <si>
    <t>отг смт Новопсков</t>
  </si>
  <si>
    <t>25505000000</t>
  </si>
  <si>
    <t xml:space="preserve">отг смт Парафіївка  </t>
  </si>
  <si>
    <t>09502000000</t>
  </si>
  <si>
    <t>отг смт Печеніжин</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</si>
  <si>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</si>
  <si>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</si>
  <si>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</si>
  <si>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</si>
  <si>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Путильський районний суд Чернівецької області</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</si>
  <si>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</si>
  <si>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</si>
  <si>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</si>
  <si>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Новодністровський міський суд Чернівецької області</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</si>
  <si>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</si>
  <si>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</si>
  <si>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</si>
  <si>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</si>
  <si>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</si>
  <si>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</si>
  <si>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</si>
  <si>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</si>
  <si>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</si>
  <si>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</si>
  <si>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</si>
  <si>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</si>
  <si>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Ніжинський міськрайонний суд Чернігівської області</t>
  </si>
  <si>
    <t>Новозаводський районний суд м.Чернігова</t>
  </si>
  <si>
    <t>Носівський районний суд Чернігівської області</t>
  </si>
  <si>
    <t>Новгород-Сіверський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</si>
  <si>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</si>
  <si>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</si>
  <si>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</si>
  <si>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</si>
  <si>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</si>
  <si>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t>
  </si>
  <si>
    <t>Чернігівський районний суд Чернігівської області</t>
  </si>
  <si>
    <t>Щорський районний суд Чернігівської області</t>
  </si>
  <si>
    <t>Голосіївський районний суд м.Києва</t>
  </si>
  <si>
    <t>Дарницький районний суд м.Києва</t>
  </si>
  <si>
    <t>Дніпровський районний суд м.Києва</t>
  </si>
  <si>
    <t>Деснянський районний суд м.Києва</t>
  </si>
  <si>
    <t>Оболонський районний суд м.Києва</t>
  </si>
  <si>
    <t>Печерський районний суд м.Києва</t>
  </si>
  <si>
    <t>Подільський районний суд м.Києва</t>
  </si>
  <si>
    <t>Святошинський районний суд м.Києва</t>
  </si>
  <si>
    <t>Солом’янський районний суд м.Києва</t>
  </si>
  <si>
    <t>Шевченківський районний суд м.Києва</t>
  </si>
  <si>
    <t>Апеляційні господарські суди</t>
  </si>
  <si>
    <t>0501080</t>
  </si>
  <si>
    <t>Здійснення правосуддя апеляційними господарськими судами</t>
  </si>
  <si>
    <t>Дніпропетровський апеляційний господарський суд</t>
  </si>
  <si>
    <t>Донецький апеляційний господарський суд</t>
  </si>
  <si>
    <t>Київський апеляційний господарський суд</t>
  </si>
  <si>
    <t>Львівський апеляційний господарський суд</t>
  </si>
  <si>
    <t>Одеський апеляційний господарський суд</t>
  </si>
  <si>
    <t>Рівненський апеляційний господарський суд</t>
  </si>
  <si>
    <t>Харківський апеляційний господарський суд</t>
  </si>
  <si>
    <t>Апеляційні адміністративні суди</t>
  </si>
  <si>
    <t>0501160</t>
  </si>
  <si>
    <t>Здійснення правосуддя апеляційними адміністративними судами</t>
  </si>
  <si>
    <t>Вінницький апеляційний адміністративний суд</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</si>
  <si>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</si>
  <si>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</si>
  <si>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</si>
  <si>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</si>
  <si>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</si>
  <si>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</si>
  <si>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</si>
  <si>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</si>
  <si>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</si>
  <si>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</si>
  <si>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</si>
  <si>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</si>
  <si>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</si>
  <si>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</si>
  <si>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Великоберезнянський  районний суд Закарпатської області</t>
  </si>
  <si>
    <t>Берегівський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</si>
  <si>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</si>
  <si>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</si>
  <si>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</si>
  <si>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Мукачівський міськрайонний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</si>
  <si>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</si>
  <si>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</si>
  <si>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</si>
  <si>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</si>
  <si>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</si>
  <si>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</si>
  <si>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Міжгірський районний суд Закарпатської області</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</si>
  <si>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</si>
  <si>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</si>
  <si>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</si>
  <si>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</si>
  <si>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</si>
  <si>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</si>
  <si>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</si>
  <si>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м.Запоріжжя</t>
  </si>
  <si>
    <t>Балаклійський р-н</t>
  </si>
  <si>
    <t>15303200000</t>
  </si>
  <si>
    <t>Балтський р-н</t>
  </si>
  <si>
    <t>06302200000</t>
  </si>
  <si>
    <t>Баранівський р-н</t>
  </si>
  <si>
    <t>20302200000</t>
  </si>
  <si>
    <t>Барвінківський р-н</t>
  </si>
  <si>
    <t>10301200000</t>
  </si>
  <si>
    <t>Баришiвський р-н</t>
  </si>
  <si>
    <t>02301200000</t>
  </si>
  <si>
    <t>Барський р-н</t>
  </si>
  <si>
    <t>25301200000</t>
  </si>
  <si>
    <t>Бахмацький р-н</t>
  </si>
  <si>
    <t>14302200000</t>
  </si>
  <si>
    <t>Баштанський р-н</t>
  </si>
  <si>
    <t>06303200000</t>
  </si>
  <si>
    <t>Бердичівський р-н</t>
  </si>
  <si>
    <t>08301200000</t>
  </si>
  <si>
    <t>Державна архітектурно-будівельна інспекція України</t>
  </si>
  <si>
    <t>2752010</t>
  </si>
  <si>
    <t>Керівництво та управління у сфері архітектурно-будівельного контролю та нагляду</t>
  </si>
  <si>
    <t>2753000</t>
  </si>
  <si>
    <t>Державне агентство з питань електронного урядування України</t>
  </si>
  <si>
    <t>2753010</t>
  </si>
  <si>
    <t>Керівництво та управління у сфері електронного урядування</t>
  </si>
  <si>
    <t>2753030</t>
  </si>
  <si>
    <t>Електронне урядування та Національна програма інформатизації</t>
  </si>
  <si>
    <t>2754000</t>
  </si>
  <si>
    <t>Державне агентство з енергоефективності та енергозбереження України</t>
  </si>
  <si>
    <t>2754010</t>
  </si>
  <si>
    <t>Керівництво та управління у сфері ефективного використання енергетичних ресурсів</t>
  </si>
  <si>
    <t>2754060</t>
  </si>
  <si>
    <t>Реалізація Державної цільової економічної програми енергоефективності на 2010 - 2016 роки</t>
  </si>
  <si>
    <t>2755000</t>
  </si>
  <si>
    <t>Державна служба України з питань геодезії, картографії та кадастру</t>
  </si>
  <si>
    <t>2755010</t>
  </si>
  <si>
    <t>Керівництво та управління у сфері геодезії, картографії та кадастру</t>
  </si>
  <si>
    <t>2755020</t>
  </si>
  <si>
    <t>Проведення земельної реформи</t>
  </si>
  <si>
    <t>2755030</t>
  </si>
  <si>
    <t>Загальнодержавні топографо-геодезичні та картографічні роботи, демаркація та делімітація державного кордону</t>
  </si>
  <si>
    <t>2756000</t>
  </si>
  <si>
    <t>Державне агентство з питань відновлення Донбасу</t>
  </si>
  <si>
    <t>2756010</t>
  </si>
  <si>
    <t>Керівництво та управління у сфері відновлення Донбасу</t>
  </si>
  <si>
    <t>2760000</t>
  </si>
  <si>
    <t>Міністерство регіонального розвитку, будівництва та житлово-комунального господарства України (загальнодержавні витрати)</t>
  </si>
  <si>
    <t>2761000</t>
  </si>
  <si>
    <t>2761070</t>
  </si>
  <si>
    <t>Державний фонд регіонального розвитку</t>
  </si>
  <si>
    <t>2761130</t>
  </si>
  <si>
    <t>Субвенція з державного бюджету місцевим бюджетам на формування інфраструктури об'єднаних територіальних громад</t>
  </si>
  <si>
    <t>2761350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</si>
  <si>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t>
  </si>
  <si>
    <t>2761600</t>
  </si>
  <si>
    <t>Субвенція з державного бюджету місцевим бюджетам для реалізації проектів в рамках Надзвичайної кредитної програми для відновлення України</t>
  </si>
  <si>
    <t>2800000</t>
  </si>
  <si>
    <t>Міністерство аграрної політики та продовольства України</t>
  </si>
  <si>
    <t>2801000</t>
  </si>
  <si>
    <t>Апарат Міністерства аграрної політики та продовольства України</t>
  </si>
  <si>
    <t>2801010</t>
  </si>
  <si>
    <t>Загальне керівництво та управління у сфері агропромислового комплексу</t>
  </si>
  <si>
    <t>2801030</t>
  </si>
  <si>
    <t>Фінансова підтримка заходів в агропромисловому комплексі шляхом здешевлення кредитів</t>
  </si>
  <si>
    <t>2801050</t>
  </si>
  <si>
    <t>2801130</t>
  </si>
  <si>
    <t>Національна комісія, що здійснює державне регулювання у сферах енергетики та комунальних послуг</t>
  </si>
  <si>
    <t>6341000</t>
  </si>
  <si>
    <t>Апарат Національної комісії, що здійснює державне регулювання у сферах енергетики та комунальних послуг</t>
  </si>
  <si>
    <t>6341010</t>
  </si>
  <si>
    <t>Керівництво та управління у сфері регулювання енергетики та комунальних послуг</t>
  </si>
  <si>
    <t>6380000</t>
  </si>
  <si>
    <t>Державне космічне агентство України</t>
  </si>
  <si>
    <t>6381000</t>
  </si>
  <si>
    <t>Апарат Державного космічного агентства України</t>
  </si>
  <si>
    <t>6381010</t>
  </si>
  <si>
    <t>Керівництво та управління у сфері космічної діяльності</t>
  </si>
  <si>
    <t>6381020</t>
  </si>
  <si>
    <t>0487</t>
  </si>
  <si>
    <t>Виконання робіт за державними цільовими програмами і державним замовленням у сфері космічної галузі, в тому числі загальнодержавної цільової науково-технічної космічної програми України</t>
  </si>
  <si>
    <t>6381030</t>
  </si>
  <si>
    <t>6381050</t>
  </si>
  <si>
    <t>Управління та випробування космічних засобів</t>
  </si>
  <si>
    <t>6381120</t>
  </si>
  <si>
    <t>Фундаментальні і прикладні розробки та дослідження у сфері державного управління, стратегічних проблем внутрішньої і зовнішньої політики та з питань посередництва і примирення при вирішенні колективних трудових спорів (конфліктів)</t>
  </si>
  <si>
    <t>0301130</t>
  </si>
  <si>
    <t>0950</t>
  </si>
  <si>
    <t>Підготовка кадрів, підвищення кваліфікації керівних працівників, спеціалістів державного управління, підготовка науково-педагогічних і наукових кадрів з питань стратегічних проблем внутрішньої і зовнішньої політики</t>
  </si>
  <si>
    <t>0301140</t>
  </si>
  <si>
    <t>0520</t>
  </si>
  <si>
    <t xml:space="preserve">Збереження природно-заповідного фонду в національних природних парках та заповідниках </t>
  </si>
  <si>
    <t>0301170</t>
  </si>
  <si>
    <t>0731</t>
  </si>
  <si>
    <t xml:space="preserve">Надання  медичних  послуг  медичними  закладами </t>
  </si>
  <si>
    <t>0301360</t>
  </si>
  <si>
    <t>0850</t>
  </si>
  <si>
    <t xml:space="preserve">Фінансова підтримка Національного камерного ансамблю "Київські солісти", Національного культурно-мистецького та музейного комплексу "Мистецький арсенал", інформаційного бюлетеня "Офіційний вісник Президента України" </t>
  </si>
  <si>
    <t>0301460</t>
  </si>
  <si>
    <t>0829</t>
  </si>
  <si>
    <t>Виплата Державних премій України</t>
  </si>
  <si>
    <t>0301840</t>
  </si>
  <si>
    <t>0301860</t>
  </si>
  <si>
    <t xml:space="preserve">Реставрація та пристосування Маріїнського палацу в м. Києві </t>
  </si>
  <si>
    <t>Жидачівський р-н</t>
  </si>
  <si>
    <t>06308200000</t>
  </si>
  <si>
    <t>Житомирський р-н</t>
  </si>
  <si>
    <t>02305200000</t>
  </si>
  <si>
    <t>Жмеринський р-н</t>
  </si>
  <si>
    <t>13306200000</t>
  </si>
  <si>
    <t>Жовківський р-н</t>
  </si>
  <si>
    <t>14311200000</t>
  </si>
  <si>
    <t>Жовтневий р-н</t>
  </si>
  <si>
    <t>19305200000</t>
  </si>
  <si>
    <t>Заліщицький р-н</t>
  </si>
  <si>
    <t>08307200000</t>
  </si>
  <si>
    <t>Запорізький р-н</t>
  </si>
  <si>
    <t>17307200000</t>
  </si>
  <si>
    <t>Зарiчненський р-н</t>
  </si>
  <si>
    <t>24304200000</t>
  </si>
  <si>
    <t>20311200000</t>
  </si>
  <si>
    <t>Зачепилівський р-н</t>
  </si>
  <si>
    <t>19306200000</t>
  </si>
  <si>
    <t>Збаразький р-н</t>
  </si>
  <si>
    <t>19307200000</t>
  </si>
  <si>
    <t>Зборівський р-н</t>
  </si>
  <si>
    <t>23304200000</t>
  </si>
  <si>
    <t>Звенигородський р-н</t>
  </si>
  <si>
    <t>10310200000</t>
  </si>
  <si>
    <t>Згурiвський р-н</t>
  </si>
  <si>
    <t>17308200000</t>
  </si>
  <si>
    <t>Здолбунiвський р-н</t>
  </si>
  <si>
    <t>16306200000</t>
  </si>
  <si>
    <t>Зінківський р-н</t>
  </si>
  <si>
    <t>20312200000</t>
  </si>
  <si>
    <t>Зміївський р-н</t>
  </si>
  <si>
    <t>11307200000</t>
  </si>
  <si>
    <t>Знам'янський р-н</t>
  </si>
  <si>
    <t>23305200000</t>
  </si>
  <si>
    <t>Золотонiський р-н</t>
  </si>
  <si>
    <t>13307200000</t>
  </si>
  <si>
    <t>Золочівський р-н (Львівська обл.)</t>
  </si>
  <si>
    <t>20313200000</t>
  </si>
  <si>
    <t>Золочівський р-н (Харківська обл.)</t>
  </si>
  <si>
    <t>03303200000</t>
  </si>
  <si>
    <t>Іваничівський р-н</t>
  </si>
  <si>
    <t>15309200000</t>
  </si>
  <si>
    <t>Іванівський р-н (Одеська обл.)</t>
  </si>
  <si>
    <t>21310200000</t>
  </si>
  <si>
    <t>Іванівський р-н (Херсонська обл.)</t>
  </si>
  <si>
    <t>10311200000</t>
  </si>
  <si>
    <t>Iванкiвський р-н</t>
  </si>
  <si>
    <t>15310200000</t>
  </si>
  <si>
    <t>Ізмаїльський р-н</t>
  </si>
  <si>
    <t>20314200000</t>
  </si>
  <si>
    <t>Ізюмський р-н</t>
  </si>
  <si>
    <t>22307200000</t>
  </si>
  <si>
    <t>Iзяславський р-н</t>
  </si>
  <si>
    <t>02306200000</t>
  </si>
  <si>
    <t>Іллінецький р-н</t>
  </si>
  <si>
    <t>07305200000</t>
  </si>
  <si>
    <t>Іршавський р-н</t>
  </si>
  <si>
    <t>25306200000</t>
  </si>
  <si>
    <t>Ічнянський р-н</t>
  </si>
  <si>
    <t>10312200000</t>
  </si>
  <si>
    <t>Кагарлицький р-н</t>
  </si>
  <si>
    <t>14312200000</t>
  </si>
  <si>
    <t>Казанківський р-н</t>
  </si>
  <si>
    <t>21311200000</t>
  </si>
  <si>
    <t>Каланчацький р-н</t>
  </si>
  <si>
    <t>02307200000</t>
  </si>
  <si>
    <t>Калинівський р-н</t>
  </si>
  <si>
    <t>09306200000</t>
  </si>
  <si>
    <t>Калуський р-н</t>
  </si>
  <si>
    <t>22308200000</t>
  </si>
  <si>
    <t>08308200000</t>
  </si>
  <si>
    <t>Кам'янсько-Дніпровський р-н</t>
  </si>
  <si>
    <t>03304200000</t>
  </si>
  <si>
    <t>Камінь-Каширський р-н</t>
  </si>
  <si>
    <t>13308200000</t>
  </si>
  <si>
    <t>Кам'янка-Бузький р-н</t>
  </si>
  <si>
    <t>23306200000</t>
  </si>
  <si>
    <t>Кам'янський р-н</t>
  </si>
  <si>
    <t>23307200000</t>
  </si>
  <si>
    <t>Канiвський р-н</t>
  </si>
  <si>
    <t>16307200000</t>
  </si>
  <si>
    <t>23308200000</t>
  </si>
  <si>
    <t>Катеринопiльський р-н</t>
  </si>
  <si>
    <t>21312200000</t>
  </si>
  <si>
    <t>Каховський р-н</t>
  </si>
  <si>
    <t>20315200000</t>
  </si>
  <si>
    <t>Кегичівський р-н</t>
  </si>
  <si>
    <t>24305200000</t>
  </si>
  <si>
    <t>Кельменецький р-н</t>
  </si>
  <si>
    <t>10313200000</t>
  </si>
  <si>
    <t>Києво-Святошинський р-н</t>
  </si>
  <si>
    <t>03305200000</t>
  </si>
  <si>
    <t>Ківерцівський р-н</t>
  </si>
  <si>
    <t>15311200000</t>
  </si>
  <si>
    <t>Кілійський р-н</t>
  </si>
  <si>
    <t>11308200000</t>
  </si>
  <si>
    <t>Кіровоградський р-н</t>
  </si>
  <si>
    <t>24306200000</t>
  </si>
  <si>
    <t>Кіцманський р-н</t>
  </si>
  <si>
    <t>16308200000</t>
  </si>
  <si>
    <t>Кобеляцький р-н</t>
  </si>
  <si>
    <t>03306200000</t>
  </si>
  <si>
    <t>Ковельський р-н</t>
  </si>
  <si>
    <t>15312200000</t>
  </si>
  <si>
    <t>Кодимський р-н</t>
  </si>
  <si>
    <t>25307200000</t>
  </si>
  <si>
    <t>16309200000</t>
  </si>
  <si>
    <t>Козельщинський р-н</t>
  </si>
  <si>
    <t>19308200000</t>
  </si>
  <si>
    <t>Козівський р-н</t>
  </si>
  <si>
    <t>02308200000</t>
  </si>
  <si>
    <t>Козятинський р-н</t>
  </si>
  <si>
    <t>20316200000</t>
  </si>
  <si>
    <t>Коломацький р-н</t>
  </si>
  <si>
    <t>09307200000</t>
  </si>
  <si>
    <t>Коломийський р-н</t>
  </si>
  <si>
    <t>15313200000</t>
  </si>
  <si>
    <t>Комінтернівський р-н</t>
  </si>
  <si>
    <t>11309200000</t>
  </si>
  <si>
    <t>Компаніївський р-н</t>
  </si>
  <si>
    <t>18305200000</t>
  </si>
  <si>
    <t>Конотопський р-н</t>
  </si>
  <si>
    <t>17309200000</t>
  </si>
  <si>
    <t>Корецький р-н</t>
  </si>
  <si>
    <t>25308200000</t>
  </si>
  <si>
    <t>Дослідження, прикладні розробки  та підготовка наукових кадрів у сфері лісового господарства</t>
  </si>
  <si>
    <t>2805060</t>
  </si>
  <si>
    <t>Ведення лісового і мисливського господарства, охорона і захист лісів в лісовому фонді</t>
  </si>
  <si>
    <t>2807000</t>
  </si>
  <si>
    <t>Державна інспекція сільського господарства України</t>
  </si>
  <si>
    <t>2807010</t>
  </si>
  <si>
    <t>Здійснення державного контролю у галузі сільського господарства</t>
  </si>
  <si>
    <t>3100000</t>
  </si>
  <si>
    <t>Міністерство інфраструктури України</t>
  </si>
  <si>
    <t>3101000</t>
  </si>
  <si>
    <t>Апарат Міністерства інфраструктури України</t>
  </si>
  <si>
    <t>3101010</t>
  </si>
  <si>
    <t>0455</t>
  </si>
  <si>
    <t>Загальне керівництво та управління у сфері інфраструктури</t>
  </si>
  <si>
    <t>3101210</t>
  </si>
  <si>
    <t>0452</t>
  </si>
  <si>
    <t>Підтримка експлуатаційно-безпечного стану судноплавних шлюзів, внутрішніх водних шляхів, в тому числі на проведення днопоглиблювальних робіт</t>
  </si>
  <si>
    <t>3101230</t>
  </si>
  <si>
    <t>Здійснення заходів щодо підтримки впровадження транспортної стратегії України</t>
  </si>
  <si>
    <t>3105000</t>
  </si>
  <si>
    <t>Державна спеціальна служба транспорту України</t>
  </si>
  <si>
    <t>3105010</t>
  </si>
  <si>
    <t>Забезпечення діяльності Державної спеціальної служби транспорту</t>
  </si>
  <si>
    <t>3105030</t>
  </si>
  <si>
    <t>Видатки для Державної спеціальної служби транспорту України на реалізацію заходів щодо підвищення обороноздатності і безпеки держави</t>
  </si>
  <si>
    <t>3107000</t>
  </si>
  <si>
    <t>Національне агентство з питань підготовки та проведення в Україні фінальної частини чемпіонату Європи 2012 року з футболу та реалізації інфраструктурних проектів</t>
  </si>
  <si>
    <t>3107010</t>
  </si>
  <si>
    <t>Організаційне забезпечення підготовки та проведення в Україні фінальної частини чемпіонату Європи 2012 року з футболу та реалізації інфраструктурних проектів</t>
  </si>
  <si>
    <t>3108000</t>
  </si>
  <si>
    <t>Державна авіаційна служба України</t>
  </si>
  <si>
    <t>3108010</t>
  </si>
  <si>
    <t>Керівництво та управління у сфері авіаційного транспорту</t>
  </si>
  <si>
    <t>3109000</t>
  </si>
  <si>
    <t>Державна служба України з безпеки на транспорті</t>
  </si>
  <si>
    <t>3109010</t>
  </si>
  <si>
    <t>0451</t>
  </si>
  <si>
    <t>Здійснення державного контролю з питань безпеки на транспорті</t>
  </si>
  <si>
    <t>3110000</t>
  </si>
  <si>
    <t>Державне агентство автомобільних доріг України</t>
  </si>
  <si>
    <t>3111000</t>
  </si>
  <si>
    <t>Апарат Державного агентства автомобільних доріг України</t>
  </si>
  <si>
    <t>3111010</t>
  </si>
  <si>
    <t>0456</t>
  </si>
  <si>
    <t>Керівництво та управління у сфері будівництва, ремонту та утримання автомобільних доріг</t>
  </si>
  <si>
    <t>3111020</t>
  </si>
  <si>
    <t>Розвиток мережі та утримання автомобільних доріг загального користування</t>
  </si>
  <si>
    <t>3111030</t>
  </si>
  <si>
    <t>Виконання боргових зобов'язань за запозиченнями, залученими державою або під державні гарантії на розвиток мережі автомобільних доріг  загального користування</t>
  </si>
  <si>
    <t>3111800</t>
  </si>
  <si>
    <t>3400000</t>
  </si>
  <si>
    <t>Міністерство молоді та спорту України</t>
  </si>
  <si>
    <t>3401000</t>
  </si>
  <si>
    <t>Апарат Міністерства молоді та спорту України</t>
  </si>
  <si>
    <t>3401010</t>
  </si>
  <si>
    <t>Керівництво та управління у сфері молоді та спорту</t>
  </si>
  <si>
    <t>3401040</t>
  </si>
  <si>
    <t>Фундаментальні та прикладні наукові дослідження у сфері молоді та спорту</t>
  </si>
  <si>
    <t>3401060</t>
  </si>
  <si>
    <t>Методичне забезпечення у сфері спорту</t>
  </si>
  <si>
    <t>3401070</t>
  </si>
  <si>
    <t>Здійснення заходів державної політики з питань молоді та державна підтримка молодіжних та дитячих громадських організацій</t>
  </si>
  <si>
    <t>3401110</t>
  </si>
  <si>
    <t>Розвиток спорту інвалідів та їх фізкультурно-спортивна реабілітація</t>
  </si>
  <si>
    <t>3401120</t>
  </si>
  <si>
    <t>Підготовка і участь національних збірних команд в Паралімпійських  і Дефлімпійських іграх</t>
  </si>
  <si>
    <t>3401220</t>
  </si>
  <si>
    <t>Забезпечення організації роботи Національного агентства із забезпечення якості вищої освіти</t>
  </si>
  <si>
    <t>2201040</t>
  </si>
  <si>
    <t>0980</t>
  </si>
  <si>
    <t>2201080</t>
  </si>
  <si>
    <t>Державні премії, стипендії та гранти в галузі освіти, науки і техніки, стипендії переможцям міжнародних конкурсів</t>
  </si>
  <si>
    <t>2201100</t>
  </si>
  <si>
    <t>0922</t>
  </si>
  <si>
    <t xml:space="preserve">Надання освіти у загальноосвітніх школах соціальної реабілітації, загальноосвітніх ліцеях-інтернатах, гімназіях-інтернатах з посиленою військово-фізичною підготовкою та інших загальноосвітніх навчальних закладах державної форми власності </t>
  </si>
  <si>
    <t>2201120</t>
  </si>
  <si>
    <t>0960</t>
  </si>
  <si>
    <t>Забезпечення діяльності Національного центру «Мала академія наук України», надання позашкільної освіти державними позашкільними навчальними закладами, заходи з позашкільної роботи</t>
  </si>
  <si>
    <t>2201130</t>
  </si>
  <si>
    <t>0930</t>
  </si>
  <si>
    <t>Підготовка робітничих кадрів у професійно-технічних навчальних закладах соціальної реабілітації та адаптації, методичне забезпечення закладів професійно-технічної освіти</t>
  </si>
  <si>
    <t>2201150</t>
  </si>
  <si>
    <t>Підготовка кадрів вищими навчальними закладами І і ІІ рівнів акредитації та забезпечення діяльності їх баз практики</t>
  </si>
  <si>
    <t>2201160</t>
  </si>
  <si>
    <t>Підготовка кадрів вищими навчальними закладами ІІІ і ІV рівнів акредитації та забезпечення діяльності їх баз практики</t>
  </si>
  <si>
    <t>2201170</t>
  </si>
  <si>
    <t>0970</t>
  </si>
  <si>
    <t xml:space="preserve">Здійснення методичного та матеріально-технічного забезпечення діяльності навчальних закладів </t>
  </si>
  <si>
    <t>2201180</t>
  </si>
  <si>
    <t>Проведення всеукраїнських та міжнародних олімпіад у сфері освіти, всеукраїнського конкурсу "Учитель року"</t>
  </si>
  <si>
    <t>2201200</t>
  </si>
  <si>
    <t>Пільговий проїзд студентів вищих навчальних закладів і учнів професійно-технічних училищ у залізничному, автомобільному та водному транспорті</t>
  </si>
  <si>
    <t>2201250</t>
  </si>
  <si>
    <t>2201280</t>
  </si>
  <si>
    <t>Підготовка кадрів Київським національним університетом імені Тараса Шевченка</t>
  </si>
  <si>
    <t>2201290</t>
  </si>
  <si>
    <t>Додаток № 6</t>
  </si>
  <si>
    <t>Керівництво та управління у сфері соціального захисту ветеранів війни та учасників антитерористичної операції</t>
  </si>
  <si>
    <t>2505040</t>
  </si>
  <si>
    <t>2505140</t>
  </si>
  <si>
    <t>Забезпечення житлом осіб, які брали безпосередню участь в антитерористичній операції та/або у забезпеченні її проведення і втратили функціональні можливості нижніх кінцівок</t>
  </si>
  <si>
    <t>2505150</t>
  </si>
  <si>
    <t>Заходи із психологічної реабілітації, соціальної та професійної адаптації учасників антитерористичної операції та забезпечення постраждалих учасників антитерористичної операції санаторно-курортним лікуванням</t>
  </si>
  <si>
    <t>2506000</t>
  </si>
  <si>
    <t>Пенсійний фонд України</t>
  </si>
  <si>
    <t>2506080</t>
  </si>
  <si>
    <t>1020</t>
  </si>
  <si>
    <t>Фінансове забезпечення виплати пенсій, надбавок та підвищень до пенсій, призначених за пенсійними програмами, та дефіциту коштів Пенсійного фонду</t>
  </si>
  <si>
    <t>2507000</t>
  </si>
  <si>
    <t>Фонд соціального захисту інвалідів</t>
  </si>
  <si>
    <t>2507030</t>
  </si>
  <si>
    <t>Керівництво та управління діяльністю Національної поліції України</t>
  </si>
  <si>
    <t>1007020</t>
  </si>
  <si>
    <t>Забезпечення охорони прав і свобод людини, інтересів суспільства і держави, протидії злочинності, підтримання публічної безпеки і порядку, участь у міжнародних миротворчих операціях</t>
  </si>
  <si>
    <t>1007030</t>
  </si>
  <si>
    <t>Дошкільна освіта та заходи з позашкільної роботи з дітьми поліцейських та працівників Національної поліції України</t>
  </si>
  <si>
    <t>1007040</t>
  </si>
  <si>
    <t>Видатки для Національної поліції України на реалізацію заходів щодо підвищення обороноздатності і безпеки держави</t>
  </si>
  <si>
    <t>1100000</t>
  </si>
  <si>
    <t>Міністерство енергетики та вугільної промисловості України</t>
  </si>
  <si>
    <t>1101000</t>
  </si>
  <si>
    <t>Апарат Міністерства енергетики та вугільної промисловості України</t>
  </si>
  <si>
    <t>1101010</t>
  </si>
  <si>
    <t>0434</t>
  </si>
  <si>
    <t>Загальне керівництво та управління у сфері паливно-енергетичного комплексу та вугільної промисловості</t>
  </si>
  <si>
    <t>1101030</t>
  </si>
  <si>
    <t>0483</t>
  </si>
  <si>
    <t>1101070</t>
  </si>
  <si>
    <t>0431</t>
  </si>
  <si>
    <t xml:space="preserve">Реструктуризація вугільної та торфодобувної промисловості </t>
  </si>
  <si>
    <t>1101100</t>
  </si>
  <si>
    <t>Гірничорятувальні заходи на вугледобувних підприємствах</t>
  </si>
  <si>
    <t>1101140</t>
  </si>
  <si>
    <t>Фізичний захист ядерних установок та ядерних матеріалів</t>
  </si>
  <si>
    <t>1101440</t>
  </si>
  <si>
    <t>0433</t>
  </si>
  <si>
    <t>1101470</t>
  </si>
  <si>
    <t>Виконання боргових зобов'язань за кредитами, залученими під державні гарантії, з метою реалізації проектів соціально-економічного розвитку</t>
  </si>
  <si>
    <t>1101480</t>
  </si>
  <si>
    <t xml:space="preserve">Приведення в безпечний стан уранових об’єктів </t>
  </si>
  <si>
    <t>1101520</t>
  </si>
  <si>
    <t>Поповнення обігових коштів або збільшення статутних фондів вугледобувних підприємств для погашення заборгованості із заробітної плати працівникам, що утворилася на 1 січня 2016 року</t>
  </si>
  <si>
    <t>1101630</t>
  </si>
  <si>
    <t xml:space="preserve">Впровадження Програми реформування та розвитку енергетичного сектора </t>
  </si>
  <si>
    <t>1200000</t>
  </si>
  <si>
    <t>Міністерство економічного розвитку і торгівлі України</t>
  </si>
  <si>
    <t>1201000</t>
  </si>
  <si>
    <t>Апарат Міністерства економічного розвитку і торгівлі України</t>
  </si>
  <si>
    <t>1201010</t>
  </si>
  <si>
    <t>0132</t>
  </si>
  <si>
    <t>Керівництво та управління у сфері економічного розвитку і торгівлі</t>
  </si>
  <si>
    <t>1201020</t>
  </si>
  <si>
    <t>0411</t>
  </si>
  <si>
    <t>Внески України до бюджету СОТ, за участь України в програмі ЄС "Конкурентоспроможність підприємств малого та середнього бізнесу (COSME)", до Єдиного бюджету органів СНД</t>
  </si>
  <si>
    <t>1201030</t>
  </si>
  <si>
    <t>Забезпечення двостороннього співробітництва України з іноземними державами та міжнародними організаціями, інформаційне та організаційне забезпечення участі України у міжнародних форумах, конференціях, виставках</t>
  </si>
  <si>
    <t>1201090</t>
  </si>
  <si>
    <t>Підвищення кваліфікації державних службовців у сфері економіки</t>
  </si>
  <si>
    <t>1201120</t>
  </si>
  <si>
    <t>Фінансова підтримка видань з економічних питань і забезпечення функціонування веб-порталу з питань державних закупівель</t>
  </si>
  <si>
    <t>1201220</t>
  </si>
  <si>
    <t>1201440</t>
  </si>
  <si>
    <t>Виконання програми "Сприяння взаємній торгівлі шляхом усунення технічних бар'єрів у торгівлі між Україною та Європейським Союзом"</t>
  </si>
  <si>
    <t>1201480</t>
  </si>
  <si>
    <t>0441</t>
  </si>
  <si>
    <t>Забезпечення життєдіяльності Криворізького гірничо-збагачувального комбінату окислених руд</t>
  </si>
  <si>
    <t>1201510</t>
  </si>
  <si>
    <t>Функціонування торгових представництв за кордоном</t>
  </si>
  <si>
    <t>1201520</t>
  </si>
  <si>
    <t>0442</t>
  </si>
  <si>
    <t>Виконання державних цільових програм реформування та розвитку оборонно-промислового комплексу, розроблення, освоєння і впровадження нових технологій, нарощування наявних виробничих потужностей для виготовлення продукції оборонного призначення</t>
  </si>
  <si>
    <t>1202000</t>
  </si>
  <si>
    <t>Державна інспекція України з питань захисту прав споживачів</t>
  </si>
  <si>
    <t>1202010</t>
  </si>
  <si>
    <t>Керівництво та управління у сфері захисту прав споживачів</t>
  </si>
  <si>
    <t>1203000</t>
  </si>
  <si>
    <t>Державне агентство резерву України</t>
  </si>
  <si>
    <t>1203010</t>
  </si>
  <si>
    <t>0220</t>
  </si>
  <si>
    <t>Керівництво та управління у сфері державного резерву</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</si>
  <si>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паї) господарських товариств, у статутних капіталах яких є державна або комунальна власність</t>
  </si>
  <si>
    <t>21020000</t>
  </si>
  <si>
    <t>Кошти, що перераховуються Національним банком України відповідно до Закону України "Про Національний банк України"</t>
  </si>
  <si>
    <t>21040000</t>
  </si>
  <si>
    <t>Плата за розміщення тимчасово вільних коштів державного бюджету</t>
  </si>
  <si>
    <t>21080000</t>
  </si>
  <si>
    <t>Інші надходження</t>
  </si>
  <si>
    <t>22000000</t>
  </si>
  <si>
    <t>Адміністративні збори та платежі, доходи від некомерційної господарської діяльності</t>
  </si>
  <si>
    <t>22010000</t>
  </si>
  <si>
    <t xml:space="preserve">Плата за надання адміністративних послуг </t>
  </si>
  <si>
    <t>22010300</t>
  </si>
  <si>
    <t>22010400</t>
  </si>
  <si>
    <t>Кошти в іноземній валюті за реєстрацію представництв іноземних суб'єктів господарської діяльності</t>
  </si>
  <si>
    <t>22011200</t>
  </si>
  <si>
    <t>Плата за видачу, продовження, переоформлення ліцензій і за видачу дубліката ліцензій на мовлення, та ліцензій провайдера програмної послуги</t>
  </si>
  <si>
    <t>22011400</t>
  </si>
  <si>
    <t>Плата за видачу, переоформлення, продовження терміну дії ліцензій на користування радіочастотним ресурсом України та видачу дублікатів таких ліцензій</t>
  </si>
  <si>
    <t>22011500</t>
  </si>
  <si>
    <t>Плата за ліцензії, видані Національною комісією, що здійснює державне регулювання у сферах енергетики та комунальних послуг</t>
  </si>
  <si>
    <t>22011700</t>
  </si>
  <si>
    <t>Плата за видачу, переоформлення, продовження терміну дії ліцензій на здійснення діяльності у сфері телекомунікацій та видачу копій і дублікатів таких ліцензій</t>
  </si>
  <si>
    <t>22011900</t>
  </si>
  <si>
    <t>Збори за підготовку до державної реєстрації авторського права і договорів, які стосуються прав автора на твір, та плата за одержання контрольних марок</t>
  </si>
  <si>
    <t>22012000</t>
  </si>
  <si>
    <t>Плата за видачу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</si>
  <si>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22012100</t>
  </si>
  <si>
    <t>Розміщення бюджетних коштів на депозитах, придбання цінних паперів</t>
  </si>
  <si>
    <t>Придбання цінних паперів</t>
  </si>
  <si>
    <t>Зміни обсягів бюджетних коштів</t>
  </si>
  <si>
    <t>На початок періоду</t>
  </si>
  <si>
    <t>Повернення кредитів до Державного бюджету України та розподіл надання кредитів з Державного бюджету України в  2016 році</t>
  </si>
  <si>
    <t>Надання кредитів</t>
  </si>
  <si>
    <t>Повернення кредитів</t>
  </si>
  <si>
    <t>1101460</t>
  </si>
  <si>
    <t>1101600</t>
  </si>
  <si>
    <t xml:space="preserve">Реконструкція гідроелектростанцій ПАТ "Укргідроенерго" </t>
  </si>
  <si>
    <t>1101610</t>
  </si>
  <si>
    <t>Будівництво Канівської ГАЕС</t>
  </si>
  <si>
    <t>1101620</t>
  </si>
  <si>
    <t>Реконструкція, капітальний ремонт та технічне переоснащення магістрального газопроводу Уренгой-Помари-Ужгород</t>
  </si>
  <si>
    <t>1101640</t>
  </si>
  <si>
    <t>Підвищення надійності постачання електроенергії в Україні</t>
  </si>
  <si>
    <t>1101650</t>
  </si>
  <si>
    <t>Будівництво ПЛ 750 кВ Рівненська АЕС - Київська</t>
  </si>
  <si>
    <t>1101670</t>
  </si>
  <si>
    <t>Будівництво повітряної лінії 750 кВ Запорізька - Каховська</t>
  </si>
  <si>
    <t>1101680</t>
  </si>
  <si>
    <t>Підвищення ефективності передачі електроенергії (Модернізація підстанцій)</t>
  </si>
  <si>
    <t>1101690</t>
  </si>
  <si>
    <t>Реконструкція трансформаторних підстанцій східної частини України</t>
  </si>
  <si>
    <t>1201490</t>
  </si>
  <si>
    <t>Повернення кредитів, наданих у 2007 році з Державного бюджету України на реалізацію інноваційних та інвестиційних проектів у галузях економіки, у першу чергу з впровадження передових енергозберігаючих технологій і технологій з виробництва альтернативних джерел палива</t>
  </si>
  <si>
    <t>1201500</t>
  </si>
  <si>
    <t>Повернення мікрокредитів, наданих з державного бюджету суб’єктам малого підприємництва</t>
  </si>
  <si>
    <t>2201460</t>
  </si>
  <si>
    <t>Надання кредитів на будівництво (придбання) житла для науково-педагогічних та педагогічних працівників</t>
  </si>
  <si>
    <t>2201480</t>
  </si>
  <si>
    <t>Повернення коштів, наданих з державного бюджету для кредитування окремих категорій громадян, які відповідно до чинного законодавства мають право на отримання таких кредитів на будівництво (придбання) житла, та науково-педагогічних і педагогічних працівників, і пеня</t>
  </si>
  <si>
    <t>2201610</t>
  </si>
  <si>
    <t>Вища освіта, енергоефективність та сталий розвиток</t>
  </si>
  <si>
    <t>2751360</t>
  </si>
  <si>
    <t>Повернення кредитів, наданих з державного бюджету молодим сім'ям та одиноким молодим громадянам на будівництво (реконструкцію) та придбання житла, і пеня</t>
  </si>
  <si>
    <t>2751430</t>
  </si>
  <si>
    <t>Державне пільгове кредитування індивідуальних сільських забудовників на будівництво (реконструкцію) та придбання житла</t>
  </si>
  <si>
    <t>2751440</t>
  </si>
  <si>
    <t>Повернення кредитів, наданих з державного бюджету індивідуальним сільським забудовникам на будівництво (реконструкцію) та придбання житла</t>
  </si>
  <si>
    <t>2751540</t>
  </si>
  <si>
    <t>Повернення кредитів, наданих у 2012 році з державного бюджету України на реалізацію бюджетної програми "Пільгове кредитування юридичних осіб, в тому числі ОСББ, для проведення реконструкції, капітальних та поточних ремонтів об'єктів житлово-комунального господарства"</t>
  </si>
  <si>
    <t>2751600</t>
  </si>
  <si>
    <t>Розвиток міської інфраструктури і заходи в секторі централізованого теплопостачання України, розвиток системи водопостачання та водовідведення в м. Миколаєві, реконструкція та розвиток системи комунального водного господарства м. Чернівці</t>
  </si>
  <si>
    <t>2751640</t>
  </si>
  <si>
    <t xml:space="preserve">Програма розвитку муніципальної інфраструктури </t>
  </si>
  <si>
    <t>2751650</t>
  </si>
  <si>
    <t>0640</t>
  </si>
  <si>
    <t>Відновлення Сходу України</t>
  </si>
  <si>
    <t>2801120</t>
  </si>
  <si>
    <t>Повернення коштів, наданих на формування Аграрним фондом державного інтервенційного фонду, а також для закупівлі матеріально-технічних ресурсів для потреб сільськогосподарських товаровиробників</t>
  </si>
  <si>
    <t>2801380</t>
  </si>
  <si>
    <t>Повернення бюджетних позичок, наданих на закупівлю сільськогосподарської продукції за державним замовленням (контрактом) 1994-1997 років</t>
  </si>
  <si>
    <t>2801390</t>
  </si>
  <si>
    <t>19520000000</t>
  </si>
  <si>
    <t xml:space="preserve">отг смт Підволочиськ  </t>
  </si>
  <si>
    <t>22518000000</t>
  </si>
  <si>
    <t>отг смт Понінка</t>
  </si>
  <si>
    <t>22520000000</t>
  </si>
  <si>
    <t>отг смт Сатанів</t>
  </si>
  <si>
    <t>16510000000</t>
  </si>
  <si>
    <t xml:space="preserve">отг смт Семенівка  </t>
  </si>
  <si>
    <t>19522000000</t>
  </si>
  <si>
    <t xml:space="preserve">отг смт Скала-Подільська   </t>
  </si>
  <si>
    <t>04513000000</t>
  </si>
  <si>
    <t>отг смт Солоне</t>
  </si>
  <si>
    <t>22521000000</t>
  </si>
  <si>
    <t>отг смт Стара Синява</t>
  </si>
  <si>
    <t>06509000000</t>
  </si>
  <si>
    <t>отг смт Червоне</t>
  </si>
  <si>
    <t>05503000000</t>
  </si>
  <si>
    <t>отг смт Черкаське</t>
  </si>
  <si>
    <t>22522000000</t>
  </si>
  <si>
    <t>отг смт Чорний Острів</t>
  </si>
  <si>
    <t>16512000000</t>
  </si>
  <si>
    <t>отг смт Шишаки</t>
  </si>
  <si>
    <t>04515000000</t>
  </si>
  <si>
    <t>отг смт Ювілейне</t>
  </si>
  <si>
    <t>04504000000</t>
  </si>
  <si>
    <t>отг с-ще Єлізарове</t>
  </si>
  <si>
    <t>17501000000</t>
  </si>
  <si>
    <t>отг с. Бабин</t>
  </si>
  <si>
    <t>13501000000</t>
  </si>
  <si>
    <t>отг с. Бабина</t>
  </si>
  <si>
    <t>19501000000</t>
  </si>
  <si>
    <t>отг с. Байківці</t>
  </si>
  <si>
    <t>18501000000</t>
  </si>
  <si>
    <t>отг с. Береза</t>
  </si>
  <si>
    <t>22501000000</t>
  </si>
  <si>
    <t>отг с. Берездів</t>
  </si>
  <si>
    <t>08501000000</t>
  </si>
  <si>
    <t>отг с. Берестове</t>
  </si>
  <si>
    <t>19502000000</t>
  </si>
  <si>
    <t>отг с. Білобожниця</t>
  </si>
  <si>
    <t>23501000000</t>
  </si>
  <si>
    <t>отг с. Білозір'я</t>
  </si>
  <si>
    <t>16501000000</t>
  </si>
  <si>
    <t xml:space="preserve">отг с. Білоцерківка </t>
  </si>
  <si>
    <t>13502000000</t>
  </si>
  <si>
    <t>Турійський районний суд Волинської області</t>
  </si>
  <si>
    <t>Шацький районний суд Волинської області</t>
  </si>
  <si>
    <t>Амур-Нижньодніпровський районний суд м.Дніпропетровська</t>
  </si>
  <si>
    <t>Апостолівський районний суд Дніпропетровської області</t>
  </si>
  <si>
    <t>Бабушкінський районний суд м.Дніпропетровська</t>
  </si>
  <si>
    <t>Баглійський районний суд м.Дніпродзержинська</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</si>
  <si>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</si>
  <si>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</si>
  <si>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</si>
  <si>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Дзержинський районний суд м.Кривого Рогу</t>
  </si>
  <si>
    <t>Дніпровський районний суд м.Дніпродзержинська</t>
  </si>
  <si>
    <t>Дніпропетровський районний суд Дніпропетровської області</t>
  </si>
  <si>
    <t>Довгинцівський районний суд м.Кривого Рогу</t>
  </si>
  <si>
    <t>Жовтневий районний суд м.Дніпропетровська</t>
  </si>
  <si>
    <t>Жовтневий районний суд м.Кривого Рогу</t>
  </si>
  <si>
    <t>отг с. Міженець</t>
  </si>
  <si>
    <t>04509000000</t>
  </si>
  <si>
    <t>отг с. Могилів</t>
  </si>
  <si>
    <t>23503000000</t>
  </si>
  <si>
    <t>отг с. Мокра Калигірка</t>
  </si>
  <si>
    <t>24507000000</t>
  </si>
  <si>
    <t>отг с. Недобоївці</t>
  </si>
  <si>
    <t>16504000000</t>
  </si>
  <si>
    <t>отг с. Недогарки</t>
  </si>
  <si>
    <t>04510000000</t>
  </si>
  <si>
    <t>отг с. Нива Трудова</t>
  </si>
  <si>
    <t>13512000000</t>
  </si>
  <si>
    <t>отг с. Нове Місто</t>
  </si>
  <si>
    <t>19517000000</t>
  </si>
  <si>
    <t>отг с. Нове Село</t>
  </si>
  <si>
    <t>04511000000</t>
  </si>
  <si>
    <t xml:space="preserve">отг с. Новоолександрівка </t>
  </si>
  <si>
    <t>19518000000</t>
  </si>
  <si>
    <t>отг с. Озерна</t>
  </si>
  <si>
    <t>19519000000</t>
  </si>
  <si>
    <t>отг с. Озеряни</t>
  </si>
  <si>
    <t>05502000000</t>
  </si>
  <si>
    <t xml:space="preserve">отг с. Октябрське </t>
  </si>
  <si>
    <t>16505000000</t>
  </si>
  <si>
    <t>отг с. Омельник</t>
  </si>
  <si>
    <t>17505000000</t>
  </si>
  <si>
    <t>отг с. Підлозці</t>
  </si>
  <si>
    <t>16507000000</t>
  </si>
  <si>
    <t>отг с. Піщане</t>
  </si>
  <si>
    <t>16508000000</t>
  </si>
  <si>
    <t>отг с. Покровська Багачка</t>
  </si>
  <si>
    <t>06507000000</t>
  </si>
  <si>
    <t xml:space="preserve">отг с. Потіївка </t>
  </si>
  <si>
    <t>08504000000</t>
  </si>
  <si>
    <t xml:space="preserve">отг с. Преображенка </t>
  </si>
  <si>
    <t>16509000000</t>
  </si>
  <si>
    <t>отг с. Пришиб</t>
  </si>
  <si>
    <t>15506000000</t>
  </si>
  <si>
    <t>отг с. Розквіт</t>
  </si>
  <si>
    <t>22519000000</t>
  </si>
  <si>
    <t>отг с. Розсоша</t>
  </si>
  <si>
    <t>24508000000</t>
  </si>
  <si>
    <t>отг с. Рукшин</t>
  </si>
  <si>
    <t>19524000000</t>
  </si>
  <si>
    <t>отг с. Скорики</t>
  </si>
  <si>
    <t>08505000000</t>
  </si>
  <si>
    <t>отг с. Смирнове</t>
  </si>
  <si>
    <t>03504000000</t>
  </si>
  <si>
    <t>отг с. Смолигів</t>
  </si>
  <si>
    <t>09503000000</t>
  </si>
  <si>
    <t>отг с. Старі Богородчани</t>
  </si>
  <si>
    <t>02502000000</t>
  </si>
  <si>
    <t>Проект "Програма розвитку муніципальної інфраструктури"</t>
  </si>
  <si>
    <t>Програма розвитку муніципальної інфраструктури</t>
  </si>
  <si>
    <t>Європейські дороги України ІІ (Проект покращення транспортно-експлуатаційного стану автомобільних доріг на підходах до м. Києва)</t>
  </si>
  <si>
    <t>Кредитор - Кредитна установа для відбудови:</t>
  </si>
  <si>
    <t>Проект "Підвищення ефективності передачі електроенергії (Модернізація підстанцій)"</t>
  </si>
  <si>
    <t>Платежі на виконання рішень закордонних юрисдикційних органів, прийнятих за наслідками розгляду справ проти України</t>
  </si>
  <si>
    <t>3603000</t>
  </si>
  <si>
    <t>Координаційний центр з надання правової допомоги</t>
  </si>
  <si>
    <t>3603020</t>
  </si>
  <si>
    <t>Забезпечення формування та функціонування системи безоплатної правової допомоги</t>
  </si>
  <si>
    <t>3603030</t>
  </si>
  <si>
    <t>Оплата послуг та відшкодування витрат адвокатів з надання безоплатної вторинної правової допомоги</t>
  </si>
  <si>
    <t>3606000</t>
  </si>
  <si>
    <t>Державна пенітенціарна служба України</t>
  </si>
  <si>
    <t>3606010</t>
  </si>
  <si>
    <t>0340</t>
  </si>
  <si>
    <t>Керівництво та управління у пенітенціарній сфері</t>
  </si>
  <si>
    <t>3606020</t>
  </si>
  <si>
    <t>Виконання покарань установами і органами пенітенціарної служби</t>
  </si>
  <si>
    <t>3606080</t>
  </si>
  <si>
    <t>Будівництво (придбання) житла для осіб рядового і начальницького складу Державної кримінально-виконавчої служби України</t>
  </si>
  <si>
    <t>3606090</t>
  </si>
  <si>
    <t>Підготовка робітничих кадрів у професійно-технічних закладах соціальної адаптації при установах виконання покарань</t>
  </si>
  <si>
    <t>3609000</t>
  </si>
  <si>
    <t>Київська обласна державна адміністрація</t>
  </si>
  <si>
    <t>7801000</t>
  </si>
  <si>
    <t>Апарат Київської обласної державної адміністрації</t>
  </si>
  <si>
    <t>7801010</t>
  </si>
  <si>
    <t>Здійснення виконавчої влади у Київській області</t>
  </si>
  <si>
    <t>7810000</t>
  </si>
  <si>
    <t>Кіровоградська обласна державна адміністрація</t>
  </si>
  <si>
    <t>7811000</t>
  </si>
  <si>
    <t>Апарат Кіровоградської обласної державної адміністрації</t>
  </si>
  <si>
    <t>7811010</t>
  </si>
  <si>
    <t>Здійснення виконавчої влади у Кіровоградській області</t>
  </si>
  <si>
    <t>7820000</t>
  </si>
  <si>
    <t>Луганська обласна державна адміністрація</t>
  </si>
  <si>
    <t>7821000</t>
  </si>
  <si>
    <t>Апарат Луганської обласної державної адміністрації</t>
  </si>
  <si>
    <t>7821010</t>
  </si>
  <si>
    <t>Здійснення виконавчої влади у Луганській області</t>
  </si>
  <si>
    <t>7830000</t>
  </si>
  <si>
    <t>Львівська обласна державна адміністрація</t>
  </si>
  <si>
    <t>7831000</t>
  </si>
  <si>
    <t>Апарат Львівської обласної державної адміністрації</t>
  </si>
  <si>
    <t>7831010</t>
  </si>
  <si>
    <t>Здійснення виконавчої влади у Львівській області</t>
  </si>
  <si>
    <t>7840000</t>
  </si>
  <si>
    <t>Миколаївська обласна державна адміністрація</t>
  </si>
  <si>
    <t>7841000</t>
  </si>
  <si>
    <t>Апарат Миколаївської обласної державної адміністрації</t>
  </si>
  <si>
    <t>7841010</t>
  </si>
  <si>
    <t>Здійснення виконавчої влади у Миколаївській області</t>
  </si>
  <si>
    <t>7850000</t>
  </si>
  <si>
    <t>Одеська обласна державна адміністрація</t>
  </si>
  <si>
    <t>7851000</t>
  </si>
  <si>
    <t>Апарат Одеської обласної державної адміністрації</t>
  </si>
  <si>
    <t>7851010</t>
  </si>
  <si>
    <t>Здійснення виконавчої влади в Одеській області</t>
  </si>
  <si>
    <t>7860000</t>
  </si>
  <si>
    <t>Полтавська обласна державна адміністрація</t>
  </si>
  <si>
    <t>7861000</t>
  </si>
  <si>
    <t>Апарат Полтавської обласної державної адміністрації</t>
  </si>
  <si>
    <t>7861010</t>
  </si>
  <si>
    <t>Здійснення виконавчої влади у Полтавській області</t>
  </si>
  <si>
    <t>7870000</t>
  </si>
  <si>
    <t>Рівненська обласна державна адміністрація</t>
  </si>
  <si>
    <t>7871000</t>
  </si>
  <si>
    <t>Апарат Рівненської обласної державної адміністрації</t>
  </si>
  <si>
    <t>7871010</t>
  </si>
  <si>
    <t>Здійснення виконавчої влади у Рівненській області</t>
  </si>
  <si>
    <t>7880000</t>
  </si>
  <si>
    <t>Сумська обласна державна адміністрація</t>
  </si>
  <si>
    <t>7881000</t>
  </si>
  <si>
    <t>Апарат Сумської обласної державної адміністрації</t>
  </si>
  <si>
    <t>7881010</t>
  </si>
  <si>
    <t>Здійснення виконавчої влади у Сумській області</t>
  </si>
  <si>
    <t>7890000</t>
  </si>
  <si>
    <t>Тернопільська обласна державна адміністрація</t>
  </si>
  <si>
    <t>7891000</t>
  </si>
  <si>
    <t>Апарат Тернопільської обласної державної адміністрації</t>
  </si>
  <si>
    <t>7891010</t>
  </si>
  <si>
    <t>Здійснення виконавчої влади у Тернопільській області</t>
  </si>
  <si>
    <t>7900000</t>
  </si>
  <si>
    <t>Харківська обласна державна адміністрація</t>
  </si>
  <si>
    <t>7901000</t>
  </si>
  <si>
    <t>Апарат Харківської обласної державної адміністрації</t>
  </si>
  <si>
    <t>7901010</t>
  </si>
  <si>
    <t>Здійснення виконавчої влади у Харківській області</t>
  </si>
  <si>
    <t>7910000</t>
  </si>
  <si>
    <t>Херсонська обласна державна адміністрація</t>
  </si>
  <si>
    <t>7911000</t>
  </si>
  <si>
    <t>Апарат Херсонської обласної державної адміністрації</t>
  </si>
  <si>
    <t>7911010</t>
  </si>
  <si>
    <t>Здійснення виконавчої влади у Херсонській області</t>
  </si>
  <si>
    <t>7920000</t>
  </si>
  <si>
    <t>Хмельницька обласна державна адміністрація</t>
  </si>
  <si>
    <t>7921000</t>
  </si>
  <si>
    <t>Апарат Хмельницької обласної державної адміністрації</t>
  </si>
  <si>
    <t>7921010</t>
  </si>
  <si>
    <t>Здійснення виконавчої влади у Хмельницькій області</t>
  </si>
  <si>
    <t>7930000</t>
  </si>
  <si>
    <t>Черкаська обласна державна адміністрація</t>
  </si>
  <si>
    <t>7931000</t>
  </si>
  <si>
    <t>Апарат Черкаської обласної державної адміністрації</t>
  </si>
  <si>
    <t>7931010</t>
  </si>
  <si>
    <t>Здійснення виконавчої влади у Черкаській області</t>
  </si>
  <si>
    <t>7940000</t>
  </si>
  <si>
    <t>Чернівецька обласна державна адміністрація</t>
  </si>
  <si>
    <t>7941000</t>
  </si>
  <si>
    <t>Апарат Чернівецької обласної державної адміністрації</t>
  </si>
  <si>
    <t>7941010</t>
  </si>
  <si>
    <t>Здійснення виконавчої влади у Чернівецькій області</t>
  </si>
  <si>
    <t>7950000</t>
  </si>
  <si>
    <t>Чернігівська обласна державна адміністрація</t>
  </si>
  <si>
    <t>7951000</t>
  </si>
  <si>
    <t>Апарат Чернігівської обласної державної адміністрації</t>
  </si>
  <si>
    <t>7951010</t>
  </si>
  <si>
    <t>Здійснення виконавчої влади у Чернігівській області</t>
  </si>
  <si>
    <t>8680000</t>
  </si>
  <si>
    <t>Державна регуляторна служба України</t>
  </si>
  <si>
    <t>8681000</t>
  </si>
  <si>
    <t xml:space="preserve">Апарат Державної регуляторної служби України </t>
  </si>
  <si>
    <t>8681010</t>
  </si>
  <si>
    <t>Керівництво та управління у сфері регуляторної політики та ліцензування</t>
  </si>
  <si>
    <t/>
  </si>
  <si>
    <t>Прикладні наукові та науково-технічні розробки, виконання робіт за державними цільовими програмами і державним замовленням, підготовка наукових кадрів та фінансова підтримка розвитку наукової інфраструктури у сфері паливно-енергетичного комплексу й вугільної промисловості</t>
  </si>
  <si>
    <t>Збереження та функціонування національної еталонної бази, забезпечення функціонування служб, прикладні наукові і науково-технічні розробки, виконання робіт за державними цільовими програмами і державним замовленням у сфері стандартизації, метрології та еталонної бази, гармонізація національних стандартів з міжнародними та європейськими, підготовка наукових кадрів у сфері економічного розвитку</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</si>
  <si>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</si>
  <si>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</si>
  <si>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</si>
  <si>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м.Кременчука</t>
  </si>
  <si>
    <t>Ленінський районний суд м.Полтави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</si>
  <si>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</si>
  <si>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</si>
  <si>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</si>
  <si>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</si>
  <si>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</si>
  <si>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</si>
  <si>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</si>
  <si>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</si>
  <si>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</si>
  <si>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</si>
  <si>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</si>
  <si>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</si>
  <si>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Чорнухинський районний суд Полтавської області</t>
  </si>
  <si>
    <t>Чутівський районний суд Полтавської області</t>
  </si>
  <si>
    <t>Шишацький районний суд Полтавської області</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</si>
  <si>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</si>
  <si>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</si>
  <si>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</si>
  <si>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</si>
  <si>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Дубровицький районний суд Рівненської області</t>
  </si>
  <si>
    <t>Дубенський міськрайонний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</si>
  <si>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</si>
  <si>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</si>
  <si>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</si>
  <si>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</si>
  <si>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</si>
  <si>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</si>
  <si>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</si>
  <si>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районний суд Рівненської області</t>
  </si>
  <si>
    <t>Рокитнівський районний суд Рівненської області</t>
  </si>
  <si>
    <t>Сарненський районний суд Рівненської області</t>
  </si>
  <si>
    <t>Кузнецовський міський суд Рівненської області</t>
  </si>
  <si>
    <t>Рівненський міський суд Рівненської області</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</si>
  <si>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</si>
  <si>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</si>
  <si>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</si>
  <si>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Апеляційний суд Рівненської області</t>
  </si>
  <si>
    <t>Апеляційний суд Сумської області</t>
  </si>
  <si>
    <t>Апеляційний суд Тернопільської області</t>
  </si>
  <si>
    <t>Апеляційний суд Харківської області</t>
  </si>
  <si>
    <t>Апеляційний суд Херсонської області</t>
  </si>
  <si>
    <t>Апеляційний суд Хмельницької області</t>
  </si>
  <si>
    <t>Апеляційний суд Черкаської області</t>
  </si>
  <si>
    <t>Апеляційний суд Чернівецької області</t>
  </si>
  <si>
    <t>Апеляційний суд Чернігівської області</t>
  </si>
  <si>
    <t>Апеляційний суд міста Києва</t>
  </si>
  <si>
    <t>Місцеві загальні суди</t>
  </si>
  <si>
    <t>0501040</t>
  </si>
  <si>
    <t>Здійснення правосуддя місцевими загальними судами</t>
  </si>
  <si>
    <t>Барський районний суд Вінницької області</t>
  </si>
  <si>
    <t>Бершадський районний суд Вінницької області</t>
  </si>
  <si>
    <t>Вінницький міський суд Вінницької області</t>
  </si>
  <si>
    <t>Вінницький районний суд Вінницької області</t>
  </si>
  <si>
    <t>Гайсинський районний суд Вінницької області</t>
  </si>
  <si>
    <t>Жмеринський міськрайонний суд Вінницької області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</si>
  <si>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</si>
  <si>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</si>
  <si>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</si>
  <si>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</si>
  <si>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міський суд Вінницької області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</si>
  <si>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</si>
  <si>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</si>
  <si>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</si>
  <si>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Фінансова підтримка заходів в агропромисловому комплексі на умовах фінансового лізингу</t>
  </si>
  <si>
    <t>2801560</t>
  </si>
  <si>
    <t>Формування Аграрним фондом державного інтервенційного фонду, а також закупівлі матеріально-технічних ресурсів для потреб сільськогосподарських товаровиробників</t>
  </si>
  <si>
    <t>3101600</t>
  </si>
  <si>
    <t>Відновлення транспортної інфраструктури у Східних регіонах України</t>
  </si>
  <si>
    <t>3111600</t>
  </si>
  <si>
    <t>Розвиток автомагістралей та реформа дорожнього сектору</t>
  </si>
  <si>
    <t>3511550</t>
  </si>
  <si>
    <t>Повернення безвідсоткових бюджетних позичок, наданих підприємствам державної форми власності на погашення заборгованості із заробітної плати</t>
  </si>
  <si>
    <t>3511560</t>
  </si>
  <si>
    <t>Повернення безвідсоткових бюджетних позик, наданих у 2004 році підприємствам державної форми власності паливно-енергетичного комплексу та у 2005 році підприємствам та організаціям вугільної промисловості на погашення заборгованості із заробітної плати працівникам</t>
  </si>
  <si>
    <t>3511600</t>
  </si>
  <si>
    <t>Виконання державою гарантійних зобов'язань за позичальників, що отримали кредити під державні гарантії</t>
  </si>
  <si>
    <t>3511620</t>
  </si>
  <si>
    <t>Фінансування проектів розвитку за рахунок коштів, залучених державою</t>
  </si>
  <si>
    <t>3511630</t>
  </si>
  <si>
    <t>Повернення позик, наданих для фінансування проектів розвитку за рахунок коштів, залучених державою</t>
  </si>
  <si>
    <t>3511660</t>
  </si>
  <si>
    <t>Повернення бюджетних коштів, наданих на поворотній основі на виконання окремих заходів</t>
  </si>
  <si>
    <t xml:space="preserve">                               Додаток № 5</t>
  </si>
  <si>
    <t xml:space="preserve"> </t>
  </si>
  <si>
    <t xml:space="preserve">                             до Закону України</t>
  </si>
  <si>
    <t xml:space="preserve"> "Про Державний бюджет України на 2016 рік"</t>
  </si>
  <si>
    <t xml:space="preserve">Розподіл видатків Державного бюджету України на 2016 рік на централізовані </t>
  </si>
  <si>
    <t>заходи між адміністративно-територіальними одиницями</t>
  </si>
  <si>
    <t>(тис.грн.)</t>
  </si>
  <si>
    <t>№ п/п</t>
  </si>
  <si>
    <t>Назва адміністративно-територіальної одиниці</t>
  </si>
  <si>
    <t>Код бюджетної програми 2201170</t>
  </si>
  <si>
    <t>Код бюджетної програми 2301400</t>
  </si>
  <si>
    <t>Збереження етнокультурної спадщини регіонів, постраждалих від наслідків Чорнобильської катастрофи</t>
  </si>
  <si>
    <t>2408090</t>
  </si>
  <si>
    <t>Виконання робіт у сфері поводження з радіоактивними відходами неядерного циклу, будівництво комплексу "Вектор" та експлуатація його об'єктів</t>
  </si>
  <si>
    <t>2408110</t>
  </si>
  <si>
    <t>Підтримка екологічно безпечного стану у зонах відчуження і безумовного (обов'язкового) відселення</t>
  </si>
  <si>
    <t>2408120</t>
  </si>
  <si>
    <t>Підтримка у безпечному стані енергоблоків та об'єкта "Укриття" та заходи щодо підготовки до зняття з експлуатації Чорнобильської АЕС</t>
  </si>
  <si>
    <t>2408800</t>
  </si>
  <si>
    <t>Реалізація державних інвестиційних проектів закриття сховищ ПЗРВ «ІІІ черга ЧАЕС» та консервація сховища №29 ПЗРВ «Буряківка»</t>
  </si>
  <si>
    <t>2500000</t>
  </si>
  <si>
    <t>Міністерство соціальної політики України</t>
  </si>
  <si>
    <t>2501000</t>
  </si>
  <si>
    <t>Апарат Вищого адміністративного суду України</t>
  </si>
  <si>
    <t>0751010</t>
  </si>
  <si>
    <t>Здійснення правосуддя Вищим адміністративним судом України</t>
  </si>
  <si>
    <t>0800000</t>
  </si>
  <si>
    <t>Конституційний Суд України</t>
  </si>
  <si>
    <t>0801000</t>
  </si>
  <si>
    <t xml:space="preserve"> Конституційний Суд України</t>
  </si>
  <si>
    <t>0801010</t>
  </si>
  <si>
    <t>Забезпечення конституційної юрисдикції в Україні</t>
  </si>
  <si>
    <t>0900000</t>
  </si>
  <si>
    <t>Генеральна прокуратура України</t>
  </si>
  <si>
    <t>0901000</t>
  </si>
  <si>
    <t>0901010</t>
  </si>
  <si>
    <t>0360</t>
  </si>
  <si>
    <t>Здійснення прокурорсько-слідчої діяльності, підготовка та підвищення кваліфікації кадрів прокуратури</t>
  </si>
  <si>
    <t>0901030</t>
  </si>
  <si>
    <t>Забезпечення функцій Спеціалізованою антикорупційною прокуратурою</t>
  </si>
  <si>
    <t>1000000</t>
  </si>
  <si>
    <t>Міністерство внутрішніх справ України</t>
  </si>
  <si>
    <t>1001000</t>
  </si>
  <si>
    <t>Апарат Міністерства внутрішніх справ України</t>
  </si>
  <si>
    <t>1001010</t>
  </si>
  <si>
    <t>0310</t>
  </si>
  <si>
    <t>Повернення коштів, наданих Міністерству аграрної політики та продовольства України для фінансової підтримки заходів в агропромисловому комплексі на умовах фінансового лізингу, а також закупівлі племінних нетелів та корів, вітчизняної техніки і обладнання для агропромислового
комплексу, з наступною їх реалізацією
сільськогосподарським підприємствам на
умовах фінансового лізингу</t>
  </si>
  <si>
    <t>2801400</t>
  </si>
  <si>
    <t>Повернення кредитів, наданих з державного бюджету фермерським господарствам</t>
  </si>
  <si>
    <t>2801420</t>
  </si>
  <si>
    <t xml:space="preserve">                                                              Додаток № 9  
                                                             до Закону України
                                                             "Про Державний бюджет України на 2016 рік"</t>
  </si>
  <si>
    <t xml:space="preserve">                                                     </t>
  </si>
  <si>
    <t>Перелік кредитів (позик), що залучаються державою до спеціального фонду Державного бюджету України у 2016 році
від іноземних держав, банків і міжнародних фінансових організацій для реалізації інвестиційних проектів</t>
  </si>
  <si>
    <t>Назва кредитора та інвестиційного проекту, 
що реалізується за рахунок кредиту (позики)</t>
  </si>
  <si>
    <t xml:space="preserve">Назва валюти, в якій залучається кредит (позика) </t>
  </si>
  <si>
    <t>Найменування згідно з програмною класифікацією 
видатків та кредитування державного бюджету</t>
  </si>
  <si>
    <t>Кредитор - Міжнародний банк реконструкції та розвитку:</t>
  </si>
  <si>
    <t>Проект реабілітації гідроелектростанцій</t>
  </si>
  <si>
    <t>дол. США</t>
  </si>
  <si>
    <t>Впровадження Програми реформування та розвитку енергетичного сектора</t>
  </si>
  <si>
    <t>Додаткове фінансування на виконання Проекту реабілітації гідроелектростанцій</t>
  </si>
  <si>
    <t>Реконструкція гідроелектростанцій ПАТ "Укргідроенерго"</t>
  </si>
  <si>
    <t>Проект "Будівництво Канівської ГАЕС"</t>
  </si>
  <si>
    <t>Проект з передачі електроенергії</t>
  </si>
  <si>
    <t>Проект з передачі електроенергії - 2</t>
  </si>
  <si>
    <t>Проект "Поліпшення охорони здоров`я на службі у людей"</t>
  </si>
  <si>
    <t>Проект "Модернізація системи соціальної підтримки населення України"</t>
  </si>
  <si>
    <t>Проект розвитку міської інфраструктури - 2</t>
  </si>
  <si>
    <t>Фінансування заходів по забезпеченню впровадження та координації проекту розвитку міської інфраструктури та заходів в секторі централізованого теплопостачання України</t>
  </si>
  <si>
    <t>Проект "Підвищення енергоефективності в секторі централізованого теплопостачання України"</t>
  </si>
  <si>
    <t>Другий проект покращення автомобільних доріг та безпеки руху</t>
  </si>
  <si>
    <t xml:space="preserve">Проект розвитку дорожньої галузі (Третій проект покращення автомобільних доріг та безпеки руху) </t>
  </si>
  <si>
    <t>Кредитор - Європейський банк реконструкції та розвитку:</t>
  </si>
  <si>
    <t xml:space="preserve">Проект "Реабілітація гідроелектростанцій" </t>
  </si>
  <si>
    <t>євро</t>
  </si>
  <si>
    <t xml:space="preserve">Реконструкція, капітальний ремонт та технічне переоснащення магістрального газопроводу Уренгой-Помари-Ужгород </t>
  </si>
  <si>
    <t>Проект "Будівництво високовольтної повітряної лінії 750 кВ Рівненська АЕС - Київська"</t>
  </si>
  <si>
    <t>Проект "Будівництво повітряної лінії 750 кВ Запорізька АЕС - Каховська"</t>
  </si>
  <si>
    <t>Проект "Покращення транспортно-експлуатаційного стану автомобільних доріг на під'їздах до м. Києва (пан'європейські коридори)"</t>
  </si>
  <si>
    <t>П'ятий проект "Покращення транспортно-експлуатаційного стану автомобільних доріг"</t>
  </si>
  <si>
    <t>Проект "Завершення будівництва метрополітену у м. Дніпропетровську"</t>
  </si>
  <si>
    <t>Кредитор - Європейський інвестиційний банк:</t>
  </si>
  <si>
    <t xml:space="preserve">Україна - Проект "Реабілітація гідроелектростанцій" </t>
  </si>
  <si>
    <t>Державна архівна служба України</t>
  </si>
  <si>
    <t>3609010</t>
  </si>
  <si>
    <t>Керівництво та управління у сфері архівної справи</t>
  </si>
  <si>
    <t>3609020</t>
  </si>
  <si>
    <t>Прикладні розробки у сфері архівної справи та страхового фонду документації</t>
  </si>
  <si>
    <t>3609030</t>
  </si>
  <si>
    <t>Забезпечення діяльності архівних установ та установ страхового фонду документації</t>
  </si>
  <si>
    <t>3800000</t>
  </si>
  <si>
    <t>Міністерство інформаційної політики України</t>
  </si>
  <si>
    <t>3801000</t>
  </si>
  <si>
    <t>Апарат Міністерства інформаційної політики України</t>
  </si>
  <si>
    <t>3801010</t>
  </si>
  <si>
    <t>Керівництво та управління у сфері інформаційної політики</t>
  </si>
  <si>
    <t>3801020</t>
  </si>
  <si>
    <t>Виробництво та трансляція телерадіопрограм для державних потреб, збирання, обробка та розповсюдження офіційної інформаційної продукції</t>
  </si>
  <si>
    <t>5270000</t>
  </si>
  <si>
    <t>Державна інспекція ядерного регулювання України</t>
  </si>
  <si>
    <t>5271000</t>
  </si>
  <si>
    <t>Апарат Державної інспекції ядерного регулювання України</t>
  </si>
  <si>
    <t>5271010</t>
  </si>
  <si>
    <t>Керівництво та управління у сфері ядерного регулювання</t>
  </si>
  <si>
    <t>5271020</t>
  </si>
  <si>
    <t xml:space="preserve">Забезпечення ведення Державного регістру джерел іонізуючого випромінювання </t>
  </si>
  <si>
    <t>5500000</t>
  </si>
  <si>
    <t>Національна комісія, що здійснює державне регулювання у сфері ринків фінансових послуг</t>
  </si>
  <si>
    <t>5501000</t>
  </si>
  <si>
    <t>Апарат Національної комісії, що здійснює державне регулювання у сфері ринків фінансових послуг</t>
  </si>
  <si>
    <t>5501010</t>
  </si>
  <si>
    <t>Керівництво та управління у сфері регулювання ринків фінансових послуг</t>
  </si>
  <si>
    <t>5560000</t>
  </si>
  <si>
    <t>Національна комісія, що здійснює державне регулювання у сфері зв'язку та інформатизації</t>
  </si>
  <si>
    <t>5561000</t>
  </si>
  <si>
    <t>5561010</t>
  </si>
  <si>
    <t>0460</t>
  </si>
  <si>
    <t>Керівництво та управління у сфері регулювання зв'язку та інформатизації</t>
  </si>
  <si>
    <t>5960000</t>
  </si>
  <si>
    <t>Головне управління розвідки Міністерства оборони України</t>
  </si>
  <si>
    <t>5961000</t>
  </si>
  <si>
    <t>5961010</t>
  </si>
  <si>
    <t>Розвідувальна діяльність у сфері оборони</t>
  </si>
  <si>
    <t>5961060</t>
  </si>
  <si>
    <t>Видатки для Головного управління розвідки Міністерства оборони України на реалізацію заходів щодо підвищення обороноздатності і безпеки держави</t>
  </si>
  <si>
    <t>5980000</t>
  </si>
  <si>
    <t>Вища рада юстиції</t>
  </si>
  <si>
    <t>5981000</t>
  </si>
  <si>
    <t>Апарат Вищої ради юстиції</t>
  </si>
  <si>
    <t>5981010</t>
  </si>
  <si>
    <t>Сокальський р-н</t>
  </si>
  <si>
    <t>24309200000</t>
  </si>
  <si>
    <t>Сокирянський р-н</t>
  </si>
  <si>
    <t>04317200000</t>
  </si>
  <si>
    <t>Солонянський р-н</t>
  </si>
  <si>
    <t>25318200000</t>
  </si>
  <si>
    <t>Сосницький р-н</t>
  </si>
  <si>
    <t>04318200000</t>
  </si>
  <si>
    <t>Софiївський р-н</t>
  </si>
  <si>
    <t>25319200000</t>
  </si>
  <si>
    <t>Срібнянський р-н</t>
  </si>
  <si>
    <t>10321200000</t>
  </si>
  <si>
    <t>Ставищенський р-н</t>
  </si>
  <si>
    <t>12315200000</t>
  </si>
  <si>
    <t>Станично-Луганський р-н</t>
  </si>
  <si>
    <t>12316200000</t>
  </si>
  <si>
    <t>Старобільський р-н</t>
  </si>
  <si>
    <t>03314200000</t>
  </si>
  <si>
    <t>Старовижівський р-н</t>
  </si>
  <si>
    <t>22314200000</t>
  </si>
  <si>
    <t>Старокостянтинiвський р-н</t>
  </si>
  <si>
    <t>13317200000</t>
  </si>
  <si>
    <t>Старосамбірський р-н</t>
  </si>
  <si>
    <t>24310200000</t>
  </si>
  <si>
    <t>Сторожинецький р-н</t>
  </si>
  <si>
    <t>13318200000</t>
  </si>
  <si>
    <t>Стрийський р-н</t>
  </si>
  <si>
    <t>18315200000</t>
  </si>
  <si>
    <t>Сумський р-н</t>
  </si>
  <si>
    <t>25320200000</t>
  </si>
  <si>
    <t>Талалаївський р-н</t>
  </si>
  <si>
    <t>23314200000</t>
  </si>
  <si>
    <t>Тальнiвський р-н</t>
  </si>
  <si>
    <t>10322200000</t>
  </si>
  <si>
    <t>Таращанський р-н</t>
  </si>
  <si>
    <t>15323200000</t>
  </si>
  <si>
    <t>Тарутинський р-н</t>
  </si>
  <si>
    <t>15324200000</t>
  </si>
  <si>
    <t>Татарбунарський р-н</t>
  </si>
  <si>
    <t>22316200000</t>
  </si>
  <si>
    <t>Теофiпольський р-н</t>
  </si>
  <si>
    <t>02318200000</t>
  </si>
  <si>
    <t>Теплицький р-н</t>
  </si>
  <si>
    <t>19314200000</t>
  </si>
  <si>
    <t>Теребовлянський р-н</t>
  </si>
  <si>
    <t>Додаток № 8 
до Закону України 
"Про Державний бюджет України на 2016 рік"</t>
  </si>
  <si>
    <t>Утилізація твердого ракетного палива</t>
  </si>
  <si>
    <t>6381130</t>
  </si>
  <si>
    <t>Виконання боргових зобов'язань за кредитами, залученими під державні гарантії для реалізації проектів "Циклон-4" та "Створення Національної супутникової системи зв'язку"</t>
  </si>
  <si>
    <t>6381210</t>
  </si>
  <si>
    <t>6430000</t>
  </si>
  <si>
    <t>Національне агентство України з питань виявлення, розшуку та управління активами, одержаними від корупційних та інших злочинів</t>
  </si>
  <si>
    <t>6431000</t>
  </si>
  <si>
    <t>Апарат Національного агентства України з питань виявлення, розшуку та управління активами, одержаними від корупційних та інших злочинів</t>
  </si>
  <si>
    <t>6431010</t>
  </si>
  <si>
    <t>Керівництво та управління у сфері розшуку та управління активами, одержаними від корупційних та інших злочинів</t>
  </si>
  <si>
    <t>6440000</t>
  </si>
  <si>
    <t>Національна рада України з питань телебачення і радіомовлення</t>
  </si>
  <si>
    <t>6441000</t>
  </si>
  <si>
    <t>Апарат Національної ради України з питань телебачення і радіомовлення</t>
  </si>
  <si>
    <t>6441010</t>
  </si>
  <si>
    <t>Керівництво та управління здійсненням контролю у сфері телебачення і радіомовлення</t>
  </si>
  <si>
    <t>6500000</t>
  </si>
  <si>
    <t>Рада національної безпеки і оборони України</t>
  </si>
  <si>
    <t>6501000</t>
  </si>
  <si>
    <t>Апарат Ради національної безпеки і оборони України</t>
  </si>
  <si>
    <t>6501010</t>
  </si>
  <si>
    <t>Інформаційно-аналітичне забезпечення координаційної діяльності у сфері національної безпеки і оборони</t>
  </si>
  <si>
    <t>6510000</t>
  </si>
  <si>
    <t>Рахункова палата</t>
  </si>
  <si>
    <t>6511000</t>
  </si>
  <si>
    <t>Апарат Рахункової палати</t>
  </si>
  <si>
    <t>6511010</t>
  </si>
  <si>
    <t>Керівництво та управління у сфері контролю за виконанням державного бюджету</t>
  </si>
  <si>
    <t>6520000</t>
  </si>
  <si>
    <t>Служба безпеки України</t>
  </si>
  <si>
    <t>6521000</t>
  </si>
  <si>
    <t>Центральне управління Служби безпеки України</t>
  </si>
  <si>
    <t>6521010</t>
  </si>
  <si>
    <t>Забезпечення заходів у сфері безпеки держави та діяльності органів системи Служби безпеки України</t>
  </si>
  <si>
    <t>6521050</t>
  </si>
  <si>
    <t>Медичне обслуговування і оздоровлення особового складу та утримання закладів дошкільної освіти Служби безпеки України</t>
  </si>
  <si>
    <t>6521070</t>
  </si>
  <si>
    <t>Підготовка та перепідготовка кадрів Служби безпеки України вищими навчальними закладами III та IV рівнів акредитації</t>
  </si>
  <si>
    <t>6521100</t>
  </si>
  <si>
    <t>Будівництво (придбання) житла для військовослужбовців Служби безпеки України</t>
  </si>
  <si>
    <t>6521200</t>
  </si>
  <si>
    <t>Глухівський міськрайонний суд Сумської області</t>
  </si>
  <si>
    <t>Зарічний районний суд м.Суми</t>
  </si>
  <si>
    <t>Ковпаківський районний суд м.Суми</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</si>
  <si>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</si>
  <si>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</si>
  <si>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</si>
  <si>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</si>
  <si>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</si>
  <si>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</si>
  <si>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</si>
  <si>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</si>
  <si>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</si>
  <si>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</si>
  <si>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</si>
  <si>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</si>
  <si>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</si>
  <si>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</si>
  <si>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</si>
  <si>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</si>
  <si>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</si>
  <si>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</si>
  <si>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</si>
  <si>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</si>
  <si>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</si>
  <si>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</si>
  <si>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</si>
  <si>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</si>
  <si>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</si>
  <si>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</si>
  <si>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</si>
  <si>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Збереження природно-заповідного фонду</t>
  </si>
  <si>
    <t>2401270</t>
  </si>
  <si>
    <t>Підвищення кваліфікації керівних кадрів і спеціалістів у сфері освіти закладами післядипломної освіти III і IV рівнів акредитації</t>
  </si>
  <si>
    <t>6560000</t>
  </si>
  <si>
    <t>Національна академія медичних наук України</t>
  </si>
  <si>
    <t>6561000</t>
  </si>
  <si>
    <t>6561040</t>
  </si>
  <si>
    <t>0750</t>
  </si>
  <si>
    <t>6561060</t>
  </si>
  <si>
    <t>Діагностика і лікування захворювань із впровадженням експериментальних та нових медичних технологій, спеціалізована консультативно-поліклінічна допомога, що надається науково-дослідними установами Національної академії медичних наук України</t>
  </si>
  <si>
    <t>6561090</t>
  </si>
  <si>
    <t>Наукова і організаційна діяльність президії Національної академії медичних наук України</t>
  </si>
  <si>
    <t>6561820</t>
  </si>
  <si>
    <t>Реалізація державних інвестиційних проектів Національної академії медичних наук України</t>
  </si>
  <si>
    <t>6570000</t>
  </si>
  <si>
    <t>Національна академія мистецтв України</t>
  </si>
  <si>
    <t>6571000</t>
  </si>
  <si>
    <t>6571020</t>
  </si>
  <si>
    <t>Підготовка кадрів для сфери культури і мистецтва вищими навчальними закладами III і IV рівнів акредитації та методичне забезпечення діяльності навчальних закладів</t>
  </si>
  <si>
    <t>1801070</t>
  </si>
  <si>
    <t>Підвищення кваліфікації, перепідготовка кадрів та підготовка науково-педагогічних кадрів у сфері культури і мистецтва, підготовка кадрів акторської майстерності для національних мистецьких та творчих колективів</t>
  </si>
  <si>
    <t>1801100</t>
  </si>
  <si>
    <t>Фінансова підтримка національних творчих спілок у сфері культури і мистецтва та заходи Всеукраїнського товариства "Просвіта"</t>
  </si>
  <si>
    <t>1801110</t>
  </si>
  <si>
    <t>0821</t>
  </si>
  <si>
    <t>Фінансова підтримка національних театрів</t>
  </si>
  <si>
    <t>1801120</t>
  </si>
  <si>
    <t>0822</t>
  </si>
  <si>
    <t>Фінансова підтримка національних художніх колективів, концертних організацій та їх дирекції, національних і державних циркових організацій</t>
  </si>
  <si>
    <t>1801130</t>
  </si>
  <si>
    <t>Гранти Президента України молодим діячам мистецтва для створення і реалізації творчих проектів, премії і стипендії за видатні досягнення у галузі культури, літератури, мистецтва</t>
  </si>
  <si>
    <t>1801170</t>
  </si>
  <si>
    <t>1801190</t>
  </si>
  <si>
    <t>0824</t>
  </si>
  <si>
    <t>Забезпечення діяльності національних музеїв, національних і державних бібліотек</t>
  </si>
  <si>
    <t>1801260</t>
  </si>
  <si>
    <t>1801300</t>
  </si>
  <si>
    <t>Фінансова підтримка друкованих періодичних видань культурологічного напрямку, газет мовами національних меншин, фінансова підтримка гастрольної діяльності вітчизняних виконавців</t>
  </si>
  <si>
    <t>1801480</t>
  </si>
  <si>
    <t>Надання фінансової підтримки державному підприємству "Кримський дім"</t>
  </si>
  <si>
    <t>1801490</t>
  </si>
  <si>
    <t>0827</t>
  </si>
  <si>
    <t>Збереження історико-культурної та архітектурної спадщини в національних і державних заповідниках, здійснення заходів з охорони культурної спадщини, паспортизація, інвентаризація та реставрація пам'яток архітектури, культури та світової спадщини ЮНЕСКО</t>
  </si>
  <si>
    <t>1806000</t>
  </si>
  <si>
    <t>Державне агентство України з питань кіно</t>
  </si>
  <si>
    <t>1806010</t>
  </si>
  <si>
    <t>0823</t>
  </si>
  <si>
    <t>Керівництво та управління у сфері кінематографії</t>
  </si>
  <si>
    <t>1806030</t>
  </si>
  <si>
    <t>Створення та розповсюдження національних фільмів, фінансова підтримка державного підприємства "Національний центр Олександра Довженка"</t>
  </si>
  <si>
    <t>1806050</t>
  </si>
  <si>
    <t>Здійснення концертно-мистецьких, культурологічних заходів у сфері кінематографії, фінансова підтримка Національної спілки кінематографістів України</t>
  </si>
  <si>
    <t>1806060</t>
  </si>
  <si>
    <t>Гранти Президента України молодим діячам мистецтва для створення і реалізації творчих проектів в сфері кінематографії та премії за видатні досягнення у галузі кінематографії</t>
  </si>
  <si>
    <t>1809000</t>
  </si>
  <si>
    <t>Український інститут національної пам'яті</t>
  </si>
  <si>
    <t>1809010</t>
  </si>
  <si>
    <t>Керівництво та управління у сфері відновлення та збереження національної пам’яті</t>
  </si>
  <si>
    <t>1809020</t>
  </si>
  <si>
    <t>Заходи з реалізації державної політики у сфері відновлення та збереження національної пам’яті, створення та забезпечення діяльності Меморіального комплексу Героїв Небесної Сотні – Музею Революції гідності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</si>
  <si>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</si>
  <si>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</si>
  <si>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</si>
  <si>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</si>
  <si>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</si>
  <si>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</si>
  <si>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</si>
  <si>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Ровеньківський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</si>
  <si>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</si>
  <si>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</si>
  <si>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</si>
  <si>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Сєвєродонецький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</si>
  <si>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</si>
  <si>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</si>
  <si>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</si>
  <si>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</si>
  <si>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</si>
  <si>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Галицький районний суд м.Львова</t>
  </si>
  <si>
    <t>Залізничний районний суд м.Львова</t>
  </si>
  <si>
    <t>Личаківський районний суд м.Львова</t>
  </si>
  <si>
    <t>Франківський районний суд м.Львова</t>
  </si>
  <si>
    <t>Здійснення виконавчої влади у Запорізькій області</t>
  </si>
  <si>
    <t>7790000</t>
  </si>
  <si>
    <t>Івано-Франківська обласна державна адміністрація</t>
  </si>
  <si>
    <t>7791000</t>
  </si>
  <si>
    <t>Апарат Івано-Франківської обласної державної адміністрації</t>
  </si>
  <si>
    <t>7791010</t>
  </si>
  <si>
    <t>Здійснення виконавчої влади в Івано-Франківській області</t>
  </si>
  <si>
    <t>7800000</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</si>
  <si>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законодавства і права, підготовка наукових кадрів, фінансова підтримка розвитку наукової інфраструктури</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</si>
  <si>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агропромислового комплексу, підготовка наукових кадрів, фінансова підтримка технічного забезпечення наукових установ, розвитку наукової інфраструктури  та об'єктів, що становлять національне надбання</t>
  </si>
  <si>
    <t>Підготовка військових фахівців у вищих навчальних закладах, підвищення кваліфікації та перепідготовка військових фахівців і державних службовців, початкова військова підготовка та патріотичне виховання молоді</t>
  </si>
  <si>
    <t>Разом:</t>
  </si>
  <si>
    <t>видатки 
споживання</t>
  </si>
  <si>
    <t>видатки 
розвитку</t>
  </si>
  <si>
    <t>з них:</t>
  </si>
  <si>
    <t>Доходи Державного бюджету України на 2016 рік</t>
  </si>
  <si>
    <t>Код</t>
  </si>
  <si>
    <t>Найменування згідно
 з класифікацією доходів бюджету</t>
  </si>
  <si>
    <t>Разом доходів:</t>
  </si>
  <si>
    <t>40000000</t>
  </si>
  <si>
    <t>Офіційні трансферти</t>
  </si>
  <si>
    <t>41010100</t>
  </si>
  <si>
    <t>Реверсна дотація</t>
  </si>
  <si>
    <t>Всього доходів
(без урахування міжбюджетних трансфертів)</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</si>
  <si>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</si>
  <si>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</si>
  <si>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</si>
  <si>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</si>
  <si>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</si>
  <si>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</si>
  <si>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11020000</t>
  </si>
  <si>
    <t>Податок на прибуток підприємств</t>
  </si>
  <si>
    <t>13000000</t>
  </si>
  <si>
    <t>Рентна плата та плата за використання інших природних ресурсів</t>
  </si>
  <si>
    <t>13010000</t>
  </si>
  <si>
    <t xml:space="preserve">Рентна плата за спеціальне використання лісових ресурсів </t>
  </si>
  <si>
    <t>13020000</t>
  </si>
  <si>
    <t>Рентна плата за спеціальне використання води</t>
  </si>
  <si>
    <t>13030000</t>
  </si>
  <si>
    <t xml:space="preserve">Рентна плата за користування надрами </t>
  </si>
  <si>
    <t>13030100</t>
  </si>
  <si>
    <t xml:space="preserve">Рентна плата за користування надрами для видобування корисних копалин загальнодержавного значення </t>
  </si>
  <si>
    <t>13030700</t>
  </si>
  <si>
    <t>Рентна плата за користування надрами для видобування нафти</t>
  </si>
  <si>
    <t>13030800</t>
  </si>
  <si>
    <t>Рентна плата за користування надрами для видобування природного газу</t>
  </si>
  <si>
    <t>13030900</t>
  </si>
  <si>
    <t>Рентна плата за користування надрами для видобування газового конденсату</t>
  </si>
  <si>
    <t>13031000</t>
  </si>
  <si>
    <t>Рентна плата за користування надрами для видобування бурштину</t>
  </si>
  <si>
    <t>13060000</t>
  </si>
  <si>
    <t xml:space="preserve">Рентна плата за користування радіочастотним ресурсом України </t>
  </si>
  <si>
    <t>13080000</t>
  </si>
  <si>
    <t>Рентна плата за транспортування</t>
  </si>
  <si>
    <t>13080200</t>
  </si>
  <si>
    <t xml:space="preserve">Рентна плата за транспортування нафти та нафтопродуктів магістральними нафтопроводами та нафтопродуктопроводами територією України </t>
  </si>
  <si>
    <t>13080300</t>
  </si>
  <si>
    <t xml:space="preserve">Рентна плата за транзитне транспортування трубопроводами аміаку територією України </t>
  </si>
  <si>
    <t>14000000</t>
  </si>
  <si>
    <t>Внутрішні податки на товари та послуги</t>
  </si>
  <si>
    <t>14020000</t>
  </si>
  <si>
    <t>Акцизний податок з вироблених в Україні підакцизних товарів (продукції)</t>
  </si>
  <si>
    <t>14030000</t>
  </si>
  <si>
    <t>Акцизний податок з ввезених на митну територію України підакцизних товарів (продукції)</t>
  </si>
  <si>
    <t>14060000</t>
  </si>
  <si>
    <t>Податок на додану вартість з вироблених в Україні товарів (робіт, послуг) з урахуванням бюджетного відшкодування</t>
  </si>
  <si>
    <t>14070000</t>
  </si>
  <si>
    <t xml:space="preserve">Податок на додану вартість з ввезених на територію України товарів </t>
  </si>
  <si>
    <t>15000000</t>
  </si>
  <si>
    <t>Податки на міжнародну торгівлю та зовнішні операції</t>
  </si>
  <si>
    <t>15010000</t>
  </si>
  <si>
    <t>Ввізне мито</t>
  </si>
  <si>
    <t>15020000</t>
  </si>
  <si>
    <t>Вивізне мито</t>
  </si>
  <si>
    <t>19000000</t>
  </si>
  <si>
    <t>Інші податки та збори</t>
  </si>
  <si>
    <t>19010000</t>
  </si>
  <si>
    <t>Екологічний податок</t>
  </si>
  <si>
    <t>19090000</t>
  </si>
  <si>
    <t>Податки та збори, не віднесені до інших категорій</t>
  </si>
  <si>
    <t>20000000</t>
  </si>
  <si>
    <t>Неподаткові надходження</t>
  </si>
  <si>
    <t>21000000</t>
  </si>
  <si>
    <t>Доходи від власності та підприємницької діяльності</t>
  </si>
  <si>
    <t>21010000</t>
  </si>
  <si>
    <t>Здійснення концертно-мистецьких та культурологічних загальнодержавних заходів, заходів з виявлення та підтримки творчо обдарованих дітей та молоді, заходів, пов'язаних із забезпеченням свободи совісті та релігії, державна підтримка регіональних культурних ініціатив та аматорського мистецтва, поповнення експозицій музеїв та репертуарів театрів, концертних та циркових організацій, забезпечення розвитку та застосування української мови</t>
  </si>
  <si>
    <t>Погребищенський р-н</t>
  </si>
  <si>
    <t>04314200000</t>
  </si>
  <si>
    <t>Покровський р-н</t>
  </si>
  <si>
    <t>10318200000</t>
  </si>
  <si>
    <t>Полiський р-н</t>
  </si>
  <si>
    <t>08314200000</t>
  </si>
  <si>
    <t>Пологівський р-н</t>
  </si>
  <si>
    <t>22312200000</t>
  </si>
  <si>
    <t>16319200000</t>
  </si>
  <si>
    <t>Полтавський р-н</t>
  </si>
  <si>
    <t>12312200000</t>
  </si>
  <si>
    <t>Попаснянський р-н</t>
  </si>
  <si>
    <t>06318200000</t>
  </si>
  <si>
    <t>Попільнянський р-н</t>
  </si>
  <si>
    <t>08315200000</t>
  </si>
  <si>
    <t>Приазовський р-н</t>
  </si>
  <si>
    <t>25315200000</t>
  </si>
  <si>
    <t>Прилуцький р-н</t>
  </si>
  <si>
    <t>08316200000</t>
  </si>
  <si>
    <t>Приморський р-н</t>
  </si>
  <si>
    <t>13312200000</t>
  </si>
  <si>
    <t>Пустомитівський р-н</t>
  </si>
  <si>
    <t>18312200000</t>
  </si>
  <si>
    <t>Путивльський р-н</t>
  </si>
  <si>
    <t>24308200000</t>
  </si>
  <si>
    <t>Путильський р-н</t>
  </si>
  <si>
    <t>04315200000</t>
  </si>
  <si>
    <t>П'ятихатський р-н</t>
  </si>
  <si>
    <t>13313200000</t>
  </si>
  <si>
    <t>Радехівський р-н</t>
  </si>
  <si>
    <t>17313200000</t>
  </si>
  <si>
    <t>Радивилiвський р-н</t>
  </si>
  <si>
    <t>06319200000</t>
  </si>
  <si>
    <t>Радомишльський р-н</t>
  </si>
  <si>
    <t>03312200000</t>
  </si>
  <si>
    <t>Ратнівський р-н</t>
  </si>
  <si>
    <t>07309200000</t>
  </si>
  <si>
    <t>Рахівський р-н</t>
  </si>
  <si>
    <t>15319200000</t>
  </si>
  <si>
    <t>Ренійський р-н</t>
  </si>
  <si>
    <t>16320200000</t>
  </si>
  <si>
    <t>Решетилівський р-н</t>
  </si>
  <si>
    <t>17314200000</t>
  </si>
  <si>
    <t>Рiвненський р-н</t>
  </si>
  <si>
    <t>25316200000</t>
  </si>
  <si>
    <t>Ріпкинський р-н</t>
  </si>
  <si>
    <t>09310200000</t>
  </si>
  <si>
    <t>Рогатинський р-н</t>
  </si>
  <si>
    <t>03313200000</t>
  </si>
  <si>
    <t>Рожищенський р-н</t>
  </si>
  <si>
    <t>09311200000</t>
  </si>
  <si>
    <t>Рожнятівський р-н</t>
  </si>
  <si>
    <t>15320200000</t>
  </si>
  <si>
    <t>Роздільнянський р-н</t>
  </si>
  <si>
    <t>08317200000</t>
  </si>
  <si>
    <t>Розівський р-н</t>
  </si>
  <si>
    <t>17315200000</t>
  </si>
  <si>
    <t>Рокитнiвський р-н</t>
  </si>
  <si>
    <t>10319200000</t>
  </si>
  <si>
    <t>Рокитнянський р-н</t>
  </si>
  <si>
    <t>06306200000</t>
  </si>
  <si>
    <t>Романівський р-н</t>
  </si>
  <si>
    <t>18313200000</t>
  </si>
  <si>
    <t>Роменський р-н</t>
  </si>
  <si>
    <t>06320200000</t>
  </si>
  <si>
    <t>15321200000</t>
  </si>
  <si>
    <t>Савранський р-н</t>
  </si>
  <si>
    <t>13314200000</t>
  </si>
  <si>
    <t>Самбірський р-н</t>
  </si>
  <si>
    <t>15322200000</t>
  </si>
  <si>
    <t>Саратський р-н</t>
  </si>
  <si>
    <t>17316200000</t>
  </si>
  <si>
    <t>Сарненський р-н</t>
  </si>
  <si>
    <t>20324200000</t>
  </si>
  <si>
    <t>Сахновщинський р-н</t>
  </si>
  <si>
    <t>07310200000</t>
  </si>
  <si>
    <t>Здійснення природоохоронних заходів</t>
  </si>
  <si>
    <t>2401500</t>
  </si>
  <si>
    <t>Здійснення заходів щодо реалізації пріоритетів розвитку сфери охорони навколишнього природного середовища</t>
  </si>
  <si>
    <t>2401520</t>
  </si>
  <si>
    <t>Забезпечення діяльності Національного центру обліку викидів парникових газів</t>
  </si>
  <si>
    <t>2401530</t>
  </si>
  <si>
    <t>Повернення коштів у частині відшкодування вартості сільськогосподарської техніки, переданої суб'єктам господарювання на умовах фінансового лізингу</t>
  </si>
  <si>
    <t>2801460</t>
  </si>
  <si>
    <t>Надання кредитів фермерським господарствам</t>
  </si>
  <si>
    <t>2801490</t>
  </si>
  <si>
    <t>Наукова і організаційна діяльність президії Національної академії мистецтв України</t>
  </si>
  <si>
    <t>6571030</t>
  </si>
  <si>
    <t>Фундаментальні дослідження та підготовка наукових кадрів у сфері мистецтвознавства</t>
  </si>
  <si>
    <t>6580000</t>
  </si>
  <si>
    <t>Національна академія правових наук України</t>
  </si>
  <si>
    <t>6581000</t>
  </si>
  <si>
    <t>6581020</t>
  </si>
  <si>
    <t>Наукова і організаційна діяльність президії Національної академії правових наук України</t>
  </si>
  <si>
    <t>6581040</t>
  </si>
  <si>
    <t>6590000</t>
  </si>
  <si>
    <t>Національна академія аграрних наук України</t>
  </si>
  <si>
    <t>6591000</t>
  </si>
  <si>
    <t>6591020</t>
  </si>
  <si>
    <t>Наукова і організаційна діяльність президії Національної академії аграрних наук України</t>
  </si>
  <si>
    <t>6591060</t>
  </si>
  <si>
    <t>6591080</t>
  </si>
  <si>
    <t>Здійснення заходів щодо підтримки науково-дослідних господарств</t>
  </si>
  <si>
    <t>6591100</t>
  </si>
  <si>
    <t>Збереження природно-заповідного фонду в біосферному заповіднику "Асканія-Нова"</t>
  </si>
  <si>
    <t>6600000</t>
  </si>
  <si>
    <t>Управління державної охорони України</t>
  </si>
  <si>
    <t>6601000</t>
  </si>
  <si>
    <t>6601020</t>
  </si>
  <si>
    <t>Державна охорона органів державної влади та посадових осіб</t>
  </si>
  <si>
    <t>6601030</t>
  </si>
  <si>
    <t>Будівництво (придбання) житла для військовослужбовців Управління державної охорони України</t>
  </si>
  <si>
    <t>6601050</t>
  </si>
  <si>
    <t>Видатки для Управління державної охорони України на реалізацію заходів щодо підвищення обороноздатності і безпеки держави</t>
  </si>
  <si>
    <t>6610000</t>
  </si>
  <si>
    <t>Фонд державного майна України</t>
  </si>
  <si>
    <t>6611000</t>
  </si>
  <si>
    <t>Апарат Фонду державного майна України</t>
  </si>
  <si>
    <t>6611010</t>
  </si>
  <si>
    <t>Керівництво та управління у сфері державного майна</t>
  </si>
  <si>
    <t>6611020</t>
  </si>
  <si>
    <t>Заходи, пов'язані з проведенням приватизації державного майна</t>
  </si>
  <si>
    <t>6620000</t>
  </si>
  <si>
    <t>Служба зовнішньої розвідки України</t>
  </si>
  <si>
    <t>6621000</t>
  </si>
  <si>
    <t>6621010</t>
  </si>
  <si>
    <t>Розвідувальна діяльність у сфері безпеки держави та спеціальний захист державних представництв за кордоном</t>
  </si>
  <si>
    <t>6621030</t>
  </si>
  <si>
    <t>Будівництво (придбання) житла для військовослужбовців Служби зовнішньої розвідки України</t>
  </si>
  <si>
    <t>6621040</t>
  </si>
  <si>
    <t>Підготовка та підвищення кваліфікації кадрів у сфері розвідувальної діяльності вищими навчальними закладами III і IV рівнів акредитації</t>
  </si>
  <si>
    <t>6621060</t>
  </si>
  <si>
    <t>Видатки для Служби зовнішньої розвідки України на реалізацію заходів щодо підвищення обороноздатності і безпеки держави</t>
  </si>
  <si>
    <t>6640000</t>
  </si>
  <si>
    <t>Адміністрація Державної служби спеціального зв'язку та захисту інформації України</t>
  </si>
  <si>
    <t>6641000</t>
  </si>
  <si>
    <t>6641010</t>
  </si>
  <si>
    <t>Забезпечення функціонування державної системи спеціального зв'язку та захисту інформації</t>
  </si>
  <si>
    <t>6641020</t>
  </si>
  <si>
    <t>Розвиток і модернізація державної системи спеціального зв'язку та захисту інформації</t>
  </si>
  <si>
    <t>6641050</t>
  </si>
  <si>
    <t>Підготовка кадрів для сфери зв'язку вищими навчальними закладами ІІІ та ІV рівнів акредитації</t>
  </si>
  <si>
    <t>6641060</t>
  </si>
  <si>
    <t xml:space="preserve">видання, придбання, зберігання і доставка підручників і посібників для учнів загальноосвітніх навчальних закладів із числа дітей-сиріт, дітей-інвалідів, дітей, позбавлених батьківського піклування, та дітей із сімей, які отримують допомогу відповідно до Закону України "Про державну соціальну допомогу малозабезпеченим сім'ям" і національних меншин
</t>
  </si>
  <si>
    <t>забезпечення медичних заходів окремих державних програм та комплексних заходів програмного характеру</t>
  </si>
  <si>
    <t>Вінницька область</t>
  </si>
  <si>
    <t>Волинська область</t>
  </si>
  <si>
    <t>Дніпропетровська область</t>
  </si>
  <si>
    <t>Донецька область</t>
  </si>
  <si>
    <t>Житомирська область</t>
  </si>
  <si>
    <t>Закарпатська область</t>
  </si>
  <si>
    <t>Запорізька область</t>
  </si>
  <si>
    <t>Івано-Франківська область</t>
  </si>
  <si>
    <t>Київська область</t>
  </si>
  <si>
    <t>Кіровоградська область</t>
  </si>
  <si>
    <t>Луганська область</t>
  </si>
  <si>
    <t>Львівська область</t>
  </si>
  <si>
    <t>Миколаївська область</t>
  </si>
  <si>
    <t>Одеська область</t>
  </si>
  <si>
    <t>Полтавська область</t>
  </si>
  <si>
    <t>Рівненська область</t>
  </si>
  <si>
    <t>Сумська область</t>
  </si>
  <si>
    <t>Тернопільська область</t>
  </si>
  <si>
    <t>Харківська область</t>
  </si>
  <si>
    <t>Херсонська область</t>
  </si>
  <si>
    <t>Хмельницька область</t>
  </si>
  <si>
    <t>Черкаська область</t>
  </si>
  <si>
    <t>Чернівецька область</t>
  </si>
  <si>
    <t>Чернігівська область</t>
  </si>
  <si>
    <t>м. Київ</t>
  </si>
  <si>
    <t>Всього:</t>
  </si>
  <si>
    <t>Житомирська обласна державна адміністрація</t>
  </si>
  <si>
    <t>7761000</t>
  </si>
  <si>
    <t>Апарат Житомирської обласної державної адміністрації</t>
  </si>
  <si>
    <t>7761010</t>
  </si>
  <si>
    <t>Здійснення виконавчої влади у Житомирській області</t>
  </si>
  <si>
    <t>7770000</t>
  </si>
  <si>
    <t>Закарпатська обласна державна адміністрація</t>
  </si>
  <si>
    <t>7771000</t>
  </si>
  <si>
    <t>Апарат Закарпатської обласної державної адміністрації</t>
  </si>
  <si>
    <t>7771010</t>
  </si>
  <si>
    <t>Здійснення виконавчої влади у Закарпатській області</t>
  </si>
  <si>
    <t>7780000</t>
  </si>
  <si>
    <t>Запорізька обласна державна адміністрація</t>
  </si>
  <si>
    <t>7781000</t>
  </si>
  <si>
    <t>Апарат Запорізької обласної державної адміністрації</t>
  </si>
  <si>
    <t>7781010</t>
  </si>
  <si>
    <t>Фундаментальні дослідження, прикладні наукові і науково-технічні розробки, виконання робіт за державними цільовими програмами і державним замовленням у сфері профілактики і лікування хвороб людини, підготовка наукових кадрів, фінансова підтримка розвитку наукової інфраструктури та об'єктів, що становлять національне надбання</t>
  </si>
  <si>
    <t>18203100000</t>
  </si>
  <si>
    <t>м. Конотоп</t>
  </si>
  <si>
    <t>06203100000</t>
  </si>
  <si>
    <t>м. Коростень</t>
  </si>
  <si>
    <t>05215100000</t>
  </si>
  <si>
    <t>м. Костянтинівка</t>
  </si>
  <si>
    <t>15205100000</t>
  </si>
  <si>
    <t>м. Котовськ</t>
  </si>
  <si>
    <t>05216100000</t>
  </si>
  <si>
    <t>м. Краматорськ</t>
  </si>
  <si>
    <t>05218100000</t>
  </si>
  <si>
    <t>м. Красноармійськ</t>
  </si>
  <si>
    <t>19204100000</t>
  </si>
  <si>
    <t>м. Кременець</t>
  </si>
  <si>
    <t>16203100000</t>
  </si>
  <si>
    <t>м. Кременчук</t>
  </si>
  <si>
    <t>04205100000</t>
  </si>
  <si>
    <t>м. Кривий Рiг</t>
  </si>
  <si>
    <t>17203100000</t>
  </si>
  <si>
    <t>м. Кузнецовськ</t>
  </si>
  <si>
    <t>20203100000</t>
  </si>
  <si>
    <t>м. Куп'янськ</t>
  </si>
  <si>
    <t>02204100000</t>
  </si>
  <si>
    <t>м. Ладижин</t>
  </si>
  <si>
    <t>18204100000</t>
  </si>
  <si>
    <t>м. Лебедин</t>
  </si>
  <si>
    <t>12208100000</t>
  </si>
  <si>
    <t>м. Лисичанськ</t>
  </si>
  <si>
    <t>20204100000</t>
  </si>
  <si>
    <t>м. Лозова</t>
  </si>
  <si>
    <t>16204100000</t>
  </si>
  <si>
    <t>м. Лубни</t>
  </si>
  <si>
    <t>03201100000</t>
  </si>
  <si>
    <t>м. Луцьк</t>
  </si>
  <si>
    <t>13201100000</t>
  </si>
  <si>
    <t>м. Львів</t>
  </si>
  <si>
    <t>20205100000</t>
  </si>
  <si>
    <t>м. Люботин</t>
  </si>
  <si>
    <t>06205100000</t>
  </si>
  <si>
    <t>м. Малин</t>
  </si>
  <si>
    <t>04206100000</t>
  </si>
  <si>
    <t>м. Марганець</t>
  </si>
  <si>
    <t>05220100000</t>
  </si>
  <si>
    <t>м. Маріуполь</t>
  </si>
  <si>
    <t>08204100000</t>
  </si>
  <si>
    <t>м. Мелітополь</t>
  </si>
  <si>
    <t>14201100000</t>
  </si>
  <si>
    <t>м. Миколаїв</t>
  </si>
  <si>
    <t>16205100000</t>
  </si>
  <si>
    <t>м. Миргород</t>
  </si>
  <si>
    <t>02205100000</t>
  </si>
  <si>
    <t>м. Могилів-Подільський</t>
  </si>
  <si>
    <t>13204100000</t>
  </si>
  <si>
    <t>м. Моршин</t>
  </si>
  <si>
    <t>07203100000</t>
  </si>
  <si>
    <t>м. Мукачеве</t>
  </si>
  <si>
    <t>04207100000</t>
  </si>
  <si>
    <t>м. Нiкополь</t>
  </si>
  <si>
    <t>22203100000</t>
  </si>
  <si>
    <t>м. Нетiшин</t>
  </si>
  <si>
    <t>25202100000</t>
  </si>
  <si>
    <t>м. Ніжин</t>
  </si>
  <si>
    <t>21203100000</t>
  </si>
  <si>
    <t>м. Нова Каховка</t>
  </si>
  <si>
    <t>25204100000</t>
  </si>
  <si>
    <t>м. Новгород-Сіверський</t>
  </si>
  <si>
    <t>13205100000</t>
  </si>
  <si>
    <t>м. Новий Розділ</t>
  </si>
  <si>
    <t>03204100000</t>
  </si>
  <si>
    <t>м. Нововолинськ</t>
  </si>
  <si>
    <t>06204100000</t>
  </si>
  <si>
    <t>м. Новоград-Волинський</t>
  </si>
  <si>
    <t>05221100000</t>
  </si>
  <si>
    <t>м. Новогродівка</t>
  </si>
  <si>
    <t>24202100000</t>
  </si>
  <si>
    <t>м. Новодністровськ</t>
  </si>
  <si>
    <t>04208100000</t>
  </si>
  <si>
    <t>м. Новомосковськ</t>
  </si>
  <si>
    <t>10212100000</t>
  </si>
  <si>
    <t>м. Обухів</t>
  </si>
  <si>
    <t>15201100000</t>
  </si>
  <si>
    <t>м. Одеса</t>
  </si>
  <si>
    <t>11203100000</t>
  </si>
  <si>
    <t>м. Олександрія</t>
  </si>
  <si>
    <t>04209100000</t>
  </si>
  <si>
    <t>м. Орджонiкiдзе</t>
  </si>
  <si>
    <t>17204100000</t>
  </si>
  <si>
    <t>м. Острог</t>
  </si>
  <si>
    <t>18205100000</t>
  </si>
  <si>
    <t>м. Охтирка</t>
  </si>
  <si>
    <t>14203100000</t>
  </si>
  <si>
    <t>м. Очаків</t>
  </si>
  <si>
    <t>04210100000</t>
  </si>
  <si>
    <t>м. Павлоград</t>
  </si>
  <si>
    <t>14204100000</t>
  </si>
  <si>
    <t>м. Первомайськ (Миколаївська обл.)</t>
  </si>
  <si>
    <t>20206100000</t>
  </si>
  <si>
    <t>м. Первомайський</t>
  </si>
  <si>
    <t>10207100000</t>
  </si>
  <si>
    <t>м. Переяслав-Хмельницький</t>
  </si>
  <si>
    <t>04211100000</t>
  </si>
  <si>
    <t>м. Першотравенськ</t>
  </si>
  <si>
    <t>16201100000</t>
  </si>
  <si>
    <t>м. Полтава</t>
  </si>
  <si>
    <t>25203100000</t>
  </si>
  <si>
    <t>м. Прилуки</t>
  </si>
  <si>
    <t>17201100000</t>
  </si>
  <si>
    <t>м. Рiвне</t>
  </si>
  <si>
    <t>10208100000</t>
  </si>
  <si>
    <t>м. Ржищів</t>
  </si>
  <si>
    <t>18206100000</t>
  </si>
  <si>
    <t>м. Ромни</t>
  </si>
  <si>
    <t>12211100000</t>
  </si>
  <si>
    <t>м. Рубіжне</t>
  </si>
  <si>
    <t>13206100000</t>
  </si>
  <si>
    <t>м. Самбір</t>
  </si>
  <si>
    <t>11204100000</t>
  </si>
  <si>
    <t>м. Світловодськ</t>
  </si>
  <si>
    <t>05222100000</t>
  </si>
  <si>
    <t>м. Селидове</t>
  </si>
  <si>
    <t>12213100000</t>
  </si>
  <si>
    <t>м. Сєверодонецьк</t>
  </si>
  <si>
    <t>04212100000</t>
  </si>
  <si>
    <t>м. Синельникове</t>
  </si>
  <si>
    <t>22204100000</t>
  </si>
  <si>
    <t>м. Славута</t>
  </si>
  <si>
    <t>10209100000</t>
  </si>
  <si>
    <t>м. Славутич</t>
  </si>
  <si>
    <t>05223100000</t>
  </si>
  <si>
    <t>м. Слов'янськ</t>
  </si>
  <si>
    <t>23205100000</t>
  </si>
  <si>
    <t>м. Смiла</t>
  </si>
  <si>
    <t>22205100000</t>
  </si>
  <si>
    <t>м. Старокостянтинів</t>
  </si>
  <si>
    <t>13207100000</t>
  </si>
  <si>
    <t>м. Стрий</t>
  </si>
  <si>
    <t>18201100000</t>
  </si>
  <si>
    <t>м. Суми</t>
  </si>
  <si>
    <t>15206100000</t>
  </si>
  <si>
    <t>м. Теплодар</t>
  </si>
  <si>
    <t>04213100000</t>
  </si>
  <si>
    <t>м. Тернівка</t>
  </si>
  <si>
    <t>19201100000</t>
  </si>
  <si>
    <t>м. Тернопіль</t>
  </si>
  <si>
    <t>08205100000</t>
  </si>
  <si>
    <t>м. Токмак</t>
  </si>
  <si>
    <t>13208100000</t>
  </si>
  <si>
    <t>м. Трускавець</t>
  </si>
  <si>
    <t>07201100000</t>
  </si>
  <si>
    <t>м. Ужгород</t>
  </si>
  <si>
    <t>23206100000</t>
  </si>
  <si>
    <t>м. Умань</t>
  </si>
  <si>
    <t>10210100000</t>
  </si>
  <si>
    <t>м. Фастiв</t>
  </si>
  <si>
    <t>20201100000</t>
  </si>
  <si>
    <t>м. Харків</t>
  </si>
  <si>
    <t>21201100000</t>
  </si>
  <si>
    <t>м. Херсон</t>
  </si>
  <si>
    <t>22201100000</t>
  </si>
  <si>
    <t>м. Хмельницький</t>
  </si>
  <si>
    <t>02206100000</t>
  </si>
  <si>
    <t>м. Хмільник</t>
  </si>
  <si>
    <t>07204100000</t>
  </si>
  <si>
    <t>м. Хуст</t>
  </si>
  <si>
    <t>13209100000</t>
  </si>
  <si>
    <t>м. Червоноград</t>
  </si>
  <si>
    <t>23201100000</t>
  </si>
  <si>
    <t>м. Черкаси</t>
  </si>
  <si>
    <t>24201100000</t>
  </si>
  <si>
    <t>м. Чернівці</t>
  </si>
  <si>
    <t>25201100000</t>
  </si>
  <si>
    <t>м. Чернігів</t>
  </si>
  <si>
    <t>07205100000</t>
  </si>
  <si>
    <t>м. Чоп</t>
  </si>
  <si>
    <t>19202100000</t>
  </si>
  <si>
    <t>м. Чортків</t>
  </si>
  <si>
    <t>20207100000</t>
  </si>
  <si>
    <t>м. Чугуїв</t>
  </si>
  <si>
    <t>22206100000</t>
  </si>
  <si>
    <t>м. Шепетiвка</t>
  </si>
  <si>
    <t>18207100000</t>
  </si>
  <si>
    <t>м. Шостка</t>
  </si>
  <si>
    <t>15207100000</t>
  </si>
  <si>
    <t>м. Южне</t>
  </si>
  <si>
    <t>14205100000</t>
  </si>
  <si>
    <t>м. Южноукраїнськ</t>
  </si>
  <si>
    <t>09205100000</t>
  </si>
  <si>
    <t>м. Яремче</t>
  </si>
  <si>
    <t>15301200000</t>
  </si>
  <si>
    <t>Ананьївський р-н</t>
  </si>
  <si>
    <t>06301200000</t>
  </si>
  <si>
    <t>Андрушівський р-н</t>
  </si>
  <si>
    <t>14301200000</t>
  </si>
  <si>
    <t>Полонський р-н</t>
  </si>
  <si>
    <t>Ружинський р-н</t>
  </si>
  <si>
    <t xml:space="preserve">Додаток № 7  </t>
  </si>
  <si>
    <r>
      <t xml:space="preserve">Міжбюджетні трансферти 
</t>
    </r>
    <r>
      <rPr>
        <sz val="18"/>
        <rFont val="Times New Roman Cyr"/>
        <charset val="204"/>
      </rPr>
      <t>(інші дотації та субвенції) з Державного бюджету України місцевим бюджетам на 2016 рік</t>
    </r>
  </si>
  <si>
    <t>Проект "Реконструкція, капітальний ремонт та технічне переоснащення магістрального газопроводу Уренгой-Помари-Ужгород"</t>
  </si>
  <si>
    <t>Проет "Основний кредит для МСП та установ з середньою капіталізацією - Україна (АРЕХ)"</t>
  </si>
  <si>
    <t>Проект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t>
  </si>
  <si>
    <t>РОЗПОДІЛ 
видатків Державного бюджету України на 2016 рік</t>
  </si>
  <si>
    <t>Заходи з відтворення культури національних меншин, заходи Української Всесвітньої Координаційної Ради, заходи з реалізації Європейської хартії регіональних мов або мов меншин, заходи щодо встановлення культурних зв'язків з українською діаспорою, заходи щодо зміцнення зв'язків закордонних українців з Україною та забезпечення міжнародної діяльності у сфері міжнаціональних відносин</t>
  </si>
  <si>
    <t>Дослідження, наукові та науково-технічні розробки, виконання робіт за державними цільовими програмами та державним замовленням, підготовка наукових кадрів, фінансова підтримка преси, розвитку наукової інфраструктури, наукових об'єктів, що становлять національне надбання, забезпечення діяльності Державного фонду фундаментальних досліджень</t>
  </si>
  <si>
    <t>Навчання, стажування, підвищення кваліфікації студентів, аспірантів, науково-педагогічних та педагогічних працівників за кордоном, підвищення кваліфікації науково-педагогічних працівників, керівних працівників і спеціалістів харчової, переробної промисловості та агропромислового комплексу, медичних та фармацевтичних кадрів</t>
  </si>
  <si>
    <t>Дослідження, наукові і науково-технічні розробки, виконання робіт за державними цільовими програмами і державним замовленням, підготовка та підвищення кваліфікації наукових кадрів у сфері охорони здоров'я, фінансова підтримка розвитку наукової інфраструктури та об’єктів, що становлять національне надбання</t>
  </si>
  <si>
    <t xml:space="preserve">Протезування та ортезування виробами підвищеної функціональності за новітніми технологіями та технологіями виготовлення, які відсутні в Україні, а також регенерація для окремих категорій громадян, які брали участь в антитерористичній операції та/або у забезпеченні її проведення і втратили функціональні можливості кінцівки або кінцівок </t>
  </si>
  <si>
    <t>Субвенція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</si>
  <si>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Субвенція з державного бюджету місцевим бюджетам на будівництво (придбання) житла для сімей загиблих військовослужбовців, які брали безпосередню участь в антитерористичній  операції, а також для інвалідів І – ІІ групи з числа військовослужбовців, які брали участь у зазначеній операції, та потребують поліпшення житлових умов</t>
  </si>
  <si>
    <t>Дослідження, наукові і науково-технічні розробки у сфері будівництва, житлово-комунального господарства та регіонального розвитку, виконання робіт за державними цільовими програмами у сфері розвитку житлово-комунального господарства, наукові розробки із нормування та стандартизації у сфері будівництва та житлової політики, дослідження збереження та вивчення видів флори у спеціально створених умовах</t>
  </si>
  <si>
    <t>Фінансування заходів по забезпеченню впровадження та координації проекту розвитку міської інфраструктури, заходів в секторі централізованого теплопостачання України, надзвичайної кредитної програми для України, програми розвитку муніципальної інфраструктури України та заходів з відновлення сходу України</t>
  </si>
  <si>
    <t>22200000</t>
  </si>
  <si>
    <t>Плата за виконання митних формальностей органами доходів і зборів поза місцем розташування цих органів або поза робочим часом, установленим для них</t>
  </si>
  <si>
    <t>24000000</t>
  </si>
  <si>
    <t>Інші неподаткові надходження</t>
  </si>
  <si>
    <t>24010000</t>
  </si>
  <si>
    <t>Прикладні науково-технічні розробки, виконання робіт за державними замовленнями у сфері рибного господарства</t>
  </si>
  <si>
    <t>2804090</t>
  </si>
  <si>
    <t>Міжнародна діяльність у галузі рибного  господарства</t>
  </si>
  <si>
    <t>2805000</t>
  </si>
  <si>
    <t>Державне агентство лісових ресурсів України</t>
  </si>
  <si>
    <t>2805010</t>
  </si>
  <si>
    <t>0422</t>
  </si>
  <si>
    <t>Керівництво та управління у сфері лісового господарства</t>
  </si>
  <si>
    <t>2805020</t>
  </si>
  <si>
    <t>Кошти від реалізації надлишкового озброєння, військової та спеціальної техніки, нерухомого військового майна Збройних Сил України та інших утворених відповідно до законів України військових формувань, правоохоронних органів та інших державних органів</t>
  </si>
  <si>
    <t>24060000</t>
  </si>
  <si>
    <t>24060300</t>
  </si>
  <si>
    <t>24060500</t>
  </si>
  <si>
    <t>Відрахування від суми коштів, витрачених на рекламу тютюнових виробів та/або алкогольних напоїв у межах України</t>
  </si>
  <si>
    <t>24061500</t>
  </si>
  <si>
    <t>Надходження до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t>
  </si>
  <si>
    <t>24062100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</si>
  <si>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t>
  </si>
  <si>
    <t>24062400</t>
  </si>
  <si>
    <t>Кошти, отримані від продажу частин встановленої кількості викидів парникових газів, передбаченого статтею 17 Кіотського протоколу до Рамкової конвенції Організації Об'єднаних Націй про зміну клімату</t>
  </si>
  <si>
    <t>24063100</t>
  </si>
  <si>
    <t>Кошти, отримані відповідно до статті 8 Закону України "Про впорядкування питань, пов'язаних із забезпеченням ядерної безпеки" (включаючи надходження заборгованості минулих років за цими коштами), та дохід від розміщення цих коштів у цінні папери відповідно до статті 9 цього ж Закону України</t>
  </si>
  <si>
    <t>24110000</t>
  </si>
  <si>
    <t>Доходи від операцій з кредитування та надання гарантій</t>
  </si>
  <si>
    <t>24110100</t>
  </si>
  <si>
    <t>Плата за надання державних гарантій та кредитів (позик), залучених державою</t>
  </si>
  <si>
    <t>24110200</t>
  </si>
  <si>
    <t>Плата за користування кредитами (позиками), залученими державою</t>
  </si>
  <si>
    <t>24110400</t>
  </si>
  <si>
    <t>Відсотки за користування пільговим довгостроковим державним кредитом, наданим молодим сім'ям та одиноким молодим громадянам на будівництво (реконструкцію) та придбання житла</t>
  </si>
  <si>
    <t>24110800</t>
  </si>
  <si>
    <t>Плата за користування кредитом з державного бюджету</t>
  </si>
  <si>
    <t>24111000</t>
  </si>
  <si>
    <t>2100000</t>
  </si>
  <si>
    <t>Міністерство оборони України</t>
  </si>
  <si>
    <t>2101000</t>
  </si>
  <si>
    <t>Апарат Міністерства оборони України</t>
  </si>
  <si>
    <t>2101010</t>
  </si>
  <si>
    <t>Керівництво та військове управління Збройними Силами України</t>
  </si>
  <si>
    <t>2101020</t>
  </si>
  <si>
    <t>Забезпечення діяльності Збройних Сил України та підготовка військ</t>
  </si>
  <si>
    <t>2101080</t>
  </si>
  <si>
    <t>0260</t>
  </si>
  <si>
    <t>Медичне лікування, реабілітація та санаторне забезпечення особового складу Збройних Сил України, ветеранів військової служби та членів їх сімей, ветеранів війни</t>
  </si>
  <si>
    <t>2101100</t>
  </si>
  <si>
    <t>0240</t>
  </si>
  <si>
    <t>2101150</t>
  </si>
  <si>
    <t>Розвиток озброєння та військової техніки Збройних Сил України</t>
  </si>
  <si>
    <t>2101190</t>
  </si>
  <si>
    <t>Будівництво (придбання) житла для військовослужбовців Збройних Сил України</t>
  </si>
  <si>
    <t>2101210</t>
  </si>
  <si>
    <t>0512</t>
  </si>
  <si>
    <t>Утилізація боєприпасів, рідинних компонентів ракетного палива, озброєння, військової техніки та іншого військового майна, забезпечення живучості та вибухопожежобезпеки арсеналів, баз і складів Збройних Сил України</t>
  </si>
  <si>
    <t>2101450</t>
  </si>
  <si>
    <t>Видатки для Міністерства оборони України на реалізацію заходів щодо підвищення обороноздатності і безпеки держави</t>
  </si>
  <si>
    <t>2200000</t>
  </si>
  <si>
    <t>Міністерство освіти і науки України</t>
  </si>
  <si>
    <t>2201000</t>
  </si>
  <si>
    <t>Апарат Міністерства освіти і науки України</t>
  </si>
  <si>
    <t>2201010</t>
  </si>
  <si>
    <t>0990</t>
  </si>
  <si>
    <t>Загальне керівництво та управління у сфері освіти і науки</t>
  </si>
  <si>
    <t>2201020</t>
  </si>
  <si>
    <t>Одноразові виплати жінкам, яким присвоєно почесне звання України "Мати-героїня", інвалідам і непрацюючим малозабезпеченим особам та особам, які постраждали від торгівлі людьми</t>
  </si>
  <si>
    <t>2501150</t>
  </si>
  <si>
    <t>1030</t>
  </si>
  <si>
    <t>Щорічна разова грошова допомога ветеранам війни і жертвам нацистських переслідувань та соціальна допомога особам, які мають особливі та особливі трудові заслуги перед Батьківщиною</t>
  </si>
  <si>
    <t>2501160</t>
  </si>
  <si>
    <t xml:space="preserve">Довічні державні стипендії </t>
  </si>
  <si>
    <t>2501200</t>
  </si>
  <si>
    <t>Соціальний захист громадян, які постраждали внаслідок Чорнобильської катастрофи</t>
  </si>
  <si>
    <t>2501220</t>
  </si>
  <si>
    <t>Фінансова підтримка громадських об’єднань інвалідів та ветеранів, заходи з відвідування військових поховань і військових пам'ятників та з увічнення Перемоги у Великій Вітчизняній війні 1941 - 1945 років</t>
  </si>
  <si>
    <t>у тому числі  фінансова підтримка Національної Асамблеї інвалідів України, підприємств і організацій невиробничої сфери Українського товариства сліпих та Українського товариства глухих</t>
  </si>
  <si>
    <t>2501440</t>
  </si>
  <si>
    <t>1040</t>
  </si>
  <si>
    <t>Реалізація державної політики з питань сім'ї та дітей</t>
  </si>
  <si>
    <t>2501450</t>
  </si>
  <si>
    <t xml:space="preserve">Оздоровлення і відпочинок дітей, які потребують особливої уваги та підтримки, в дитячих оздоровчих таборах МДЦ "Артек" і ДЦ "Молода Гвардія" </t>
  </si>
  <si>
    <t>2501470</t>
  </si>
  <si>
    <t>Санаторно-курортне лікування ветеранів війни, осіб, на яких поширюється чинність законів України "Про статус ветеранів війни, гарантії їх соціального захисту", "Про жертви нацистських переслідувань" та інвалідів</t>
  </si>
  <si>
    <t>2501480</t>
  </si>
  <si>
    <t>Надання щомісячної адресної допомоги особам, які переміщуються з тимчасово окупованої території України та районів проведення антитерористичної операції, для покриття витрат на проживання, в тому числі на оплату житлово-комунальних послуг</t>
  </si>
  <si>
    <t>2501570</t>
  </si>
  <si>
    <t>Виплата матеріальної допомоги військовослужбовцям, звільненим з  військової строкової служби</t>
  </si>
  <si>
    <t>2501590</t>
  </si>
  <si>
    <t>Компенсація роботодавцю частини фактичних витрат, пов’язаних зі сплатою єдиного внеску на загальнообов’язкове державне соціальне страхування</t>
  </si>
  <si>
    <t>2501630</t>
  </si>
  <si>
    <t>Модернізація системи соціальної підтримки населення України</t>
  </si>
  <si>
    <t>2502000</t>
  </si>
  <si>
    <t>Державна служба з питань праці</t>
  </si>
  <si>
    <t>2502010</t>
  </si>
  <si>
    <t>Керівництво та управління у сфері промислової безпеки, охорони та гігієни праці, нагляду за додержанням законодавства про працю</t>
  </si>
  <si>
    <t>2502020</t>
  </si>
  <si>
    <t>0481</t>
  </si>
  <si>
    <t>Прикладні дослідження та розробки, підготовка наукових кадрів у сфері промислової безпеки та охорони праці</t>
  </si>
  <si>
    <t>2505000</t>
  </si>
  <si>
    <t>Державна служба України у справах ветеранів війни та учасників антитерористичної операції</t>
  </si>
  <si>
    <t>2505010</t>
  </si>
  <si>
    <t>1010</t>
  </si>
  <si>
    <t>Дніпропетровський апеляційний адміністративний суд</t>
  </si>
  <si>
    <t>Донецький апеляційний адміністративний суд</t>
  </si>
  <si>
    <t>Житомирський апеляційний адміністративний суд</t>
  </si>
  <si>
    <t>Львівський апеляційний адміністративний суд</t>
  </si>
  <si>
    <t>Одеський апеляційний адміністративний суд</t>
  </si>
  <si>
    <t>Харківський апеляційний адміністративний суд</t>
  </si>
  <si>
    <t>Київський апеляційний адміністративний суд</t>
  </si>
  <si>
    <t>Місцеві адміністративні суди</t>
  </si>
  <si>
    <t>0501170</t>
  </si>
  <si>
    <t>Здійснення правосуддя місцевими адміністративними судами</t>
  </si>
  <si>
    <t>Вінницький окружний адміністративний суд</t>
  </si>
  <si>
    <t>Волинський окружний адміністративний суд</t>
  </si>
  <si>
    <t>Дніпропетровський окружний адміністративний суд</t>
  </si>
  <si>
    <t>Донецький окружний адміністративний суд</t>
  </si>
  <si>
    <t>Житомирський окружний адміністративний суд</t>
  </si>
  <si>
    <t>Закарпатський окружний адміністративний суд</t>
  </si>
  <si>
    <t>Запорізький окружний адміністративний суд</t>
  </si>
  <si>
    <t xml:space="preserve">отг с. Студена </t>
  </si>
  <si>
    <t>04514000000</t>
  </si>
  <si>
    <t xml:space="preserve">отг с. Сурсько-Литовське </t>
  </si>
  <si>
    <t>06508000000</t>
  </si>
  <si>
    <t>отг с. Тетерівка</t>
  </si>
  <si>
    <t>13514000000</t>
  </si>
  <si>
    <t xml:space="preserve">отг с. Тростянець </t>
  </si>
  <si>
    <t>отг с. Тузли</t>
  </si>
  <si>
    <t>24510000000</t>
  </si>
  <si>
    <t>отг с. Усть-Путила</t>
  </si>
  <si>
    <t>08506000000</t>
  </si>
  <si>
    <t xml:space="preserve">отг с. Чапаєвка </t>
  </si>
  <si>
    <t>16511000000</t>
  </si>
  <si>
    <t>отг с. Червона Знам'янка</t>
  </si>
  <si>
    <t xml:space="preserve">отг с. Червоноармійське </t>
  </si>
  <si>
    <t>13515000000</t>
  </si>
  <si>
    <t>отг с. Чуква</t>
  </si>
  <si>
    <t>-</t>
  </si>
  <si>
    <t>02100000000</t>
  </si>
  <si>
    <t>Обласний бюджет Вінницької області</t>
  </si>
  <si>
    <t>03100000000</t>
  </si>
  <si>
    <t>Обласний бюджет Волинської області</t>
  </si>
  <si>
    <t>04100000000</t>
  </si>
  <si>
    <t>Будівництво (придбання) житла для військовослужбовців Державної служби спеціального зв'язку та захисту інформації України</t>
  </si>
  <si>
    <t>6641140</t>
  </si>
  <si>
    <t>Видатки для Адміністрації Державної служби спеціального зв’язку та захисту інформації України на реалізацію заходів щодо підвищення обороноздатності і безпеки держави</t>
  </si>
  <si>
    <t>6642000</t>
  </si>
  <si>
    <t>Незв'язаний фінансовий кредит  - Проект "Реконструкція трансформаторних підстанцій східної частини України"</t>
  </si>
  <si>
    <t>Проект муніципального водного господарства м. Чернівці, стадія І (реконструкція систем водопостачання у м. Чернівці)</t>
  </si>
  <si>
    <t xml:space="preserve">Незв'язаний фінансовий кредит </t>
  </si>
  <si>
    <t>Незв'язаний фінансовий кредит  - Проект "Реалізація інфраструктурних проектів для східної частини України"</t>
  </si>
  <si>
    <t>Відновлення  транспортної інфраструктури у Східних регіонах України</t>
  </si>
  <si>
    <t>Проект "Підтримка малих і середніх підприємств"</t>
  </si>
  <si>
    <t>Кредитор - Уряд Республіки Польща:</t>
  </si>
  <si>
    <t>Проект з розбудови прикордонної дорожньої інфраструктури та облаштування пунктів пропуску українсько-польського кордону та інші проекти</t>
  </si>
  <si>
    <t>Кредитор - Японське агентство міжнародного співробітництва:</t>
  </si>
  <si>
    <t>японська єна</t>
  </si>
  <si>
    <t xml:space="preserve">Р А З О М </t>
  </si>
  <si>
    <r>
      <t xml:space="preserve">Загальний обсяг кредиту (позики) 
</t>
    </r>
    <r>
      <rPr>
        <i/>
        <sz val="12"/>
        <rFont val="Times New Roman"/>
        <family val="1"/>
        <charset val="204"/>
      </rPr>
      <t>(тис. одиниць)</t>
    </r>
  </si>
  <si>
    <r>
      <t xml:space="preserve"> Обсяг залучення
кредиту (позики)
у 2016 році 
</t>
    </r>
    <r>
      <rPr>
        <i/>
        <sz val="12"/>
        <rFont val="Times New Roman"/>
        <family val="1"/>
        <charset val="204"/>
      </rPr>
      <t xml:space="preserve">(тис. грн.)  </t>
    </r>
  </si>
  <si>
    <t>Формування суддівського корпусу та контроль за його діяльністю</t>
  </si>
  <si>
    <t>5990000</t>
  </si>
  <si>
    <t>Секретаріат Уповноваженого Верховної Ради України з прав людини</t>
  </si>
  <si>
    <t>5991000</t>
  </si>
  <si>
    <t>5991010</t>
  </si>
  <si>
    <t>Парламентський контроль за додержанням конституційних прав і свобод людини</t>
  </si>
  <si>
    <t>6010000</t>
  </si>
  <si>
    <t>Антимонопольний комітет України</t>
  </si>
  <si>
    <t>6011000</t>
  </si>
  <si>
    <t>Апарат Антимонопольного комітету України</t>
  </si>
  <si>
    <t>6011010</t>
  </si>
  <si>
    <t>Керівництво та управління  у сфері конкурентної політики, контроль за дотриманням законодавства про захист економічної конкуренції</t>
  </si>
  <si>
    <t>6011020</t>
  </si>
  <si>
    <t>Прикладні розробки у сфері конкурентної політики та права</t>
  </si>
  <si>
    <t>6120000</t>
  </si>
  <si>
    <t>Національне агентство України з питань державної служби</t>
  </si>
  <si>
    <t>6121000</t>
  </si>
  <si>
    <t>Апарат Національного агентства України з питань державної служби</t>
  </si>
  <si>
    <t>6121010</t>
  </si>
  <si>
    <t>0131</t>
  </si>
  <si>
    <t>Керівництво та  функціональне управління у сфері державної служби</t>
  </si>
  <si>
    <t>6121020</t>
  </si>
  <si>
    <t>6150000</t>
  </si>
  <si>
    <t>Національна комісія з цінних паперів та фондового ринку</t>
  </si>
  <si>
    <t>6151000</t>
  </si>
  <si>
    <t>Апарат Національної комісії з цінних паперів та фондового ринку</t>
  </si>
  <si>
    <t>6151010</t>
  </si>
  <si>
    <t>Керівництво та управління у сфері фондового ринку</t>
  </si>
  <si>
    <t>6320000</t>
  </si>
  <si>
    <t>Національне антикорупційне бюро України</t>
  </si>
  <si>
    <t>6321000</t>
  </si>
  <si>
    <t>6321010</t>
  </si>
  <si>
    <t>0350</t>
  </si>
  <si>
    <t>Забезпечення діяльності Національного антикорупційного бюро України</t>
  </si>
  <si>
    <t>6330000</t>
  </si>
  <si>
    <t>Національне агентство з питань запобігання корупції</t>
  </si>
  <si>
    <t>6331000</t>
  </si>
  <si>
    <t>Апарат Національного агентства з питань запобігання корупції</t>
  </si>
  <si>
    <t>6331010</t>
  </si>
  <si>
    <t>Керівництво та управління у сфері запобігання корупції</t>
  </si>
  <si>
    <t>6331020</t>
  </si>
  <si>
    <t>Фінансування статутної діяльності політичних партій</t>
  </si>
  <si>
    <t>6340000</t>
  </si>
  <si>
    <t>Заходи із соціальної, трудової та професійної реабілітації інвалідів</t>
  </si>
  <si>
    <t>у тому числі на фінансування створення об’єктів Західного реабілітаційно-спортивного центру</t>
  </si>
  <si>
    <t>2507040</t>
  </si>
  <si>
    <t>Забезпечення діяльності Фонду соціального захисту інвалідів</t>
  </si>
  <si>
    <t>2507100</t>
  </si>
  <si>
    <t>Реабілітація дітей-інвалідів</t>
  </si>
  <si>
    <t>2510000</t>
  </si>
  <si>
    <t>Міністерство соціальної політики України (загальнодержавні витрати)</t>
  </si>
  <si>
    <t>2511000</t>
  </si>
  <si>
    <t>2511110</t>
  </si>
  <si>
    <t>2511120</t>
  </si>
  <si>
    <t>2750000</t>
  </si>
  <si>
    <t>Міністерство регіонального розвитку, будівництва та житлово-комунального господарства України</t>
  </si>
  <si>
    <t>2751000</t>
  </si>
  <si>
    <t>Апарат Міністерства регіонального розвитку, будівництва та житлово-комунального господарства України</t>
  </si>
  <si>
    <t>2751010</t>
  </si>
  <si>
    <t>0443</t>
  </si>
  <si>
    <t>Керівництво та управління у сфері регіонального розвитку, будівництва та житлово-комунального господарства</t>
  </si>
  <si>
    <t>2751030</t>
  </si>
  <si>
    <t>0484</t>
  </si>
  <si>
    <t>2751070</t>
  </si>
  <si>
    <t>Функціонування Державної науково-технічної бібліотеки</t>
  </si>
  <si>
    <t>2751370</t>
  </si>
  <si>
    <t>Фінансова підтримка Державного фонду сприяння молодіжному житловому будівництву</t>
  </si>
  <si>
    <t>2751380</t>
  </si>
  <si>
    <t>Часткова компенсація відсоткової ставки кредитів комерційних банків молодим сім'ям та одиноким молодим громадянам на будівництво (реконструкцію) та придбання житла</t>
  </si>
  <si>
    <t>2751420</t>
  </si>
  <si>
    <t>Збільшення статутного капіталу Державної спеціалізованої фінансової установи "Державний фонд сприяння молодіжному житловому будівництву" з подальшим використанням на реалізацію Державної програми забезпечення молоді житлом</t>
  </si>
  <si>
    <t>2751470</t>
  </si>
  <si>
    <t>Здешевлення вартості іпотечних кредитів для забезпечення доступним житлом громадян, які потребують поліпшення житлових умов</t>
  </si>
  <si>
    <t>2751520</t>
  </si>
  <si>
    <t>Виконання боргових зобов'язань за кредитами, залученими ДП "Укрмедпостач" під державні гарантії, для реалізації інвестиційного проекту, оплата податкових зобов’язань (з урахуванням штрафних санкцій), що виникли в рамках реалізації інвестиційного проекту</t>
  </si>
  <si>
    <t>2301350</t>
  </si>
  <si>
    <t>Організація і регулювання діяльності установ та окремі заходи у системі охорони здоров'я</t>
  </si>
  <si>
    <t>2301360</t>
  </si>
  <si>
    <t>Лікування громадян України за кордоном</t>
  </si>
  <si>
    <t>2301400</t>
  </si>
  <si>
    <t>Забезпечення медичних заходів окремих державних програм та комплексних заходів програмного характеру</t>
  </si>
  <si>
    <t>в тому числі  на придбання цифрових рентгенівських мамографічних комплексів та ультразвукових діагностичних приладів вітчизняного виробництва</t>
  </si>
  <si>
    <t>2301410</t>
  </si>
  <si>
    <t>Функціонування Національної наукової медичної бібліотеки, збереження та популяризація історії медицини</t>
  </si>
  <si>
    <t>2301490</t>
  </si>
  <si>
    <t>Комплексне медико-санітарне забезпечення та лікування онкологічних захворювань із застосуванням високовартісних медичних технологій громадян, які постраждали внаслідок Чорнобильської катастрофи</t>
  </si>
  <si>
    <t>2301510</t>
  </si>
  <si>
    <t xml:space="preserve">Заходи із реабілітації хворих на дитячий церебральний параліч у Міжнародній клініці відновного лікування </t>
  </si>
  <si>
    <t>2301610</t>
  </si>
  <si>
    <t>Поліпшення охорони здоров`я на службі у людей</t>
  </si>
  <si>
    <t>2301810</t>
  </si>
  <si>
    <t>Будівництво сучасного лікувально-діагностичного комплексу Національної дитячої спеціалізованої лікарні «Охматдит»</t>
  </si>
  <si>
    <t>2301850</t>
  </si>
  <si>
    <t xml:space="preserve">Реконструкція і розширення Національного інституту раку </t>
  </si>
  <si>
    <t>2302000</t>
  </si>
  <si>
    <t>Державна служба України з лікарських засобів</t>
  </si>
  <si>
    <t>2302010</t>
  </si>
  <si>
    <t>Керівництво та управління у сфері лікарських засобів</t>
  </si>
  <si>
    <t>2303000</t>
  </si>
  <si>
    <t>Державна служба України з контролю за наркотиками</t>
  </si>
  <si>
    <t>2303010</t>
  </si>
  <si>
    <t>Керівництво та управління у сфері контролю за наркотиками</t>
  </si>
  <si>
    <t>2304000</t>
  </si>
  <si>
    <t>Державна санітарно-епідеміологічна служба України</t>
  </si>
  <si>
    <t>2304010</t>
  </si>
  <si>
    <t>Керівництво та управління у сфері санітарно-епідеміологічної служби</t>
  </si>
  <si>
    <t>2304020</t>
  </si>
  <si>
    <t>0740</t>
  </si>
  <si>
    <t>Проведення лабораторних досліджень у сфері санітарного та епідемічного благополуччя населення і вжиття спеціальних заходів на локалізацію та ліквідацію спалахів та епідемій</t>
  </si>
  <si>
    <t>2310000</t>
  </si>
  <si>
    <t>Міністерство охорони здоров'я України (загальнодержавні витрати)</t>
  </si>
  <si>
    <t>2311000</t>
  </si>
  <si>
    <t>2311160</t>
  </si>
  <si>
    <t>Субвенція з державного бюджету місцевим бюджетам на придбання витратних матеріалів для закладів охорони здоров'я та лікарських засобів для інгаляційної анестезії</t>
  </si>
  <si>
    <t>2311300</t>
  </si>
  <si>
    <t>Субвенція з державного бюджету місцевим бюджетам на придбання медикаментів та виробів медичного призначення для забезпечення швидкої медичної допомоги</t>
  </si>
  <si>
    <t>2311410</t>
  </si>
  <si>
    <t>Медична субвенція з державного бюджету місцевим бюджетам</t>
  </si>
  <si>
    <t>2311600</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</si>
  <si>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</si>
  <si>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2400000</t>
  </si>
  <si>
    <t>Міністерство екології та природних ресурсів України</t>
  </si>
  <si>
    <t>2401000</t>
  </si>
  <si>
    <t>Апарат Міністерства екології та природних ресурсів України</t>
  </si>
  <si>
    <t>2401010</t>
  </si>
  <si>
    <t>0540</t>
  </si>
  <si>
    <t>Загальне керівництво та управління у сфері екології та природних ресурсів</t>
  </si>
  <si>
    <t>2401040</t>
  </si>
  <si>
    <t>Прикладні наукові та науково-технічні розробки, виконання робіт за державними цільовими програмами і державним замовленням у сфері природоохоронної діяльності, фінансова підтримка підготовки наукових кадрів</t>
  </si>
  <si>
    <t>2401090</t>
  </si>
  <si>
    <t>Підвищення кваліфікації та перепідготовка у сфері екології та природних ресурсів, підготовка наукових та науково-педагогічних кадрів</t>
  </si>
  <si>
    <t>2401160</t>
  </si>
  <si>
    <t>Фінансування Державного бюджету України на 2016 рік</t>
  </si>
  <si>
    <t>Найменування згідно з класифікацією фінансування бюджету</t>
  </si>
  <si>
    <t>Загальне фінансування</t>
  </si>
  <si>
    <t>Фінансування за борговими операціями</t>
  </si>
  <si>
    <t>Запозичення</t>
  </si>
  <si>
    <t>Внутрішні запозичення</t>
  </si>
  <si>
    <t>Зовнішні запозичення</t>
  </si>
  <si>
    <t>Погашення</t>
  </si>
  <si>
    <t>Внутрішні зобов'язання</t>
  </si>
  <si>
    <t>Зовнішні зобов'язання</t>
  </si>
  <si>
    <t>Надходження від приватизації державного майна</t>
  </si>
  <si>
    <t>Надходження від приватизації державного майна (крім об'єктів, для яких передбачено окремий розподіл коштів відповідно до Державної програми приватизації на 2000-2002 роки) та інших надходжень, безпосередньо пов'язаних з процесом приватизації та кредитування підприємств</t>
  </si>
  <si>
    <t>Фінансування за активними операціями</t>
  </si>
  <si>
    <t>0304000</t>
  </si>
  <si>
    <t>Національна служба посередництва і примирення України</t>
  </si>
  <si>
    <t>0304010</t>
  </si>
  <si>
    <t>0412</t>
  </si>
  <si>
    <t>Сприяння врегулюванню колективних трудових спорів (конфліктів)</t>
  </si>
  <si>
    <t>0410000</t>
  </si>
  <si>
    <t>Господарсько-фінансовий департамент Секретаріату Кабінету Міністрів України</t>
  </si>
  <si>
    <t>0411000</t>
  </si>
  <si>
    <t>Секретаріат Кабінету Міністрів України</t>
  </si>
  <si>
    <t>0411010</t>
  </si>
  <si>
    <t xml:space="preserve">Обслуговування та організаційне, інформаційно-аналітичне та матеріально-технічне забезпечення діяльності Кабінету Міністрів України </t>
  </si>
  <si>
    <t>0411070</t>
  </si>
  <si>
    <t>Фінансова підтримка газети "Урядовий кур'єр"</t>
  </si>
  <si>
    <t>0411130</t>
  </si>
  <si>
    <t>Інформаційно-аналітичне та організаційне забезпечення оперативного реагування органів виконавчої влади</t>
  </si>
  <si>
    <t>0411150</t>
  </si>
  <si>
    <t>0454</t>
  </si>
  <si>
    <t xml:space="preserve">Забезпечення розслідування авіаційних подій та інцидентів з цивільними повітряними суднами Національним бюро </t>
  </si>
  <si>
    <t>0412000</t>
  </si>
  <si>
    <t>Державна служба з питань Автономної Республіки Крим та міста Севастополя</t>
  </si>
  <si>
    <t>0412010</t>
  </si>
  <si>
    <t>Керівництво та управління з питань Автономної Республіки Крим та міста Севастополя</t>
  </si>
  <si>
    <t>0420000</t>
  </si>
  <si>
    <t>Господарсько-фінансовий департамент Секретаріату Кабінету Міністрів України (загальнодержавні витрати)</t>
  </si>
  <si>
    <t>0421000</t>
  </si>
  <si>
    <t>Секретаріат Кабінету Міністрів України (загальнодержавні витрати)</t>
  </si>
  <si>
    <t>0421010</t>
  </si>
  <si>
    <t>0490</t>
  </si>
  <si>
    <t>Заходи щодо оптимізації системи центральних органів виконавчої влади та скорочення кількості контролюючих органів</t>
  </si>
  <si>
    <t>0421020</t>
  </si>
  <si>
    <t>0470</t>
  </si>
  <si>
    <t>Здійснення державного контролю за додержанням законодавства про захист прав споживачів</t>
  </si>
  <si>
    <t>0500000</t>
  </si>
  <si>
    <t>Державна судова адміністрація України</t>
  </si>
  <si>
    <t>0501000</t>
  </si>
  <si>
    <t>Апарат Державної судової адміністрації України</t>
  </si>
  <si>
    <t>0501010</t>
  </si>
  <si>
    <t>0330</t>
  </si>
  <si>
    <t>Організаційне забезпечення діяльності судів та установ судової системи</t>
  </si>
  <si>
    <t>0501020</t>
  </si>
  <si>
    <t>Здійснення правосуддя місцевими та апеляційними судами</t>
  </si>
  <si>
    <t>0501100</t>
  </si>
  <si>
    <t>Забезпечення діяльності Вищої кваліфікаційної комісії суддів України</t>
  </si>
  <si>
    <t>0501110</t>
  </si>
  <si>
    <t>Організація спеціальної підготовки кандидатів на посаду судді, підготовка суддів та працівників апарату судів Національною школою суддів України</t>
  </si>
  <si>
    <t>0501150</t>
  </si>
  <si>
    <t>Виконання рішень судів на користь суддів</t>
  </si>
  <si>
    <t>0600000</t>
  </si>
  <si>
    <t>Верховний Суд України</t>
  </si>
  <si>
    <t>0601000</t>
  </si>
  <si>
    <t xml:space="preserve"> Апарат Верховного Суду України</t>
  </si>
  <si>
    <t>0601010</t>
  </si>
  <si>
    <t>Здійснення правосуддя Верховним Судом України</t>
  </si>
  <si>
    <t>0650000</t>
  </si>
  <si>
    <t>Вищий спеціалізований суд України з розгляду цивільних і кримінальних справ</t>
  </si>
  <si>
    <t>0651000</t>
  </si>
  <si>
    <t>Апарат Вищого спеціалізованого суду України з розгляду цивільних і кримінальних справ</t>
  </si>
  <si>
    <t>0651010</t>
  </si>
  <si>
    <t>Здійснення правосуддя Вищим спеціалізованим судом України з розгляду цивільних і кримінальних справ</t>
  </si>
  <si>
    <t>0700000</t>
  </si>
  <si>
    <t>Вищий господарський суд України</t>
  </si>
  <si>
    <t>0701000</t>
  </si>
  <si>
    <t>0701010</t>
  </si>
  <si>
    <t>Здійснення правосуддя Вищим господарським судом України</t>
  </si>
  <si>
    <t>0750000</t>
  </si>
  <si>
    <t>Вищий адміністративний суд України</t>
  </si>
  <si>
    <t>0751000</t>
  </si>
  <si>
    <t>отг с. Бісковичі</t>
  </si>
  <si>
    <t>04502000000</t>
  </si>
  <si>
    <t>отг с. Богданівка</t>
  </si>
  <si>
    <t>17502000000</t>
  </si>
  <si>
    <t>отг с. Бугрин</t>
  </si>
  <si>
    <t>19503000000</t>
  </si>
  <si>
    <t>отг с. Васильківці</t>
  </si>
  <si>
    <t>24501000000</t>
  </si>
  <si>
    <t>отг с. Вашківці</t>
  </si>
  <si>
    <t>24502000000</t>
  </si>
  <si>
    <t>отг с. Великий Кучурів</t>
  </si>
  <si>
    <t>19504000000</t>
  </si>
  <si>
    <t>отг с. Великі Гаї</t>
  </si>
  <si>
    <t>03501000000</t>
  </si>
  <si>
    <t xml:space="preserve">отг с. Велицьк </t>
  </si>
  <si>
    <t>04503000000</t>
  </si>
  <si>
    <t xml:space="preserve">отг с. Вербки </t>
  </si>
  <si>
    <t>25501000000</t>
  </si>
  <si>
    <t xml:space="preserve">отг с. Вертіївка  </t>
  </si>
  <si>
    <t>09501000000</t>
  </si>
  <si>
    <t>отг с. Верхня</t>
  </si>
  <si>
    <t>06501000000</t>
  </si>
  <si>
    <t>отг с. Високе</t>
  </si>
  <si>
    <t>06502000000</t>
  </si>
  <si>
    <t>отг с. Вишевичі</t>
  </si>
  <si>
    <t>07501000000</t>
  </si>
  <si>
    <t>отг с. Вільхівці</t>
  </si>
  <si>
    <t>13503000000</t>
  </si>
  <si>
    <t>отг с. Вільшаник</t>
  </si>
  <si>
    <t>24503000000</t>
  </si>
  <si>
    <t>отг с. Волока</t>
  </si>
  <si>
    <t>13504000000</t>
  </si>
  <si>
    <t>отг с. Воля-Баранецька</t>
  </si>
  <si>
    <t>22504000000</t>
  </si>
  <si>
    <t>отг с. Ганнопіль</t>
  </si>
  <si>
    <t>22505000000</t>
  </si>
  <si>
    <t>отг с. Гвардійське</t>
  </si>
  <si>
    <t>13506000000</t>
  </si>
  <si>
    <t xml:space="preserve">отг с. Грабовець </t>
  </si>
  <si>
    <t>22506000000</t>
  </si>
  <si>
    <t>отг с. Гуменці</t>
  </si>
  <si>
    <t>06503000000</t>
  </si>
  <si>
    <t xml:space="preserve">отг с. Дубрівка </t>
  </si>
  <si>
    <t>04505000000</t>
  </si>
  <si>
    <t xml:space="preserve">отг с. Жовтневе </t>
  </si>
  <si>
    <t>13508000000</t>
  </si>
  <si>
    <t>отг с. Заболотці</t>
  </si>
  <si>
    <t>03503000000</t>
  </si>
  <si>
    <t xml:space="preserve">отг с. Зимне </t>
  </si>
  <si>
    <t>19507000000</t>
  </si>
  <si>
    <t>отг с. Золотники</t>
  </si>
  <si>
    <t>19509000000</t>
  </si>
  <si>
    <t xml:space="preserve">отг с. Іванівка </t>
  </si>
  <si>
    <t>22509000000</t>
  </si>
  <si>
    <t>отг с. Китайгород</t>
  </si>
  <si>
    <t>25503000000</t>
  </si>
  <si>
    <t>отг с. Кіпті</t>
  </si>
  <si>
    <t>16503000000</t>
  </si>
  <si>
    <t>отг с. Клепачі</t>
  </si>
  <si>
    <t>24505000000</t>
  </si>
  <si>
    <t>отг с. Клішківці</t>
  </si>
  <si>
    <t>22510000000</t>
  </si>
  <si>
    <t xml:space="preserve">отг с. Колибаївка  </t>
  </si>
  <si>
    <t>19511000000</t>
  </si>
  <si>
    <t>отг с. Колиндяни</t>
  </si>
  <si>
    <t>19512000000</t>
  </si>
  <si>
    <t>отг с. Колодне</t>
  </si>
  <si>
    <t>21501000000</t>
  </si>
  <si>
    <t xml:space="preserve">отг с. Кочубеївка  </t>
  </si>
  <si>
    <t>15504000000</t>
  </si>
  <si>
    <t xml:space="preserve">отг с. Красносілка </t>
  </si>
  <si>
    <t>14501000000</t>
  </si>
  <si>
    <t>отг с. Куцуруб</t>
  </si>
  <si>
    <t>04507000000</t>
  </si>
  <si>
    <t xml:space="preserve">отг с. Ленінське </t>
  </si>
  <si>
    <t>22512000000</t>
  </si>
  <si>
    <t>отг с. Лісові Гринівці</t>
  </si>
  <si>
    <t>19514000000</t>
  </si>
  <si>
    <t>отг с. Лопушне</t>
  </si>
  <si>
    <t>13509000000</t>
  </si>
  <si>
    <t>отг с. Луки</t>
  </si>
  <si>
    <t>04508000000</t>
  </si>
  <si>
    <t>отг с. Ляшківка</t>
  </si>
  <si>
    <t>22513000000</t>
  </si>
  <si>
    <t>отг с. Маків</t>
  </si>
  <si>
    <t>25504000000</t>
  </si>
  <si>
    <t xml:space="preserve">отг с. Макіївка  </t>
  </si>
  <si>
    <t>24506000000</t>
  </si>
  <si>
    <t>отг с. Мамалига</t>
  </si>
  <si>
    <t>15505000000</t>
  </si>
  <si>
    <t xml:space="preserve">отг с. Маразліївка </t>
  </si>
  <si>
    <t>17504000000</t>
  </si>
  <si>
    <t>отг с. Миляч</t>
  </si>
  <si>
    <t>13510000000</t>
  </si>
  <si>
    <t>Державна підтримка вугледобувних підприємств на часткове покриття витрат із собівартості готової товарної вугільної продукції</t>
  </si>
  <si>
    <t>Державна підтримка будівництва шахти № 10 "Нововолинська"</t>
  </si>
  <si>
    <t>{Додаток 1 із змінами, внесеними згідно із Законом № 1384-VIII від 19.05.2016}</t>
  </si>
  <si>
    <t>{Додаток 6 із змінами, внесеними згідно із Законами № 1360-VIII від 17.05.2016, № 1384-VIII від 19.05.2016}</t>
  </si>
  <si>
    <t>{Додаток 7 із змінами, внесеними згідно із Законом № 1384-VIII від 19.05.2016}</t>
  </si>
  <si>
    <t>Соснівський районний суд м.Черкаси</t>
  </si>
  <si>
    <t>Шевченківський районний суд м.Чернівці</t>
  </si>
  <si>
    <t>Першотравневий районний суд м.Чернівці</t>
  </si>
  <si>
    <t>Садгірський районний суд м.Чернівці</t>
  </si>
  <si>
    <t>{Додаток 8 в редакції Закону № 1384-VIII від 19.05.2016}</t>
  </si>
  <si>
    <t>Реалізація державного інвестиційного проекту "Покращення стану автомобільних доріг загального користування у Львівській області"</t>
  </si>
  <si>
    <t>Головне управління урядового фельд’єгерського зв’язку Державної служби спеціального зв'язку та захисту інформації України</t>
  </si>
  <si>
    <t>1600000</t>
  </si>
  <si>
    <t>Міністерство з питань тимчасово окупованих територій та внутрішньо переміщених осіб України</t>
  </si>
  <si>
    <t>1601000</t>
  </si>
  <si>
    <t>Апарат Міністерства з питань тимчасово окупованих територій та внутрішньо переміщених осіб України</t>
  </si>
  <si>
    <t>1601010</t>
  </si>
  <si>
    <t>Керівництво та управління з питань тимчасово окупованих територій та внутрішньо переміщених осіб</t>
  </si>
  <si>
    <t>{Додаток 1 із змінами, внесеними згідно із Законами № 1384-VIII від 19.05.2016, № 1456-VIII від 12.07.2016}</t>
  </si>
  <si>
    <t>{Додаток 3 із змінами, внесеними згідно із Законами № 1063-VIII від 31.03.2016, № 1360-VIII від 17.05.2016, № 1384-VIII від 19.05.2016, № 1441-VIII від 07.07.2016, № 1456-VIII від 12.07.2016}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</si>
</sst>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 &quot;грн.&quot;;\-#,##0\ &quot;грн.&quot;"/>
    <numFmt numFmtId="171" formatCode="_-* #,##0.00\ _г_р_н_._-;\-* #,##0.00\ _г_р_н_._-;_-* &quot;-&quot;??\ _г_р_н_._-;_-@_-"/>
    <numFmt numFmtId="179" formatCode="_-* #,##0.00_р_._-;\-* #,##0.00_р_._-;_-* &quot;-&quot;??_р_._-;_-@_-"/>
    <numFmt numFmtId="180" formatCode="#,##0.0"/>
    <numFmt numFmtId="181" formatCode="0.0"/>
    <numFmt numFmtId="182" formatCode="#,##0.0_ ;[Red]\-#,##0.0\ "/>
    <numFmt numFmtId="183" formatCode="_-* #,##0\ _р_._-;\-* #,##0\ _р_._-;_-* &quot;-&quot;\ _р_._-;_-@_-"/>
    <numFmt numFmtId="184" formatCode="_-* #,##0.00\ _р_._-;\-* #,##0.00\ _р_._-;_-* &quot;-&quot;??\ _р_._-;_-@_-"/>
    <numFmt numFmtId="185" formatCode="#,##0_ ;[Red]\-#,##0\ "/>
    <numFmt numFmtId="186" formatCode="#,##0;[Red]#,##0"/>
  </numFmts>
  <fonts count="112" x14ac:knownFonts="1">
    <font>
      <sz val="10"/>
      <name val="Times New Roman"/>
      <charset val="204"/>
    </font>
    <font>
      <sz val="10"/>
      <name val="Times New Roman"/>
      <family val="1"/>
      <charset val="204"/>
    </font>
    <font>
      <sz val="8"/>
      <name val="Times New Roman"/>
      <family val="1"/>
      <charset val="204"/>
    </font>
    <font>
      <b/>
      <sz val="12"/>
      <name val="Times New Roman"/>
      <family val="1"/>
      <charset val="204"/>
    </font>
    <font>
      <b/>
      <sz val="10"/>
      <name val="Times New Roman"/>
      <family val="1"/>
      <charset val="204"/>
    </font>
    <font>
      <b/>
      <i/>
      <sz val="10"/>
      <name val="Times New Roman"/>
      <family val="1"/>
      <charset val="204"/>
    </font>
    <font>
      <sz val="9"/>
      <name val="Times New Roman"/>
      <family val="1"/>
      <charset val="204"/>
    </font>
    <font>
      <i/>
      <sz val="8"/>
      <name val="Times New Roman"/>
      <family val="1"/>
      <charset val="204"/>
    </font>
    <font>
      <i/>
      <sz val="10"/>
      <name val="Times New Roman"/>
      <family val="1"/>
      <charset val="204"/>
    </font>
    <font>
      <b/>
      <sz val="14"/>
      <name val="Times New Roman"/>
      <family val="1"/>
      <charset val="204"/>
    </font>
    <font>
      <sz val="7.5"/>
      <name val="Times New Roman"/>
      <family val="1"/>
      <charset val="204"/>
    </font>
    <font>
      <sz val="11"/>
      <color indexed="8"/>
      <name val="Calibri"/>
      <family val="2"/>
      <charset val="204"/>
    </font>
    <font>
      <sz val="10"/>
      <name val="Times New Roman"/>
      <family val="1"/>
      <charset val="204"/>
    </font>
    <font>
      <sz val="11"/>
      <color indexed="9"/>
      <name val="Calibri"/>
      <family val="2"/>
      <charset val="204"/>
    </font>
    <font>
      <sz val="11"/>
      <color indexed="62"/>
      <name val="Calibri"/>
      <family val="2"/>
      <charset val="204"/>
    </font>
    <font>
      <sz val="11"/>
      <color indexed="17"/>
      <name val="Calibri"/>
      <family val="2"/>
      <charset val="204"/>
    </font>
    <font>
      <sz val="11"/>
      <color indexed="10"/>
      <name val="Calibri"/>
      <family val="2"/>
      <charset val="204"/>
    </font>
    <font>
      <b/>
      <sz val="11"/>
      <color indexed="9"/>
      <name val="Calibri"/>
      <family val="2"/>
      <charset val="204"/>
    </font>
    <font>
      <b/>
      <sz val="18"/>
      <color indexed="62"/>
      <name val="Cambria"/>
      <family val="2"/>
      <charset val="204"/>
    </font>
    <font>
      <b/>
      <sz val="11"/>
      <color indexed="10"/>
      <name val="Calibri"/>
      <family val="2"/>
      <charset val="204"/>
    </font>
    <font>
      <b/>
      <sz val="11"/>
      <color indexed="8"/>
      <name val="Calibri"/>
      <family val="2"/>
      <charset val="204"/>
    </font>
    <font>
      <sz val="11"/>
      <color indexed="20"/>
      <name val="Calibri"/>
      <family val="2"/>
      <charset val="204"/>
    </font>
    <font>
      <b/>
      <sz val="11"/>
      <color indexed="63"/>
      <name val="Calibri"/>
      <family val="2"/>
      <charset val="204"/>
    </font>
    <font>
      <sz val="11"/>
      <color indexed="19"/>
      <name val="Calibri"/>
      <family val="2"/>
      <charset val="204"/>
    </font>
    <font>
      <i/>
      <sz val="11"/>
      <color indexed="23"/>
      <name val="Calibri"/>
      <family val="2"/>
      <charset val="204"/>
    </font>
    <font>
      <sz val="12"/>
      <name val="Times New Roman"/>
      <family val="1"/>
      <charset val="204"/>
    </font>
    <font>
      <sz val="8"/>
      <name val="Times New Roman"/>
      <family val="1"/>
      <charset val="204"/>
    </font>
    <font>
      <sz val="10"/>
      <name val="Times New Roman"/>
      <family val="1"/>
      <charset val="204"/>
    </font>
    <font>
      <sz val="7.5"/>
      <name val="Times New Roman"/>
      <family val="1"/>
      <charset val="204"/>
    </font>
    <font>
      <b/>
      <sz val="12"/>
      <name val="Times New Roman"/>
      <family val="1"/>
      <charset val="204"/>
    </font>
    <font>
      <b/>
      <sz val="11"/>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b/>
      <sz val="11"/>
      <name val="Times New Roman"/>
      <family val="1"/>
      <charset val="204"/>
    </font>
    <font>
      <sz val="10"/>
      <name val="ARIAL"/>
      <family val="2"/>
      <charset val="204"/>
    </font>
    <font>
      <sz val="10"/>
      <name val="Times New Roman CYR"/>
      <charset val="204"/>
    </font>
    <font>
      <b/>
      <sz val="11"/>
      <color indexed="52"/>
      <name val="Calibri"/>
      <family val="2"/>
      <charset val="204"/>
    </font>
    <font>
      <b/>
      <sz val="18"/>
      <color indexed="56"/>
      <name val="Cambria"/>
      <family val="2"/>
      <charset val="204"/>
    </font>
    <font>
      <sz val="11"/>
      <color indexed="60"/>
      <name val="Calibri"/>
      <family val="2"/>
      <charset val="204"/>
    </font>
    <font>
      <sz val="11"/>
      <color indexed="52"/>
      <name val="Calibri"/>
      <family val="2"/>
      <charset val="204"/>
    </font>
    <font>
      <b/>
      <sz val="14"/>
      <name val="Times New Roman"/>
      <family val="1"/>
      <charset val="204"/>
    </font>
    <font>
      <b/>
      <sz val="14"/>
      <name val="Times New Roman"/>
      <family val="1"/>
      <charset val="204"/>
    </font>
    <font>
      <b/>
      <sz val="10"/>
      <name val="Times New Roman"/>
      <family val="1"/>
      <charset val="204"/>
    </font>
    <font>
      <sz val="9"/>
      <name val="Times New Roman"/>
      <family val="1"/>
      <charset val="204"/>
    </font>
    <font>
      <sz val="11"/>
      <color indexed="8"/>
      <name val="Calibri"/>
      <family val="2"/>
    </font>
    <font>
      <sz val="10"/>
      <name val="Helv"/>
      <charset val="204"/>
    </font>
    <font>
      <sz val="14"/>
      <color indexed="8"/>
      <name val="Times New Roman"/>
      <family val="1"/>
      <charset val="204"/>
    </font>
    <font>
      <sz val="12"/>
      <color indexed="8"/>
      <name val="Times New Roman"/>
      <family val="1"/>
      <charset val="204"/>
    </font>
    <font>
      <b/>
      <sz val="12"/>
      <color indexed="8"/>
      <name val="Times New Roman"/>
      <family val="1"/>
      <charset val="204"/>
    </font>
    <font>
      <sz val="11"/>
      <name val="Times New Roman"/>
      <family val="1"/>
      <charset val="204"/>
    </font>
    <font>
      <sz val="10"/>
      <name val="Arial Cyr"/>
      <charset val="204"/>
    </font>
    <font>
      <sz val="10"/>
      <name val="Courier New"/>
      <family val="3"/>
      <charset val="204"/>
    </font>
    <font>
      <b/>
      <sz val="16"/>
      <name val="Times New Roman"/>
      <family val="1"/>
      <charset val="204"/>
    </font>
    <font>
      <sz val="16"/>
      <name val="Times New Roman"/>
      <family val="1"/>
      <charset val="204"/>
    </font>
    <font>
      <b/>
      <sz val="10"/>
      <name val="Arial Cyr"/>
      <charset val="204"/>
    </font>
    <font>
      <b/>
      <sz val="10"/>
      <name val="Times New Roman Cyr"/>
      <family val="1"/>
      <charset val="204"/>
    </font>
    <font>
      <b/>
      <sz val="12"/>
      <name val="Times New Roman Cyr"/>
      <family val="1"/>
      <charset val="204"/>
    </font>
    <font>
      <b/>
      <sz val="10"/>
      <name val="Times New Roman CYR"/>
      <charset val="204"/>
    </font>
    <font>
      <sz val="11"/>
      <name val="Times New Roman CYR"/>
      <charset val="204"/>
    </font>
    <font>
      <b/>
      <sz val="11"/>
      <name val="Arial Cyr"/>
      <charset val="204"/>
    </font>
    <font>
      <b/>
      <sz val="18"/>
      <name val="Times New Roman Cyr"/>
      <family val="1"/>
      <charset val="204"/>
    </font>
    <font>
      <sz val="18"/>
      <name val="Times New Roman Cyr"/>
      <charset val="204"/>
    </font>
    <font>
      <b/>
      <sz val="14"/>
      <name val="Times New Roman Cyr"/>
      <family val="1"/>
      <charset val="204"/>
    </font>
    <font>
      <b/>
      <sz val="13"/>
      <name val="Times New Roman Cyr"/>
      <family val="1"/>
      <charset val="204"/>
    </font>
    <font>
      <b/>
      <sz val="13"/>
      <name val="Times New Roman"/>
      <family val="1"/>
      <charset val="204"/>
    </font>
    <font>
      <b/>
      <sz val="11"/>
      <name val="Times New Roman Cyr"/>
      <charset val="204"/>
    </font>
    <font>
      <b/>
      <sz val="13"/>
      <name val="Arial Cyr"/>
      <family val="2"/>
      <charset val="204"/>
    </font>
    <font>
      <b/>
      <sz val="11"/>
      <name val="Times New Roman Cyr"/>
      <family val="1"/>
      <charset val="204"/>
    </font>
    <font>
      <b/>
      <sz val="10"/>
      <name val="Arial Cyr"/>
      <family val="2"/>
      <charset val="204"/>
    </font>
    <font>
      <b/>
      <sz val="12"/>
      <name val="Arial Cyr"/>
      <charset val="204"/>
    </font>
    <font>
      <sz val="10"/>
      <color indexed="8"/>
      <name val="Arial Cyr"/>
      <family val="2"/>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62"/>
      <name val="Arial Cyr"/>
      <family val="2"/>
      <charset val="204"/>
    </font>
    <font>
      <b/>
      <sz val="13"/>
      <color indexed="62"/>
      <name val="Arial Cyr"/>
      <family val="2"/>
      <charset val="204"/>
    </font>
    <font>
      <b/>
      <sz val="11"/>
      <color indexed="62"/>
      <name val="Arial Cyr"/>
      <family val="2"/>
      <charset val="204"/>
    </font>
    <font>
      <b/>
      <sz val="10"/>
      <color indexed="8"/>
      <name val="Arial Cyr"/>
      <family val="2"/>
      <charset val="204"/>
    </font>
    <font>
      <b/>
      <sz val="10"/>
      <color indexed="9"/>
      <name val="Arial Cyr"/>
      <family val="2"/>
      <charset val="204"/>
    </font>
    <font>
      <sz val="10"/>
      <color indexed="60"/>
      <name val="Arial Cyr"/>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11"/>
      <color indexed="8"/>
      <name val="Times New Roman"/>
      <family val="1"/>
      <charset val="204"/>
    </font>
    <font>
      <b/>
      <sz val="11"/>
      <color indexed="8"/>
      <name val="Times New Roman"/>
      <family val="1"/>
      <charset val="204"/>
    </font>
    <font>
      <b/>
      <sz val="14"/>
      <color indexed="8"/>
      <name val="Times New Roman"/>
      <family val="1"/>
      <charset val="204"/>
    </font>
    <font>
      <sz val="8"/>
      <color indexed="8"/>
      <name val="Times New Roman"/>
      <family val="1"/>
      <charset val="204"/>
    </font>
    <font>
      <b/>
      <sz val="9"/>
      <color indexed="8"/>
      <name val="Times New Roman"/>
      <family val="1"/>
      <charset val="204"/>
    </font>
    <font>
      <sz val="9"/>
      <color indexed="8"/>
      <name val="Calibri"/>
      <family val="2"/>
      <charset val="204"/>
    </font>
    <font>
      <sz val="9"/>
      <color indexed="8"/>
      <name val="Times New Roman"/>
      <family val="1"/>
      <charset val="204"/>
    </font>
    <font>
      <b/>
      <sz val="8"/>
      <color indexed="8"/>
      <name val="Times New Roman"/>
      <family val="1"/>
      <charset val="204"/>
    </font>
    <font>
      <b/>
      <i/>
      <sz val="12"/>
      <color indexed="8"/>
      <name val="Times New Roman"/>
      <family val="1"/>
      <charset val="204"/>
    </font>
    <font>
      <sz val="10"/>
      <color indexed="8"/>
      <name val="Times New Roman"/>
      <family val="1"/>
      <charset val="204"/>
    </font>
    <font>
      <b/>
      <sz val="10"/>
      <name val="Arial"/>
      <family val="2"/>
      <charset val="204"/>
    </font>
    <font>
      <i/>
      <sz val="12"/>
      <name val="Times New Roman"/>
      <family val="1"/>
      <charset val="204"/>
    </font>
    <font>
      <b/>
      <i/>
      <sz val="12"/>
      <name val="Times New Roman"/>
      <family val="1"/>
      <charset val="204"/>
    </font>
    <font>
      <i/>
      <sz val="12"/>
      <color indexed="8"/>
      <name val="Times New Roman"/>
      <family val="1"/>
      <charset val="204"/>
    </font>
    <font>
      <b/>
      <i/>
      <sz val="14"/>
      <name val="Times New Roman"/>
      <family val="1"/>
      <charset val="204"/>
    </font>
    <font>
      <sz val="14"/>
      <name val="Times New Roman"/>
      <family val="1"/>
      <charset val="204"/>
    </font>
    <font>
      <sz val="14"/>
      <color indexed="8"/>
      <name val="Calibri"/>
      <family val="2"/>
      <charset val="204"/>
    </font>
    <font>
      <sz val="11"/>
      <name val="Calibri"/>
      <family val="2"/>
      <charset val="204"/>
    </font>
    <font>
      <sz val="7"/>
      <name val="Times New Roman"/>
      <family val="1"/>
      <charset val="204"/>
    </font>
    <font>
      <b/>
      <sz val="10"/>
      <color indexed="8"/>
      <name val="Times New Roman"/>
      <family val="1"/>
      <charset val="204"/>
    </font>
    <font>
      <b/>
      <i/>
      <sz val="10"/>
      <color indexed="8"/>
      <name val="Times New Roman"/>
      <family val="1"/>
      <charset val="204"/>
    </font>
    <font>
      <sz val="12"/>
      <name val="Arial Cyr"/>
      <charset val="204"/>
    </font>
    <font>
      <b/>
      <i/>
      <sz val="9"/>
      <color indexed="8"/>
      <name val="Times New Roman"/>
      <family val="1"/>
      <charset val="204"/>
    </font>
    <font>
      <b/>
      <sz val="9"/>
      <name val="Times New Roman"/>
      <family val="1"/>
      <charset val="204"/>
    </font>
    <font>
      <b/>
      <i/>
      <sz val="9"/>
      <name val="Times New Roman"/>
      <family val="1"/>
      <charset val="204"/>
    </font>
  </fonts>
  <fills count="29">
    <fill>
      <patternFill patternType="none"/>
    </fill>
    <fill>
      <patternFill patternType="gray125"/>
    </fill>
    <fill>
      <patternFill patternType="solid">
        <fgColor indexed="44"/>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53"/>
      </patternFill>
    </fill>
    <fill>
      <patternFill patternType="solid">
        <fgColor indexed="36"/>
      </patternFill>
    </fill>
    <fill>
      <patternFill patternType="solid">
        <fgColor indexed="52"/>
      </patternFill>
    </fill>
    <fill>
      <patternFill patternType="solid">
        <fgColor indexed="56"/>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theme="0"/>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10"/>
      </bottom>
      <diagonal/>
    </border>
    <border>
      <left/>
      <right/>
      <top style="thin">
        <color indexed="56"/>
      </top>
      <bottom style="double">
        <color indexed="56"/>
      </bottom>
      <diagonal/>
    </border>
    <border>
      <left/>
      <right/>
      <top style="thin">
        <color indexed="49"/>
      </top>
      <bottom style="double">
        <color indexed="49"/>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8"/>
      </bottom>
      <diagonal/>
    </border>
    <border>
      <left/>
      <right/>
      <top style="thin">
        <color indexed="8"/>
      </top>
      <bottom/>
      <diagonal/>
    </border>
    <border>
      <left/>
      <right/>
      <top style="thin">
        <color indexed="8"/>
      </top>
      <bottom style="thin">
        <color indexed="8"/>
      </bottom>
      <diagonal/>
    </border>
    <border>
      <left/>
      <right/>
      <top/>
      <bottom style="hair">
        <color indexed="64"/>
      </bottom>
      <diagonal/>
    </border>
  </borders>
  <cellStyleXfs count="197">
    <xf numFmtId="0" fontId="0" fillId="0" borderId="0"/>
    <xf numFmtId="0" fontId="11" fillId="2" borderId="0" applyNumberFormat="0" applyBorder="0" applyAlignment="0" applyProtection="0"/>
    <xf numFmtId="0" fontId="7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7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7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71" fillId="3"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71" fillId="10"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71" fillId="7"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10" borderId="0" applyNumberFormat="0" applyBorder="0" applyAlignment="0" applyProtection="0"/>
    <xf numFmtId="0" fontId="71" fillId="11"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71" fillId="5" borderId="0" applyNumberFormat="0" applyBorder="0" applyAlignment="0" applyProtection="0"/>
    <xf numFmtId="0" fontId="11" fillId="5" borderId="0" applyNumberFormat="0" applyBorder="0" applyAlignment="0" applyProtection="0"/>
    <xf numFmtId="0" fontId="11" fillId="12" borderId="0" applyNumberFormat="0" applyBorder="0" applyAlignment="0" applyProtection="0"/>
    <xf numFmtId="0" fontId="7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6" borderId="0" applyNumberFormat="0" applyBorder="0" applyAlignment="0" applyProtection="0"/>
    <xf numFmtId="0" fontId="71" fillId="1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7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7" borderId="0" applyNumberFormat="0" applyBorder="0" applyAlignment="0" applyProtection="0"/>
    <xf numFmtId="0" fontId="71" fillId="12"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3" fillId="10" borderId="0" applyNumberFormat="0" applyBorder="0" applyAlignment="0" applyProtection="0"/>
    <xf numFmtId="0" fontId="72"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72" fillId="5"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72" fillId="12" borderId="0" applyNumberFormat="0" applyBorder="0" applyAlignment="0" applyProtection="0"/>
    <xf numFmtId="0" fontId="13" fillId="13" borderId="0" applyNumberFormat="0" applyBorder="0" applyAlignment="0" applyProtection="0"/>
    <xf numFmtId="0" fontId="13" fillId="6" borderId="0" applyNumberFormat="0" applyBorder="0" applyAlignment="0" applyProtection="0"/>
    <xf numFmtId="0" fontId="72" fillId="11" borderId="0" applyNumberFormat="0" applyBorder="0" applyAlignment="0" applyProtection="0"/>
    <xf numFmtId="0" fontId="13" fillId="18" borderId="0" applyNumberFormat="0" applyBorder="0" applyAlignment="0" applyProtection="0"/>
    <xf numFmtId="0" fontId="13" fillId="10" borderId="0" applyNumberFormat="0" applyBorder="0" applyAlignment="0" applyProtection="0"/>
    <xf numFmtId="0" fontId="72" fillId="15" borderId="0" applyNumberFormat="0" applyBorder="0" applyAlignment="0" applyProtection="0"/>
    <xf numFmtId="0" fontId="13" fillId="15" borderId="0" applyNumberFormat="0" applyBorder="0" applyAlignment="0" applyProtection="0"/>
    <xf numFmtId="0" fontId="13" fillId="5" borderId="0" applyNumberFormat="0" applyBorder="0" applyAlignment="0" applyProtection="0"/>
    <xf numFmtId="0" fontId="72" fillId="5" borderId="0" applyNumberFormat="0" applyBorder="0" applyAlignment="0" applyProtection="0"/>
    <xf numFmtId="0" fontId="13" fillId="19" borderId="0" applyNumberFormat="0" applyBorder="0" applyAlignment="0" applyProtection="0"/>
    <xf numFmtId="0" fontId="51" fillId="0" borderId="0"/>
    <xf numFmtId="0" fontId="35" fillId="0" borderId="0"/>
    <xf numFmtId="0" fontId="13" fillId="20" borderId="0" applyNumberFormat="0" applyBorder="0" applyAlignment="0" applyProtection="0"/>
    <xf numFmtId="0" fontId="72" fillId="15"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17" borderId="0" applyNumberFormat="0" applyBorder="0" applyAlignment="0" applyProtection="0"/>
    <xf numFmtId="0" fontId="72" fillId="22" borderId="0" applyNumberFormat="0" applyBorder="0" applyAlignment="0" applyProtection="0"/>
    <xf numFmtId="0" fontId="13" fillId="22" borderId="0" applyNumberFormat="0" applyBorder="0" applyAlignment="0" applyProtection="0"/>
    <xf numFmtId="0" fontId="13" fillId="14" borderId="0" applyNumberFormat="0" applyBorder="0" applyAlignment="0" applyProtection="0"/>
    <xf numFmtId="0" fontId="72" fillId="23"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72" fillId="2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5" borderId="0" applyNumberFormat="0" applyBorder="0" applyAlignment="0" applyProtection="0"/>
    <xf numFmtId="0" fontId="72" fillId="15" borderId="0" applyNumberFormat="0" applyBorder="0" applyAlignment="0" applyProtection="0"/>
    <xf numFmtId="0" fontId="13" fillId="22" borderId="0" applyNumberFormat="0" applyBorder="0" applyAlignment="0" applyProtection="0"/>
    <xf numFmtId="0" fontId="72" fillId="17" borderId="0" applyNumberFormat="0" applyBorder="0" applyAlignment="0" applyProtection="0"/>
    <xf numFmtId="0" fontId="13" fillId="17" borderId="0" applyNumberFormat="0" applyBorder="0" applyAlignment="0" applyProtection="0"/>
    <xf numFmtId="0" fontId="14" fillId="12" borderId="1" applyNumberFormat="0" applyAlignment="0" applyProtection="0"/>
    <xf numFmtId="0" fontId="73" fillId="12" borderId="1" applyNumberFormat="0" applyAlignment="0" applyProtection="0"/>
    <xf numFmtId="0" fontId="14" fillId="3" borderId="1" applyNumberFormat="0" applyAlignment="0" applyProtection="0"/>
    <xf numFmtId="0" fontId="22" fillId="25" borderId="2" applyNumberFormat="0" applyAlignment="0" applyProtection="0"/>
    <xf numFmtId="0" fontId="74" fillId="25" borderId="2" applyNumberFormat="0" applyAlignment="0" applyProtection="0"/>
    <xf numFmtId="0" fontId="22" fillId="11" borderId="2" applyNumberFormat="0" applyAlignment="0" applyProtection="0"/>
    <xf numFmtId="0" fontId="22" fillId="11" borderId="2" applyNumberFormat="0" applyAlignment="0" applyProtection="0"/>
    <xf numFmtId="0" fontId="19" fillId="25" borderId="1" applyNumberFormat="0" applyAlignment="0" applyProtection="0"/>
    <xf numFmtId="0" fontId="75" fillId="25" borderId="1" applyNumberFormat="0" applyAlignment="0" applyProtection="0"/>
    <xf numFmtId="0" fontId="37" fillId="11" borderId="1" applyNumberFormat="0" applyAlignment="0" applyProtection="0"/>
    <xf numFmtId="0" fontId="37" fillId="11" borderId="1" applyNumberFormat="0" applyAlignment="0" applyProtection="0"/>
    <xf numFmtId="0" fontId="76" fillId="0" borderId="3" applyNumberFormat="0" applyFill="0" applyAlignment="0" applyProtection="0"/>
    <xf numFmtId="0" fontId="77" fillId="0" borderId="4" applyNumberFormat="0" applyFill="0" applyAlignment="0" applyProtection="0"/>
    <xf numFmtId="0" fontId="78" fillId="0" borderId="5" applyNumberFormat="0" applyFill="0" applyAlignment="0" applyProtection="0"/>
    <xf numFmtId="0" fontId="78" fillId="0" borderId="0" applyNumberForma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0" fontId="51" fillId="0" borderId="0"/>
    <xf numFmtId="0" fontId="52" fillId="0" borderId="0"/>
    <xf numFmtId="0" fontId="52" fillId="0" borderId="0"/>
    <xf numFmtId="0" fontId="52" fillId="0" borderId="0"/>
    <xf numFmtId="0" fontId="52" fillId="0" borderId="0"/>
    <xf numFmtId="0" fontId="52" fillId="0" borderId="0"/>
    <xf numFmtId="0" fontId="36" fillId="0" borderId="0"/>
    <xf numFmtId="0" fontId="45" fillId="0" borderId="0"/>
    <xf numFmtId="0" fontId="51" fillId="0" borderId="0"/>
    <xf numFmtId="0" fontId="51" fillId="0" borderId="0"/>
    <xf numFmtId="0" fontId="11" fillId="0" borderId="0"/>
    <xf numFmtId="0" fontId="11" fillId="0" borderId="0"/>
    <xf numFmtId="0" fontId="11" fillId="0" borderId="0"/>
    <xf numFmtId="0" fontId="11" fillId="0" borderId="0"/>
    <xf numFmtId="0" fontId="11" fillId="0" borderId="0"/>
    <xf numFmtId="0" fontId="20" fillId="0" borderId="7" applyNumberFormat="0" applyFill="0" applyAlignment="0" applyProtection="0"/>
    <xf numFmtId="0" fontId="79" fillId="0" borderId="8"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7" fillId="26" borderId="10" applyNumberFormat="0" applyAlignment="0" applyProtection="0"/>
    <xf numFmtId="0" fontId="80" fillId="26" borderId="10" applyNumberFormat="0" applyAlignment="0" applyProtection="0"/>
    <xf numFmtId="0" fontId="17" fillId="26" borderId="10"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8" fillId="0" borderId="0" applyNumberFormat="0" applyFill="0" applyBorder="0" applyAlignment="0" applyProtection="0"/>
    <xf numFmtId="0" fontId="23" fillId="12" borderId="0" applyNumberFormat="0" applyBorder="0" applyAlignment="0" applyProtection="0"/>
    <xf numFmtId="0" fontId="81"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51" fillId="0" borderId="0"/>
    <xf numFmtId="0" fontId="11" fillId="0" borderId="0"/>
    <xf numFmtId="0" fontId="11" fillId="0" borderId="0"/>
    <xf numFmtId="0" fontId="46" fillId="0" borderId="0"/>
    <xf numFmtId="0" fontId="51" fillId="0" borderId="0"/>
    <xf numFmtId="0" fontId="51" fillId="0" borderId="0"/>
    <xf numFmtId="0" fontId="21" fillId="9" borderId="0" applyNumberFormat="0" applyBorder="0" applyAlignment="0" applyProtection="0"/>
    <xf numFmtId="0" fontId="82" fillId="6" borderId="0" applyNumberFormat="0" applyBorder="0" applyAlignment="0" applyProtection="0"/>
    <xf numFmtId="0" fontId="21" fillId="6" borderId="0" applyNumberFormat="0" applyBorder="0" applyAlignment="0" applyProtection="0"/>
    <xf numFmtId="0" fontId="24" fillId="0" borderId="0" applyNumberFormat="0" applyFill="0" applyBorder="0" applyAlignment="0" applyProtection="0"/>
    <xf numFmtId="0" fontId="83" fillId="0" borderId="0" applyNumberFormat="0" applyFill="0" applyBorder="0" applyAlignment="0" applyProtection="0"/>
    <xf numFmtId="0" fontId="27" fillId="7" borderId="11" applyNumberFormat="0" applyFont="0" applyAlignment="0" applyProtection="0"/>
    <xf numFmtId="0" fontId="51" fillId="7" borderId="11" applyNumberFormat="0" applyFont="0" applyAlignment="0" applyProtection="0"/>
    <xf numFmtId="0" fontId="51" fillId="7" borderId="11"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6" fillId="0" borderId="6" applyNumberFormat="0" applyFill="0" applyAlignment="0" applyProtection="0"/>
    <xf numFmtId="0" fontId="84" fillId="0" borderId="12" applyNumberFormat="0" applyFill="0" applyAlignment="0" applyProtection="0"/>
    <xf numFmtId="0" fontId="40" fillId="0" borderId="12" applyNumberFormat="0" applyFill="0" applyAlignment="0" applyProtection="0"/>
    <xf numFmtId="0" fontId="46" fillId="0" borderId="0"/>
    <xf numFmtId="0" fontId="16" fillId="0" borderId="0" applyNumberFormat="0" applyFill="0" applyBorder="0" applyAlignment="0" applyProtection="0"/>
    <xf numFmtId="0" fontId="85" fillId="0" borderId="0" applyNumberFormat="0" applyFill="0" applyBorder="0" applyAlignment="0" applyProtection="0"/>
    <xf numFmtId="183" fontId="35" fillId="0" borderId="0" applyFont="0" applyFill="0" applyBorder="0" applyAlignment="0" applyProtection="0"/>
    <xf numFmtId="184" fontId="35"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1" fontId="51" fillId="0" borderId="0" applyFont="0" applyFill="0" applyBorder="0" applyAlignment="0" applyProtection="0"/>
    <xf numFmtId="164" fontId="51" fillId="0" borderId="0" applyFont="0" applyFill="0" applyBorder="0" applyAlignment="0" applyProtection="0"/>
    <xf numFmtId="0" fontId="15" fillId="10" borderId="0" applyNumberFormat="0" applyBorder="0" applyAlignment="0" applyProtection="0"/>
    <xf numFmtId="0" fontId="86" fillId="8" borderId="0" applyNumberFormat="0" applyBorder="0" applyAlignment="0" applyProtection="0"/>
    <xf numFmtId="0" fontId="15" fillId="8" borderId="0" applyNumberFormat="0" applyBorder="0" applyAlignment="0" applyProtection="0"/>
  </cellStyleXfs>
  <cellXfs count="573">
    <xf numFmtId="0" fontId="0" fillId="0" borderId="0" xfId="0"/>
    <xf numFmtId="0" fontId="1" fillId="0" borderId="0" xfId="0" applyNumberFormat="1" applyFont="1" applyFill="1" applyAlignment="1" applyProtection="1"/>
    <xf numFmtId="0" fontId="2" fillId="0" borderId="0" xfId="0" applyNumberFormat="1" applyFont="1" applyFill="1" applyAlignment="1" applyProtection="1">
      <alignment horizontal="center" vertical="center" wrapText="1"/>
    </xf>
    <xf numFmtId="0" fontId="5" fillId="0" borderId="13" xfId="0" applyNumberFormat="1" applyFont="1" applyFill="1" applyBorder="1" applyAlignment="1" applyProtection="1">
      <alignment horizontal="center" vertical="center"/>
    </xf>
    <xf numFmtId="0" fontId="7" fillId="0" borderId="13" xfId="0" applyNumberFormat="1" applyFont="1" applyFill="1" applyBorder="1" applyAlignment="1" applyProtection="1">
      <alignment wrapText="1"/>
    </xf>
    <xf numFmtId="180" fontId="7" fillId="0" borderId="13" xfId="0" applyNumberFormat="1" applyFont="1" applyFill="1" applyBorder="1" applyAlignment="1" applyProtection="1">
      <alignment vertical="center"/>
    </xf>
    <xf numFmtId="0" fontId="2" fillId="0" borderId="14" xfId="0" applyFont="1" applyFill="1" applyBorder="1" applyAlignment="1">
      <alignment horizontal="right"/>
    </xf>
    <xf numFmtId="0" fontId="12" fillId="0" borderId="0" xfId="0" applyFont="1" applyFill="1"/>
    <xf numFmtId="0" fontId="12" fillId="0" borderId="0" xfId="0" applyNumberFormat="1" applyFont="1" applyFill="1" applyAlignment="1" applyProtection="1"/>
    <xf numFmtId="0" fontId="12" fillId="0" borderId="15" xfId="0" applyNumberFormat="1" applyFont="1" applyFill="1" applyBorder="1" applyAlignment="1" applyProtection="1"/>
    <xf numFmtId="0" fontId="12" fillId="0" borderId="16" xfId="0" applyNumberFormat="1" applyFont="1" applyFill="1" applyBorder="1" applyAlignment="1" applyProtection="1"/>
    <xf numFmtId="0" fontId="12" fillId="0" borderId="14" xfId="0" applyNumberFormat="1" applyFont="1" applyFill="1" applyBorder="1" applyAlignment="1" applyProtection="1">
      <alignment horizontal="center" vertical="center" wrapText="1"/>
    </xf>
    <xf numFmtId="0" fontId="12" fillId="0" borderId="17"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xf numFmtId="0" fontId="12" fillId="0" borderId="13" xfId="0" applyNumberFormat="1" applyFont="1" applyFill="1" applyBorder="1" applyAlignment="1" applyProtection="1">
      <alignment horizontal="center" vertical="center"/>
    </xf>
    <xf numFmtId="0" fontId="9" fillId="0" borderId="14" xfId="0" applyNumberFormat="1" applyFont="1" applyFill="1" applyBorder="1" applyAlignment="1" applyProtection="1">
      <alignment horizontal="center" vertical="center" wrapText="1"/>
    </xf>
    <xf numFmtId="180" fontId="4" fillId="0" borderId="19" xfId="0" applyNumberFormat="1" applyFont="1" applyFill="1" applyBorder="1" applyAlignment="1" applyProtection="1">
      <alignment vertical="top"/>
    </xf>
    <xf numFmtId="0" fontId="4" fillId="0" borderId="13" xfId="0" applyNumberFormat="1" applyFont="1" applyFill="1" applyBorder="1" applyAlignment="1" applyProtection="1">
      <alignment horizontal="center" vertical="top"/>
    </xf>
    <xf numFmtId="0" fontId="5" fillId="0" borderId="13" xfId="0" applyNumberFormat="1" applyFont="1" applyFill="1" applyBorder="1" applyAlignment="1" applyProtection="1">
      <alignment horizontal="center" vertical="top"/>
    </xf>
    <xf numFmtId="0" fontId="4" fillId="0" borderId="13" xfId="0" applyNumberFormat="1" applyFont="1" applyFill="1" applyBorder="1" applyAlignment="1" applyProtection="1">
      <alignment vertical="top" wrapText="1"/>
    </xf>
    <xf numFmtId="180" fontId="4" fillId="0" borderId="13" xfId="0" applyNumberFormat="1" applyFont="1" applyFill="1" applyBorder="1" applyAlignment="1" applyProtection="1">
      <alignment vertical="top"/>
    </xf>
    <xf numFmtId="0" fontId="5" fillId="0" borderId="13" xfId="0" applyNumberFormat="1" applyFont="1" applyFill="1" applyBorder="1" applyAlignment="1" applyProtection="1">
      <alignment vertical="top" wrapText="1"/>
    </xf>
    <xf numFmtId="180" fontId="5" fillId="0" borderId="13" xfId="0" applyNumberFormat="1" applyFont="1" applyFill="1" applyBorder="1" applyAlignment="1" applyProtection="1">
      <alignment vertical="top"/>
    </xf>
    <xf numFmtId="0" fontId="12" fillId="0" borderId="13" xfId="0" applyNumberFormat="1" applyFont="1" applyFill="1" applyBorder="1" applyAlignment="1" applyProtection="1">
      <alignment horizontal="center" vertical="top"/>
    </xf>
    <xf numFmtId="0" fontId="12" fillId="0" borderId="13" xfId="0" applyNumberFormat="1" applyFont="1" applyFill="1" applyBorder="1" applyAlignment="1" applyProtection="1">
      <alignment vertical="top" wrapText="1"/>
    </xf>
    <xf numFmtId="180" fontId="6" fillId="0" borderId="13" xfId="0" applyNumberFormat="1" applyFont="1" applyFill="1" applyBorder="1" applyAlignment="1" applyProtection="1">
      <alignment vertical="top"/>
    </xf>
    <xf numFmtId="0" fontId="7" fillId="0" borderId="13" xfId="0" applyNumberFormat="1" applyFont="1" applyFill="1" applyBorder="1" applyAlignment="1" applyProtection="1">
      <alignment vertical="top" wrapText="1"/>
    </xf>
    <xf numFmtId="180" fontId="7" fillId="0" borderId="13" xfId="0" applyNumberFormat="1" applyFont="1" applyFill="1" applyBorder="1" applyAlignment="1" applyProtection="1">
      <alignment vertical="top"/>
    </xf>
    <xf numFmtId="0" fontId="27" fillId="0" borderId="0" xfId="0" applyNumberFormat="1" applyFont="1" applyFill="1" applyAlignment="1" applyProtection="1"/>
    <xf numFmtId="0" fontId="27" fillId="0" borderId="0" xfId="0" applyFont="1" applyFill="1"/>
    <xf numFmtId="0" fontId="26" fillId="0" borderId="0" xfId="0" applyNumberFormat="1" applyFont="1" applyFill="1" applyAlignment="1" applyProtection="1">
      <alignment horizontal="right" vertical="center"/>
    </xf>
    <xf numFmtId="0" fontId="1" fillId="0" borderId="20" xfId="0" applyNumberFormat="1" applyFont="1" applyFill="1" applyBorder="1" applyAlignment="1" applyProtection="1">
      <alignment horizontal="center" vertical="top" wrapText="1"/>
    </xf>
    <xf numFmtId="0" fontId="1" fillId="0" borderId="0" xfId="0" applyFont="1" applyFill="1"/>
    <xf numFmtId="0" fontId="30" fillId="0" borderId="19" xfId="0" applyNumberFormat="1" applyFont="1" applyFill="1" applyBorder="1" applyAlignment="1" applyProtection="1">
      <alignment horizontal="center" vertical="top"/>
    </xf>
    <xf numFmtId="0" fontId="30" fillId="0" borderId="19" xfId="0" applyNumberFormat="1" applyFont="1" applyFill="1" applyBorder="1" applyAlignment="1" applyProtection="1">
      <alignment horizontal="left" vertical="top"/>
    </xf>
    <xf numFmtId="180" fontId="30" fillId="0" borderId="19" xfId="0" applyNumberFormat="1" applyFont="1" applyFill="1" applyBorder="1" applyAlignment="1" applyProtection="1">
      <alignment horizontal="right" vertical="top"/>
    </xf>
    <xf numFmtId="0" fontId="31" fillId="0" borderId="14" xfId="0" applyNumberFormat="1" applyFont="1" applyFill="1" applyBorder="1" applyAlignment="1" applyProtection="1">
      <alignment horizontal="center" vertical="top"/>
    </xf>
    <xf numFmtId="0" fontId="31" fillId="0" borderId="14" xfId="0" applyNumberFormat="1" applyFont="1" applyFill="1" applyBorder="1" applyAlignment="1" applyProtection="1">
      <alignment vertical="top" wrapText="1"/>
    </xf>
    <xf numFmtId="180" fontId="31" fillId="0" borderId="14" xfId="0" applyNumberFormat="1" applyFont="1" applyFill="1" applyBorder="1" applyAlignment="1" applyProtection="1">
      <alignment horizontal="right" vertical="top"/>
    </xf>
    <xf numFmtId="0" fontId="27" fillId="0" borderId="14" xfId="0" applyNumberFormat="1" applyFont="1" applyFill="1" applyBorder="1" applyAlignment="1" applyProtection="1">
      <alignment horizontal="center" vertical="top"/>
    </xf>
    <xf numFmtId="0" fontId="27" fillId="0" borderId="14" xfId="0" applyNumberFormat="1" applyFont="1" applyFill="1" applyBorder="1" applyAlignment="1" applyProtection="1">
      <alignment vertical="top" wrapText="1"/>
    </xf>
    <xf numFmtId="180" fontId="27" fillId="0" borderId="14" xfId="0" applyNumberFormat="1" applyFont="1" applyFill="1" applyBorder="1" applyAlignment="1" applyProtection="1">
      <alignment horizontal="right" vertical="top"/>
    </xf>
    <xf numFmtId="0" fontId="31" fillId="0" borderId="19" xfId="0" applyNumberFormat="1" applyFont="1" applyFill="1" applyBorder="1" applyAlignment="1" applyProtection="1">
      <alignment vertical="top" wrapText="1"/>
    </xf>
    <xf numFmtId="180" fontId="31" fillId="0" borderId="19" xfId="0" applyNumberFormat="1" applyFont="1" applyFill="1" applyBorder="1" applyAlignment="1" applyProtection="1">
      <alignment horizontal="right" vertical="top" wrapText="1"/>
    </xf>
    <xf numFmtId="0" fontId="31" fillId="0" borderId="19" xfId="0" applyNumberFormat="1" applyFont="1" applyFill="1" applyBorder="1" applyAlignment="1" applyProtection="1">
      <alignment horizontal="center" vertical="top"/>
    </xf>
    <xf numFmtId="180" fontId="31" fillId="0" borderId="19" xfId="0" applyNumberFormat="1" applyFont="1" applyFill="1" applyBorder="1" applyAlignment="1" applyProtection="1">
      <alignment horizontal="right" vertical="top"/>
    </xf>
    <xf numFmtId="0" fontId="32" fillId="0" borderId="14" xfId="0" applyNumberFormat="1" applyFont="1" applyFill="1" applyBorder="1" applyAlignment="1" applyProtection="1">
      <alignment horizontal="center" vertical="top"/>
    </xf>
    <xf numFmtId="0" fontId="32" fillId="0" borderId="14" xfId="0" applyNumberFormat="1" applyFont="1" applyFill="1" applyBorder="1" applyAlignment="1" applyProtection="1">
      <alignment vertical="top" wrapText="1"/>
    </xf>
    <xf numFmtId="180" fontId="32" fillId="0" borderId="14" xfId="0" applyNumberFormat="1" applyFont="1" applyFill="1" applyBorder="1" applyAlignment="1" applyProtection="1">
      <alignment horizontal="right" vertical="top"/>
    </xf>
    <xf numFmtId="0" fontId="33" fillId="0" borderId="14" xfId="0" applyNumberFormat="1" applyFont="1" applyFill="1" applyBorder="1" applyAlignment="1" applyProtection="1">
      <alignment horizontal="center" vertical="top"/>
    </xf>
    <xf numFmtId="0" fontId="33" fillId="0" borderId="14" xfId="0" applyNumberFormat="1" applyFont="1" applyFill="1" applyBorder="1" applyAlignment="1" applyProtection="1">
      <alignment vertical="top" wrapText="1"/>
    </xf>
    <xf numFmtId="180" fontId="33" fillId="0" borderId="14" xfId="0" applyNumberFormat="1" applyFont="1" applyFill="1" applyBorder="1" applyAlignment="1" applyProtection="1">
      <alignment horizontal="right" vertical="top"/>
    </xf>
    <xf numFmtId="0" fontId="2" fillId="0" borderId="0" xfId="0" applyNumberFormat="1" applyFont="1" applyFill="1" applyAlignment="1" applyProtection="1">
      <alignment horizontal="right" vertical="center"/>
    </xf>
    <xf numFmtId="0" fontId="1" fillId="0" borderId="0" xfId="0" applyNumberFormat="1" applyFont="1" applyFill="1" applyAlignment="1" applyProtection="1">
      <alignment vertical="top"/>
    </xf>
    <xf numFmtId="0" fontId="1" fillId="0" borderId="0" xfId="0" applyFont="1" applyFill="1" applyAlignment="1">
      <alignment vertical="top"/>
    </xf>
    <xf numFmtId="0" fontId="34" fillId="0" borderId="19" xfId="0" applyNumberFormat="1" applyFont="1" applyFill="1" applyBorder="1" applyAlignment="1" applyProtection="1">
      <alignment horizontal="left" vertical="center"/>
    </xf>
    <xf numFmtId="0" fontId="34" fillId="0" borderId="19" xfId="0" applyNumberFormat="1" applyFont="1" applyFill="1" applyBorder="1" applyAlignment="1" applyProtection="1">
      <alignment vertical="center"/>
    </xf>
    <xf numFmtId="180" fontId="34" fillId="0" borderId="19" xfId="0" applyNumberFormat="1" applyFont="1" applyFill="1" applyBorder="1" applyAlignment="1" applyProtection="1">
      <alignment horizontal="right" vertical="center"/>
    </xf>
    <xf numFmtId="0" fontId="35" fillId="0" borderId="0" xfId="0" applyNumberFormat="1" applyFont="1" applyFill="1" applyAlignment="1" applyProtection="1">
      <alignment vertical="center"/>
    </xf>
    <xf numFmtId="0" fontId="1" fillId="0" borderId="0" xfId="0" applyNumberFormat="1" applyFont="1" applyFill="1" applyAlignment="1" applyProtection="1">
      <alignment vertical="center"/>
    </xf>
    <xf numFmtId="0" fontId="27" fillId="0" borderId="0" xfId="0" applyFont="1" applyFill="1" applyAlignment="1" applyProtection="1">
      <alignment vertical="center"/>
    </xf>
    <xf numFmtId="0" fontId="4" fillId="0" borderId="19" xfId="0" applyNumberFormat="1" applyFont="1" applyFill="1" applyBorder="1" applyAlignment="1" applyProtection="1">
      <alignment horizontal="left" vertical="top"/>
    </xf>
    <xf numFmtId="0" fontId="4" fillId="0" borderId="19" xfId="0" applyNumberFormat="1" applyFont="1" applyFill="1" applyBorder="1" applyAlignment="1" applyProtection="1">
      <alignment vertical="top" wrapText="1"/>
    </xf>
    <xf numFmtId="180" fontId="4" fillId="0" borderId="19" xfId="0" applyNumberFormat="1" applyFont="1" applyFill="1" applyBorder="1" applyAlignment="1" applyProtection="1">
      <alignment horizontal="right" vertical="top"/>
    </xf>
    <xf numFmtId="0" fontId="8" fillId="0" borderId="14" xfId="0" applyNumberFormat="1" applyFont="1" applyFill="1" applyBorder="1" applyAlignment="1" applyProtection="1">
      <alignment horizontal="left" vertical="top"/>
    </xf>
    <xf numFmtId="0" fontId="8" fillId="0" borderId="14" xfId="0" applyNumberFormat="1" applyFont="1" applyFill="1" applyBorder="1" applyAlignment="1" applyProtection="1">
      <alignment vertical="top" wrapText="1"/>
    </xf>
    <xf numFmtId="180" fontId="8" fillId="0" borderId="14" xfId="0" applyNumberFormat="1" applyFont="1" applyFill="1" applyBorder="1" applyAlignment="1" applyProtection="1">
      <alignment horizontal="right" vertical="top"/>
    </xf>
    <xf numFmtId="0" fontId="1" fillId="0" borderId="14" xfId="0" applyNumberFormat="1" applyFont="1" applyFill="1" applyBorder="1" applyAlignment="1" applyProtection="1">
      <alignment horizontal="left" vertical="top"/>
    </xf>
    <xf numFmtId="0" fontId="1" fillId="0" borderId="14" xfId="0" applyNumberFormat="1" applyFont="1" applyFill="1" applyBorder="1" applyAlignment="1" applyProtection="1">
      <alignment vertical="top" wrapText="1"/>
    </xf>
    <xf numFmtId="180" fontId="1" fillId="0" borderId="14" xfId="0" applyNumberFormat="1" applyFont="1" applyFill="1" applyBorder="1" applyAlignment="1" applyProtection="1">
      <alignment horizontal="right" vertical="top"/>
    </xf>
    <xf numFmtId="0" fontId="6" fillId="0" borderId="14" xfId="0" applyNumberFormat="1" applyFont="1" applyFill="1" applyBorder="1" applyAlignment="1" applyProtection="1">
      <alignment horizontal="left" vertical="top"/>
    </xf>
    <xf numFmtId="0" fontId="6" fillId="0" borderId="14" xfId="0" applyNumberFormat="1" applyFont="1" applyFill="1" applyBorder="1" applyAlignment="1" applyProtection="1">
      <alignment vertical="top" wrapText="1"/>
    </xf>
    <xf numFmtId="180" fontId="6" fillId="0" borderId="14" xfId="0" applyNumberFormat="1" applyFont="1" applyFill="1" applyBorder="1" applyAlignment="1" applyProtection="1">
      <alignment horizontal="right" vertical="top"/>
    </xf>
    <xf numFmtId="0" fontId="6" fillId="0" borderId="0" xfId="0" applyNumberFormat="1" applyFont="1" applyFill="1" applyAlignment="1" applyProtection="1"/>
    <xf numFmtId="0" fontId="6" fillId="0" borderId="0" xfId="0" applyFont="1" applyFill="1"/>
    <xf numFmtId="0" fontId="27" fillId="0" borderId="0" xfId="139" applyNumberFormat="1" applyFont="1" applyFill="1" applyAlignment="1" applyProtection="1"/>
    <xf numFmtId="0" fontId="36" fillId="0" borderId="0" xfId="139" applyNumberFormat="1" applyFont="1" applyFill="1" applyAlignment="1" applyProtection="1"/>
    <xf numFmtId="0" fontId="36" fillId="0" borderId="0" xfId="139" applyFont="1" applyFill="1"/>
    <xf numFmtId="0" fontId="26" fillId="0" borderId="0" xfId="139" applyNumberFormat="1" applyFont="1" applyFill="1" applyAlignment="1" applyProtection="1">
      <alignment horizontal="center" vertical="center" wrapText="1"/>
    </xf>
    <xf numFmtId="0" fontId="42" fillId="0" borderId="0" xfId="139" applyNumberFormat="1" applyFont="1" applyFill="1" applyAlignment="1" applyProtection="1">
      <alignment horizontal="center"/>
    </xf>
    <xf numFmtId="0" fontId="36" fillId="0" borderId="0" xfId="139" applyFont="1" applyFill="1" applyAlignment="1">
      <alignment horizontal="center"/>
    </xf>
    <xf numFmtId="0" fontId="26" fillId="0" borderId="0" xfId="139" applyFont="1" applyFill="1" applyAlignment="1">
      <alignment horizontal="right"/>
    </xf>
    <xf numFmtId="0" fontId="36" fillId="0" borderId="15" xfId="139" applyNumberFormat="1" applyFont="1" applyFill="1" applyBorder="1" applyAlignment="1" applyProtection="1"/>
    <xf numFmtId="0" fontId="36" fillId="0" borderId="16" xfId="139" applyNumberFormat="1" applyFont="1" applyFill="1" applyBorder="1" applyAlignment="1" applyProtection="1"/>
    <xf numFmtId="0" fontId="36" fillId="0" borderId="21" xfId="139" applyNumberFormat="1" applyFont="1" applyFill="1" applyBorder="1" applyAlignment="1" applyProtection="1">
      <alignment horizontal="center" vertical="center" wrapText="1"/>
    </xf>
    <xf numFmtId="0" fontId="36" fillId="0" borderId="22" xfId="139" applyNumberFormat="1" applyFont="1" applyFill="1" applyBorder="1" applyAlignment="1" applyProtection="1">
      <alignment horizontal="center" vertical="center" wrapText="1"/>
    </xf>
    <xf numFmtId="0" fontId="36" fillId="0" borderId="20" xfId="139" applyNumberFormat="1" applyFont="1" applyFill="1" applyBorder="1" applyAlignment="1" applyProtection="1">
      <alignment horizontal="center" vertical="center" wrapText="1"/>
    </xf>
    <xf numFmtId="0" fontId="36" fillId="0" borderId="23" xfId="139" applyNumberFormat="1" applyFont="1" applyFill="1" applyBorder="1" applyAlignment="1" applyProtection="1">
      <alignment horizontal="center" vertical="center" wrapText="1"/>
    </xf>
    <xf numFmtId="180" fontId="43" fillId="0" borderId="14" xfId="139" applyNumberFormat="1" applyFont="1" applyFill="1" applyBorder="1" applyAlignment="1" applyProtection="1">
      <alignment vertical="top"/>
    </xf>
    <xf numFmtId="180" fontId="31" fillId="0" borderId="14" xfId="139" applyNumberFormat="1" applyFont="1" applyFill="1" applyBorder="1" applyAlignment="1" applyProtection="1">
      <alignment vertical="top"/>
    </xf>
    <xf numFmtId="180" fontId="31" fillId="0" borderId="19" xfId="139" applyNumberFormat="1" applyFont="1" applyFill="1" applyBorder="1" applyAlignment="1" applyProtection="1">
      <alignment vertical="top"/>
    </xf>
    <xf numFmtId="0" fontId="31" fillId="0" borderId="19" xfId="139" applyNumberFormat="1" applyFont="1" applyFill="1" applyBorder="1" applyAlignment="1" applyProtection="1">
      <alignment horizontal="center" vertical="top"/>
    </xf>
    <xf numFmtId="0" fontId="32" fillId="0" borderId="19" xfId="139" applyNumberFormat="1" applyFont="1" applyFill="1" applyBorder="1" applyAlignment="1" applyProtection="1">
      <alignment horizontal="center" vertical="top"/>
    </xf>
    <xf numFmtId="0" fontId="31" fillId="0" borderId="19" xfId="139" applyNumberFormat="1" applyFont="1" applyFill="1" applyBorder="1" applyAlignment="1" applyProtection="1">
      <alignment vertical="top" wrapText="1"/>
    </xf>
    <xf numFmtId="0" fontId="32" fillId="0" borderId="19" xfId="139" applyNumberFormat="1" applyFont="1" applyFill="1" applyBorder="1" applyAlignment="1" applyProtection="1">
      <alignment vertical="top" wrapText="1"/>
    </xf>
    <xf numFmtId="180" fontId="32" fillId="0" borderId="19" xfId="139" applyNumberFormat="1" applyFont="1" applyFill="1" applyBorder="1" applyAlignment="1" applyProtection="1">
      <alignment vertical="top"/>
    </xf>
    <xf numFmtId="0" fontId="36" fillId="0" borderId="19" xfId="139" applyNumberFormat="1" applyFont="1" applyFill="1" applyBorder="1" applyAlignment="1" applyProtection="1">
      <alignment horizontal="center" vertical="top"/>
    </xf>
    <xf numFmtId="0" fontId="36" fillId="0" borderId="19" xfId="139" applyNumberFormat="1" applyFont="1" applyFill="1" applyBorder="1" applyAlignment="1" applyProtection="1">
      <alignment vertical="top" wrapText="1"/>
    </xf>
    <xf numFmtId="180" fontId="44" fillId="0" borderId="19" xfId="139" applyNumberFormat="1" applyFont="1" applyFill="1" applyBorder="1" applyAlignment="1" applyProtection="1">
      <alignment vertical="top"/>
    </xf>
    <xf numFmtId="0" fontId="1" fillId="0" borderId="0" xfId="140" applyFont="1" applyFill="1" applyAlignment="1">
      <alignment horizontal="center" vertical="center"/>
    </xf>
    <xf numFmtId="0" fontId="47" fillId="0" borderId="0" xfId="140" applyFont="1" applyAlignment="1">
      <alignment horizontal="center"/>
    </xf>
    <xf numFmtId="0" fontId="1" fillId="0" borderId="0" xfId="140" applyFont="1" applyFill="1" applyAlignment="1">
      <alignment vertical="center"/>
    </xf>
    <xf numFmtId="0" fontId="47" fillId="0" borderId="0" xfId="140" applyFont="1"/>
    <xf numFmtId="0" fontId="49" fillId="0" borderId="0" xfId="140" applyFont="1" applyAlignment="1"/>
    <xf numFmtId="1" fontId="25" fillId="0" borderId="0" xfId="165" applyNumberFormat="1" applyFont="1" applyFill="1" applyBorder="1" applyAlignment="1">
      <alignment horizontal="center" vertical="center" wrapText="1"/>
    </xf>
    <xf numFmtId="180" fontId="1" fillId="0" borderId="0" xfId="140" applyNumberFormat="1" applyFont="1" applyFill="1" applyAlignment="1">
      <alignment horizontal="center" vertical="center"/>
    </xf>
    <xf numFmtId="180" fontId="1" fillId="0" borderId="0" xfId="140" applyNumberFormat="1" applyFont="1" applyFill="1" applyAlignment="1">
      <alignment horizontal="left" vertical="center"/>
    </xf>
    <xf numFmtId="180" fontId="1" fillId="0" borderId="0" xfId="140" applyNumberFormat="1" applyFont="1" applyFill="1" applyAlignment="1">
      <alignment horizontal="right" vertical="center"/>
    </xf>
    <xf numFmtId="180" fontId="1" fillId="0" borderId="0" xfId="140" applyNumberFormat="1" applyFont="1" applyFill="1" applyAlignment="1">
      <alignment vertical="center"/>
    </xf>
    <xf numFmtId="4" fontId="25" fillId="0" borderId="20" xfId="165" applyNumberFormat="1" applyFont="1" applyFill="1" applyBorder="1" applyAlignment="1">
      <alignment horizontal="center" vertical="center" wrapText="1"/>
    </xf>
    <xf numFmtId="180" fontId="25" fillId="27" borderId="20" xfId="140" applyNumberFormat="1" applyFont="1" applyFill="1" applyBorder="1" applyAlignment="1">
      <alignment horizontal="center" vertical="center" wrapText="1"/>
    </xf>
    <xf numFmtId="0" fontId="4" fillId="0" borderId="0" xfId="140" applyFont="1" applyFill="1" applyAlignment="1">
      <alignment horizontal="center" vertical="center"/>
    </xf>
    <xf numFmtId="4" fontId="50" fillId="27" borderId="20" xfId="140" applyNumberFormat="1" applyFont="1" applyFill="1" applyBorder="1" applyAlignment="1">
      <alignment horizontal="center" vertical="top" wrapText="1"/>
    </xf>
    <xf numFmtId="4" fontId="50" fillId="27" borderId="20" xfId="140" applyNumberFormat="1" applyFont="1" applyFill="1" applyBorder="1" applyAlignment="1">
      <alignment horizontal="center" vertical="center" wrapText="1"/>
    </xf>
    <xf numFmtId="1" fontId="25" fillId="27" borderId="20" xfId="165" applyNumberFormat="1" applyFont="1" applyFill="1" applyBorder="1" applyAlignment="1">
      <alignment horizontal="center" vertical="center"/>
    </xf>
    <xf numFmtId="4" fontId="25" fillId="27" borderId="20" xfId="165" applyNumberFormat="1" applyFont="1" applyFill="1" applyBorder="1" applyAlignment="1">
      <alignment horizontal="left" vertical="center"/>
    </xf>
    <xf numFmtId="0" fontId="25" fillId="27" borderId="0" xfId="140" applyFont="1" applyFill="1" applyAlignment="1">
      <alignment horizontal="right" vertical="center"/>
    </xf>
    <xf numFmtId="180" fontId="3" fillId="27" borderId="20" xfId="140" applyNumberFormat="1" applyFont="1" applyFill="1" applyBorder="1" applyAlignment="1">
      <alignment horizontal="center" vertical="center"/>
    </xf>
    <xf numFmtId="0" fontId="3" fillId="27" borderId="0" xfId="140" applyFont="1" applyFill="1" applyAlignment="1">
      <alignment horizontal="right" vertical="center"/>
    </xf>
    <xf numFmtId="0" fontId="1" fillId="0" borderId="0" xfId="140" applyFont="1" applyBorder="1" applyAlignment="1">
      <alignment horizontal="center" vertical="center"/>
    </xf>
    <xf numFmtId="0" fontId="1" fillId="0" borderId="0" xfId="140" applyFont="1" applyBorder="1" applyAlignment="1">
      <alignment horizontal="left" vertical="center"/>
    </xf>
    <xf numFmtId="0" fontId="1" fillId="0" borderId="0" xfId="140" applyFont="1" applyBorder="1" applyAlignment="1">
      <alignment vertical="center"/>
    </xf>
    <xf numFmtId="181" fontId="1" fillId="0" borderId="0" xfId="140" applyNumberFormat="1" applyFont="1" applyBorder="1" applyAlignment="1">
      <alignment horizontal="center" vertical="center"/>
    </xf>
    <xf numFmtId="0" fontId="3" fillId="0" borderId="0" xfId="140" applyFont="1" applyBorder="1" applyAlignment="1">
      <alignment horizontal="left" vertical="center"/>
    </xf>
    <xf numFmtId="0" fontId="3" fillId="0" borderId="0" xfId="140" applyFont="1" applyBorder="1" applyAlignment="1">
      <alignment horizontal="center" vertical="center"/>
    </xf>
    <xf numFmtId="180" fontId="3" fillId="0" borderId="0" xfId="140" applyNumberFormat="1" applyFont="1" applyBorder="1" applyAlignment="1">
      <alignment horizontal="center" vertical="center"/>
    </xf>
    <xf numFmtId="0" fontId="1" fillId="0" borderId="0" xfId="140" applyFont="1" applyAlignment="1">
      <alignment vertical="center"/>
    </xf>
    <xf numFmtId="0" fontId="1" fillId="0" borderId="0" xfId="140" applyFont="1" applyAlignment="1">
      <alignment horizontal="center" vertical="center"/>
    </xf>
    <xf numFmtId="0" fontId="1" fillId="0" borderId="0" xfId="140" applyFont="1" applyAlignment="1">
      <alignment horizontal="left" vertical="center"/>
    </xf>
    <xf numFmtId="0" fontId="51" fillId="0" borderId="0" xfId="141" applyFont="1"/>
    <xf numFmtId="0" fontId="4" fillId="0" borderId="0" xfId="141" applyFont="1"/>
    <xf numFmtId="0" fontId="53" fillId="0" borderId="0" xfId="141" applyFont="1" applyBorder="1" applyAlignment="1">
      <alignment vertical="center" wrapText="1"/>
    </xf>
    <xf numFmtId="0" fontId="55" fillId="0" borderId="0" xfId="141" applyFont="1" applyAlignment="1">
      <alignment horizontal="left"/>
    </xf>
    <xf numFmtId="0" fontId="55" fillId="0" borderId="0" xfId="141" applyFont="1"/>
    <xf numFmtId="0" fontId="34" fillId="0" borderId="0" xfId="141" applyFont="1" applyAlignment="1">
      <alignment horizontal="right"/>
    </xf>
    <xf numFmtId="0" fontId="57" fillId="0" borderId="22" xfId="141" applyFont="1" applyBorder="1" applyAlignment="1">
      <alignment horizontal="center" vertical="center" wrapText="1"/>
    </xf>
    <xf numFmtId="49" fontId="4" fillId="0" borderId="20" xfId="141" applyNumberFormat="1" applyFont="1" applyBorder="1"/>
    <xf numFmtId="0" fontId="56" fillId="0" borderId="20" xfId="67" applyFont="1" applyBorder="1"/>
    <xf numFmtId="180" fontId="34" fillId="0" borderId="20" xfId="67" applyNumberFormat="1" applyFont="1" applyBorder="1" applyAlignment="1">
      <alignment vertical="center"/>
    </xf>
    <xf numFmtId="180" fontId="51" fillId="0" borderId="0" xfId="141" applyNumberFormat="1" applyFont="1"/>
    <xf numFmtId="180" fontId="34" fillId="0" borderId="20" xfId="141" applyNumberFormat="1" applyFont="1" applyBorder="1" applyAlignment="1">
      <alignment vertical="center"/>
    </xf>
    <xf numFmtId="49" fontId="4" fillId="27" borderId="20" xfId="141" applyNumberFormat="1" applyFont="1" applyFill="1" applyBorder="1" applyAlignment="1">
      <alignment horizontal="left"/>
    </xf>
    <xf numFmtId="0" fontId="56" fillId="27" borderId="20" xfId="67" applyFont="1" applyFill="1" applyBorder="1" applyAlignment="1">
      <alignment horizontal="left"/>
    </xf>
    <xf numFmtId="180" fontId="34" fillId="27" borderId="20" xfId="141" applyNumberFormat="1" applyFont="1" applyFill="1" applyBorder="1" applyAlignment="1">
      <alignment vertical="center"/>
    </xf>
    <xf numFmtId="1" fontId="56" fillId="0" borderId="20" xfId="141" applyNumberFormat="1" applyFont="1" applyBorder="1" applyAlignment="1">
      <alignment horizontal="left" vertical="center"/>
    </xf>
    <xf numFmtId="49" fontId="4" fillId="0" borderId="20" xfId="141" applyNumberFormat="1" applyFont="1" applyBorder="1" applyAlignment="1">
      <alignment horizontal="left"/>
    </xf>
    <xf numFmtId="0" fontId="56" fillId="27" borderId="20" xfId="67" applyFont="1" applyFill="1" applyBorder="1"/>
    <xf numFmtId="180" fontId="34" fillId="27" borderId="20" xfId="67" applyNumberFormat="1" applyFont="1" applyFill="1" applyBorder="1" applyAlignment="1">
      <alignment vertical="center"/>
    </xf>
    <xf numFmtId="0" fontId="56" fillId="0" borderId="20" xfId="67" applyFont="1" applyBorder="1" applyAlignment="1">
      <alignment horizontal="left"/>
    </xf>
    <xf numFmtId="180" fontId="34" fillId="0" borderId="20" xfId="141" applyNumberFormat="1" applyFont="1" applyFill="1" applyBorder="1" applyAlignment="1">
      <alignment vertical="center"/>
    </xf>
    <xf numFmtId="0" fontId="34" fillId="0" borderId="20" xfId="67" applyFont="1" applyBorder="1" applyAlignment="1">
      <alignment horizontal="right"/>
    </xf>
    <xf numFmtId="180" fontId="34" fillId="0" borderId="20" xfId="67" applyNumberFormat="1" applyFont="1" applyBorder="1" applyAlignment="1">
      <alignment horizontal="right" vertical="center"/>
    </xf>
    <xf numFmtId="180" fontId="34" fillId="0" borderId="20" xfId="141" applyNumberFormat="1" applyFont="1" applyBorder="1" applyAlignment="1">
      <alignment horizontal="right" vertical="center"/>
    </xf>
    <xf numFmtId="0" fontId="56" fillId="0" borderId="20" xfId="67" applyFont="1" applyBorder="1" applyAlignment="1">
      <alignment wrapText="1"/>
    </xf>
    <xf numFmtId="0" fontId="58" fillId="0" borderId="20" xfId="67" applyFont="1" applyBorder="1" applyAlignment="1">
      <alignment horizontal="left"/>
    </xf>
    <xf numFmtId="0" fontId="58" fillId="0" borderId="20" xfId="67" applyFont="1" applyBorder="1"/>
    <xf numFmtId="49" fontId="4" fillId="0" borderId="20" xfId="141" applyNumberFormat="1" applyFont="1" applyFill="1" applyBorder="1" applyAlignment="1">
      <alignment horizontal="left"/>
    </xf>
    <xf numFmtId="49" fontId="4" fillId="0" borderId="20" xfId="141" applyNumberFormat="1" applyFont="1" applyFill="1" applyBorder="1"/>
    <xf numFmtId="0" fontId="56" fillId="0" borderId="20" xfId="67" applyFont="1" applyFill="1" applyBorder="1"/>
    <xf numFmtId="0" fontId="51" fillId="0" borderId="0" xfId="141" applyFont="1" applyFill="1"/>
    <xf numFmtId="0" fontId="4" fillId="0" borderId="20" xfId="141" applyFont="1" applyBorder="1"/>
    <xf numFmtId="0" fontId="4" fillId="27" borderId="20" xfId="141" applyFont="1" applyFill="1" applyBorder="1" applyAlignment="1">
      <alignment horizontal="left"/>
    </xf>
    <xf numFmtId="0" fontId="51" fillId="27" borderId="0" xfId="141" applyFont="1" applyFill="1"/>
    <xf numFmtId="0" fontId="4" fillId="0" borderId="20" xfId="141" applyFont="1" applyBorder="1" applyAlignment="1">
      <alignment horizontal="left"/>
    </xf>
    <xf numFmtId="0" fontId="34" fillId="0" borderId="20" xfId="67" applyFont="1" applyBorder="1" applyAlignment="1">
      <alignment horizontal="center"/>
    </xf>
    <xf numFmtId="1" fontId="4" fillId="0" borderId="20" xfId="141" applyNumberFormat="1" applyFont="1" applyBorder="1"/>
    <xf numFmtId="180" fontId="34" fillId="0" borderId="20" xfId="67" applyNumberFormat="1" applyFont="1" applyBorder="1" applyAlignment="1">
      <alignment horizontal="right" vertical="center" wrapText="1"/>
    </xf>
    <xf numFmtId="0" fontId="34" fillId="0" borderId="20" xfId="67" applyFont="1" applyBorder="1" applyAlignment="1">
      <alignment horizontal="right" wrapText="1"/>
    </xf>
    <xf numFmtId="180" fontId="34" fillId="0" borderId="20" xfId="67" applyNumberFormat="1" applyFont="1" applyFill="1" applyBorder="1" applyAlignment="1">
      <alignment horizontal="right" vertical="center" wrapText="1"/>
    </xf>
    <xf numFmtId="0" fontId="1" fillId="0" borderId="20" xfId="141" applyFont="1" applyBorder="1" applyAlignment="1">
      <alignment vertical="center"/>
    </xf>
    <xf numFmtId="0" fontId="9" fillId="0" borderId="20" xfId="141" applyFont="1" applyBorder="1" applyAlignment="1">
      <alignment horizontal="left" vertical="center"/>
    </xf>
    <xf numFmtId="180" fontId="9" fillId="0" borderId="20" xfId="141" applyNumberFormat="1" applyFont="1" applyBorder="1" applyAlignment="1">
      <alignment vertical="center"/>
    </xf>
    <xf numFmtId="180" fontId="9" fillId="0" borderId="0" xfId="141" applyNumberFormat="1" applyFont="1" applyBorder="1" applyAlignment="1">
      <alignment vertical="center"/>
    </xf>
    <xf numFmtId="0" fontId="51" fillId="0" borderId="0" xfId="142" applyFont="1"/>
    <xf numFmtId="0" fontId="55" fillId="0" borderId="0" xfId="142" applyFont="1"/>
    <xf numFmtId="0" fontId="60" fillId="0" borderId="0" xfId="142" applyFont="1" applyAlignment="1">
      <alignment horizontal="center" vertical="center"/>
    </xf>
    <xf numFmtId="0" fontId="60" fillId="0" borderId="0" xfId="142" applyFont="1" applyAlignment="1">
      <alignment vertical="center"/>
    </xf>
    <xf numFmtId="0" fontId="51" fillId="27" borderId="0" xfId="142" applyFont="1" applyFill="1"/>
    <xf numFmtId="0" fontId="60" fillId="0" borderId="0" xfId="142" applyFont="1" applyAlignment="1">
      <alignment vertical="center" wrapText="1"/>
    </xf>
    <xf numFmtId="0" fontId="61" fillId="0" borderId="0" xfId="142" applyFont="1" applyAlignment="1">
      <alignment horizontal="center" vertical="center" wrapText="1"/>
    </xf>
    <xf numFmtId="0" fontId="51" fillId="0" borderId="0" xfId="142" applyFont="1" applyAlignment="1">
      <alignment horizontal="right"/>
    </xf>
    <xf numFmtId="0" fontId="61" fillId="0" borderId="0" xfId="142" applyFont="1" applyAlignment="1"/>
    <xf numFmtId="0" fontId="61" fillId="0" borderId="0" xfId="142" applyFont="1" applyAlignment="1">
      <alignment vertical="center" wrapText="1"/>
    </xf>
    <xf numFmtId="0" fontId="56" fillId="0" borderId="0" xfId="142" applyFont="1" applyAlignment="1">
      <alignment horizontal="center" vertical="center" wrapText="1"/>
    </xf>
    <xf numFmtId="0" fontId="61" fillId="0" borderId="0" xfId="142" applyFont="1" applyBorder="1" applyAlignment="1">
      <alignment vertical="center" wrapText="1"/>
    </xf>
    <xf numFmtId="0" fontId="57" fillId="0" borderId="0" xfId="142" applyFont="1" applyBorder="1" applyAlignment="1">
      <alignment horizontal="right" vertical="center" wrapText="1"/>
    </xf>
    <xf numFmtId="0" fontId="65" fillId="27" borderId="24" xfId="142" applyFont="1" applyFill="1" applyBorder="1" applyAlignment="1">
      <alignment horizontal="center" vertical="center" wrapText="1"/>
    </xf>
    <xf numFmtId="0" fontId="65" fillId="27" borderId="23" xfId="142" applyFont="1" applyFill="1" applyBorder="1" applyAlignment="1">
      <alignment horizontal="center" vertical="center" wrapText="1"/>
    </xf>
    <xf numFmtId="0" fontId="65" fillId="27" borderId="20" xfId="142" applyFont="1" applyFill="1" applyBorder="1" applyAlignment="1">
      <alignment horizontal="center" vertical="center" wrapText="1"/>
    </xf>
    <xf numFmtId="0" fontId="3" fillId="27" borderId="20" xfId="142" applyFont="1" applyFill="1" applyBorder="1" applyAlignment="1">
      <alignment horizontal="center" vertical="center" wrapText="1"/>
    </xf>
    <xf numFmtId="0" fontId="66" fillId="0" borderId="20" xfId="142" applyFont="1" applyBorder="1" applyAlignment="1">
      <alignment horizontal="right"/>
    </xf>
    <xf numFmtId="0" fontId="67" fillId="0" borderId="20" xfId="142" applyFont="1" applyBorder="1" applyAlignment="1">
      <alignment vertical="center" wrapText="1"/>
    </xf>
    <xf numFmtId="0" fontId="63" fillId="0" borderId="20" xfId="67" applyFont="1" applyBorder="1" applyAlignment="1">
      <alignment horizontal="left" vertical="center" wrapText="1"/>
    </xf>
    <xf numFmtId="180" fontId="9" fillId="27" borderId="20" xfId="142" applyNumberFormat="1" applyFont="1" applyFill="1" applyBorder="1" applyAlignment="1">
      <alignment vertical="center" wrapText="1"/>
    </xf>
    <xf numFmtId="1" fontId="67" fillId="0" borderId="20" xfId="142" applyNumberFormat="1" applyFont="1" applyBorder="1" applyAlignment="1">
      <alignment vertical="center" wrapText="1"/>
    </xf>
    <xf numFmtId="0" fontId="68" fillId="0" borderId="20" xfId="142" applyFont="1" applyBorder="1" applyAlignment="1">
      <alignment horizontal="right"/>
    </xf>
    <xf numFmtId="0" fontId="58" fillId="0" borderId="20" xfId="142" applyFont="1" applyBorder="1" applyAlignment="1">
      <alignment horizontal="right"/>
    </xf>
    <xf numFmtId="0" fontId="66" fillId="0" borderId="20" xfId="142" applyFont="1" applyBorder="1" applyAlignment="1">
      <alignment horizontal="right" wrapText="1"/>
    </xf>
    <xf numFmtId="0" fontId="66" fillId="0" borderId="20" xfId="142" applyFont="1" applyFill="1" applyBorder="1" applyAlignment="1">
      <alignment horizontal="right" wrapText="1"/>
    </xf>
    <xf numFmtId="0" fontId="59" fillId="0" borderId="20" xfId="142" applyFont="1" applyFill="1" applyBorder="1" applyAlignment="1">
      <alignment horizontal="right" wrapText="1"/>
    </xf>
    <xf numFmtId="0" fontId="34" fillId="0" borderId="20" xfId="67" applyFont="1" applyFill="1" applyBorder="1" applyAlignment="1">
      <alignment horizontal="center"/>
    </xf>
    <xf numFmtId="0" fontId="67" fillId="0" borderId="20" xfId="142" applyFont="1" applyFill="1" applyBorder="1" applyAlignment="1">
      <alignment vertical="center" wrapText="1"/>
    </xf>
    <xf numFmtId="0" fontId="63" fillId="0" borderId="20" xfId="67" applyFont="1" applyFill="1" applyBorder="1" applyAlignment="1">
      <alignment horizontal="left" vertical="center" wrapText="1"/>
    </xf>
    <xf numFmtId="180" fontId="9" fillId="0" borderId="20" xfId="142" applyNumberFormat="1" applyFont="1" applyFill="1" applyBorder="1" applyAlignment="1">
      <alignment vertical="center" wrapText="1"/>
    </xf>
    <xf numFmtId="0" fontId="51" fillId="0" borderId="0" xfId="142" applyFont="1" applyFill="1"/>
    <xf numFmtId="0" fontId="59" fillId="0" borderId="20" xfId="142" applyFont="1" applyBorder="1" applyAlignment="1">
      <alignment horizontal="right" wrapText="1"/>
    </xf>
    <xf numFmtId="0" fontId="4" fillId="0" borderId="20" xfId="142" applyFont="1" applyBorder="1" applyAlignment="1">
      <alignment horizontal="right"/>
    </xf>
    <xf numFmtId="0" fontId="1" fillId="0" borderId="20" xfId="142" applyFont="1" applyBorder="1"/>
    <xf numFmtId="0" fontId="9" fillId="0" borderId="20" xfId="142" applyFont="1" applyBorder="1" applyAlignment="1">
      <alignment horizontal="left" vertical="center"/>
    </xf>
    <xf numFmtId="180" fontId="53" fillId="27" borderId="20" xfId="142" applyNumberFormat="1" applyFont="1" applyFill="1" applyBorder="1" applyAlignment="1">
      <alignment vertical="center"/>
    </xf>
    <xf numFmtId="0" fontId="1" fillId="0" borderId="0" xfId="142" applyFont="1"/>
    <xf numFmtId="0" fontId="69" fillId="0" borderId="0" xfId="142" applyFont="1" applyBorder="1" applyAlignment="1">
      <alignment horizontal="right"/>
    </xf>
    <xf numFmtId="0" fontId="51" fillId="0" borderId="0" xfId="142" applyFont="1" applyBorder="1"/>
    <xf numFmtId="0" fontId="57" fillId="0" borderId="0" xfId="142" applyFont="1" applyBorder="1"/>
    <xf numFmtId="9" fontId="57" fillId="0" borderId="0" xfId="142" applyNumberFormat="1" applyFont="1" applyBorder="1"/>
    <xf numFmtId="0" fontId="64" fillId="0" borderId="0" xfId="67" applyFont="1" applyBorder="1" applyAlignment="1">
      <alignment horizontal="left" wrapText="1"/>
    </xf>
    <xf numFmtId="4" fontId="51" fillId="0" borderId="0" xfId="142" applyNumberFormat="1" applyFont="1"/>
    <xf numFmtId="181" fontId="51" fillId="0" borderId="0" xfId="142" applyNumberFormat="1" applyFont="1"/>
    <xf numFmtId="16" fontId="57" fillId="0" borderId="0" xfId="142" applyNumberFormat="1" applyFont="1" applyBorder="1"/>
    <xf numFmtId="0" fontId="70" fillId="0" borderId="25" xfId="142" applyFont="1" applyBorder="1" applyAlignment="1">
      <alignment horizontal="center"/>
    </xf>
    <xf numFmtId="0" fontId="70" fillId="0" borderId="26" xfId="142" applyFont="1" applyBorder="1" applyAlignment="1">
      <alignment horizontal="center"/>
    </xf>
    <xf numFmtId="0" fontId="57" fillId="0" borderId="27" xfId="142" applyFont="1" applyBorder="1"/>
    <xf numFmtId="9" fontId="51" fillId="0" borderId="0" xfId="142" applyNumberFormat="1" applyFont="1"/>
    <xf numFmtId="0" fontId="51" fillId="0" borderId="0" xfId="142" applyFont="1" applyAlignment="1">
      <alignment wrapText="1"/>
    </xf>
    <xf numFmtId="0" fontId="25" fillId="0" borderId="19" xfId="162" applyFont="1" applyFill="1" applyBorder="1" applyAlignment="1">
      <alignment vertical="center" wrapText="1"/>
    </xf>
    <xf numFmtId="180" fontId="25" fillId="0" borderId="19" xfId="166" applyNumberFormat="1" applyFont="1" applyFill="1" applyBorder="1" applyAlignment="1">
      <alignment horizontal="right" vertical="center"/>
    </xf>
    <xf numFmtId="0" fontId="4" fillId="27" borderId="0" xfId="146" applyFont="1" applyFill="1"/>
    <xf numFmtId="0" fontId="4" fillId="27" borderId="0" xfId="146" applyFont="1" applyFill="1" applyAlignment="1">
      <alignment vertical="top"/>
    </xf>
    <xf numFmtId="0" fontId="11" fillId="0" borderId="0" xfId="145"/>
    <xf numFmtId="0" fontId="25" fillId="27" borderId="28" xfId="146" applyFont="1" applyFill="1" applyBorder="1" applyAlignment="1">
      <alignment horizontal="center" vertical="center" wrapText="1"/>
    </xf>
    <xf numFmtId="0" fontId="25" fillId="27" borderId="29" xfId="146" applyFont="1" applyFill="1" applyBorder="1" applyAlignment="1">
      <alignment horizontal="center" vertical="center" wrapText="1"/>
    </xf>
    <xf numFmtId="180" fontId="25" fillId="27" borderId="30" xfId="146" applyNumberFormat="1" applyFont="1" applyFill="1" applyBorder="1" applyAlignment="1">
      <alignment horizontal="center" vertical="center" wrapText="1"/>
    </xf>
    <xf numFmtId="180" fontId="11" fillId="0" borderId="31" xfId="145" applyNumberFormat="1" applyBorder="1"/>
    <xf numFmtId="0" fontId="98" fillId="27" borderId="32" xfId="146" applyFont="1" applyFill="1" applyBorder="1" applyAlignment="1">
      <alignment horizontal="left" vertical="top" wrapText="1"/>
    </xf>
    <xf numFmtId="0" fontId="98" fillId="27" borderId="20" xfId="146" applyFont="1" applyFill="1" applyBorder="1" applyAlignment="1">
      <alignment horizontal="center" vertical="top" wrapText="1"/>
    </xf>
    <xf numFmtId="185" fontId="98" fillId="27" borderId="20" xfId="146" applyNumberFormat="1" applyFont="1" applyFill="1" applyBorder="1" applyAlignment="1">
      <alignment horizontal="center" vertical="top" wrapText="1"/>
    </xf>
    <xf numFmtId="0" fontId="25" fillId="27" borderId="20" xfId="146" applyFont="1" applyFill="1" applyBorder="1" applyAlignment="1">
      <alignment horizontal="center" vertical="top" wrapText="1"/>
    </xf>
    <xf numFmtId="0" fontId="25" fillId="27" borderId="20" xfId="146" applyFont="1" applyFill="1" applyBorder="1" applyAlignment="1">
      <alignment vertical="top" wrapText="1"/>
    </xf>
    <xf numFmtId="180" fontId="47" fillId="0" borderId="31" xfId="145" applyNumberFormat="1" applyFont="1" applyBorder="1"/>
    <xf numFmtId="49" fontId="25" fillId="27" borderId="20" xfId="146" applyNumberFormat="1" applyFont="1" applyFill="1" applyBorder="1" applyAlignment="1">
      <alignment vertical="top" wrapText="1"/>
    </xf>
    <xf numFmtId="0" fontId="100" fillId="0" borderId="32" xfId="145" applyFont="1" applyBorder="1" applyAlignment="1">
      <alignment horizontal="left" vertical="top"/>
    </xf>
    <xf numFmtId="0" fontId="100" fillId="0" borderId="20" xfId="145" applyFont="1" applyBorder="1" applyAlignment="1">
      <alignment horizontal="center" vertical="top"/>
    </xf>
    <xf numFmtId="3" fontId="100" fillId="0" borderId="20" xfId="145" applyNumberFormat="1" applyFont="1" applyBorder="1" applyAlignment="1">
      <alignment horizontal="center" vertical="top"/>
    </xf>
    <xf numFmtId="0" fontId="25" fillId="0" borderId="20" xfId="146" applyFont="1" applyFill="1" applyBorder="1" applyAlignment="1">
      <alignment horizontal="center" vertical="top" wrapText="1"/>
    </xf>
    <xf numFmtId="0" fontId="48" fillId="0" borderId="20" xfId="145" applyFont="1" applyBorder="1" applyAlignment="1">
      <alignment horizontal="left" vertical="top"/>
    </xf>
    <xf numFmtId="0" fontId="98" fillId="27" borderId="20" xfId="147" applyFont="1" applyFill="1" applyBorder="1" applyAlignment="1">
      <alignment horizontal="center" vertical="top" wrapText="1"/>
    </xf>
    <xf numFmtId="1" fontId="25" fillId="27" borderId="20" xfId="147" applyNumberFormat="1" applyFont="1" applyFill="1" applyBorder="1" applyAlignment="1">
      <alignment horizontal="center" vertical="top" wrapText="1"/>
    </xf>
    <xf numFmtId="0" fontId="48" fillId="27" borderId="20" xfId="145" applyFont="1" applyFill="1" applyBorder="1" applyAlignment="1">
      <alignment horizontal="left" vertical="top" wrapText="1"/>
    </xf>
    <xf numFmtId="4" fontId="98" fillId="27" borderId="32" xfId="147" applyNumberFormat="1" applyFont="1" applyFill="1" applyBorder="1" applyAlignment="1">
      <alignment horizontal="left" vertical="top" wrapText="1"/>
    </xf>
    <xf numFmtId="185" fontId="98" fillId="27" borderId="20" xfId="147" applyNumberFormat="1" applyFont="1" applyFill="1" applyBorder="1" applyAlignment="1">
      <alignment horizontal="center" vertical="top" wrapText="1"/>
    </xf>
    <xf numFmtId="0" fontId="25" fillId="27" borderId="20" xfId="147" applyFont="1" applyFill="1" applyBorder="1" applyAlignment="1">
      <alignment horizontal="center" vertical="top" wrapText="1"/>
    </xf>
    <xf numFmtId="4" fontId="25" fillId="27" borderId="20" xfId="147" applyNumberFormat="1" applyFont="1" applyFill="1" applyBorder="1" applyAlignment="1">
      <alignment vertical="top" wrapText="1"/>
    </xf>
    <xf numFmtId="4" fontId="25" fillId="27" borderId="20" xfId="146" applyNumberFormat="1" applyFont="1" applyFill="1" applyBorder="1" applyAlignment="1">
      <alignment vertical="top" wrapText="1"/>
    </xf>
    <xf numFmtId="4" fontId="98" fillId="27" borderId="32" xfId="146" applyNumberFormat="1" applyFont="1" applyFill="1" applyBorder="1" applyAlignment="1">
      <alignment horizontal="left" vertical="top" wrapText="1"/>
    </xf>
    <xf numFmtId="0" fontId="25" fillId="27" borderId="20" xfId="146" applyFont="1" applyFill="1" applyBorder="1" applyAlignment="1">
      <alignment horizontal="left" vertical="top" wrapText="1"/>
    </xf>
    <xf numFmtId="4" fontId="98" fillId="0" borderId="32" xfId="146" applyNumberFormat="1" applyFont="1" applyFill="1" applyBorder="1" applyAlignment="1">
      <alignment horizontal="left" vertical="top" wrapText="1"/>
    </xf>
    <xf numFmtId="0" fontId="98" fillId="0" borderId="20" xfId="146" applyFont="1" applyFill="1" applyBorder="1" applyAlignment="1">
      <alignment horizontal="center" vertical="top" wrapText="1"/>
    </xf>
    <xf numFmtId="185" fontId="98" fillId="0" borderId="20" xfId="146" applyNumberFormat="1" applyFont="1" applyFill="1" applyBorder="1" applyAlignment="1">
      <alignment horizontal="center" vertical="top" wrapText="1"/>
    </xf>
    <xf numFmtId="49" fontId="25" fillId="0" borderId="20" xfId="146" applyNumberFormat="1" applyFont="1" applyFill="1" applyBorder="1" applyAlignment="1">
      <alignment vertical="top" wrapText="1"/>
    </xf>
    <xf numFmtId="180" fontId="47" fillId="0" borderId="31" xfId="145" applyNumberFormat="1" applyFont="1" applyFill="1" applyBorder="1"/>
    <xf numFmtId="0" fontId="11" fillId="0" borderId="0" xfId="145" applyFill="1"/>
    <xf numFmtId="0" fontId="100" fillId="0" borderId="32" xfId="145" applyFont="1" applyFill="1" applyBorder="1" applyAlignment="1">
      <alignment horizontal="left" vertical="top" wrapText="1"/>
    </xf>
    <xf numFmtId="0" fontId="48" fillId="0" borderId="20" xfId="145" applyFont="1" applyFill="1" applyBorder="1" applyAlignment="1">
      <alignment horizontal="left" vertical="top" wrapText="1"/>
    </xf>
    <xf numFmtId="4" fontId="25" fillId="0" borderId="20" xfId="146" applyNumberFormat="1" applyFont="1" applyFill="1" applyBorder="1" applyAlignment="1">
      <alignment vertical="top" wrapText="1"/>
    </xf>
    <xf numFmtId="0" fontId="98" fillId="0" borderId="32" xfId="146" applyFont="1" applyFill="1" applyBorder="1" applyAlignment="1">
      <alignment horizontal="left" vertical="top" wrapText="1"/>
    </xf>
    <xf numFmtId="0" fontId="25" fillId="0" borderId="20" xfId="146" applyFont="1" applyFill="1" applyBorder="1" applyAlignment="1">
      <alignment vertical="top" wrapText="1"/>
    </xf>
    <xf numFmtId="0" fontId="25" fillId="0" borderId="20" xfId="146" applyFont="1" applyFill="1" applyBorder="1" applyAlignment="1">
      <alignment horizontal="left" vertical="top" wrapText="1"/>
    </xf>
    <xf numFmtId="49" fontId="25" fillId="0" borderId="20" xfId="146" applyNumberFormat="1" applyFont="1" applyFill="1" applyBorder="1" applyAlignment="1">
      <alignment horizontal="left" vertical="top" wrapText="1"/>
    </xf>
    <xf numFmtId="0" fontId="100" fillId="0" borderId="32" xfId="145" applyFont="1" applyFill="1" applyBorder="1" applyAlignment="1">
      <alignment vertical="top" wrapText="1"/>
    </xf>
    <xf numFmtId="0" fontId="48" fillId="0" borderId="20" xfId="145" applyFont="1" applyFill="1" applyBorder="1" applyAlignment="1">
      <alignment vertical="top" wrapText="1"/>
    </xf>
    <xf numFmtId="4" fontId="25" fillId="0" borderId="20" xfId="146" applyNumberFormat="1" applyFont="1" applyFill="1" applyBorder="1" applyAlignment="1">
      <alignment horizontal="left" vertical="top" wrapText="1"/>
    </xf>
    <xf numFmtId="0" fontId="100" fillId="0" borderId="32" xfId="145" applyFont="1" applyFill="1" applyBorder="1" applyAlignment="1">
      <alignment horizontal="left" vertical="top"/>
    </xf>
    <xf numFmtId="3" fontId="100" fillId="0" borderId="20" xfId="145" applyNumberFormat="1" applyFont="1" applyFill="1" applyBorder="1" applyAlignment="1">
      <alignment horizontal="center" vertical="top"/>
    </xf>
    <xf numFmtId="0" fontId="48" fillId="0" borderId="20" xfId="145" applyFont="1" applyFill="1" applyBorder="1" applyAlignment="1">
      <alignment horizontal="center" vertical="top"/>
    </xf>
    <xf numFmtId="0" fontId="48" fillId="0" borderId="20" xfId="145" applyFont="1" applyFill="1" applyBorder="1" applyAlignment="1">
      <alignment horizontal="left" vertical="top"/>
    </xf>
    <xf numFmtId="180" fontId="47" fillId="27" borderId="31" xfId="145" applyNumberFormat="1" applyFont="1" applyFill="1" applyBorder="1" applyAlignment="1">
      <alignment horizontal="right" vertical="center"/>
    </xf>
    <xf numFmtId="0" fontId="96" fillId="0" borderId="0" xfId="145" applyFont="1" applyFill="1" applyAlignment="1">
      <alignment horizontal="center" vertical="center"/>
    </xf>
    <xf numFmtId="0" fontId="100" fillId="0" borderId="33" xfId="145" applyFont="1" applyFill="1" applyBorder="1" applyAlignment="1">
      <alignment horizontal="left" vertical="top" wrapText="1"/>
    </xf>
    <xf numFmtId="0" fontId="98" fillId="0" borderId="22" xfId="146" applyFont="1" applyFill="1" applyBorder="1" applyAlignment="1">
      <alignment horizontal="center" vertical="top" wrapText="1"/>
    </xf>
    <xf numFmtId="185" fontId="98" fillId="0" borderId="22" xfId="146" applyNumberFormat="1" applyFont="1" applyFill="1" applyBorder="1" applyAlignment="1">
      <alignment horizontal="center" vertical="top" wrapText="1"/>
    </xf>
    <xf numFmtId="180" fontId="47" fillId="27" borderId="31" xfId="145" applyNumberFormat="1" applyFont="1" applyFill="1" applyBorder="1"/>
    <xf numFmtId="0" fontId="48" fillId="27" borderId="0" xfId="145" applyFont="1" applyFill="1" applyAlignment="1">
      <alignment vertical="top" wrapText="1"/>
    </xf>
    <xf numFmtId="0" fontId="25" fillId="0" borderId="20" xfId="161" applyFont="1" applyFill="1" applyBorder="1" applyAlignment="1">
      <alignment horizontal="center" vertical="top" wrapText="1"/>
    </xf>
    <xf numFmtId="4" fontId="25" fillId="0" borderId="20" xfId="161" applyNumberFormat="1" applyFont="1" applyFill="1" applyBorder="1" applyAlignment="1">
      <alignment horizontal="left" vertical="top" wrapText="1"/>
    </xf>
    <xf numFmtId="0" fontId="98" fillId="0" borderId="32" xfId="146" applyNumberFormat="1" applyFont="1" applyFill="1" applyBorder="1" applyAlignment="1">
      <alignment vertical="top" wrapText="1" shrinkToFit="1"/>
    </xf>
    <xf numFmtId="0" fontId="100" fillId="0" borderId="34" xfId="145" applyFont="1" applyBorder="1" applyAlignment="1">
      <alignment vertical="top" wrapText="1"/>
    </xf>
    <xf numFmtId="180" fontId="47" fillId="27" borderId="35" xfId="145" applyNumberFormat="1" applyFont="1" applyFill="1" applyBorder="1"/>
    <xf numFmtId="0" fontId="101" fillId="27" borderId="36" xfId="146" applyFont="1" applyFill="1" applyBorder="1" applyAlignment="1">
      <alignment vertical="top" wrapText="1"/>
    </xf>
    <xf numFmtId="0" fontId="101" fillId="27" borderId="37" xfId="146" applyFont="1" applyFill="1" applyBorder="1" applyAlignment="1">
      <alignment vertical="top" wrapText="1"/>
    </xf>
    <xf numFmtId="0" fontId="102" fillId="27" borderId="37" xfId="146" applyFont="1" applyFill="1" applyBorder="1" applyAlignment="1">
      <alignment vertical="top" wrapText="1"/>
    </xf>
    <xf numFmtId="0" fontId="9" fillId="27" borderId="37" xfId="146" applyFont="1" applyFill="1" applyBorder="1" applyAlignment="1">
      <alignment horizontal="left" wrapText="1"/>
    </xf>
    <xf numFmtId="180" fontId="9" fillId="27" borderId="38" xfId="146" applyNumberFormat="1" applyFont="1" applyFill="1" applyBorder="1"/>
    <xf numFmtId="180" fontId="103" fillId="0" borderId="0" xfId="145" applyNumberFormat="1" applyFont="1"/>
    <xf numFmtId="0" fontId="103" fillId="0" borderId="0" xfId="145" applyFont="1"/>
    <xf numFmtId="180" fontId="11" fillId="0" borderId="0" xfId="145" applyNumberFormat="1"/>
    <xf numFmtId="0" fontId="47" fillId="0" borderId="0" xfId="145" applyFont="1"/>
    <xf numFmtId="0" fontId="1" fillId="0" borderId="0" xfId="0" applyFont="1" applyAlignment="1">
      <alignment horizontal="center"/>
    </xf>
    <xf numFmtId="0" fontId="1" fillId="0" borderId="0" xfId="0" applyFont="1" applyAlignment="1">
      <alignment horizontal="center" wrapText="1"/>
    </xf>
    <xf numFmtId="0" fontId="3" fillId="0" borderId="20" xfId="0" applyFont="1" applyBorder="1" applyAlignment="1">
      <alignment vertical="top" wrapText="1"/>
    </xf>
    <xf numFmtId="0" fontId="25" fillId="0" borderId="20" xfId="0" applyFont="1" applyBorder="1" applyAlignment="1">
      <alignment horizontal="left" vertical="top" wrapText="1" indent="5"/>
    </xf>
    <xf numFmtId="0" fontId="25" fillId="0" borderId="20" xfId="0" applyFont="1" applyBorder="1" applyAlignment="1">
      <alignment horizontal="left" wrapText="1" indent="5"/>
    </xf>
    <xf numFmtId="0" fontId="25" fillId="0" borderId="20" xfId="0" applyFont="1" applyBorder="1" applyAlignment="1">
      <alignment horizontal="left" vertical="top" wrapText="1" indent="4"/>
    </xf>
    <xf numFmtId="0" fontId="25" fillId="0" borderId="20" xfId="0" applyFont="1" applyBorder="1" applyAlignment="1">
      <alignment horizontal="left" wrapText="1" indent="4"/>
    </xf>
    <xf numFmtId="0" fontId="3" fillId="0" borderId="22" xfId="0" applyFont="1" applyBorder="1" applyAlignment="1">
      <alignment horizontal="center" vertical="top" wrapText="1"/>
    </xf>
    <xf numFmtId="0" fontId="3" fillId="0" borderId="23" xfId="0" applyFont="1" applyBorder="1" applyAlignment="1">
      <alignment horizontal="center" vertical="top" wrapText="1"/>
    </xf>
    <xf numFmtId="180" fontId="31" fillId="0" borderId="14" xfId="139" applyNumberFormat="1" applyFont="1" applyFill="1" applyBorder="1" applyAlignment="1" applyProtection="1">
      <alignment horizontal="center" vertical="top"/>
    </xf>
    <xf numFmtId="0" fontId="50" fillId="0" borderId="0" xfId="0" applyNumberFormat="1" applyFont="1" applyFill="1" applyAlignment="1" applyProtection="1">
      <alignment vertical="center"/>
    </xf>
    <xf numFmtId="0" fontId="50" fillId="0" borderId="0" xfId="0" applyFont="1" applyFill="1" applyAlignment="1">
      <alignment vertical="center"/>
    </xf>
    <xf numFmtId="0" fontId="1" fillId="0" borderId="13" xfId="131" applyNumberFormat="1" applyFont="1" applyFill="1" applyBorder="1" applyAlignment="1" applyProtection="1">
      <alignment horizontal="center" vertical="top"/>
    </xf>
    <xf numFmtId="49" fontId="1" fillId="0" borderId="13" xfId="131" applyNumberFormat="1" applyFont="1" applyFill="1" applyBorder="1" applyAlignment="1" applyProtection="1">
      <alignment horizontal="center" vertical="top"/>
    </xf>
    <xf numFmtId="0" fontId="1" fillId="0" borderId="13" xfId="131" applyNumberFormat="1" applyFont="1" applyFill="1" applyBorder="1" applyAlignment="1" applyProtection="1">
      <alignment vertical="top" wrapText="1"/>
    </xf>
    <xf numFmtId="180" fontId="1" fillId="0" borderId="13" xfId="131" applyNumberFormat="1" applyFont="1" applyFill="1" applyBorder="1" applyAlignment="1" applyProtection="1">
      <alignment horizontal="right" vertical="top"/>
    </xf>
    <xf numFmtId="180" fontId="6" fillId="0" borderId="13" xfId="131" applyNumberFormat="1" applyFont="1" applyFill="1" applyBorder="1" applyAlignment="1" applyProtection="1">
      <alignment horizontal="right" vertical="top"/>
    </xf>
    <xf numFmtId="0" fontId="1" fillId="0" borderId="19" xfId="131" applyNumberFormat="1" applyFont="1" applyFill="1" applyBorder="1" applyAlignment="1" applyProtection="1">
      <alignment horizontal="center" vertical="top"/>
    </xf>
    <xf numFmtId="49" fontId="1" fillId="0" borderId="19" xfId="131" applyNumberFormat="1" applyFont="1" applyFill="1" applyBorder="1" applyAlignment="1" applyProtection="1">
      <alignment horizontal="center" vertical="top"/>
    </xf>
    <xf numFmtId="0" fontId="1" fillId="0" borderId="19" xfId="131" applyNumberFormat="1" applyFont="1" applyFill="1" applyBorder="1" applyAlignment="1" applyProtection="1">
      <alignment vertical="top" wrapText="1"/>
    </xf>
    <xf numFmtId="180" fontId="1" fillId="0" borderId="19" xfId="131" applyNumberFormat="1" applyFont="1" applyFill="1" applyBorder="1" applyAlignment="1" applyProtection="1">
      <alignment horizontal="right" vertical="top"/>
    </xf>
    <xf numFmtId="0" fontId="50" fillId="0" borderId="0" xfId="0" applyNumberFormat="1" applyFont="1" applyFill="1" applyAlignment="1" applyProtection="1"/>
    <xf numFmtId="0" fontId="50" fillId="0" borderId="0" xfId="0" applyFont="1" applyFill="1"/>
    <xf numFmtId="180" fontId="106" fillId="0" borderId="39" xfId="0" applyNumberFormat="1" applyFont="1" applyBorder="1" applyAlignment="1">
      <alignment vertical="top"/>
    </xf>
    <xf numFmtId="180" fontId="107" fillId="0" borderId="19" xfId="0" applyNumberFormat="1" applyFont="1" applyBorder="1" applyAlignment="1">
      <alignment vertical="center"/>
    </xf>
    <xf numFmtId="180" fontId="107" fillId="0" borderId="19" xfId="0" applyNumberFormat="1" applyFont="1" applyBorder="1" applyAlignment="1">
      <alignment vertical="top"/>
    </xf>
    <xf numFmtId="180" fontId="107" fillId="0" borderId="0" xfId="0" applyNumberFormat="1" applyFont="1" applyBorder="1" applyAlignment="1">
      <alignment vertical="top"/>
    </xf>
    <xf numFmtId="180" fontId="106" fillId="0" borderId="19" xfId="0" applyNumberFormat="1" applyFont="1" applyBorder="1" applyAlignment="1">
      <alignment vertical="top"/>
    </xf>
    <xf numFmtId="180" fontId="96" fillId="0" borderId="39" xfId="0" applyNumberFormat="1" applyFont="1" applyBorder="1" applyAlignment="1">
      <alignment vertical="top"/>
    </xf>
    <xf numFmtId="180" fontId="34" fillId="0" borderId="20" xfId="112" applyNumberFormat="1" applyFont="1" applyBorder="1" applyAlignment="1">
      <alignment vertical="center"/>
    </xf>
    <xf numFmtId="180" fontId="34" fillId="28" borderId="20" xfId="112" applyNumberFormat="1" applyFont="1" applyFill="1" applyBorder="1" applyAlignment="1">
      <alignment vertical="center"/>
    </xf>
    <xf numFmtId="180" fontId="34" fillId="28" borderId="20" xfId="67" applyNumberFormat="1" applyFont="1" applyFill="1" applyBorder="1" applyAlignment="1">
      <alignment vertical="center"/>
    </xf>
    <xf numFmtId="180" fontId="34" fillId="0" borderId="20" xfId="112" applyNumberFormat="1" applyFont="1" applyFill="1" applyBorder="1" applyAlignment="1">
      <alignment vertical="center"/>
    </xf>
    <xf numFmtId="180" fontId="34" fillId="0" borderId="20" xfId="112" applyNumberFormat="1" applyFont="1" applyBorder="1" applyAlignment="1">
      <alignment horizontal="right" vertical="center"/>
    </xf>
    <xf numFmtId="180" fontId="9" fillId="0" borderId="20" xfId="112" applyNumberFormat="1" applyFont="1" applyBorder="1" applyAlignment="1">
      <alignment vertical="center"/>
    </xf>
    <xf numFmtId="0" fontId="108" fillId="0" borderId="0" xfId="142" applyFont="1"/>
    <xf numFmtId="180" fontId="9" fillId="27" borderId="20" xfId="112" applyNumberFormat="1" applyFont="1" applyFill="1" applyBorder="1" applyAlignment="1">
      <alignment vertical="center" wrapText="1"/>
    </xf>
    <xf numFmtId="180" fontId="9" fillId="0" borderId="20" xfId="112" applyNumberFormat="1" applyFont="1" applyFill="1" applyBorder="1" applyAlignment="1">
      <alignment vertical="center" wrapText="1"/>
    </xf>
    <xf numFmtId="0" fontId="87" fillId="0" borderId="0" xfId="125" applyFont="1" applyFill="1" applyAlignment="1">
      <alignment horizontal="center"/>
    </xf>
    <xf numFmtId="0" fontId="87" fillId="0" borderId="0" xfId="125" applyFont="1" applyFill="1" applyAlignment="1">
      <alignment wrapText="1"/>
    </xf>
    <xf numFmtId="0" fontId="88" fillId="0" borderId="0" xfId="125" applyFont="1" applyFill="1" applyAlignment="1">
      <alignment vertical="center"/>
    </xf>
    <xf numFmtId="0" fontId="87" fillId="0" borderId="0" xfId="125" applyFont="1" applyFill="1" applyAlignment="1">
      <alignment vertical="center"/>
    </xf>
    <xf numFmtId="0" fontId="87" fillId="0" borderId="0" xfId="125" applyFont="1" applyFill="1" applyAlignment="1">
      <alignment horizontal="center" vertical="center" wrapText="1"/>
    </xf>
    <xf numFmtId="0" fontId="87" fillId="0" borderId="0" xfId="125" applyFont="1" applyFill="1"/>
    <xf numFmtId="180" fontId="88" fillId="0" borderId="0" xfId="125" applyNumberFormat="1" applyFont="1" applyFill="1" applyAlignment="1">
      <alignment vertical="center"/>
    </xf>
    <xf numFmtId="4" fontId="88" fillId="0" borderId="0" xfId="125" applyNumberFormat="1" applyFont="1" applyFill="1" applyAlignment="1">
      <alignment vertical="center"/>
    </xf>
    <xf numFmtId="4" fontId="87" fillId="0" borderId="0" xfId="125" applyNumberFormat="1" applyFont="1" applyFill="1" applyAlignment="1">
      <alignment vertical="center"/>
    </xf>
    <xf numFmtId="0" fontId="90" fillId="0" borderId="0" xfId="125" applyFont="1" applyFill="1" applyAlignment="1">
      <alignment horizontal="right" vertical="center"/>
    </xf>
    <xf numFmtId="0" fontId="11" fillId="0" borderId="0" xfId="125" applyFont="1" applyFill="1" applyAlignment="1">
      <alignment horizontal="center"/>
    </xf>
    <xf numFmtId="0" fontId="92" fillId="0" borderId="0" xfId="125" applyFont="1" applyFill="1" applyAlignment="1">
      <alignment horizontal="center"/>
    </xf>
    <xf numFmtId="0" fontId="93" fillId="0" borderId="0" xfId="125" applyFont="1" applyFill="1"/>
    <xf numFmtId="0" fontId="91" fillId="0" borderId="37" xfId="125" applyFont="1" applyFill="1" applyBorder="1" applyAlignment="1">
      <alignment horizontal="center" vertical="center" wrapText="1"/>
    </xf>
    <xf numFmtId="0" fontId="91" fillId="0" borderId="0" xfId="125" applyFont="1" applyFill="1" applyBorder="1" applyAlignment="1">
      <alignment horizontal="center" vertical="center" wrapText="1"/>
    </xf>
    <xf numFmtId="4" fontId="91" fillId="0" borderId="0" xfId="125" applyNumberFormat="1" applyFont="1" applyFill="1" applyBorder="1" applyAlignment="1">
      <alignment horizontal="center" vertical="center" wrapText="1"/>
    </xf>
    <xf numFmtId="0" fontId="49" fillId="0" borderId="19" xfId="125" applyFont="1" applyFill="1" applyBorder="1" applyAlignment="1">
      <alignment horizontal="center" vertical="center" wrapText="1"/>
    </xf>
    <xf numFmtId="0" fontId="94" fillId="0" borderId="19" xfId="125" applyFont="1" applyFill="1" applyBorder="1" applyAlignment="1">
      <alignment horizontal="center" vertical="center" wrapText="1"/>
    </xf>
    <xf numFmtId="0" fontId="49" fillId="0" borderId="19" xfId="125" applyFont="1" applyFill="1" applyBorder="1" applyAlignment="1">
      <alignment horizontal="left" vertical="center" wrapText="1"/>
    </xf>
    <xf numFmtId="180" fontId="49" fillId="0" borderId="19" xfId="125" applyNumberFormat="1" applyFont="1" applyFill="1" applyBorder="1" applyAlignment="1">
      <alignment horizontal="right" vertical="center" wrapText="1"/>
    </xf>
    <xf numFmtId="180" fontId="49" fillId="0" borderId="19" xfId="125" applyNumberFormat="1" applyFont="1" applyFill="1" applyBorder="1" applyAlignment="1">
      <alignment horizontal="center" vertical="center" wrapText="1"/>
    </xf>
    <xf numFmtId="180" fontId="93" fillId="0" borderId="0" xfId="125" applyNumberFormat="1" applyFont="1" applyFill="1"/>
    <xf numFmtId="49" fontId="49" fillId="0" borderId="19" xfId="125" applyNumberFormat="1" applyFont="1" applyFill="1" applyBorder="1" applyAlignment="1">
      <alignment horizontal="center" vertical="center"/>
    </xf>
    <xf numFmtId="0" fontId="95" fillId="0" borderId="19" xfId="125" applyFont="1" applyFill="1" applyBorder="1" applyAlignment="1">
      <alignment vertical="center" wrapText="1"/>
    </xf>
    <xf numFmtId="180" fontId="95" fillId="0" borderId="19" xfId="125" applyNumberFormat="1" applyFont="1" applyFill="1" applyBorder="1" applyAlignment="1">
      <alignment horizontal="right" vertical="center"/>
    </xf>
    <xf numFmtId="0" fontId="51" fillId="0" borderId="0" xfId="125" applyFill="1"/>
    <xf numFmtId="0" fontId="49" fillId="0" borderId="19" xfId="125" applyFont="1" applyFill="1" applyBorder="1" applyAlignment="1">
      <alignment vertical="center" wrapText="1"/>
    </xf>
    <xf numFmtId="180" fontId="49" fillId="0" borderId="19" xfId="125" applyNumberFormat="1" applyFont="1" applyFill="1" applyBorder="1" applyAlignment="1">
      <alignment horizontal="right" vertical="center"/>
    </xf>
    <xf numFmtId="180" fontId="49" fillId="0" borderId="0" xfId="125" applyNumberFormat="1" applyFont="1" applyFill="1" applyBorder="1" applyAlignment="1">
      <alignment horizontal="right" vertical="center"/>
    </xf>
    <xf numFmtId="0" fontId="25" fillId="0" borderId="19" xfId="125" applyFont="1" applyFill="1" applyBorder="1" applyAlignment="1">
      <alignment vertical="center" wrapText="1"/>
    </xf>
    <xf numFmtId="182" fontId="1" fillId="27" borderId="13" xfId="125" applyNumberFormat="1" applyFont="1" applyFill="1" applyBorder="1" applyAlignment="1">
      <alignment vertical="center" wrapText="1"/>
    </xf>
    <xf numFmtId="180" fontId="50" fillId="27" borderId="13" xfId="167" applyNumberFormat="1" applyFont="1" applyFill="1" applyBorder="1" applyAlignment="1">
      <alignment horizontal="right" vertical="center"/>
    </xf>
    <xf numFmtId="180" fontId="25" fillId="0" borderId="19" xfId="144" applyNumberFormat="1" applyFont="1" applyFill="1" applyBorder="1" applyAlignment="1">
      <alignment horizontal="right" vertical="center"/>
    </xf>
    <xf numFmtId="180" fontId="25" fillId="0" borderId="19" xfId="125" applyNumberFormat="1" applyFont="1" applyFill="1" applyBorder="1" applyAlignment="1">
      <alignment horizontal="right" vertical="center"/>
    </xf>
    <xf numFmtId="182" fontId="96" fillId="27" borderId="13" xfId="125" applyNumberFormat="1" applyFont="1" applyFill="1" applyBorder="1" applyAlignment="1">
      <alignment vertical="center"/>
    </xf>
    <xf numFmtId="180" fontId="1" fillId="0" borderId="13" xfId="125" applyNumberFormat="1" applyFont="1" applyFill="1" applyBorder="1" applyAlignment="1">
      <alignment horizontal="right" vertical="center"/>
    </xf>
    <xf numFmtId="180" fontId="48" fillId="0" borderId="19" xfId="125" applyNumberFormat="1" applyFont="1" applyFill="1" applyBorder="1" applyAlignment="1">
      <alignment horizontal="right" vertical="center"/>
    </xf>
    <xf numFmtId="182" fontId="51" fillId="0" borderId="0" xfId="125" applyNumberFormat="1" applyFill="1"/>
    <xf numFmtId="182" fontId="1" fillId="27" borderId="19" xfId="125" applyNumberFormat="1" applyFont="1" applyFill="1" applyBorder="1" applyAlignment="1">
      <alignment vertical="center" wrapText="1"/>
    </xf>
    <xf numFmtId="180" fontId="50" fillId="27" borderId="19" xfId="167" applyNumberFormat="1" applyFont="1" applyFill="1" applyBorder="1" applyAlignment="1">
      <alignment horizontal="right" vertical="center"/>
    </xf>
    <xf numFmtId="182" fontId="96" fillId="27" borderId="19" xfId="125" applyNumberFormat="1" applyFont="1" applyFill="1" applyBorder="1" applyAlignment="1">
      <alignment vertical="center"/>
    </xf>
    <xf numFmtId="180" fontId="1" fillId="0" borderId="19" xfId="125" applyNumberFormat="1" applyFont="1" applyFill="1" applyBorder="1" applyAlignment="1">
      <alignment horizontal="right" vertical="center"/>
    </xf>
    <xf numFmtId="182" fontId="1" fillId="27" borderId="0" xfId="125" applyNumberFormat="1" applyFont="1" applyFill="1" applyBorder="1" applyAlignment="1">
      <alignment vertical="center" wrapText="1"/>
    </xf>
    <xf numFmtId="180" fontId="50" fillId="27" borderId="0" xfId="167" applyNumberFormat="1" applyFont="1" applyFill="1" applyBorder="1" applyAlignment="1">
      <alignment horizontal="right" vertical="center"/>
    </xf>
    <xf numFmtId="182" fontId="96" fillId="27" borderId="0" xfId="125" applyNumberFormat="1" applyFont="1" applyFill="1" applyBorder="1" applyAlignment="1">
      <alignment vertical="center"/>
    </xf>
    <xf numFmtId="180" fontId="1" fillId="0" borderId="0" xfId="125" applyNumberFormat="1" applyFont="1" applyFill="1" applyBorder="1" applyAlignment="1">
      <alignment horizontal="right" vertical="center"/>
    </xf>
    <xf numFmtId="182" fontId="1" fillId="27" borderId="14" xfId="125" applyNumberFormat="1" applyFont="1" applyFill="1" applyBorder="1" applyAlignment="1">
      <alignment vertical="center" wrapText="1"/>
    </xf>
    <xf numFmtId="180" fontId="50" fillId="27" borderId="14" xfId="167" applyNumberFormat="1" applyFont="1" applyFill="1" applyBorder="1" applyAlignment="1">
      <alignment horizontal="right" vertical="center"/>
    </xf>
    <xf numFmtId="182" fontId="96" fillId="27" borderId="14" xfId="125" applyNumberFormat="1" applyFont="1" applyFill="1" applyBorder="1" applyAlignment="1">
      <alignment vertical="center"/>
    </xf>
    <xf numFmtId="180" fontId="1" fillId="0" borderId="14" xfId="125" applyNumberFormat="1" applyFont="1" applyFill="1" applyBorder="1" applyAlignment="1">
      <alignment horizontal="right" vertical="center"/>
    </xf>
    <xf numFmtId="49" fontId="49" fillId="0" borderId="19" xfId="165" applyNumberFormat="1" applyFont="1" applyFill="1" applyBorder="1" applyAlignment="1">
      <alignment horizontal="center" vertical="center"/>
    </xf>
    <xf numFmtId="0" fontId="95" fillId="0" borderId="19" xfId="165" applyFont="1" applyFill="1" applyBorder="1" applyAlignment="1">
      <alignment vertical="center" wrapText="1"/>
    </xf>
    <xf numFmtId="180" fontId="95" fillId="0" borderId="19" xfId="165" applyNumberFormat="1" applyFont="1" applyFill="1" applyBorder="1" applyAlignment="1">
      <alignment horizontal="right" vertical="center"/>
    </xf>
    <xf numFmtId="0" fontId="11" fillId="0" borderId="0" xfId="165" applyFont="1" applyFill="1"/>
    <xf numFmtId="0" fontId="49" fillId="0" borderId="19" xfId="165" applyFont="1" applyFill="1" applyBorder="1" applyAlignment="1">
      <alignment vertical="center" wrapText="1"/>
    </xf>
    <xf numFmtId="180" fontId="49" fillId="0" borderId="19" xfId="165" applyNumberFormat="1" applyFont="1" applyFill="1" applyBorder="1" applyAlignment="1">
      <alignment horizontal="right" vertical="center"/>
    </xf>
    <xf numFmtId="180" fontId="49" fillId="0" borderId="0" xfId="165" applyNumberFormat="1" applyFont="1" applyFill="1" applyBorder="1" applyAlignment="1">
      <alignment horizontal="right" vertical="center"/>
    </xf>
    <xf numFmtId="180" fontId="48" fillId="0" borderId="19" xfId="165" applyNumberFormat="1" applyFont="1" applyFill="1" applyBorder="1" applyAlignment="1">
      <alignment horizontal="right" vertical="center"/>
    </xf>
    <xf numFmtId="180" fontId="46" fillId="0" borderId="0" xfId="165" applyNumberFormat="1" applyFill="1"/>
    <xf numFmtId="181" fontId="25" fillId="0" borderId="19" xfId="125" applyNumberFormat="1" applyFont="1" applyFill="1" applyBorder="1" applyAlignment="1">
      <alignment horizontal="right" vertical="center"/>
    </xf>
    <xf numFmtId="49" fontId="49" fillId="0" borderId="19" xfId="125" applyNumberFormat="1" applyFont="1" applyFill="1" applyBorder="1" applyAlignment="1">
      <alignment horizontal="center" vertical="center" wrapText="1"/>
    </xf>
    <xf numFmtId="0" fontId="95" fillId="0" borderId="19" xfId="125" applyFont="1" applyFill="1" applyBorder="1" applyAlignment="1">
      <alignment horizontal="left" vertical="center" wrapText="1"/>
    </xf>
    <xf numFmtId="180" fontId="95" fillId="0" borderId="19" xfId="125" applyNumberFormat="1" applyFont="1" applyFill="1" applyBorder="1" applyAlignment="1">
      <alignment horizontal="right" vertical="center" wrapText="1"/>
    </xf>
    <xf numFmtId="0" fontId="11" fillId="0" borderId="0" xfId="125" applyFont="1" applyFill="1" applyAlignment="1">
      <alignment horizontal="center" vertical="center" wrapText="1"/>
    </xf>
    <xf numFmtId="180" fontId="49" fillId="0" borderId="0" xfId="125" applyNumberFormat="1" applyFont="1" applyFill="1" applyBorder="1" applyAlignment="1">
      <alignment horizontal="right" vertical="center" wrapText="1"/>
    </xf>
    <xf numFmtId="0" fontId="25" fillId="0" borderId="19" xfId="125" applyFont="1" applyFill="1" applyBorder="1" applyAlignment="1" applyProtection="1">
      <alignment vertical="center" wrapText="1"/>
      <protection locked="0"/>
    </xf>
    <xf numFmtId="181" fontId="48" fillId="0" borderId="19" xfId="125" applyNumberFormat="1" applyFont="1" applyFill="1" applyBorder="1" applyAlignment="1">
      <alignment horizontal="right" vertical="center"/>
    </xf>
    <xf numFmtId="0" fontId="25" fillId="0" borderId="19" xfId="125" applyFont="1" applyFill="1" applyBorder="1" applyAlignment="1" applyProtection="1">
      <alignment horizontal="left" vertical="center" wrapText="1"/>
      <protection locked="0"/>
    </xf>
    <xf numFmtId="49" fontId="48" fillId="0" borderId="19" xfId="125" applyNumberFormat="1" applyFont="1" applyFill="1" applyBorder="1" applyAlignment="1">
      <alignment horizontal="center" vertical="center"/>
    </xf>
    <xf numFmtId="0" fontId="48" fillId="0" borderId="19" xfId="125" applyFont="1" applyFill="1" applyBorder="1" applyAlignment="1">
      <alignment horizontal="left" vertical="center" wrapText="1"/>
    </xf>
    <xf numFmtId="0" fontId="92" fillId="0" borderId="0" xfId="125" applyFont="1" applyFill="1"/>
    <xf numFmtId="0" fontId="48" fillId="0" borderId="19" xfId="125" applyFont="1" applyFill="1" applyBorder="1" applyAlignment="1">
      <alignment vertical="center" wrapText="1"/>
    </xf>
    <xf numFmtId="182" fontId="25" fillId="0" borderId="19" xfId="144" applyNumberFormat="1" applyFont="1" applyFill="1" applyBorder="1" applyAlignment="1">
      <alignment horizontal="right" vertical="center"/>
    </xf>
    <xf numFmtId="182" fontId="48" fillId="0" borderId="19" xfId="144" applyNumberFormat="1" applyFont="1" applyFill="1" applyBorder="1" applyAlignment="1">
      <alignment horizontal="right" vertical="center"/>
    </xf>
    <xf numFmtId="180" fontId="48" fillId="0" borderId="19" xfId="144" applyNumberFormat="1" applyFont="1" applyFill="1" applyBorder="1" applyAlignment="1">
      <alignment horizontal="right" vertical="center"/>
    </xf>
    <xf numFmtId="180" fontId="97" fillId="0" borderId="0" xfId="125" applyNumberFormat="1" applyFont="1" applyFill="1" applyAlignment="1"/>
    <xf numFmtId="0" fontId="51" fillId="0" borderId="0" xfId="125" applyFill="1" applyAlignment="1"/>
    <xf numFmtId="180" fontId="92" fillId="0" borderId="0" xfId="125" applyNumberFormat="1" applyFont="1" applyFill="1" applyAlignment="1"/>
    <xf numFmtId="49" fontId="49" fillId="0" borderId="0" xfId="125" applyNumberFormat="1" applyFont="1" applyFill="1" applyBorder="1" applyAlignment="1">
      <alignment horizontal="center" vertical="top"/>
    </xf>
    <xf numFmtId="0" fontId="48" fillId="0" borderId="0" xfId="125" applyFont="1" applyFill="1" applyBorder="1" applyAlignment="1">
      <alignment wrapText="1"/>
    </xf>
    <xf numFmtId="180" fontId="48" fillId="0" borderId="0" xfId="125" applyNumberFormat="1" applyFont="1" applyFill="1" applyBorder="1" applyAlignment="1">
      <alignment horizontal="right" vertical="center"/>
    </xf>
    <xf numFmtId="180" fontId="25" fillId="0" borderId="0" xfId="125" applyNumberFormat="1" applyFont="1" applyFill="1" applyBorder="1" applyAlignment="1">
      <alignment horizontal="right" vertical="center"/>
    </xf>
    <xf numFmtId="180" fontId="49" fillId="0" borderId="0" xfId="125" applyNumberFormat="1" applyFont="1" applyFill="1" applyAlignment="1">
      <alignment horizontal="right" vertical="center"/>
    </xf>
    <xf numFmtId="180" fontId="88" fillId="0" borderId="0" xfId="125" applyNumberFormat="1" applyFont="1" applyFill="1" applyAlignment="1">
      <alignment horizontal="right" vertical="center"/>
    </xf>
    <xf numFmtId="180" fontId="87" fillId="0" borderId="0" xfId="125" applyNumberFormat="1" applyFont="1" applyFill="1" applyAlignment="1">
      <alignment horizontal="right" vertical="center"/>
    </xf>
    <xf numFmtId="180" fontId="87" fillId="0" borderId="0" xfId="125" applyNumberFormat="1" applyFont="1" applyFill="1" applyAlignment="1">
      <alignment vertical="center"/>
    </xf>
    <xf numFmtId="180" fontId="107" fillId="0" borderId="39" xfId="0" applyNumberFormat="1" applyFont="1" applyBorder="1" applyAlignment="1">
      <alignment vertical="top"/>
    </xf>
    <xf numFmtId="180" fontId="96" fillId="0" borderId="40" xfId="0" applyNumberFormat="1" applyFont="1" applyBorder="1" applyAlignment="1">
      <alignment vertical="top"/>
    </xf>
    <xf numFmtId="180" fontId="96" fillId="0" borderId="19" xfId="0" applyNumberFormat="1" applyFont="1" applyBorder="1" applyAlignment="1">
      <alignment vertical="top"/>
    </xf>
    <xf numFmtId="180" fontId="109" fillId="0" borderId="39" xfId="0" applyNumberFormat="1" applyFont="1" applyBorder="1" applyAlignment="1">
      <alignment vertical="top"/>
    </xf>
    <xf numFmtId="0" fontId="96" fillId="0" borderId="39" xfId="0" applyFont="1" applyBorder="1" applyAlignment="1">
      <alignment vertical="top" wrapText="1"/>
    </xf>
    <xf numFmtId="180" fontId="91" fillId="0" borderId="39" xfId="0" applyNumberFormat="1" applyFont="1" applyBorder="1" applyAlignment="1">
      <alignment vertical="top"/>
    </xf>
    <xf numFmtId="0" fontId="106" fillId="0" borderId="39" xfId="0" applyFont="1" applyBorder="1" applyAlignment="1">
      <alignment vertical="top" wrapText="1"/>
    </xf>
    <xf numFmtId="0" fontId="107" fillId="0" borderId="39" xfId="0" applyFont="1" applyBorder="1" applyAlignment="1">
      <alignment vertical="top" wrapText="1"/>
    </xf>
    <xf numFmtId="0" fontId="96" fillId="0" borderId="19" xfId="0" applyFont="1" applyBorder="1" applyAlignment="1">
      <alignment vertical="top" wrapText="1"/>
    </xf>
    <xf numFmtId="0" fontId="107" fillId="0" borderId="19" xfId="0" applyFont="1" applyBorder="1" applyAlignment="1">
      <alignment vertical="top" wrapText="1"/>
    </xf>
    <xf numFmtId="180" fontId="106" fillId="27" borderId="14" xfId="0" applyNumberFormat="1" applyFont="1" applyFill="1" applyBorder="1" applyAlignment="1">
      <alignment vertical="top" wrapText="1"/>
    </xf>
    <xf numFmtId="180" fontId="106" fillId="27" borderId="19" xfId="0" applyNumberFormat="1" applyFont="1" applyFill="1" applyBorder="1" applyAlignment="1">
      <alignment vertical="top" wrapText="1"/>
    </xf>
    <xf numFmtId="180" fontId="96" fillId="27" borderId="19" xfId="0" applyNumberFormat="1" applyFont="1" applyFill="1" applyBorder="1" applyAlignment="1">
      <alignment vertical="top" wrapText="1"/>
    </xf>
    <xf numFmtId="0" fontId="106" fillId="0" borderId="19" xfId="0" applyFont="1" applyBorder="1" applyAlignment="1">
      <alignment vertical="top" wrapText="1"/>
    </xf>
    <xf numFmtId="0" fontId="106" fillId="0" borderId="19" xfId="0" applyFont="1" applyBorder="1" applyAlignment="1">
      <alignment horizontal="center" vertical="top"/>
    </xf>
    <xf numFmtId="0" fontId="107" fillId="0" borderId="19" xfId="0" applyFont="1" applyBorder="1" applyAlignment="1">
      <alignment horizontal="center" vertical="top"/>
    </xf>
    <xf numFmtId="0" fontId="96" fillId="0" borderId="19" xfId="0" applyFont="1" applyBorder="1" applyAlignment="1">
      <alignment horizontal="center" vertical="top"/>
    </xf>
    <xf numFmtId="180" fontId="3" fillId="0" borderId="19" xfId="0" applyNumberFormat="1" applyFont="1" applyFill="1" applyBorder="1" applyAlignment="1" applyProtection="1">
      <alignment horizontal="right" vertical="center"/>
    </xf>
    <xf numFmtId="180" fontId="106" fillId="0" borderId="19" xfId="0" applyNumberFormat="1" applyFont="1" applyBorder="1" applyAlignment="1">
      <alignment horizontal="right" vertical="top"/>
    </xf>
    <xf numFmtId="180" fontId="5" fillId="0" borderId="14" xfId="0" applyNumberFormat="1" applyFont="1" applyFill="1" applyBorder="1" applyAlignment="1" applyProtection="1">
      <alignment horizontal="right" vertical="top"/>
    </xf>
    <xf numFmtId="180" fontId="91" fillId="0" borderId="51" xfId="112" applyNumberFormat="1" applyFont="1" applyFill="1" applyBorder="1" applyAlignment="1">
      <alignment horizontal="center" vertical="top" readingOrder="1"/>
    </xf>
    <xf numFmtId="180" fontId="110" fillId="0" borderId="13" xfId="112" applyNumberFormat="1" applyFont="1" applyFill="1" applyBorder="1" applyAlignment="1" applyProtection="1">
      <alignment horizontal="right" vertical="top" readingOrder="1"/>
    </xf>
    <xf numFmtId="180" fontId="111" fillId="0" borderId="13" xfId="112" applyNumberFormat="1" applyFont="1" applyFill="1" applyBorder="1" applyAlignment="1" applyProtection="1">
      <alignment horizontal="right" vertical="top" readingOrder="1"/>
    </xf>
    <xf numFmtId="180" fontId="6" fillId="0" borderId="13" xfId="112" applyNumberFormat="1" applyFont="1" applyFill="1" applyBorder="1" applyAlignment="1" applyProtection="1">
      <alignment horizontal="right" vertical="top" readingOrder="1"/>
    </xf>
    <xf numFmtId="180" fontId="93" fillId="0" borderId="52" xfId="112" applyNumberFormat="1" applyFont="1" applyBorder="1" applyAlignment="1">
      <alignment horizontal="right" vertical="top" readingOrder="1"/>
    </xf>
    <xf numFmtId="180" fontId="93" fillId="0" borderId="53" xfId="112" applyNumberFormat="1" applyFont="1" applyBorder="1" applyAlignment="1">
      <alignment horizontal="right" vertical="top" readingOrder="1"/>
    </xf>
    <xf numFmtId="180" fontId="6" fillId="0" borderId="19" xfId="112" applyNumberFormat="1" applyFont="1" applyFill="1" applyBorder="1" applyAlignment="1" applyProtection="1">
      <alignment horizontal="right" vertical="top" readingOrder="1"/>
    </xf>
    <xf numFmtId="180" fontId="91" fillId="0" borderId="0" xfId="112" applyNumberFormat="1" applyFont="1" applyBorder="1" applyAlignment="1">
      <alignment horizontal="center" vertical="top" readingOrder="1"/>
    </xf>
    <xf numFmtId="180" fontId="109" fillId="0" borderId="0" xfId="112" applyNumberFormat="1" applyFont="1" applyBorder="1" applyAlignment="1">
      <alignment horizontal="center" vertical="top" readingOrder="1"/>
    </xf>
    <xf numFmtId="180" fontId="93" fillId="0" borderId="0" xfId="112" applyNumberFormat="1" applyFont="1" applyBorder="1" applyAlignment="1">
      <alignment horizontal="center" vertical="top" readingOrder="1"/>
    </xf>
    <xf numFmtId="180" fontId="91" fillId="0" borderId="53" xfId="112" applyNumberFormat="1" applyFont="1" applyBorder="1" applyAlignment="1">
      <alignment horizontal="right" vertical="top" readingOrder="1"/>
    </xf>
    <xf numFmtId="180" fontId="109" fillId="0" borderId="53" xfId="112" applyNumberFormat="1" applyFont="1" applyBorder="1" applyAlignment="1">
      <alignment horizontal="right" vertical="top" readingOrder="1"/>
    </xf>
    <xf numFmtId="180" fontId="93" fillId="0" borderId="19" xfId="112" applyNumberFormat="1" applyFont="1" applyBorder="1" applyAlignment="1">
      <alignment horizontal="right" vertical="top" readingOrder="1"/>
    </xf>
    <xf numFmtId="0" fontId="106" fillId="0" borderId="40" xfId="0" applyFont="1" applyBorder="1" applyAlignment="1">
      <alignment vertical="top" wrapText="1"/>
    </xf>
    <xf numFmtId="0" fontId="96" fillId="0" borderId="54" xfId="0" applyFont="1" applyBorder="1" applyAlignment="1">
      <alignment vertical="top" wrapText="1"/>
    </xf>
    <xf numFmtId="0" fontId="28" fillId="0" borderId="0" xfId="0" applyNumberFormat="1" applyFont="1" applyFill="1" applyAlignment="1" applyProtection="1">
      <alignment horizontal="center" vertical="center" wrapText="1"/>
    </xf>
    <xf numFmtId="0" fontId="29" fillId="0" borderId="0" xfId="0" applyNumberFormat="1" applyFont="1" applyFill="1" applyAlignment="1" applyProtection="1">
      <alignment horizontal="center" vertical="center"/>
    </xf>
    <xf numFmtId="0" fontId="10" fillId="0" borderId="0" xfId="0" applyNumberFormat="1" applyFont="1" applyFill="1" applyAlignment="1" applyProtection="1">
      <alignment horizontal="center" vertical="center" wrapText="1"/>
    </xf>
    <xf numFmtId="0" fontId="9" fillId="0" borderId="0" xfId="0" applyNumberFormat="1" applyFont="1" applyFill="1" applyAlignment="1" applyProtection="1">
      <alignment horizontal="center" vertical="center"/>
    </xf>
    <xf numFmtId="180" fontId="106" fillId="0" borderId="51" xfId="112" applyNumberFormat="1" applyFont="1" applyFill="1" applyBorder="1" applyAlignment="1">
      <alignment horizontal="center" vertical="top" readingOrder="1"/>
    </xf>
    <xf numFmtId="0" fontId="12" fillId="0" borderId="17"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wrapText="1"/>
    </xf>
    <xf numFmtId="0" fontId="25" fillId="0" borderId="42" xfId="0" applyNumberFormat="1" applyFont="1" applyFill="1" applyBorder="1" applyAlignment="1" applyProtection="1">
      <alignment horizontal="center" vertical="center" wrapText="1"/>
    </xf>
    <xf numFmtId="0" fontId="25" fillId="0" borderId="22" xfId="0" applyNumberFormat="1" applyFont="1" applyFill="1" applyBorder="1" applyAlignment="1" applyProtection="1">
      <alignment horizontal="center" vertical="center" wrapText="1"/>
    </xf>
    <xf numFmtId="0" fontId="25" fillId="0" borderId="20" xfId="0" applyNumberFormat="1" applyFont="1" applyFill="1" applyBorder="1" applyAlignment="1" applyProtection="1">
      <alignment horizontal="center" vertical="center" wrapText="1"/>
    </xf>
    <xf numFmtId="0" fontId="25" fillId="0" borderId="15" xfId="0" applyNumberFormat="1" applyFont="1" applyFill="1" applyBorder="1" applyAlignment="1" applyProtection="1">
      <alignment horizontal="center" vertical="center" wrapText="1"/>
    </xf>
    <xf numFmtId="0" fontId="8" fillId="0" borderId="20"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center" vertical="center" wrapText="1"/>
    </xf>
    <xf numFmtId="0" fontId="2" fillId="0" borderId="41" xfId="0" applyNumberFormat="1" applyFont="1" applyFill="1" applyBorder="1" applyAlignment="1" applyProtection="1">
      <alignment horizontal="center" vertical="center" wrapText="1"/>
    </xf>
    <xf numFmtId="0" fontId="12" fillId="0" borderId="14" xfId="0" applyNumberFormat="1" applyFont="1" applyFill="1" applyBorder="1" applyAlignment="1" applyProtection="1">
      <alignment horizontal="center" vertical="center" wrapText="1"/>
    </xf>
    <xf numFmtId="0" fontId="12" fillId="0" borderId="19" xfId="0" applyNumberFormat="1" applyFont="1" applyFill="1" applyBorder="1" applyAlignment="1" applyProtection="1">
      <alignment horizontal="center" vertical="center" wrapText="1"/>
    </xf>
    <xf numFmtId="0" fontId="2" fillId="0" borderId="20" xfId="0" applyNumberFormat="1" applyFont="1" applyFill="1" applyBorder="1" applyAlignment="1" applyProtection="1">
      <alignment horizontal="center" vertical="center" wrapText="1"/>
    </xf>
    <xf numFmtId="0" fontId="12" fillId="0" borderId="20" xfId="0" applyNumberFormat="1" applyFont="1" applyFill="1" applyBorder="1" applyAlignment="1" applyProtection="1">
      <alignment horizontal="center" vertical="center" wrapText="1"/>
    </xf>
    <xf numFmtId="0" fontId="26" fillId="0" borderId="20" xfId="139" applyNumberFormat="1" applyFont="1" applyFill="1" applyBorder="1" applyAlignment="1" applyProtection="1">
      <alignment horizontal="center" vertical="center" wrapText="1"/>
    </xf>
    <xf numFmtId="0" fontId="36" fillId="0" borderId="0" xfId="139" applyNumberFormat="1" applyFont="1" applyFill="1" applyAlignment="1" applyProtection="1">
      <alignment horizontal="center" wrapText="1"/>
    </xf>
    <xf numFmtId="0" fontId="41" fillId="0" borderId="0" xfId="139" applyNumberFormat="1" applyFont="1" applyFill="1" applyAlignment="1" applyProtection="1">
      <alignment horizontal="center" vertical="center" wrapText="1"/>
    </xf>
    <xf numFmtId="0" fontId="1" fillId="0" borderId="19" xfId="139" applyNumberFormat="1" applyFont="1" applyFill="1" applyBorder="1" applyAlignment="1" applyProtection="1">
      <alignment horizontal="center" vertical="center" wrapText="1"/>
    </xf>
    <xf numFmtId="0" fontId="1" fillId="0" borderId="42" xfId="139" applyNumberFormat="1" applyFont="1" applyFill="1" applyBorder="1" applyAlignment="1" applyProtection="1">
      <alignment horizontal="center" vertical="center" wrapText="1"/>
    </xf>
    <xf numFmtId="0" fontId="1" fillId="0" borderId="41" xfId="139" applyNumberFormat="1" applyFont="1" applyFill="1" applyBorder="1" applyAlignment="1" applyProtection="1">
      <alignment horizontal="center" vertical="center" wrapText="1"/>
    </xf>
    <xf numFmtId="0" fontId="1" fillId="0" borderId="20" xfId="139" applyNumberFormat="1" applyFont="1" applyFill="1" applyBorder="1" applyAlignment="1" applyProtection="1">
      <alignment horizontal="center" vertical="center" wrapText="1"/>
    </xf>
    <xf numFmtId="0" fontId="36" fillId="0" borderId="42" xfId="139" applyNumberFormat="1" applyFont="1" applyFill="1" applyBorder="1" applyAlignment="1" applyProtection="1">
      <alignment horizontal="center" vertical="center" wrapText="1"/>
    </xf>
    <xf numFmtId="0" fontId="26" fillId="0" borderId="42" xfId="139" applyNumberFormat="1" applyFont="1" applyFill="1" applyBorder="1" applyAlignment="1" applyProtection="1">
      <alignment horizontal="center" vertical="center" wrapText="1"/>
    </xf>
    <xf numFmtId="4" fontId="3" fillId="27" borderId="20" xfId="165" applyNumberFormat="1" applyFont="1" applyFill="1" applyBorder="1" applyAlignment="1">
      <alignment horizontal="left" vertical="center"/>
    </xf>
    <xf numFmtId="0" fontId="48" fillId="0" borderId="0" xfId="140" applyFont="1" applyAlignment="1"/>
    <xf numFmtId="0" fontId="48" fillId="0" borderId="0" xfId="140" applyFont="1" applyAlignment="1">
      <alignment horizontal="center"/>
    </xf>
    <xf numFmtId="0" fontId="49" fillId="0" borderId="0" xfId="140" applyFont="1" applyAlignment="1">
      <alignment horizontal="center"/>
    </xf>
    <xf numFmtId="4" fontId="1" fillId="0" borderId="20" xfId="165" applyNumberFormat="1" applyFont="1" applyFill="1" applyBorder="1" applyAlignment="1">
      <alignment horizontal="center" vertical="center" wrapText="1"/>
    </xf>
    <xf numFmtId="4" fontId="25" fillId="0" borderId="20" xfId="165" applyNumberFormat="1" applyFont="1" applyFill="1" applyBorder="1" applyAlignment="1">
      <alignment horizontal="center" vertical="center" wrapText="1"/>
    </xf>
    <xf numFmtId="0" fontId="57" fillId="0" borderId="20" xfId="141" applyFont="1" applyBorder="1" applyAlignment="1">
      <alignment horizontal="center" vertical="center" wrapText="1"/>
    </xf>
    <xf numFmtId="0" fontId="34" fillId="0" borderId="0" xfId="141" applyFont="1" applyAlignment="1">
      <alignment horizontal="center" vertical="center"/>
    </xf>
    <xf numFmtId="0" fontId="34" fillId="0" borderId="0" xfId="141" applyFont="1" applyAlignment="1">
      <alignment horizontal="center" vertical="center" wrapText="1"/>
    </xf>
    <xf numFmtId="0" fontId="53" fillId="0" borderId="0" xfId="141" applyFont="1" applyBorder="1" applyAlignment="1">
      <alignment horizontal="center" vertical="center" wrapText="1"/>
    </xf>
    <xf numFmtId="0" fontId="9" fillId="27" borderId="41" xfId="142" applyFont="1" applyFill="1" applyBorder="1" applyAlignment="1">
      <alignment horizontal="center" vertical="center" wrapText="1"/>
    </xf>
    <xf numFmtId="0" fontId="9" fillId="27" borderId="19" xfId="142" applyFont="1" applyFill="1" applyBorder="1" applyAlignment="1">
      <alignment horizontal="center" vertical="center" wrapText="1"/>
    </xf>
    <xf numFmtId="0" fontId="9" fillId="27" borderId="42" xfId="142" applyFont="1" applyFill="1" applyBorder="1" applyAlignment="1">
      <alignment horizontal="center" vertical="center" wrapText="1"/>
    </xf>
    <xf numFmtId="0" fontId="63" fillId="0" borderId="20" xfId="142" applyFont="1" applyBorder="1" applyAlignment="1">
      <alignment horizontal="center" vertical="center" wrapText="1"/>
    </xf>
    <xf numFmtId="0" fontId="60" fillId="0" borderId="0" xfId="142" applyFont="1" applyAlignment="1">
      <alignment horizontal="center" vertical="center"/>
    </xf>
    <xf numFmtId="0" fontId="60" fillId="0" borderId="0" xfId="142" applyFont="1" applyAlignment="1">
      <alignment horizontal="center" vertical="center" wrapText="1"/>
    </xf>
    <xf numFmtId="0" fontId="61" fillId="0" borderId="0" xfId="142" applyFont="1" applyAlignment="1">
      <alignment horizontal="center" vertical="center" wrapText="1"/>
    </xf>
    <xf numFmtId="0" fontId="64" fillId="0" borderId="22" xfId="142" applyFont="1" applyBorder="1" applyAlignment="1">
      <alignment horizontal="center" vertical="center" wrapText="1"/>
    </xf>
    <xf numFmtId="0" fontId="64" fillId="0" borderId="24" xfId="142" applyFont="1" applyBorder="1" applyAlignment="1">
      <alignment horizontal="center" vertical="center" wrapText="1"/>
    </xf>
    <xf numFmtId="0" fontId="64" fillId="0" borderId="23" xfId="142" applyFont="1" applyBorder="1" applyAlignment="1">
      <alignment horizontal="center" vertical="center" wrapText="1"/>
    </xf>
    <xf numFmtId="0" fontId="9" fillId="27" borderId="15" xfId="142" applyFont="1" applyFill="1" applyBorder="1" applyAlignment="1">
      <alignment horizontal="center" vertical="center" wrapText="1"/>
    </xf>
    <xf numFmtId="0" fontId="9" fillId="27" borderId="21" xfId="142" applyFont="1" applyFill="1" applyBorder="1" applyAlignment="1">
      <alignment horizontal="center" vertical="center" wrapText="1"/>
    </xf>
    <xf numFmtId="0" fontId="9" fillId="27" borderId="18" xfId="142" applyFont="1" applyFill="1" applyBorder="1" applyAlignment="1">
      <alignment horizontal="center" vertical="center" wrapText="1"/>
    </xf>
    <xf numFmtId="0" fontId="9" fillId="27" borderId="17" xfId="142" applyFont="1" applyFill="1" applyBorder="1" applyAlignment="1">
      <alignment horizontal="center" vertical="center" wrapText="1"/>
    </xf>
    <xf numFmtId="0" fontId="9" fillId="27" borderId="20" xfId="142" applyFont="1" applyFill="1" applyBorder="1" applyAlignment="1">
      <alignment horizontal="left" vertical="center" wrapText="1"/>
    </xf>
    <xf numFmtId="0" fontId="56" fillId="0" borderId="20" xfId="142" applyFont="1" applyBorder="1" applyAlignment="1">
      <alignment horizontal="center" vertical="center" wrapText="1"/>
    </xf>
    <xf numFmtId="0" fontId="56" fillId="0" borderId="20" xfId="142" applyFont="1" applyBorder="1" applyAlignment="1">
      <alignment horizontal="center" vertical="center" textRotation="255" wrapText="1"/>
    </xf>
    <xf numFmtId="0" fontId="56" fillId="0" borderId="20" xfId="142" applyFont="1" applyBorder="1" applyAlignment="1">
      <alignment horizontal="center" vertical="center" textRotation="90" wrapText="1"/>
    </xf>
    <xf numFmtId="0" fontId="9" fillId="27" borderId="41" xfId="142" applyFont="1" applyFill="1" applyBorder="1" applyAlignment="1">
      <alignment horizontal="left" vertical="center" wrapText="1"/>
    </xf>
    <xf numFmtId="0" fontId="9" fillId="27" borderId="19" xfId="142" applyFont="1" applyFill="1" applyBorder="1" applyAlignment="1">
      <alignment horizontal="left" vertical="center" wrapText="1"/>
    </xf>
    <xf numFmtId="0" fontId="9" fillId="27" borderId="42" xfId="142" applyFont="1" applyFill="1" applyBorder="1" applyAlignment="1">
      <alignment horizontal="left" vertical="center" wrapText="1"/>
    </xf>
    <xf numFmtId="0" fontId="87" fillId="0" borderId="0" xfId="125" applyFont="1" applyFill="1" applyAlignment="1">
      <alignment horizontal="center" vertical="center" wrapText="1"/>
    </xf>
    <xf numFmtId="0" fontId="89" fillId="0" borderId="0" xfId="125" applyFont="1" applyFill="1" applyAlignment="1">
      <alignment horizontal="center" wrapText="1"/>
    </xf>
    <xf numFmtId="0" fontId="89" fillId="0" borderId="0" xfId="125" applyFont="1" applyFill="1" applyAlignment="1">
      <alignment horizontal="center" vertical="center" wrapText="1"/>
    </xf>
    <xf numFmtId="0" fontId="88" fillId="0" borderId="20" xfId="125" applyFont="1" applyFill="1" applyBorder="1" applyAlignment="1">
      <alignment horizontal="center" vertical="center" wrapText="1"/>
    </xf>
    <xf numFmtId="0" fontId="88" fillId="0" borderId="37" xfId="125" applyFont="1" applyFill="1" applyBorder="1" applyAlignment="1">
      <alignment horizontal="center" vertical="center" wrapText="1"/>
    </xf>
    <xf numFmtId="0" fontId="91" fillId="0" borderId="20" xfId="125" applyFont="1" applyFill="1" applyBorder="1" applyAlignment="1">
      <alignment horizontal="center" vertical="center" wrapText="1"/>
    </xf>
    <xf numFmtId="0" fontId="91" fillId="0" borderId="37" xfId="125" applyFont="1" applyFill="1" applyBorder="1" applyAlignment="1">
      <alignment horizontal="center" vertical="center" wrapText="1"/>
    </xf>
    <xf numFmtId="0" fontId="87" fillId="0" borderId="0" xfId="143" applyFont="1" applyFill="1" applyAlignment="1">
      <alignment horizontal="center" vertical="center" wrapText="1"/>
    </xf>
    <xf numFmtId="4" fontId="91" fillId="0" borderId="20" xfId="125" applyNumberFormat="1" applyFont="1" applyFill="1" applyBorder="1" applyAlignment="1">
      <alignment horizontal="center" vertical="center" wrapText="1"/>
    </xf>
    <xf numFmtId="4" fontId="91" fillId="0" borderId="37" xfId="125" applyNumberFormat="1" applyFont="1" applyFill="1" applyBorder="1" applyAlignment="1">
      <alignment horizontal="center" vertical="center" wrapText="1"/>
    </xf>
    <xf numFmtId="0" fontId="91" fillId="0" borderId="28" xfId="125" applyFont="1" applyFill="1" applyBorder="1" applyAlignment="1">
      <alignment horizontal="center" vertical="center" wrapText="1"/>
    </xf>
    <xf numFmtId="0" fontId="91" fillId="0" borderId="32" xfId="125" applyFont="1" applyFill="1" applyBorder="1" applyAlignment="1">
      <alignment horizontal="center" vertical="center" wrapText="1"/>
    </xf>
    <xf numFmtId="0" fontId="91" fillId="0" borderId="36" xfId="125" applyFont="1" applyFill="1" applyBorder="1" applyAlignment="1">
      <alignment horizontal="center" vertical="center" wrapText="1"/>
    </xf>
    <xf numFmtId="0" fontId="91" fillId="0" borderId="29" xfId="125" applyFont="1" applyFill="1" applyBorder="1" applyAlignment="1">
      <alignment horizontal="center" vertical="center" wrapText="1"/>
    </xf>
    <xf numFmtId="0" fontId="49" fillId="0" borderId="29" xfId="125" applyFont="1" applyFill="1" applyBorder="1" applyAlignment="1">
      <alignment horizontal="center" vertical="center" wrapText="1"/>
    </xf>
    <xf numFmtId="0" fontId="49" fillId="0" borderId="20" xfId="125" applyFont="1" applyFill="1" applyBorder="1" applyAlignment="1">
      <alignment horizontal="center" vertical="center" wrapText="1"/>
    </xf>
    <xf numFmtId="0" fontId="49" fillId="0" borderId="37" xfId="125" applyFont="1" applyFill="1" applyBorder="1" applyAlignment="1">
      <alignment horizontal="center" vertical="center" wrapText="1"/>
    </xf>
    <xf numFmtId="0" fontId="88" fillId="0" borderId="30" xfId="125" applyFont="1" applyFill="1" applyBorder="1" applyAlignment="1">
      <alignment horizontal="center" vertical="center" wrapText="1"/>
    </xf>
    <xf numFmtId="0" fontId="88" fillId="0" borderId="31" xfId="125" applyFont="1" applyFill="1" applyBorder="1" applyAlignment="1">
      <alignment horizontal="center" vertical="center" wrapText="1"/>
    </xf>
    <xf numFmtId="0" fontId="88" fillId="0" borderId="38" xfId="125" applyFont="1" applyFill="1" applyBorder="1" applyAlignment="1">
      <alignment horizontal="center" vertical="center" wrapText="1"/>
    </xf>
    <xf numFmtId="0" fontId="49" fillId="0" borderId="43" xfId="125" applyFont="1" applyFill="1" applyBorder="1" applyAlignment="1">
      <alignment horizontal="center" vertical="center" wrapText="1"/>
    </xf>
    <xf numFmtId="0" fontId="49" fillId="0" borderId="44" xfId="125" applyFont="1" applyFill="1" applyBorder="1" applyAlignment="1">
      <alignment horizontal="center" vertical="center" wrapText="1"/>
    </xf>
    <xf numFmtId="0" fontId="49" fillId="0" borderId="45" xfId="125" applyFont="1" applyFill="1" applyBorder="1" applyAlignment="1">
      <alignment horizontal="center" vertical="center" wrapText="1"/>
    </xf>
    <xf numFmtId="0" fontId="48" fillId="0" borderId="0" xfId="125" applyFont="1" applyFill="1" applyAlignment="1">
      <alignment horizontal="left"/>
    </xf>
    <xf numFmtId="4" fontId="99" fillId="27" borderId="46" xfId="146" applyNumberFormat="1" applyFont="1" applyFill="1" applyBorder="1" applyAlignment="1">
      <alignment horizontal="left" vertical="top" wrapText="1"/>
    </xf>
    <xf numFmtId="4" fontId="99" fillId="27" borderId="19" xfId="146" applyNumberFormat="1" applyFont="1" applyFill="1" applyBorder="1" applyAlignment="1">
      <alignment horizontal="left" vertical="top" wrapText="1"/>
    </xf>
    <xf numFmtId="0" fontId="25" fillId="27" borderId="0" xfId="146" applyFont="1" applyFill="1" applyAlignment="1">
      <alignment horizontal="center" vertical="top" wrapText="1"/>
    </xf>
    <xf numFmtId="0" fontId="6" fillId="27" borderId="0" xfId="146" applyFont="1" applyFill="1" applyAlignment="1">
      <alignment horizontal="center" vertical="top" wrapText="1"/>
    </xf>
    <xf numFmtId="0" fontId="98" fillId="27" borderId="32" xfId="146" applyFont="1" applyFill="1" applyBorder="1" applyAlignment="1">
      <alignment horizontal="left" vertical="top" wrapText="1"/>
    </xf>
    <xf numFmtId="0" fontId="98" fillId="27" borderId="20" xfId="146" applyFont="1" applyFill="1" applyBorder="1" applyAlignment="1">
      <alignment horizontal="center" vertical="top" wrapText="1"/>
    </xf>
    <xf numFmtId="185" fontId="98" fillId="27" borderId="20" xfId="146" applyNumberFormat="1" applyFont="1" applyFill="1" applyBorder="1" applyAlignment="1">
      <alignment horizontal="center" vertical="top" wrapText="1"/>
    </xf>
    <xf numFmtId="0" fontId="53" fillId="27" borderId="26" xfId="146" applyFont="1" applyFill="1" applyBorder="1" applyAlignment="1">
      <alignment horizontal="center" vertical="top" wrapText="1"/>
    </xf>
    <xf numFmtId="4" fontId="99" fillId="27" borderId="50" xfId="146" applyNumberFormat="1" applyFont="1" applyFill="1" applyBorder="1" applyAlignment="1">
      <alignment horizontal="left" vertical="top" wrapText="1"/>
    </xf>
    <xf numFmtId="4" fontId="99" fillId="27" borderId="14" xfId="146" applyNumberFormat="1" applyFont="1" applyFill="1" applyBorder="1" applyAlignment="1">
      <alignment horizontal="left" vertical="top" wrapText="1"/>
    </xf>
    <xf numFmtId="0" fontId="100" fillId="27" borderId="32" xfId="145" applyFont="1" applyFill="1" applyBorder="1" applyAlignment="1">
      <alignment horizontal="left" vertical="top" wrapText="1"/>
    </xf>
    <xf numFmtId="0" fontId="98" fillId="27" borderId="20" xfId="147" applyFont="1" applyFill="1" applyBorder="1" applyAlignment="1">
      <alignment horizontal="center" vertical="top" wrapText="1"/>
    </xf>
    <xf numFmtId="186" fontId="100" fillId="27" borderId="20" xfId="145" applyNumberFormat="1" applyFont="1" applyFill="1" applyBorder="1" applyAlignment="1">
      <alignment horizontal="center" vertical="top"/>
    </xf>
    <xf numFmtId="185" fontId="98" fillId="0" borderId="22" xfId="146" applyNumberFormat="1" applyFont="1" applyFill="1" applyBorder="1" applyAlignment="1">
      <alignment horizontal="center" vertical="top" wrapText="1"/>
    </xf>
    <xf numFmtId="185" fontId="98" fillId="0" borderId="24" xfId="146" applyNumberFormat="1" applyFont="1" applyFill="1" applyBorder="1" applyAlignment="1">
      <alignment horizontal="center" vertical="top" wrapText="1"/>
    </xf>
    <xf numFmtId="185" fontId="98" fillId="0" borderId="23" xfId="146" applyNumberFormat="1" applyFont="1" applyFill="1" applyBorder="1" applyAlignment="1">
      <alignment horizontal="center" vertical="top" wrapText="1"/>
    </xf>
    <xf numFmtId="0" fontId="99" fillId="0" borderId="46" xfId="146" applyNumberFormat="1" applyFont="1" applyFill="1" applyBorder="1" applyAlignment="1">
      <alignment horizontal="left" vertical="top" wrapText="1" shrinkToFit="1"/>
    </xf>
    <xf numFmtId="0" fontId="99" fillId="0" borderId="19" xfId="146" applyNumberFormat="1" applyFont="1" applyFill="1" applyBorder="1" applyAlignment="1">
      <alignment horizontal="left" vertical="top" wrapText="1" shrinkToFit="1"/>
    </xf>
    <xf numFmtId="0" fontId="99" fillId="0" borderId="47" xfId="146" applyNumberFormat="1" applyFont="1" applyFill="1" applyBorder="1" applyAlignment="1">
      <alignment horizontal="left" vertical="top" wrapText="1" shrinkToFit="1"/>
    </xf>
    <xf numFmtId="4" fontId="99" fillId="0" borderId="46" xfId="146" applyNumberFormat="1" applyFont="1" applyFill="1" applyBorder="1" applyAlignment="1">
      <alignment horizontal="left" vertical="top" wrapText="1"/>
    </xf>
    <xf numFmtId="4" fontId="99" fillId="0" borderId="19" xfId="146" applyNumberFormat="1" applyFont="1" applyFill="1" applyBorder="1" applyAlignment="1">
      <alignment horizontal="left" vertical="top" wrapText="1"/>
    </xf>
    <xf numFmtId="4" fontId="99" fillId="0" borderId="47" xfId="146" applyNumberFormat="1" applyFont="1" applyFill="1" applyBorder="1" applyAlignment="1">
      <alignment horizontal="left" vertical="top" wrapText="1"/>
    </xf>
    <xf numFmtId="0" fontId="87" fillId="0" borderId="0" xfId="145" applyFont="1" applyBorder="1" applyAlignment="1">
      <alignment horizontal="left" vertical="center"/>
    </xf>
    <xf numFmtId="0" fontId="100" fillId="0" borderId="33" xfId="145" applyFont="1" applyFill="1" applyBorder="1" applyAlignment="1">
      <alignment horizontal="left" vertical="top" wrapText="1"/>
    </xf>
    <xf numFmtId="0" fontId="100" fillId="0" borderId="48" xfId="145" applyFont="1" applyFill="1" applyBorder="1" applyAlignment="1">
      <alignment horizontal="left" vertical="top" wrapText="1"/>
    </xf>
    <xf numFmtId="0" fontId="98" fillId="0" borderId="22" xfId="146" applyFont="1" applyFill="1" applyBorder="1" applyAlignment="1">
      <alignment horizontal="center" vertical="top" wrapText="1"/>
    </xf>
    <xf numFmtId="0" fontId="98" fillId="0" borderId="23" xfId="146" applyFont="1" applyFill="1" applyBorder="1" applyAlignment="1">
      <alignment horizontal="center" vertical="top" wrapText="1"/>
    </xf>
    <xf numFmtId="0" fontId="100" fillId="0" borderId="49" xfId="145" applyFont="1" applyFill="1" applyBorder="1" applyAlignment="1">
      <alignment horizontal="left" vertical="top" wrapText="1"/>
    </xf>
    <xf numFmtId="0" fontId="98" fillId="0" borderId="24" xfId="146" applyFont="1" applyFill="1" applyBorder="1" applyAlignment="1">
      <alignment horizontal="center" vertical="top" wrapText="1"/>
    </xf>
    <xf numFmtId="0" fontId="65" fillId="0" borderId="0" xfId="0" applyFont="1" applyAlignment="1">
      <alignment horizontal="center" wrapText="1"/>
    </xf>
    <xf numFmtId="0" fontId="3" fillId="0" borderId="20" xfId="0" applyFont="1" applyBorder="1" applyAlignment="1">
      <alignment horizontal="center" wrapText="1"/>
    </xf>
    <xf numFmtId="0" fontId="3" fillId="0" borderId="20" xfId="0" applyFont="1" applyBorder="1" applyAlignment="1">
      <alignmen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49" fillId="0" borderId="20" xfId="0" applyFont="1" applyBorder="1" applyAlignment="1">
      <alignment vertical="top" wrapText="1"/>
    </xf>
  </cellXfs>
  <cellStyles count="197">
    <cellStyle name="20% - Акцент1" xfId="1"/>
    <cellStyle name="20% - Акцент1 2" xfId="2"/>
    <cellStyle name="20% - Акцент1 3" xfId="3"/>
    <cellStyle name="20% - Акцент1_Додаток №6" xfId="4"/>
    <cellStyle name="20% - Акцент2" xfId="5"/>
    <cellStyle name="20% - Акцент2 2" xfId="6"/>
    <cellStyle name="20% - Акцент2 3" xfId="7"/>
    <cellStyle name="20% - Акцент2_Додаток №6" xfId="8"/>
    <cellStyle name="20% - Акцент3" xfId="9"/>
    <cellStyle name="20% - Акцент3 2" xfId="10"/>
    <cellStyle name="20% - Акцент3 3" xfId="11"/>
    <cellStyle name="20% - Акцент3_Додаток №6" xfId="12"/>
    <cellStyle name="20% - Акцент4" xfId="13"/>
    <cellStyle name="20% - Акцент4 2" xfId="14"/>
    <cellStyle name="20% - Акцент4 3" xfId="15"/>
    <cellStyle name="20% - Акцент4_Додаток №6" xfId="16"/>
    <cellStyle name="20% - Акцент5" xfId="17"/>
    <cellStyle name="20% - Акцент5 2" xfId="18"/>
    <cellStyle name="20% - Акцент5 3" xfId="19"/>
    <cellStyle name="20% - Акцент6" xfId="20"/>
    <cellStyle name="20% - Акцент6 2" xfId="21"/>
    <cellStyle name="20% - Акцент6 3" xfId="22"/>
    <cellStyle name="20% - Акцент6_Додаток №6" xfId="23"/>
    <cellStyle name="40% - Акцент1" xfId="24"/>
    <cellStyle name="40% - Акцент1 2" xfId="25"/>
    <cellStyle name="40% - Акцент1 3" xfId="26"/>
    <cellStyle name="40% - Акцент1_Додаток №6" xfId="27"/>
    <cellStyle name="40% - Акцент2" xfId="28"/>
    <cellStyle name="40% - Акцент2 2" xfId="29"/>
    <cellStyle name="40% - Акцент2 3" xfId="30"/>
    <cellStyle name="40% - Акцент3" xfId="31"/>
    <cellStyle name="40% - Акцент3 2" xfId="32"/>
    <cellStyle name="40% - Акцент3 3" xfId="33"/>
    <cellStyle name="40% - Акцент3_Додаток №6" xfId="34"/>
    <cellStyle name="40% - Акцент4" xfId="35"/>
    <cellStyle name="40% - Акцент4 2" xfId="36"/>
    <cellStyle name="40% - Акцент4 3" xfId="37"/>
    <cellStyle name="40% - Акцент4_Додаток №6" xfId="38"/>
    <cellStyle name="40% - Акцент5" xfId="39"/>
    <cellStyle name="40% - Акцент5 2" xfId="40"/>
    <cellStyle name="40% - Акцент5 3" xfId="41"/>
    <cellStyle name="40% - Акцент5_Додаток №6" xfId="42"/>
    <cellStyle name="40% - Акцент6" xfId="43"/>
    <cellStyle name="40% - Акцент6 2" xfId="44"/>
    <cellStyle name="40% - Акцент6 3" xfId="45"/>
    <cellStyle name="40% - Акцент6_Додаток №6" xfId="46"/>
    <cellStyle name="60% - Акцент1" xfId="47"/>
    <cellStyle name="60% - Акцент1 2" xfId="48"/>
    <cellStyle name="60% - Акцент1 3" xfId="49"/>
    <cellStyle name="60% - Акцент1_Додаток №6" xfId="50"/>
    <cellStyle name="60% - Акцент2" xfId="51"/>
    <cellStyle name="60% - Акцент2 2" xfId="52"/>
    <cellStyle name="60% - Акцент2_Додаток №6" xfId="53"/>
    <cellStyle name="60% - Акцент3" xfId="54"/>
    <cellStyle name="60% - Акцент3 2" xfId="55"/>
    <cellStyle name="60% - Акцент3_Додаток №6" xfId="56"/>
    <cellStyle name="60% - Акцент4" xfId="57"/>
    <cellStyle name="60% - Акцент4 2" xfId="58"/>
    <cellStyle name="60% - Акцент4_Додаток №6" xfId="59"/>
    <cellStyle name="60% - Акцент5" xfId="60"/>
    <cellStyle name="60% - Акцент5 2" xfId="61"/>
    <cellStyle name="60% - Акцент5_Додаток №6" xfId="62"/>
    <cellStyle name="60% - Акцент6" xfId="63"/>
    <cellStyle name="60% - Акцент6 2" xfId="64"/>
    <cellStyle name="60% - Акцент6_Додаток №6" xfId="65"/>
    <cellStyle name="Normal_meresha_07" xfId="66"/>
    <cellStyle name="Normal_Доходи" xfId="67"/>
    <cellStyle name="Акцент1" xfId="68"/>
    <cellStyle name="Акцент1 2" xfId="69"/>
    <cellStyle name="Акцент1 3" xfId="70"/>
    <cellStyle name="Акцент1_Додаток №6" xfId="71"/>
    <cellStyle name="Акцент2" xfId="72"/>
    <cellStyle name="Акцент2 2" xfId="73"/>
    <cellStyle name="Акцент2_Додаток №6" xfId="74"/>
    <cellStyle name="Акцент3" xfId="75"/>
    <cellStyle name="Акцент3 2" xfId="76"/>
    <cellStyle name="Акцент3_Додаток №6" xfId="77"/>
    <cellStyle name="Акцент4" xfId="78"/>
    <cellStyle name="Акцент4 2" xfId="79"/>
    <cellStyle name="Акцент4 3" xfId="80"/>
    <cellStyle name="Акцент4_Додаток №6" xfId="81"/>
    <cellStyle name="Акцент5" xfId="82"/>
    <cellStyle name="Акцент5 2" xfId="83"/>
    <cellStyle name="Акцент6" xfId="84"/>
    <cellStyle name="Акцент6 2" xfId="85"/>
    <cellStyle name="Акцент6_Додаток №6" xfId="86"/>
    <cellStyle name="Ввод " xfId="87"/>
    <cellStyle name="Ввод  2" xfId="88"/>
    <cellStyle name="Ввод _Додаток №6" xfId="89"/>
    <cellStyle name="Вывод" xfId="90"/>
    <cellStyle name="Вывод 2" xfId="91"/>
    <cellStyle name="Вывод 3" xfId="92"/>
    <cellStyle name="Вывод_Додаток №6" xfId="93"/>
    <cellStyle name="Вычисление" xfId="94"/>
    <cellStyle name="Вычисление 2" xfId="95"/>
    <cellStyle name="Вычисление 3" xfId="96"/>
    <cellStyle name="Вычисление_Додаток №6" xfId="97"/>
    <cellStyle name="Заголовок 1 2" xfId="98"/>
    <cellStyle name="Заголовок 2 2" xfId="99"/>
    <cellStyle name="Заголовок 3 2" xfId="100"/>
    <cellStyle name="Заголовок 4 2" xfId="101"/>
    <cellStyle name="Звичайний" xfId="0" builtinId="0"/>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 2" xfId="113"/>
    <cellStyle name="Звичайний 2_Додаток №6" xfId="114"/>
    <cellStyle name="Звичайний 20" xfId="115"/>
    <cellStyle name="Звичайний 21" xfId="116"/>
    <cellStyle name="Звичайний 22" xfId="117"/>
    <cellStyle name="Звичайний 23" xfId="118"/>
    <cellStyle name="Звичайний 24" xfId="119"/>
    <cellStyle name="Звичайний 25" xfId="120"/>
    <cellStyle name="Звичайний 26" xfId="121"/>
    <cellStyle name="Звичайний 27" xfId="122"/>
    <cellStyle name="Звичайний 28" xfId="123"/>
    <cellStyle name="Звичайний 29" xfId="124"/>
    <cellStyle name="Звичайний 3" xfId="125"/>
    <cellStyle name="Звичайний 30" xfId="126"/>
    <cellStyle name="Звичайний 31" xfId="127"/>
    <cellStyle name="Звичайний 32" xfId="128"/>
    <cellStyle name="Звичайний 33" xfId="129"/>
    <cellStyle name="Звичайний 34" xfId="130"/>
    <cellStyle name="Звичайний 35" xfId="131"/>
    <cellStyle name="Звичайний 4" xfId="132"/>
    <cellStyle name="Звичайний 4 2" xfId="133"/>
    <cellStyle name="Звичайний 5" xfId="134"/>
    <cellStyle name="Звичайний 6" xfId="135"/>
    <cellStyle name="Звичайний 7" xfId="136"/>
    <cellStyle name="Звичайний 8" xfId="137"/>
    <cellStyle name="Звичайний 9" xfId="138"/>
    <cellStyle name="Звичайний_Додаток №4" xfId="139"/>
    <cellStyle name="Звичайний_Додаток №5" xfId="140"/>
    <cellStyle name="Звичайний_Додаток №6" xfId="141"/>
    <cellStyle name="Звичайний_Додаток №7" xfId="142"/>
    <cellStyle name="Звичайний_Додаток №8" xfId="143"/>
    <cellStyle name="Звичайний_Додаток №8 зміни до додатку №8" xfId="144"/>
    <cellStyle name="Звичайний_Додаток №9" xfId="145"/>
    <cellStyle name="Звичайний_Додаток_9_06-12-2012" xfId="146"/>
    <cellStyle name="Звичайний_Додаток_9_06-12-2012_Додаток №9" xfId="147"/>
    <cellStyle name="Итог" xfId="148"/>
    <cellStyle name="Итог 2" xfId="149"/>
    <cellStyle name="Итог 3" xfId="150"/>
    <cellStyle name="Итог_Додаток №6" xfId="151"/>
    <cellStyle name="Контрольная ячейка" xfId="152"/>
    <cellStyle name="Контрольная ячейка 2" xfId="153"/>
    <cellStyle name="Контрольная ячейка_Додаток №9" xfId="154"/>
    <cellStyle name="Название" xfId="155"/>
    <cellStyle name="Название 2" xfId="156"/>
    <cellStyle name="Название_Додаток №6" xfId="157"/>
    <cellStyle name="Нейтральный" xfId="158"/>
    <cellStyle name="Нейтральный 2" xfId="159"/>
    <cellStyle name="Нейтральный_Додаток №6" xfId="160"/>
    <cellStyle name="Нейтральный_Додаток_9_06-12-2012" xfId="161"/>
    <cellStyle name="Обычный 2" xfId="162"/>
    <cellStyle name="Обычный 3" xfId="163"/>
    <cellStyle name="Обычный 3 2" xfId="164"/>
    <cellStyle name="Обычный_Лист1" xfId="165"/>
    <cellStyle name="Обычный_Лист3" xfId="166"/>
    <cellStyle name="Обычный_Складові ФОП ГС, ТУ, ОАС" xfId="167"/>
    <cellStyle name="Плохой" xfId="168"/>
    <cellStyle name="Плохой 2" xfId="169"/>
    <cellStyle name="Плохой_Додаток №6" xfId="170"/>
    <cellStyle name="Пояснение" xfId="171"/>
    <cellStyle name="Пояснение 2" xfId="172"/>
    <cellStyle name="Примечание" xfId="173"/>
    <cellStyle name="Примечание 2" xfId="174"/>
    <cellStyle name="Примечание_Додаток №9" xfId="175"/>
    <cellStyle name="Процентный 2" xfId="176"/>
    <cellStyle name="Процентный 2 2" xfId="177"/>
    <cellStyle name="Процентный 3" xfId="178"/>
    <cellStyle name="Процентный 3 2" xfId="179"/>
    <cellStyle name="Связанная ячейка" xfId="180"/>
    <cellStyle name="Связанная ячейка 2" xfId="181"/>
    <cellStyle name="Связанная ячейка_Додаток №6" xfId="182"/>
    <cellStyle name="Стиль 1" xfId="183"/>
    <cellStyle name="Текст предупреждения" xfId="184"/>
    <cellStyle name="Текст предупреждения 2" xfId="185"/>
    <cellStyle name="Тысячи [0]_Додаток №1" xfId="186"/>
    <cellStyle name="Тысячи_Додаток №1" xfId="187"/>
    <cellStyle name="Финансовый 2" xfId="188"/>
    <cellStyle name="Финансовый 2 2" xfId="189"/>
    <cellStyle name="Финансовый 3" xfId="190"/>
    <cellStyle name="Финансовый 3 2" xfId="191"/>
    <cellStyle name="Фінансовий 2" xfId="192"/>
    <cellStyle name="Фінансовий 2 2" xfId="193"/>
    <cellStyle name="Хороший" xfId="194"/>
    <cellStyle name="Хороший 2" xfId="195"/>
    <cellStyle name="Хороший_Додаток №6" xfId="19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T117"/>
  <sheetViews>
    <sheetView showGridLines="0" showZeros="0" tabSelected="1" zoomScaleNormal="100" zoomScaleSheetLayoutView="130" workbookViewId="0">
      <pane ySplit="6" topLeftCell="A7" activePane="bottomLeft" state="frozen"/>
      <selection pane="bottomLeft" activeCell="C9" sqref="C9"/>
    </sheetView>
  </sheetViews>
  <sheetFormatPr defaultColWidth="9.1640625" defaultRowHeight="13.7" customHeight="1" x14ac:dyDescent="0.2"/>
  <cols>
    <col min="1" max="1" width="11.83203125" style="29" customWidth="1"/>
    <col min="2" max="2" width="0" style="29" hidden="1" customWidth="1"/>
    <col min="3" max="3" width="45.6640625" style="29" customWidth="1"/>
    <col min="4" max="4" width="18.6640625" style="29" customWidth="1"/>
    <col min="5" max="5" width="17.33203125" style="29" customWidth="1"/>
    <col min="6" max="6" width="17.83203125" style="29" customWidth="1"/>
    <col min="7" max="13" width="9.1640625" style="29" customWidth="1"/>
    <col min="14" max="245" width="9.1640625" style="30" customWidth="1"/>
    <col min="246" max="254" width="9.1640625" style="29" customWidth="1"/>
    <col min="255" max="16384" width="9.1640625" style="30"/>
  </cols>
  <sheetData>
    <row r="2" spans="1:254" s="319" customFormat="1" ht="13.7" customHeight="1" x14ac:dyDescent="0.25">
      <c r="A2" s="318" t="s">
        <v>4508</v>
      </c>
      <c r="B2" s="318"/>
      <c r="C2" s="318"/>
      <c r="D2" s="318"/>
      <c r="E2" s="318"/>
      <c r="F2" s="318"/>
      <c r="G2" s="318"/>
      <c r="H2" s="318"/>
      <c r="I2" s="318"/>
      <c r="J2" s="318"/>
      <c r="K2" s="318"/>
      <c r="L2" s="318"/>
      <c r="M2" s="318"/>
      <c r="IL2" s="318"/>
      <c r="IM2" s="318"/>
      <c r="IN2" s="318"/>
      <c r="IO2" s="318"/>
      <c r="IP2" s="318"/>
      <c r="IQ2" s="318"/>
      <c r="IR2" s="318"/>
      <c r="IS2" s="318"/>
      <c r="IT2" s="318"/>
    </row>
    <row r="3" spans="1:254" ht="48.75" customHeight="1" x14ac:dyDescent="0.2">
      <c r="D3" s="456" t="s">
        <v>1481</v>
      </c>
      <c r="E3" s="456"/>
      <c r="F3" s="456"/>
      <c r="N3" s="29"/>
    </row>
    <row r="4" spans="1:254" ht="13.7" customHeight="1" x14ac:dyDescent="0.2">
      <c r="A4" s="457" t="s">
        <v>3553</v>
      </c>
      <c r="B4" s="457"/>
      <c r="C4" s="457"/>
      <c r="D4" s="457"/>
      <c r="E4" s="457"/>
      <c r="F4" s="457"/>
    </row>
    <row r="5" spans="1:254" ht="13.7" customHeight="1" x14ac:dyDescent="0.2">
      <c r="B5" s="31"/>
      <c r="C5" s="31"/>
      <c r="D5" s="31"/>
      <c r="E5" s="31"/>
      <c r="F5" s="31" t="s">
        <v>518</v>
      </c>
    </row>
    <row r="6" spans="1:254" s="33" customFormat="1" ht="29.85" customHeight="1" x14ac:dyDescent="0.2">
      <c r="A6" s="32" t="s">
        <v>3554</v>
      </c>
      <c r="B6" s="32"/>
      <c r="C6" s="32" t="s">
        <v>3555</v>
      </c>
      <c r="D6" s="32" t="s">
        <v>1367</v>
      </c>
      <c r="E6" s="32" t="s">
        <v>1364</v>
      </c>
      <c r="F6" s="32" t="s">
        <v>1365</v>
      </c>
      <c r="G6" s="1"/>
      <c r="H6" s="1"/>
      <c r="I6" s="1"/>
      <c r="J6" s="1"/>
      <c r="K6" s="1"/>
      <c r="L6" s="1"/>
      <c r="M6" s="1"/>
      <c r="IL6" s="1"/>
      <c r="IM6" s="1"/>
      <c r="IN6" s="1"/>
      <c r="IO6" s="1"/>
      <c r="IP6" s="1"/>
      <c r="IQ6" s="1"/>
      <c r="IR6" s="1"/>
      <c r="IS6" s="1"/>
      <c r="IT6" s="1"/>
    </row>
    <row r="7" spans="1:254" ht="13.7" customHeight="1" x14ac:dyDescent="0.2">
      <c r="A7" s="34"/>
      <c r="B7" s="34"/>
      <c r="C7" s="35" t="s">
        <v>3556</v>
      </c>
      <c r="D7" s="36">
        <f>E7+F7</f>
        <v>601866450.79999995</v>
      </c>
      <c r="E7" s="438">
        <v>569513435.0999999</v>
      </c>
      <c r="F7" s="438">
        <f>32353015.7</f>
        <v>32353015.699999999</v>
      </c>
    </row>
    <row r="8" spans="1:254" ht="13.7" customHeight="1" x14ac:dyDescent="0.2">
      <c r="A8" s="37" t="s">
        <v>3557</v>
      </c>
      <c r="B8" s="37"/>
      <c r="C8" s="38" t="s">
        <v>3558</v>
      </c>
      <c r="D8" s="39">
        <f>E8+F8</f>
        <v>3114876.5</v>
      </c>
      <c r="E8" s="39">
        <v>3114876.5</v>
      </c>
      <c r="F8" s="39">
        <v>0</v>
      </c>
    </row>
    <row r="9" spans="1:254" ht="13.7" customHeight="1" x14ac:dyDescent="0.2">
      <c r="A9" s="40" t="s">
        <v>3559</v>
      </c>
      <c r="B9" s="40"/>
      <c r="C9" s="41" t="s">
        <v>3560</v>
      </c>
      <c r="D9" s="42">
        <f>E9+F9</f>
        <v>3114876.5</v>
      </c>
      <c r="E9" s="42">
        <v>3114876.5</v>
      </c>
      <c r="F9" s="42">
        <v>0</v>
      </c>
    </row>
    <row r="10" spans="1:254" s="29" customFormat="1" ht="27.75" customHeight="1" x14ac:dyDescent="0.2">
      <c r="A10" s="43"/>
      <c r="B10" s="43" t="s">
        <v>3561</v>
      </c>
      <c r="C10" s="43" t="s">
        <v>3561</v>
      </c>
      <c r="D10" s="44">
        <f>E10+F10</f>
        <v>598751574.29999995</v>
      </c>
      <c r="E10" s="439">
        <v>566398558.5999999</v>
      </c>
      <c r="F10" s="64">
        <f>32353015.7</f>
        <v>32353015.699999999</v>
      </c>
    </row>
    <row r="11" spans="1:254" ht="13.7" customHeight="1" x14ac:dyDescent="0.2">
      <c r="A11" s="45" t="s">
        <v>3562</v>
      </c>
      <c r="B11" s="45">
        <v>0</v>
      </c>
      <c r="C11" s="43" t="s">
        <v>3563</v>
      </c>
      <c r="D11" s="46">
        <f t="shared" ref="D11:D42" si="0">E11+F11</f>
        <v>501339304.5</v>
      </c>
      <c r="E11" s="324">
        <v>501339304.5</v>
      </c>
      <c r="F11" s="46">
        <v>0</v>
      </c>
    </row>
    <row r="12" spans="1:254" ht="30.2" customHeight="1" x14ac:dyDescent="0.2">
      <c r="A12" s="47" t="s">
        <v>3564</v>
      </c>
      <c r="B12" s="47">
        <v>0</v>
      </c>
      <c r="C12" s="48" t="s">
        <v>3565</v>
      </c>
      <c r="D12" s="49">
        <f t="shared" si="0"/>
        <v>103475915.7</v>
      </c>
      <c r="E12" s="323">
        <v>103475915.7</v>
      </c>
      <c r="F12" s="49">
        <v>0</v>
      </c>
    </row>
    <row r="13" spans="1:254" ht="13.7" customHeight="1" x14ac:dyDescent="0.2">
      <c r="A13" s="50" t="s">
        <v>3566</v>
      </c>
      <c r="B13" s="50">
        <v>0</v>
      </c>
      <c r="C13" s="51" t="s">
        <v>3567</v>
      </c>
      <c r="D13" s="52">
        <f t="shared" si="0"/>
        <v>55316915.700000003</v>
      </c>
      <c r="E13" s="322">
        <v>55316915.700000003</v>
      </c>
      <c r="F13" s="52">
        <v>0</v>
      </c>
    </row>
    <row r="14" spans="1:254" ht="13.7" customHeight="1" x14ac:dyDescent="0.2">
      <c r="A14" s="50" t="s">
        <v>3568</v>
      </c>
      <c r="B14" s="50">
        <v>0</v>
      </c>
      <c r="C14" s="51" t="s">
        <v>3569</v>
      </c>
      <c r="D14" s="52">
        <f t="shared" si="0"/>
        <v>48159000</v>
      </c>
      <c r="E14" s="323">
        <v>48159000</v>
      </c>
      <c r="F14" s="52">
        <v>0</v>
      </c>
    </row>
    <row r="15" spans="1:254" ht="29.45" customHeight="1" x14ac:dyDescent="0.2">
      <c r="A15" s="47" t="s">
        <v>3570</v>
      </c>
      <c r="B15" s="47">
        <v>0</v>
      </c>
      <c r="C15" s="48" t="s">
        <v>3571</v>
      </c>
      <c r="D15" s="49">
        <f t="shared" si="0"/>
        <v>62503363.899999999</v>
      </c>
      <c r="E15" s="322">
        <v>62503363.899999999</v>
      </c>
      <c r="F15" s="49">
        <v>0</v>
      </c>
    </row>
    <row r="16" spans="1:254" ht="25.5" x14ac:dyDescent="0.2">
      <c r="A16" s="50" t="s">
        <v>3572</v>
      </c>
      <c r="B16" s="50">
        <v>0</v>
      </c>
      <c r="C16" s="51" t="s">
        <v>3573</v>
      </c>
      <c r="D16" s="52">
        <f t="shared" si="0"/>
        <v>270500</v>
      </c>
      <c r="E16" s="52">
        <v>270500</v>
      </c>
      <c r="F16" s="52">
        <v>0</v>
      </c>
    </row>
    <row r="17" spans="1:6" ht="29.85" customHeight="1" x14ac:dyDescent="0.2">
      <c r="A17" s="50" t="s">
        <v>3574</v>
      </c>
      <c r="B17" s="50">
        <v>0</v>
      </c>
      <c r="C17" s="51" t="s">
        <v>3575</v>
      </c>
      <c r="D17" s="52">
        <f t="shared" si="0"/>
        <v>844400</v>
      </c>
      <c r="E17" s="52">
        <v>844400</v>
      </c>
      <c r="F17" s="52">
        <v>0</v>
      </c>
    </row>
    <row r="18" spans="1:6" ht="13.7" customHeight="1" x14ac:dyDescent="0.2">
      <c r="A18" s="50" t="s">
        <v>3576</v>
      </c>
      <c r="B18" s="50">
        <v>0</v>
      </c>
      <c r="C18" s="51" t="s">
        <v>3577</v>
      </c>
      <c r="D18" s="52">
        <f t="shared" si="0"/>
        <v>58020659</v>
      </c>
      <c r="E18" s="322">
        <v>58020659</v>
      </c>
      <c r="F18" s="52">
        <v>0</v>
      </c>
    </row>
    <row r="19" spans="1:6" ht="39.6" customHeight="1" x14ac:dyDescent="0.2">
      <c r="A19" s="40" t="s">
        <v>3578</v>
      </c>
      <c r="B19" s="40">
        <v>0</v>
      </c>
      <c r="C19" s="41" t="s">
        <v>3579</v>
      </c>
      <c r="D19" s="42">
        <f t="shared" si="0"/>
        <v>3397200</v>
      </c>
      <c r="E19" s="42">
        <v>3397200</v>
      </c>
      <c r="F19" s="42">
        <v>0</v>
      </c>
    </row>
    <row r="20" spans="1:6" ht="25.5" x14ac:dyDescent="0.2">
      <c r="A20" s="40" t="s">
        <v>3580</v>
      </c>
      <c r="B20" s="40">
        <v>0</v>
      </c>
      <c r="C20" s="41" t="s">
        <v>3581</v>
      </c>
      <c r="D20" s="42">
        <f t="shared" si="0"/>
        <v>7796037.2000000002</v>
      </c>
      <c r="E20" s="42">
        <v>7796037.2000000002</v>
      </c>
      <c r="F20" s="42">
        <v>0</v>
      </c>
    </row>
    <row r="21" spans="1:6" ht="25.5" x14ac:dyDescent="0.2">
      <c r="A21" s="40" t="s">
        <v>3582</v>
      </c>
      <c r="B21" s="40">
        <v>0</v>
      </c>
      <c r="C21" s="41" t="s">
        <v>3583</v>
      </c>
      <c r="D21" s="42">
        <f t="shared" si="0"/>
        <v>42927789.299999997</v>
      </c>
      <c r="E21" s="325">
        <v>42927789.299999997</v>
      </c>
      <c r="F21" s="42">
        <v>0</v>
      </c>
    </row>
    <row r="22" spans="1:6" ht="25.5" x14ac:dyDescent="0.2">
      <c r="A22" s="40" t="s">
        <v>3584</v>
      </c>
      <c r="B22" s="40">
        <v>0</v>
      </c>
      <c r="C22" s="41" t="s">
        <v>3585</v>
      </c>
      <c r="D22" s="42">
        <f t="shared" si="0"/>
        <v>2399632.5</v>
      </c>
      <c r="E22" s="42">
        <v>2399632.5</v>
      </c>
      <c r="F22" s="42">
        <v>0</v>
      </c>
    </row>
    <row r="23" spans="1:6" ht="25.5" x14ac:dyDescent="0.2">
      <c r="A23" s="40" t="s">
        <v>3586</v>
      </c>
      <c r="B23" s="40">
        <v>0</v>
      </c>
      <c r="C23" s="41" t="s">
        <v>3587</v>
      </c>
      <c r="D23" s="42">
        <f t="shared" si="0"/>
        <v>1500000</v>
      </c>
      <c r="E23" s="42">
        <v>1500000</v>
      </c>
      <c r="F23" s="42">
        <v>0</v>
      </c>
    </row>
    <row r="24" spans="1:6" ht="25.5" x14ac:dyDescent="0.2">
      <c r="A24" s="50" t="s">
        <v>3588</v>
      </c>
      <c r="B24" s="50">
        <v>0</v>
      </c>
      <c r="C24" s="51" t="s">
        <v>3589</v>
      </c>
      <c r="D24" s="52">
        <f t="shared" si="0"/>
        <v>2106949.7999999998</v>
      </c>
      <c r="E24" s="52">
        <v>2106949.7999999998</v>
      </c>
      <c r="F24" s="52">
        <v>0</v>
      </c>
    </row>
    <row r="25" spans="1:6" ht="12.75" x14ac:dyDescent="0.2">
      <c r="A25" s="50" t="s">
        <v>3590</v>
      </c>
      <c r="B25" s="50">
        <v>0</v>
      </c>
      <c r="C25" s="51" t="s">
        <v>3591</v>
      </c>
      <c r="D25" s="52">
        <f t="shared" si="0"/>
        <v>1260855.0999999999</v>
      </c>
      <c r="E25" s="52">
        <v>1260855.0999999999</v>
      </c>
      <c r="F25" s="52">
        <v>0</v>
      </c>
    </row>
    <row r="26" spans="1:6" ht="49.7" customHeight="1" x14ac:dyDescent="0.2">
      <c r="A26" s="40" t="s">
        <v>3592</v>
      </c>
      <c r="B26" s="40">
        <v>0</v>
      </c>
      <c r="C26" s="41" t="s">
        <v>3593</v>
      </c>
      <c r="D26" s="42">
        <f t="shared" si="0"/>
        <v>261032.9</v>
      </c>
      <c r="E26" s="42">
        <v>261032.9</v>
      </c>
      <c r="F26" s="42">
        <v>0</v>
      </c>
    </row>
    <row r="27" spans="1:6" ht="25.5" x14ac:dyDescent="0.2">
      <c r="A27" s="40" t="s">
        <v>3594</v>
      </c>
      <c r="B27" s="40">
        <v>0</v>
      </c>
      <c r="C27" s="41" t="s">
        <v>3595</v>
      </c>
      <c r="D27" s="42">
        <f t="shared" si="0"/>
        <v>999822.2</v>
      </c>
      <c r="E27" s="42">
        <v>999822.2</v>
      </c>
      <c r="F27" s="42">
        <v>0</v>
      </c>
    </row>
    <row r="28" spans="1:6" ht="13.7" customHeight="1" x14ac:dyDescent="0.2">
      <c r="A28" s="47" t="s">
        <v>3596</v>
      </c>
      <c r="B28" s="47">
        <v>0</v>
      </c>
      <c r="C28" s="48" t="s">
        <v>3597</v>
      </c>
      <c r="D28" s="49">
        <f t="shared" si="0"/>
        <v>314550000</v>
      </c>
      <c r="E28" s="321">
        <v>314550000</v>
      </c>
      <c r="F28" s="49">
        <v>0</v>
      </c>
    </row>
    <row r="29" spans="1:6" ht="25.5" x14ac:dyDescent="0.2">
      <c r="A29" s="50" t="s">
        <v>3598</v>
      </c>
      <c r="B29" s="50">
        <v>0</v>
      </c>
      <c r="C29" s="51" t="s">
        <v>3599</v>
      </c>
      <c r="D29" s="52">
        <f t="shared" si="0"/>
        <v>52711000</v>
      </c>
      <c r="E29" s="52">
        <v>52711000</v>
      </c>
      <c r="F29" s="52">
        <v>0</v>
      </c>
    </row>
    <row r="30" spans="1:6" ht="46.9" customHeight="1" x14ac:dyDescent="0.2">
      <c r="A30" s="50" t="s">
        <v>3600</v>
      </c>
      <c r="B30" s="50">
        <v>0</v>
      </c>
      <c r="C30" s="51" t="s">
        <v>3601</v>
      </c>
      <c r="D30" s="52">
        <f t="shared" si="0"/>
        <v>29181000</v>
      </c>
      <c r="E30" s="52">
        <v>29181000</v>
      </c>
      <c r="F30" s="52">
        <v>0</v>
      </c>
    </row>
    <row r="31" spans="1:6" ht="38.25" x14ac:dyDescent="0.2">
      <c r="A31" s="50" t="s">
        <v>3602</v>
      </c>
      <c r="B31" s="50">
        <v>0</v>
      </c>
      <c r="C31" s="51" t="s">
        <v>3603</v>
      </c>
      <c r="D31" s="52">
        <f t="shared" si="0"/>
        <v>61458000</v>
      </c>
      <c r="E31" s="322">
        <v>61458000</v>
      </c>
      <c r="F31" s="52">
        <v>0</v>
      </c>
    </row>
    <row r="32" spans="1:6" ht="25.5" x14ac:dyDescent="0.2">
      <c r="A32" s="50" t="s">
        <v>3604</v>
      </c>
      <c r="B32" s="50">
        <v>0</v>
      </c>
      <c r="C32" s="51" t="s">
        <v>3605</v>
      </c>
      <c r="D32" s="52">
        <f t="shared" si="0"/>
        <v>171200000</v>
      </c>
      <c r="E32" s="52">
        <v>171200000</v>
      </c>
      <c r="F32" s="52">
        <v>0</v>
      </c>
    </row>
    <row r="33" spans="1:6" ht="27" x14ac:dyDescent="0.2">
      <c r="A33" s="47" t="s">
        <v>3606</v>
      </c>
      <c r="B33" s="47">
        <v>0</v>
      </c>
      <c r="C33" s="48" t="s">
        <v>3607</v>
      </c>
      <c r="D33" s="49">
        <f t="shared" si="0"/>
        <v>19642000</v>
      </c>
      <c r="E33" s="49">
        <v>19642000</v>
      </c>
      <c r="F33" s="49">
        <v>0</v>
      </c>
    </row>
    <row r="34" spans="1:6" ht="13.7" customHeight="1" x14ac:dyDescent="0.2">
      <c r="A34" s="50" t="s">
        <v>3608</v>
      </c>
      <c r="B34" s="50">
        <v>0</v>
      </c>
      <c r="C34" s="51" t="s">
        <v>3609</v>
      </c>
      <c r="D34" s="52">
        <f t="shared" si="0"/>
        <v>19276000</v>
      </c>
      <c r="E34" s="52">
        <v>19276000</v>
      </c>
      <c r="F34" s="52">
        <v>0</v>
      </c>
    </row>
    <row r="35" spans="1:6" ht="13.7" customHeight="1" x14ac:dyDescent="0.2">
      <c r="A35" s="50" t="s">
        <v>3610</v>
      </c>
      <c r="B35" s="50">
        <v>0</v>
      </c>
      <c r="C35" s="51" t="s">
        <v>3611</v>
      </c>
      <c r="D35" s="52">
        <f t="shared" si="0"/>
        <v>366000</v>
      </c>
      <c r="E35" s="52">
        <v>366000</v>
      </c>
      <c r="F35" s="52">
        <v>0</v>
      </c>
    </row>
    <row r="36" spans="1:6" ht="13.7" customHeight="1" x14ac:dyDescent="0.2">
      <c r="A36" s="47" t="s">
        <v>3612</v>
      </c>
      <c r="B36" s="47">
        <v>0</v>
      </c>
      <c r="C36" s="48" t="s">
        <v>3613</v>
      </c>
      <c r="D36" s="49">
        <f t="shared" si="0"/>
        <v>1168024.8999999999</v>
      </c>
      <c r="E36" s="49">
        <v>1168024.8999999999</v>
      </c>
      <c r="F36" s="49">
        <v>0</v>
      </c>
    </row>
    <row r="37" spans="1:6" ht="13.7" customHeight="1" x14ac:dyDescent="0.2">
      <c r="A37" s="50" t="s">
        <v>3614</v>
      </c>
      <c r="B37" s="50">
        <v>0</v>
      </c>
      <c r="C37" s="51" t="s">
        <v>3615</v>
      </c>
      <c r="D37" s="52">
        <f t="shared" si="0"/>
        <v>1167901.8999999999</v>
      </c>
      <c r="E37" s="52">
        <v>1167901.8999999999</v>
      </c>
      <c r="F37" s="52">
        <v>0</v>
      </c>
    </row>
    <row r="38" spans="1:6" ht="27.95" customHeight="1" x14ac:dyDescent="0.2">
      <c r="A38" s="50" t="s">
        <v>3616</v>
      </c>
      <c r="B38" s="50">
        <v>0</v>
      </c>
      <c r="C38" s="51" t="s">
        <v>3617</v>
      </c>
      <c r="D38" s="52">
        <f t="shared" si="0"/>
        <v>123</v>
      </c>
      <c r="E38" s="52">
        <v>123</v>
      </c>
      <c r="F38" s="52">
        <v>0</v>
      </c>
    </row>
    <row r="39" spans="1:6" ht="13.7" customHeight="1" x14ac:dyDescent="0.2">
      <c r="A39" s="45" t="s">
        <v>3618</v>
      </c>
      <c r="B39" s="45">
        <v>0</v>
      </c>
      <c r="C39" s="43" t="s">
        <v>3619</v>
      </c>
      <c r="D39" s="46">
        <f t="shared" si="0"/>
        <v>82762041.199999988</v>
      </c>
      <c r="E39" s="64">
        <v>61255104.199999996</v>
      </c>
      <c r="F39" s="64">
        <v>21506937</v>
      </c>
    </row>
    <row r="40" spans="1:6" ht="36" customHeight="1" x14ac:dyDescent="0.2">
      <c r="A40" s="47" t="s">
        <v>3620</v>
      </c>
      <c r="B40" s="47">
        <v>0</v>
      </c>
      <c r="C40" s="48" t="s">
        <v>3621</v>
      </c>
      <c r="D40" s="49">
        <f t="shared" si="0"/>
        <v>50440039.599999994</v>
      </c>
      <c r="E40" s="49">
        <v>50436326.299999997</v>
      </c>
      <c r="F40" s="49">
        <v>3713.3</v>
      </c>
    </row>
    <row r="41" spans="1:6" ht="115.5" customHeight="1" x14ac:dyDescent="0.2">
      <c r="A41" s="50" t="s">
        <v>3622</v>
      </c>
      <c r="B41" s="50">
        <v>0</v>
      </c>
      <c r="C41" s="51" t="s">
        <v>2802</v>
      </c>
      <c r="D41" s="52">
        <f t="shared" si="0"/>
        <v>11136000</v>
      </c>
      <c r="E41" s="52">
        <v>11136000</v>
      </c>
      <c r="F41" s="52">
        <v>0</v>
      </c>
    </row>
    <row r="42" spans="1:6" ht="38.25" x14ac:dyDescent="0.2">
      <c r="A42" s="50" t="s">
        <v>2803</v>
      </c>
      <c r="B42" s="50">
        <v>0</v>
      </c>
      <c r="C42" s="51" t="s">
        <v>2804</v>
      </c>
      <c r="D42" s="52">
        <f t="shared" si="0"/>
        <v>38000000</v>
      </c>
      <c r="E42" s="52">
        <v>38000000</v>
      </c>
      <c r="F42" s="52">
        <v>0</v>
      </c>
    </row>
    <row r="43" spans="1:6" ht="25.5" x14ac:dyDescent="0.2">
      <c r="A43" s="50" t="s">
        <v>2805</v>
      </c>
      <c r="B43" s="50">
        <v>0</v>
      </c>
      <c r="C43" s="51" t="s">
        <v>2806</v>
      </c>
      <c r="D43" s="52">
        <f t="shared" ref="D43:D74" si="1">E43+F43</f>
        <v>28467.5</v>
      </c>
      <c r="E43" s="52">
        <v>28467.5</v>
      </c>
      <c r="F43" s="52">
        <v>0</v>
      </c>
    </row>
    <row r="44" spans="1:6" ht="13.7" customHeight="1" x14ac:dyDescent="0.2">
      <c r="A44" s="50" t="s">
        <v>2807</v>
      </c>
      <c r="B44" s="50">
        <v>0</v>
      </c>
      <c r="C44" s="51" t="s">
        <v>2808</v>
      </c>
      <c r="D44" s="52">
        <f t="shared" si="1"/>
        <v>1275572.1000000001</v>
      </c>
      <c r="E44" s="52">
        <v>1271858.8</v>
      </c>
      <c r="F44" s="52">
        <v>3713.3</v>
      </c>
    </row>
    <row r="45" spans="1:6" ht="40.5" x14ac:dyDescent="0.2">
      <c r="A45" s="47" t="s">
        <v>2809</v>
      </c>
      <c r="B45" s="47">
        <v>0</v>
      </c>
      <c r="C45" s="48" t="s">
        <v>2810</v>
      </c>
      <c r="D45" s="49">
        <f t="shared" si="1"/>
        <v>5474928.6999999993</v>
      </c>
      <c r="E45" s="440">
        <v>3331032.0999999996</v>
      </c>
      <c r="F45" s="440">
        <v>2143896.6</v>
      </c>
    </row>
    <row r="46" spans="1:6" ht="12.75" x14ac:dyDescent="0.2">
      <c r="A46" s="50" t="s">
        <v>2811</v>
      </c>
      <c r="B46" s="50">
        <v>0</v>
      </c>
      <c r="C46" s="51" t="s">
        <v>2812</v>
      </c>
      <c r="D46" s="52">
        <f t="shared" si="1"/>
        <v>1555442.9000000001</v>
      </c>
      <c r="E46" s="67">
        <v>1430096.3</v>
      </c>
      <c r="F46" s="67">
        <v>125346.6</v>
      </c>
    </row>
    <row r="47" spans="1:6" ht="45.75" customHeight="1" x14ac:dyDescent="0.2">
      <c r="A47" s="40" t="s">
        <v>2813</v>
      </c>
      <c r="B47" s="40">
        <v>0</v>
      </c>
      <c r="C47" s="41" t="s">
        <v>1485</v>
      </c>
      <c r="D47" s="42">
        <f t="shared" si="1"/>
        <v>35697.800000000003</v>
      </c>
      <c r="E47" s="70">
        <v>35697.800000000003</v>
      </c>
      <c r="F47" s="70"/>
    </row>
    <row r="48" spans="1:6" ht="44.1" customHeight="1" x14ac:dyDescent="0.2">
      <c r="A48" s="40" t="s">
        <v>2814</v>
      </c>
      <c r="B48" s="40">
        <v>0</v>
      </c>
      <c r="C48" s="41" t="s">
        <v>2815</v>
      </c>
      <c r="D48" s="42">
        <f t="shared" si="1"/>
        <v>6025</v>
      </c>
      <c r="E48" s="42">
        <v>6025</v>
      </c>
      <c r="F48" s="42">
        <v>0</v>
      </c>
    </row>
    <row r="49" spans="1:6" ht="58.5" customHeight="1" x14ac:dyDescent="0.2">
      <c r="A49" s="40" t="s">
        <v>2816</v>
      </c>
      <c r="B49" s="40">
        <v>0</v>
      </c>
      <c r="C49" s="41" t="s">
        <v>2817</v>
      </c>
      <c r="D49" s="42">
        <f t="shared" si="1"/>
        <v>17000</v>
      </c>
      <c r="E49" s="42">
        <v>17000</v>
      </c>
      <c r="F49" s="42">
        <v>0</v>
      </c>
    </row>
    <row r="50" spans="1:6" ht="60.4" customHeight="1" x14ac:dyDescent="0.2">
      <c r="A50" s="40" t="s">
        <v>2818</v>
      </c>
      <c r="B50" s="40">
        <v>0</v>
      </c>
      <c r="C50" s="41" t="s">
        <v>2819</v>
      </c>
      <c r="D50" s="42">
        <f t="shared" si="1"/>
        <v>85000</v>
      </c>
      <c r="E50" s="42">
        <v>85000</v>
      </c>
      <c r="F50" s="42">
        <v>0</v>
      </c>
    </row>
    <row r="51" spans="1:6" ht="45.6" customHeight="1" x14ac:dyDescent="0.2">
      <c r="A51" s="40" t="s">
        <v>2820</v>
      </c>
      <c r="B51" s="40">
        <v>0</v>
      </c>
      <c r="C51" s="41" t="s">
        <v>2821</v>
      </c>
      <c r="D51" s="42">
        <f t="shared" si="1"/>
        <v>200</v>
      </c>
      <c r="E51" s="42">
        <v>200</v>
      </c>
      <c r="F51" s="42">
        <v>0</v>
      </c>
    </row>
    <row r="52" spans="1:6" ht="57.75" customHeight="1" x14ac:dyDescent="0.2">
      <c r="A52" s="40" t="s">
        <v>2822</v>
      </c>
      <c r="B52" s="40">
        <v>0</v>
      </c>
      <c r="C52" s="41" t="s">
        <v>2823</v>
      </c>
      <c r="D52" s="42">
        <f t="shared" si="1"/>
        <v>11000</v>
      </c>
      <c r="E52" s="42">
        <v>11000</v>
      </c>
      <c r="F52" s="42">
        <v>0</v>
      </c>
    </row>
    <row r="53" spans="1:6" ht="57.75" customHeight="1" x14ac:dyDescent="0.2">
      <c r="A53" s="40" t="s">
        <v>2824</v>
      </c>
      <c r="B53" s="40">
        <v>0</v>
      </c>
      <c r="C53" s="41" t="s">
        <v>2825</v>
      </c>
      <c r="D53" s="42">
        <f t="shared" si="1"/>
        <v>740</v>
      </c>
      <c r="E53" s="42">
        <v>740</v>
      </c>
      <c r="F53" s="42">
        <v>0</v>
      </c>
    </row>
    <row r="54" spans="1:6" ht="71.45" customHeight="1" x14ac:dyDescent="0.2">
      <c r="A54" s="40" t="s">
        <v>2826</v>
      </c>
      <c r="B54" s="40">
        <v>0</v>
      </c>
      <c r="C54" s="41" t="s">
        <v>2827</v>
      </c>
      <c r="D54" s="42">
        <f t="shared" si="1"/>
        <v>3500</v>
      </c>
      <c r="E54" s="42">
        <v>3500</v>
      </c>
      <c r="F54" s="42">
        <v>0</v>
      </c>
    </row>
    <row r="55" spans="1:6" ht="44.1" customHeight="1" x14ac:dyDescent="0.2">
      <c r="A55" s="40" t="s">
        <v>2828</v>
      </c>
      <c r="B55" s="40">
        <v>0</v>
      </c>
      <c r="C55" s="41" t="s">
        <v>212</v>
      </c>
      <c r="D55" s="42">
        <f t="shared" si="1"/>
        <v>260000</v>
      </c>
      <c r="E55" s="42">
        <v>260000</v>
      </c>
      <c r="F55" s="42">
        <v>0</v>
      </c>
    </row>
    <row r="56" spans="1:6" ht="15" customHeight="1" x14ac:dyDescent="0.2">
      <c r="A56" s="40" t="s">
        <v>213</v>
      </c>
      <c r="B56" s="40">
        <v>0</v>
      </c>
      <c r="C56" s="41" t="s">
        <v>214</v>
      </c>
      <c r="D56" s="42">
        <f t="shared" si="1"/>
        <v>400</v>
      </c>
      <c r="E56" s="42">
        <v>400</v>
      </c>
      <c r="F56" s="42">
        <v>0</v>
      </c>
    </row>
    <row r="57" spans="1:6" ht="37.5" customHeight="1" x14ac:dyDescent="0.2">
      <c r="A57" s="40" t="s">
        <v>215</v>
      </c>
      <c r="B57" s="40">
        <v>0</v>
      </c>
      <c r="C57" s="41" t="s">
        <v>216</v>
      </c>
      <c r="D57" s="42">
        <f t="shared" si="1"/>
        <v>87.1</v>
      </c>
      <c r="E57" s="42">
        <v>87.1</v>
      </c>
      <c r="F57" s="42">
        <v>0</v>
      </c>
    </row>
    <row r="58" spans="1:6" ht="25.5" x14ac:dyDescent="0.2">
      <c r="A58" s="40" t="s">
        <v>217</v>
      </c>
      <c r="B58" s="40">
        <v>0</v>
      </c>
      <c r="C58" s="41" t="s">
        <v>218</v>
      </c>
      <c r="D58" s="42">
        <f t="shared" si="1"/>
        <v>270</v>
      </c>
      <c r="E58" s="42">
        <v>270</v>
      </c>
      <c r="F58" s="42">
        <v>0</v>
      </c>
    </row>
    <row r="59" spans="1:6" ht="30.75" customHeight="1" x14ac:dyDescent="0.2">
      <c r="A59" s="40" t="s">
        <v>219</v>
      </c>
      <c r="B59" s="40">
        <v>0</v>
      </c>
      <c r="C59" s="41" t="s">
        <v>220</v>
      </c>
      <c r="D59" s="42">
        <f t="shared" si="1"/>
        <v>298879</v>
      </c>
      <c r="E59" s="42">
        <v>298879</v>
      </c>
      <c r="F59" s="42">
        <v>0</v>
      </c>
    </row>
    <row r="60" spans="1:6" ht="181.5" customHeight="1" x14ac:dyDescent="0.2">
      <c r="A60" s="40" t="s">
        <v>221</v>
      </c>
      <c r="B60" s="40">
        <v>0</v>
      </c>
      <c r="C60" s="41" t="s">
        <v>222</v>
      </c>
      <c r="D60" s="42">
        <f t="shared" si="1"/>
        <v>835644</v>
      </c>
      <c r="E60" s="42">
        <v>710297.4</v>
      </c>
      <c r="F60" s="42">
        <v>125346.6</v>
      </c>
    </row>
    <row r="61" spans="1:6" ht="99.95" customHeight="1" x14ac:dyDescent="0.2">
      <c r="A61" s="40" t="s">
        <v>223</v>
      </c>
      <c r="B61" s="40">
        <v>0</v>
      </c>
      <c r="C61" s="41" t="s">
        <v>224</v>
      </c>
      <c r="D61" s="42">
        <f t="shared" si="1"/>
        <v>1000</v>
      </c>
      <c r="E61" s="42">
        <v>1000</v>
      </c>
      <c r="F61" s="42">
        <v>0</v>
      </c>
    </row>
    <row r="62" spans="1:6" ht="25.5" x14ac:dyDescent="0.2">
      <c r="A62" s="50" t="s">
        <v>225</v>
      </c>
      <c r="B62" s="50">
        <v>0</v>
      </c>
      <c r="C62" s="51" t="s">
        <v>226</v>
      </c>
      <c r="D62" s="52">
        <f t="shared" si="1"/>
        <v>1821150</v>
      </c>
      <c r="E62" s="52">
        <v>0</v>
      </c>
      <c r="F62" s="52">
        <v>1821150</v>
      </c>
    </row>
    <row r="63" spans="1:6" ht="31.9" customHeight="1" x14ac:dyDescent="0.2">
      <c r="A63" s="50" t="s">
        <v>227</v>
      </c>
      <c r="B63" s="50">
        <v>0</v>
      </c>
      <c r="C63" s="51" t="s">
        <v>228</v>
      </c>
      <c r="D63" s="52">
        <f t="shared" si="1"/>
        <v>626429.5</v>
      </c>
      <c r="E63" s="52">
        <v>626429.5</v>
      </c>
      <c r="F63" s="52">
        <v>0</v>
      </c>
    </row>
    <row r="64" spans="1:6" ht="13.7" customHeight="1" x14ac:dyDescent="0.2">
      <c r="A64" s="50" t="s">
        <v>229</v>
      </c>
      <c r="B64" s="50">
        <v>0</v>
      </c>
      <c r="C64" s="51" t="s">
        <v>230</v>
      </c>
      <c r="D64" s="52">
        <f t="shared" si="1"/>
        <v>394800</v>
      </c>
      <c r="E64" s="52">
        <v>197400</v>
      </c>
      <c r="F64" s="52">
        <v>197400</v>
      </c>
    </row>
    <row r="65" spans="1:6" ht="38.25" x14ac:dyDescent="0.2">
      <c r="A65" s="50" t="s">
        <v>231</v>
      </c>
      <c r="B65" s="50">
        <v>0</v>
      </c>
      <c r="C65" s="51" t="s">
        <v>232</v>
      </c>
      <c r="D65" s="52">
        <f t="shared" si="1"/>
        <v>615000</v>
      </c>
      <c r="E65" s="52">
        <v>615000</v>
      </c>
      <c r="F65" s="52">
        <v>0</v>
      </c>
    </row>
    <row r="66" spans="1:6" ht="25.5" x14ac:dyDescent="0.2">
      <c r="A66" s="50" t="s">
        <v>233</v>
      </c>
      <c r="B66" s="50">
        <v>0</v>
      </c>
      <c r="C66" s="51" t="s">
        <v>234</v>
      </c>
      <c r="D66" s="52">
        <f t="shared" si="1"/>
        <v>264000</v>
      </c>
      <c r="E66" s="52">
        <v>264000</v>
      </c>
      <c r="F66" s="52">
        <v>0</v>
      </c>
    </row>
    <row r="67" spans="1:6" ht="12.75" x14ac:dyDescent="0.2">
      <c r="A67" s="50" t="s">
        <v>235</v>
      </c>
      <c r="B67" s="50">
        <v>0</v>
      </c>
      <c r="C67" s="51" t="s">
        <v>236</v>
      </c>
      <c r="D67" s="52">
        <f t="shared" si="1"/>
        <v>135524.29999999999</v>
      </c>
      <c r="E67" s="52">
        <v>135524.29999999999</v>
      </c>
      <c r="F67" s="52">
        <v>0</v>
      </c>
    </row>
    <row r="68" spans="1:6" ht="12.75" x14ac:dyDescent="0.2">
      <c r="A68" s="50" t="s">
        <v>237</v>
      </c>
      <c r="B68" s="50">
        <v>0</v>
      </c>
      <c r="C68" s="51" t="s">
        <v>238</v>
      </c>
      <c r="D68" s="52">
        <f t="shared" si="1"/>
        <v>15582</v>
      </c>
      <c r="E68" s="52">
        <v>15582</v>
      </c>
      <c r="F68" s="52">
        <v>0</v>
      </c>
    </row>
    <row r="69" spans="1:6" ht="57.2" customHeight="1" x14ac:dyDescent="0.2">
      <c r="A69" s="40" t="s">
        <v>239</v>
      </c>
      <c r="B69" s="40">
        <v>0</v>
      </c>
      <c r="C69" s="41" t="s">
        <v>240</v>
      </c>
      <c r="D69" s="42">
        <f t="shared" si="1"/>
        <v>15582</v>
      </c>
      <c r="E69" s="42">
        <v>15582</v>
      </c>
      <c r="F69" s="42">
        <v>0</v>
      </c>
    </row>
    <row r="70" spans="1:6" ht="51" x14ac:dyDescent="0.2">
      <c r="A70" s="50" t="s">
        <v>4022</v>
      </c>
      <c r="B70" s="50">
        <v>0</v>
      </c>
      <c r="C70" s="51" t="s">
        <v>4023</v>
      </c>
      <c r="D70" s="52">
        <f t="shared" si="1"/>
        <v>47000</v>
      </c>
      <c r="E70" s="52">
        <v>47000</v>
      </c>
      <c r="F70" s="52">
        <v>0</v>
      </c>
    </row>
    <row r="71" spans="1:6" ht="13.7" customHeight="1" x14ac:dyDescent="0.2">
      <c r="A71" s="47" t="s">
        <v>4024</v>
      </c>
      <c r="B71" s="47">
        <v>0</v>
      </c>
      <c r="C71" s="48" t="s">
        <v>4025</v>
      </c>
      <c r="D71" s="49">
        <f t="shared" si="1"/>
        <v>7803835.7999999998</v>
      </c>
      <c r="E71" s="49">
        <v>7487745.7999999998</v>
      </c>
      <c r="F71" s="49">
        <v>316090</v>
      </c>
    </row>
    <row r="72" spans="1:6" ht="55.15" customHeight="1" x14ac:dyDescent="0.2">
      <c r="A72" s="50" t="s">
        <v>4026</v>
      </c>
      <c r="B72" s="50">
        <v>0</v>
      </c>
      <c r="C72" s="51" t="s">
        <v>2148</v>
      </c>
      <c r="D72" s="52">
        <f t="shared" si="1"/>
        <v>112811</v>
      </c>
      <c r="E72" s="52">
        <v>112811</v>
      </c>
      <c r="F72" s="52">
        <v>0</v>
      </c>
    </row>
    <row r="73" spans="1:6" ht="63.2" customHeight="1" x14ac:dyDescent="0.2">
      <c r="A73" s="50" t="s">
        <v>2149</v>
      </c>
      <c r="B73" s="50">
        <v>0</v>
      </c>
      <c r="C73" s="51" t="s">
        <v>2150</v>
      </c>
      <c r="D73" s="52">
        <f t="shared" si="1"/>
        <v>27560</v>
      </c>
      <c r="E73" s="52">
        <v>27560</v>
      </c>
      <c r="F73" s="52">
        <v>0</v>
      </c>
    </row>
    <row r="74" spans="1:6" ht="97.15" customHeight="1" x14ac:dyDescent="0.2">
      <c r="A74" s="50" t="s">
        <v>2151</v>
      </c>
      <c r="B74" s="50">
        <v>0</v>
      </c>
      <c r="C74" s="51" t="s">
        <v>4036</v>
      </c>
      <c r="D74" s="52">
        <f t="shared" si="1"/>
        <v>34124</v>
      </c>
      <c r="E74" s="52">
        <v>17062</v>
      </c>
      <c r="F74" s="52">
        <v>17062</v>
      </c>
    </row>
    <row r="75" spans="1:6" ht="13.7" customHeight="1" x14ac:dyDescent="0.2">
      <c r="A75" s="50" t="s">
        <v>4037</v>
      </c>
      <c r="B75" s="50">
        <v>0</v>
      </c>
      <c r="C75" s="51" t="s">
        <v>2808</v>
      </c>
      <c r="D75" s="52">
        <f t="shared" ref="D75:D104" si="2">E75+F75</f>
        <v>2720317</v>
      </c>
      <c r="E75" s="52">
        <v>2421289</v>
      </c>
      <c r="F75" s="52">
        <v>299028</v>
      </c>
    </row>
    <row r="76" spans="1:6" ht="13.7" customHeight="1" x14ac:dyDescent="0.2">
      <c r="A76" s="40" t="s">
        <v>4038</v>
      </c>
      <c r="B76" s="40">
        <v>0</v>
      </c>
      <c r="C76" s="41" t="s">
        <v>2808</v>
      </c>
      <c r="D76" s="42">
        <f t="shared" si="2"/>
        <v>2231994</v>
      </c>
      <c r="E76" s="42">
        <v>2231994</v>
      </c>
      <c r="F76" s="42">
        <v>0</v>
      </c>
    </row>
    <row r="77" spans="1:6" ht="38.25" x14ac:dyDescent="0.2">
      <c r="A77" s="40" t="s">
        <v>4039</v>
      </c>
      <c r="B77" s="40">
        <v>0</v>
      </c>
      <c r="C77" s="41" t="s">
        <v>4040</v>
      </c>
      <c r="D77" s="42">
        <f t="shared" si="2"/>
        <v>395</v>
      </c>
      <c r="E77" s="42">
        <v>395</v>
      </c>
      <c r="F77" s="42">
        <v>0</v>
      </c>
    </row>
    <row r="78" spans="1:6" ht="63.75" x14ac:dyDescent="0.2">
      <c r="A78" s="40" t="s">
        <v>4041</v>
      </c>
      <c r="B78" s="40">
        <v>0</v>
      </c>
      <c r="C78" s="41" t="s">
        <v>4042</v>
      </c>
      <c r="D78" s="42">
        <f t="shared" si="2"/>
        <v>188900</v>
      </c>
      <c r="E78" s="42">
        <v>188900</v>
      </c>
      <c r="F78" s="42">
        <v>0</v>
      </c>
    </row>
    <row r="79" spans="1:6" ht="51" x14ac:dyDescent="0.2">
      <c r="A79" s="40" t="s">
        <v>4043</v>
      </c>
      <c r="B79" s="40">
        <v>0</v>
      </c>
      <c r="C79" s="41" t="s">
        <v>4044</v>
      </c>
      <c r="D79" s="42">
        <f t="shared" si="2"/>
        <v>10628</v>
      </c>
      <c r="E79" s="42">
        <v>0</v>
      </c>
      <c r="F79" s="42">
        <v>10628</v>
      </c>
    </row>
    <row r="80" spans="1:6" ht="63.75" x14ac:dyDescent="0.2">
      <c r="A80" s="40" t="s">
        <v>4045</v>
      </c>
      <c r="B80" s="40">
        <v>0</v>
      </c>
      <c r="C80" s="41" t="s">
        <v>4046</v>
      </c>
      <c r="D80" s="42">
        <f t="shared" si="2"/>
        <v>5000</v>
      </c>
      <c r="E80" s="42">
        <v>0</v>
      </c>
      <c r="F80" s="42">
        <v>5000</v>
      </c>
    </row>
    <row r="81" spans="1:6" ht="99.2" customHeight="1" x14ac:dyDescent="0.2">
      <c r="A81" s="40" t="s">
        <v>4047</v>
      </c>
      <c r="B81" s="40">
        <v>0</v>
      </c>
      <c r="C81" s="41" t="s">
        <v>4048</v>
      </c>
      <c r="D81" s="42">
        <f t="shared" si="2"/>
        <v>283400</v>
      </c>
      <c r="E81" s="42">
        <v>0</v>
      </c>
      <c r="F81" s="42">
        <v>283400</v>
      </c>
    </row>
    <row r="82" spans="1:6" ht="25.5" x14ac:dyDescent="0.2">
      <c r="A82" s="50" t="s">
        <v>4049</v>
      </c>
      <c r="B82" s="50">
        <v>0</v>
      </c>
      <c r="C82" s="51" t="s">
        <v>4050</v>
      </c>
      <c r="D82" s="52">
        <f t="shared" si="2"/>
        <v>1425115</v>
      </c>
      <c r="E82" s="52">
        <v>1425115</v>
      </c>
      <c r="F82" s="52">
        <v>0</v>
      </c>
    </row>
    <row r="83" spans="1:6" ht="25.5" x14ac:dyDescent="0.2">
      <c r="A83" s="40" t="s">
        <v>4051</v>
      </c>
      <c r="B83" s="40">
        <v>0</v>
      </c>
      <c r="C83" s="41" t="s">
        <v>4052</v>
      </c>
      <c r="D83" s="42">
        <f t="shared" si="2"/>
        <v>639726.6</v>
      </c>
      <c r="E83" s="42">
        <v>639726.6</v>
      </c>
      <c r="F83" s="42">
        <v>0</v>
      </c>
    </row>
    <row r="84" spans="1:6" ht="25.5" x14ac:dyDescent="0.2">
      <c r="A84" s="40" t="s">
        <v>4053</v>
      </c>
      <c r="B84" s="40">
        <v>0</v>
      </c>
      <c r="C84" s="41" t="s">
        <v>4054</v>
      </c>
      <c r="D84" s="42">
        <f t="shared" si="2"/>
        <v>784110.6</v>
      </c>
      <c r="E84" s="42">
        <v>784110.6</v>
      </c>
      <c r="F84" s="42">
        <v>0</v>
      </c>
    </row>
    <row r="85" spans="1:6" ht="69.400000000000006" customHeight="1" x14ac:dyDescent="0.2">
      <c r="A85" s="40" t="s">
        <v>4055</v>
      </c>
      <c r="B85" s="40">
        <v>0</v>
      </c>
      <c r="C85" s="41" t="s">
        <v>4056</v>
      </c>
      <c r="D85" s="42">
        <f t="shared" si="2"/>
        <v>700</v>
      </c>
      <c r="E85" s="42">
        <v>700</v>
      </c>
      <c r="F85" s="42">
        <v>0</v>
      </c>
    </row>
    <row r="86" spans="1:6" ht="29.25" customHeight="1" x14ac:dyDescent="0.2">
      <c r="A86" s="40" t="s">
        <v>4057</v>
      </c>
      <c r="B86" s="40">
        <v>0</v>
      </c>
      <c r="C86" s="41" t="s">
        <v>4058</v>
      </c>
      <c r="D86" s="42">
        <f t="shared" si="2"/>
        <v>440</v>
      </c>
      <c r="E86" s="42">
        <v>440</v>
      </c>
      <c r="F86" s="42">
        <v>0</v>
      </c>
    </row>
    <row r="87" spans="1:6" ht="43.5" customHeight="1" x14ac:dyDescent="0.2">
      <c r="A87" s="40" t="s">
        <v>4059</v>
      </c>
      <c r="B87" s="40">
        <v>0</v>
      </c>
      <c r="C87" s="41" t="s">
        <v>1733</v>
      </c>
      <c r="D87" s="42">
        <f t="shared" si="2"/>
        <v>137.80000000000001</v>
      </c>
      <c r="E87" s="42">
        <v>137.80000000000001</v>
      </c>
      <c r="F87" s="42">
        <v>0</v>
      </c>
    </row>
    <row r="88" spans="1:6" ht="38.25" x14ac:dyDescent="0.2">
      <c r="A88" s="50" t="s">
        <v>1734</v>
      </c>
      <c r="B88" s="50">
        <v>0</v>
      </c>
      <c r="C88" s="51" t="s">
        <v>1735</v>
      </c>
      <c r="D88" s="52">
        <f t="shared" si="2"/>
        <v>356298.8</v>
      </c>
      <c r="E88" s="52">
        <v>356298.8</v>
      </c>
      <c r="F88" s="52">
        <v>0</v>
      </c>
    </row>
    <row r="89" spans="1:6" ht="48.95" customHeight="1" x14ac:dyDescent="0.2">
      <c r="A89" s="50" t="s">
        <v>1736</v>
      </c>
      <c r="B89" s="50">
        <v>0</v>
      </c>
      <c r="C89" s="51" t="s">
        <v>1737</v>
      </c>
      <c r="D89" s="52">
        <f t="shared" si="2"/>
        <v>3127610</v>
      </c>
      <c r="E89" s="52">
        <v>3127610</v>
      </c>
      <c r="F89" s="52">
        <v>0</v>
      </c>
    </row>
    <row r="90" spans="1:6" ht="25.5" x14ac:dyDescent="0.2">
      <c r="A90" s="40" t="s">
        <v>1738</v>
      </c>
      <c r="B90" s="40">
        <v>0</v>
      </c>
      <c r="C90" s="41" t="s">
        <v>1739</v>
      </c>
      <c r="D90" s="42">
        <f t="shared" si="2"/>
        <v>190664</v>
      </c>
      <c r="E90" s="42">
        <v>190664</v>
      </c>
      <c r="F90" s="42">
        <v>0</v>
      </c>
    </row>
    <row r="91" spans="1:6" ht="57.2" customHeight="1" x14ac:dyDescent="0.2">
      <c r="A91" s="40" t="s">
        <v>1740</v>
      </c>
      <c r="B91" s="40">
        <v>0</v>
      </c>
      <c r="C91" s="41" t="s">
        <v>1741</v>
      </c>
      <c r="D91" s="42">
        <f t="shared" si="2"/>
        <v>186082</v>
      </c>
      <c r="E91" s="42">
        <v>186082</v>
      </c>
      <c r="F91" s="42">
        <v>0</v>
      </c>
    </row>
    <row r="92" spans="1:6" ht="30.6" customHeight="1" x14ac:dyDescent="0.2">
      <c r="A92" s="40" t="s">
        <v>1742</v>
      </c>
      <c r="B92" s="40">
        <v>0</v>
      </c>
      <c r="C92" s="41" t="s">
        <v>1743</v>
      </c>
      <c r="D92" s="42">
        <f t="shared" si="2"/>
        <v>893208</v>
      </c>
      <c r="E92" s="42">
        <v>893208</v>
      </c>
      <c r="F92" s="42">
        <v>0</v>
      </c>
    </row>
    <row r="93" spans="1:6" ht="25.5" x14ac:dyDescent="0.2">
      <c r="A93" s="40" t="s">
        <v>1744</v>
      </c>
      <c r="B93" s="40">
        <v>0</v>
      </c>
      <c r="C93" s="41" t="s">
        <v>1745</v>
      </c>
      <c r="D93" s="42">
        <f t="shared" si="2"/>
        <v>668291</v>
      </c>
      <c r="E93" s="42">
        <v>668291</v>
      </c>
      <c r="F93" s="42">
        <v>0</v>
      </c>
    </row>
    <row r="94" spans="1:6" ht="25.5" x14ac:dyDescent="0.2">
      <c r="A94" s="40" t="s">
        <v>1746</v>
      </c>
      <c r="B94" s="40">
        <v>0</v>
      </c>
      <c r="C94" s="41" t="s">
        <v>1747</v>
      </c>
      <c r="D94" s="42">
        <f t="shared" si="2"/>
        <v>1189365</v>
      </c>
      <c r="E94" s="42">
        <v>1189365</v>
      </c>
      <c r="F94" s="42">
        <v>0</v>
      </c>
    </row>
    <row r="95" spans="1:6" ht="13.7" customHeight="1" x14ac:dyDescent="0.2">
      <c r="A95" s="47" t="s">
        <v>1748</v>
      </c>
      <c r="B95" s="47">
        <v>0</v>
      </c>
      <c r="C95" s="48" t="s">
        <v>1749</v>
      </c>
      <c r="D95" s="49">
        <f t="shared" si="2"/>
        <v>19043237.100000001</v>
      </c>
      <c r="E95" s="49">
        <v>0</v>
      </c>
      <c r="F95" s="49">
        <v>19043237.100000001</v>
      </c>
    </row>
    <row r="96" spans="1:6" ht="42.2" customHeight="1" x14ac:dyDescent="0.2">
      <c r="A96" s="50" t="s">
        <v>1750</v>
      </c>
      <c r="B96" s="50">
        <v>0</v>
      </c>
      <c r="C96" s="51" t="s">
        <v>1751</v>
      </c>
      <c r="D96" s="52">
        <f t="shared" si="2"/>
        <v>18526797.800000001</v>
      </c>
      <c r="E96" s="52">
        <v>0</v>
      </c>
      <c r="F96" s="52">
        <v>18526797.800000001</v>
      </c>
    </row>
    <row r="97" spans="1:6" ht="25.5" x14ac:dyDescent="0.2">
      <c r="A97" s="50" t="s">
        <v>1752</v>
      </c>
      <c r="B97" s="50">
        <v>0</v>
      </c>
      <c r="C97" s="51" t="s">
        <v>1753</v>
      </c>
      <c r="D97" s="52">
        <f t="shared" si="2"/>
        <v>516439.3</v>
      </c>
      <c r="E97" s="52">
        <v>0</v>
      </c>
      <c r="F97" s="52">
        <v>516439.3</v>
      </c>
    </row>
    <row r="98" spans="1:6" ht="13.7" customHeight="1" x14ac:dyDescent="0.2">
      <c r="A98" s="45" t="s">
        <v>1754</v>
      </c>
      <c r="B98" s="45">
        <v>0</v>
      </c>
      <c r="C98" s="43" t="s">
        <v>1755</v>
      </c>
      <c r="D98" s="46">
        <f t="shared" si="2"/>
        <v>1267397</v>
      </c>
      <c r="E98" s="46">
        <v>92074</v>
      </c>
      <c r="F98" s="46">
        <v>1175323</v>
      </c>
    </row>
    <row r="99" spans="1:6" ht="33.950000000000003" customHeight="1" x14ac:dyDescent="0.2">
      <c r="A99" s="47" t="s">
        <v>1756</v>
      </c>
      <c r="B99" s="47">
        <v>0</v>
      </c>
      <c r="C99" s="48" t="s">
        <v>1757</v>
      </c>
      <c r="D99" s="49">
        <f t="shared" si="2"/>
        <v>28277</v>
      </c>
      <c r="E99" s="49">
        <v>28277</v>
      </c>
      <c r="F99" s="49">
        <v>0</v>
      </c>
    </row>
    <row r="100" spans="1:6" ht="89.1" customHeight="1" x14ac:dyDescent="0.2">
      <c r="A100" s="50" t="s">
        <v>1758</v>
      </c>
      <c r="B100" s="50">
        <v>0</v>
      </c>
      <c r="C100" s="51" t="s">
        <v>1759</v>
      </c>
      <c r="D100" s="52">
        <f t="shared" si="2"/>
        <v>23777</v>
      </c>
      <c r="E100" s="52">
        <v>23777</v>
      </c>
      <c r="F100" s="52">
        <v>0</v>
      </c>
    </row>
    <row r="101" spans="1:6" ht="34.5" customHeight="1" x14ac:dyDescent="0.2">
      <c r="A101" s="50" t="s">
        <v>1760</v>
      </c>
      <c r="B101" s="50">
        <v>0</v>
      </c>
      <c r="C101" s="51" t="s">
        <v>1761</v>
      </c>
      <c r="D101" s="52">
        <f t="shared" si="2"/>
        <v>4500</v>
      </c>
      <c r="E101" s="52">
        <v>4500</v>
      </c>
      <c r="F101" s="52">
        <v>0</v>
      </c>
    </row>
    <row r="102" spans="1:6" ht="27" x14ac:dyDescent="0.2">
      <c r="A102" s="47" t="s">
        <v>1762</v>
      </c>
      <c r="B102" s="47">
        <v>0</v>
      </c>
      <c r="C102" s="48" t="s">
        <v>1763</v>
      </c>
      <c r="D102" s="49">
        <f t="shared" si="2"/>
        <v>1120323</v>
      </c>
      <c r="E102" s="49">
        <v>0</v>
      </c>
      <c r="F102" s="49">
        <v>1120323</v>
      </c>
    </row>
    <row r="103" spans="1:6" ht="25.5" x14ac:dyDescent="0.2">
      <c r="A103" s="50" t="s">
        <v>1764</v>
      </c>
      <c r="B103" s="50">
        <v>0</v>
      </c>
      <c r="C103" s="51" t="s">
        <v>1765</v>
      </c>
      <c r="D103" s="52">
        <f t="shared" si="2"/>
        <v>1118323</v>
      </c>
      <c r="E103" s="52">
        <v>0</v>
      </c>
      <c r="F103" s="52">
        <v>1118323</v>
      </c>
    </row>
    <row r="104" spans="1:6" ht="44.85" customHeight="1" x14ac:dyDescent="0.2">
      <c r="A104" s="50" t="s">
        <v>1766</v>
      </c>
      <c r="B104" s="50">
        <v>0</v>
      </c>
      <c r="C104" s="51" t="s">
        <v>1767</v>
      </c>
      <c r="D104" s="52">
        <f t="shared" si="2"/>
        <v>2000</v>
      </c>
      <c r="E104" s="52">
        <v>0</v>
      </c>
      <c r="F104" s="52">
        <v>2000</v>
      </c>
    </row>
    <row r="105" spans="1:6" ht="33.4" customHeight="1" x14ac:dyDescent="0.2">
      <c r="A105" s="47" t="s">
        <v>1768</v>
      </c>
      <c r="B105" s="47">
        <v>0</v>
      </c>
      <c r="C105" s="48" t="s">
        <v>1769</v>
      </c>
      <c r="D105" s="49">
        <f t="shared" ref="D105:D117" si="3">E105+F105</f>
        <v>118797</v>
      </c>
      <c r="E105" s="49">
        <v>63797</v>
      </c>
      <c r="F105" s="49">
        <v>55000</v>
      </c>
    </row>
    <row r="106" spans="1:6" ht="13.7" customHeight="1" x14ac:dyDescent="0.2">
      <c r="A106" s="50" t="s">
        <v>1770</v>
      </c>
      <c r="B106" s="50">
        <v>0</v>
      </c>
      <c r="C106" s="51" t="s">
        <v>1771</v>
      </c>
      <c r="D106" s="52">
        <f t="shared" si="3"/>
        <v>8797</v>
      </c>
      <c r="E106" s="52">
        <v>8797</v>
      </c>
      <c r="F106" s="52">
        <v>0</v>
      </c>
    </row>
    <row r="107" spans="1:6" ht="88.35" customHeight="1" x14ac:dyDescent="0.2">
      <c r="A107" s="50" t="s">
        <v>1772</v>
      </c>
      <c r="B107" s="50">
        <v>0</v>
      </c>
      <c r="C107" s="51" t="s">
        <v>1773</v>
      </c>
      <c r="D107" s="52">
        <f t="shared" si="3"/>
        <v>110000</v>
      </c>
      <c r="E107" s="52">
        <v>55000</v>
      </c>
      <c r="F107" s="52">
        <v>55000</v>
      </c>
    </row>
    <row r="108" spans="1:6" ht="13.7" customHeight="1" x14ac:dyDescent="0.2">
      <c r="A108" s="45" t="s">
        <v>3557</v>
      </c>
      <c r="B108" s="45">
        <v>0</v>
      </c>
      <c r="C108" s="43" t="s">
        <v>3558</v>
      </c>
      <c r="D108" s="46">
        <f t="shared" si="3"/>
        <v>5502575.9000000004</v>
      </c>
      <c r="E108" s="46">
        <v>3712075.9</v>
      </c>
      <c r="F108" s="46">
        <v>1790500</v>
      </c>
    </row>
    <row r="109" spans="1:6" ht="32.65" customHeight="1" x14ac:dyDescent="0.2">
      <c r="A109" s="47" t="s">
        <v>1774</v>
      </c>
      <c r="B109" s="47">
        <v>0</v>
      </c>
      <c r="C109" s="48" t="s">
        <v>1775</v>
      </c>
      <c r="D109" s="49">
        <f t="shared" si="3"/>
        <v>5502575.9000000004</v>
      </c>
      <c r="E109" s="49">
        <v>3712075.9</v>
      </c>
      <c r="F109" s="49">
        <v>1790500</v>
      </c>
    </row>
    <row r="110" spans="1:6" ht="63.75" x14ac:dyDescent="0.2">
      <c r="A110" s="50" t="s">
        <v>1776</v>
      </c>
      <c r="B110" s="50">
        <v>0</v>
      </c>
      <c r="C110" s="51" t="s">
        <v>1777</v>
      </c>
      <c r="D110" s="52">
        <f t="shared" si="3"/>
        <v>637675.9</v>
      </c>
      <c r="E110" s="52">
        <v>637675.9</v>
      </c>
      <c r="F110" s="52">
        <v>0</v>
      </c>
    </row>
    <row r="111" spans="1:6" ht="25.5" x14ac:dyDescent="0.2">
      <c r="A111" s="50" t="s">
        <v>1778</v>
      </c>
      <c r="B111" s="50">
        <v>0</v>
      </c>
      <c r="C111" s="51" t="s">
        <v>1779</v>
      </c>
      <c r="D111" s="52">
        <f t="shared" si="3"/>
        <v>4864900</v>
      </c>
      <c r="E111" s="52">
        <v>3074400</v>
      </c>
      <c r="F111" s="52">
        <v>1790500</v>
      </c>
    </row>
    <row r="112" spans="1:6" ht="25.5" x14ac:dyDescent="0.2">
      <c r="A112" s="40" t="s">
        <v>1780</v>
      </c>
      <c r="B112" s="40">
        <v>0</v>
      </c>
      <c r="C112" s="41" t="s">
        <v>1781</v>
      </c>
      <c r="D112" s="42">
        <f t="shared" si="3"/>
        <v>1790500</v>
      </c>
      <c r="E112" s="42">
        <v>0</v>
      </c>
      <c r="F112" s="42">
        <v>1790500</v>
      </c>
    </row>
    <row r="113" spans="1:6" ht="25.5" x14ac:dyDescent="0.2">
      <c r="A113" s="40" t="s">
        <v>1782</v>
      </c>
      <c r="B113" s="40">
        <v>0</v>
      </c>
      <c r="C113" s="41" t="s">
        <v>1783</v>
      </c>
      <c r="D113" s="42">
        <f t="shared" si="3"/>
        <v>3074400</v>
      </c>
      <c r="E113" s="42">
        <v>3074400</v>
      </c>
      <c r="F113" s="42">
        <v>0</v>
      </c>
    </row>
    <row r="114" spans="1:6" ht="13.7" customHeight="1" x14ac:dyDescent="0.2">
      <c r="A114" s="45" t="s">
        <v>1784</v>
      </c>
      <c r="B114" s="45">
        <v>0</v>
      </c>
      <c r="C114" s="43" t="s">
        <v>1785</v>
      </c>
      <c r="D114" s="46">
        <f t="shared" si="3"/>
        <v>7880255.7000000002</v>
      </c>
      <c r="E114" s="46">
        <v>0</v>
      </c>
      <c r="F114" s="46">
        <v>7880255.7000000002</v>
      </c>
    </row>
    <row r="115" spans="1:6" ht="27" x14ac:dyDescent="0.2">
      <c r="A115" s="47" t="s">
        <v>1786</v>
      </c>
      <c r="B115" s="47">
        <v>0</v>
      </c>
      <c r="C115" s="48" t="s">
        <v>1787</v>
      </c>
      <c r="D115" s="49">
        <f t="shared" si="3"/>
        <v>133275.70000000001</v>
      </c>
      <c r="E115" s="49">
        <v>0</v>
      </c>
      <c r="F115" s="49">
        <v>133275.70000000001</v>
      </c>
    </row>
    <row r="116" spans="1:6" ht="27" x14ac:dyDescent="0.2">
      <c r="A116" s="47" t="s">
        <v>1788</v>
      </c>
      <c r="B116" s="47">
        <v>0</v>
      </c>
      <c r="C116" s="48" t="s">
        <v>1789</v>
      </c>
      <c r="D116" s="49">
        <f t="shared" si="3"/>
        <v>7746980</v>
      </c>
      <c r="E116" s="49">
        <v>0</v>
      </c>
      <c r="F116" s="49">
        <v>7746980</v>
      </c>
    </row>
    <row r="117" spans="1:6" ht="51" x14ac:dyDescent="0.2">
      <c r="A117" s="40" t="s">
        <v>1790</v>
      </c>
      <c r="B117" s="40">
        <v>0</v>
      </c>
      <c r="C117" s="41" t="s">
        <v>1791</v>
      </c>
      <c r="D117" s="42">
        <f t="shared" si="3"/>
        <v>7746980</v>
      </c>
      <c r="E117" s="42">
        <v>0</v>
      </c>
      <c r="F117" s="42">
        <v>7746980</v>
      </c>
    </row>
  </sheetData>
  <mergeCells count="2">
    <mergeCell ref="D3:F3"/>
    <mergeCell ref="A4:F4"/>
  </mergeCells>
  <phoneticPr fontId="26" type="noConversion"/>
  <pageMargins left="0.74803149606299213" right="0.74803149606299213" top="0.59055118110236227" bottom="0.78740157480314965" header="0.51181102362204722" footer="0.51181102362204722"/>
  <pageSetup paperSize="9" scale="95" fitToHeight="0" orientation="portrait" horizontalDpi="300" verticalDpi="300"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23"/>
  <sheetViews>
    <sheetView showGridLines="0" showZeros="0" workbookViewId="0"/>
  </sheetViews>
  <sheetFormatPr defaultColWidth="9.1640625" defaultRowHeight="12.75" customHeight="1" x14ac:dyDescent="0.2"/>
  <cols>
    <col min="1" max="1" width="10.33203125" style="1" customWidth="1"/>
    <col min="2" max="2" width="44.1640625" style="1" customWidth="1"/>
    <col min="3" max="3" width="16.1640625" style="1" customWidth="1"/>
    <col min="4" max="4" width="17" style="1" customWidth="1"/>
    <col min="5" max="5" width="16.1640625" style="1" customWidth="1"/>
    <col min="6" max="12" width="9.1640625" style="1" customWidth="1"/>
    <col min="13" max="16384" width="9.1640625" style="30"/>
  </cols>
  <sheetData>
    <row r="2" spans="1:13" ht="46.5" customHeight="1" x14ac:dyDescent="0.2">
      <c r="C2" s="458" t="s">
        <v>1482</v>
      </c>
      <c r="D2" s="458"/>
      <c r="E2" s="458"/>
      <c r="M2" s="1"/>
    </row>
    <row r="3" spans="1:13" ht="24" customHeight="1" x14ac:dyDescent="0.2">
      <c r="A3" s="459" t="s">
        <v>4316</v>
      </c>
      <c r="B3" s="459"/>
      <c r="C3" s="459"/>
      <c r="D3" s="459"/>
      <c r="E3" s="459"/>
    </row>
    <row r="4" spans="1:13" ht="12.75" customHeight="1" x14ac:dyDescent="0.2">
      <c r="B4" s="53"/>
      <c r="C4" s="53"/>
      <c r="D4" s="53"/>
      <c r="E4" s="53" t="s">
        <v>518</v>
      </c>
    </row>
    <row r="5" spans="1:13" s="55" customFormat="1" ht="31.35" customHeight="1" x14ac:dyDescent="0.2">
      <c r="A5" s="32" t="s">
        <v>3554</v>
      </c>
      <c r="B5" s="32" t="s">
        <v>4317</v>
      </c>
      <c r="C5" s="32" t="s">
        <v>1367</v>
      </c>
      <c r="D5" s="32" t="s">
        <v>1364</v>
      </c>
      <c r="E5" s="32" t="s">
        <v>1365</v>
      </c>
      <c r="F5" s="54"/>
      <c r="G5" s="54"/>
      <c r="H5" s="54"/>
      <c r="I5" s="54"/>
      <c r="J5" s="54"/>
      <c r="K5" s="54"/>
      <c r="L5" s="54"/>
    </row>
    <row r="6" spans="1:13" s="61" customFormat="1" ht="21.2" customHeight="1" x14ac:dyDescent="0.2">
      <c r="A6" s="56"/>
      <c r="B6" s="57" t="s">
        <v>4318</v>
      </c>
      <c r="C6" s="58">
        <f>D6+E6</f>
        <v>83694000</v>
      </c>
      <c r="D6" s="58">
        <v>68893742.200000003</v>
      </c>
      <c r="E6" s="58">
        <v>14800257.800000001</v>
      </c>
      <c r="F6" s="59"/>
      <c r="G6" s="60"/>
      <c r="H6" s="60"/>
      <c r="I6" s="60"/>
      <c r="J6" s="60"/>
      <c r="K6" s="60"/>
      <c r="L6" s="60"/>
    </row>
    <row r="7" spans="1:13" ht="15" customHeight="1" x14ac:dyDescent="0.2">
      <c r="A7" s="62">
        <v>400000</v>
      </c>
      <c r="B7" s="63" t="s">
        <v>4319</v>
      </c>
      <c r="C7" s="64">
        <f t="shared" ref="C7:C21" si="0">D7+E7</f>
        <v>82793742.200000018</v>
      </c>
      <c r="D7" s="64">
        <v>67793742.200000018</v>
      </c>
      <c r="E7" s="64">
        <v>15000000</v>
      </c>
    </row>
    <row r="8" spans="1:13" s="33" customFormat="1" ht="12.75" customHeight="1" x14ac:dyDescent="0.2">
      <c r="A8" s="65">
        <v>401000</v>
      </c>
      <c r="B8" s="66" t="s">
        <v>4320</v>
      </c>
      <c r="C8" s="67">
        <f t="shared" si="0"/>
        <v>217997656.90000001</v>
      </c>
      <c r="D8" s="67">
        <v>202997656.90000001</v>
      </c>
      <c r="E8" s="67">
        <v>15000000</v>
      </c>
      <c r="F8" s="1"/>
      <c r="G8" s="1"/>
      <c r="H8" s="1"/>
      <c r="I8" s="1"/>
      <c r="J8" s="1"/>
      <c r="K8" s="1"/>
      <c r="L8" s="1"/>
    </row>
    <row r="9" spans="1:13" s="33" customFormat="1" ht="12.75" customHeight="1" x14ac:dyDescent="0.2">
      <c r="A9" s="68">
        <v>401100</v>
      </c>
      <c r="B9" s="69" t="s">
        <v>4321</v>
      </c>
      <c r="C9" s="70">
        <f t="shared" si="0"/>
        <v>98443656.900000006</v>
      </c>
      <c r="D9" s="70">
        <v>98443656.900000006</v>
      </c>
      <c r="E9" s="70">
        <v>0</v>
      </c>
      <c r="F9" s="1"/>
      <c r="G9" s="1"/>
      <c r="H9" s="1"/>
      <c r="I9" s="1"/>
      <c r="J9" s="1"/>
      <c r="K9" s="1"/>
      <c r="L9" s="1"/>
    </row>
    <row r="10" spans="1:13" s="33" customFormat="1" ht="12.75" customHeight="1" x14ac:dyDescent="0.2">
      <c r="A10" s="68">
        <v>401200</v>
      </c>
      <c r="B10" s="69" t="s">
        <v>4322</v>
      </c>
      <c r="C10" s="70">
        <f t="shared" si="0"/>
        <v>119554000</v>
      </c>
      <c r="D10" s="70">
        <v>104554000</v>
      </c>
      <c r="E10" s="70">
        <v>15000000</v>
      </c>
      <c r="F10" s="1"/>
      <c r="G10" s="1"/>
      <c r="H10" s="1"/>
      <c r="I10" s="1"/>
      <c r="J10" s="1"/>
      <c r="K10" s="1"/>
      <c r="L10" s="1"/>
    </row>
    <row r="11" spans="1:13" s="33" customFormat="1" ht="12.75" customHeight="1" x14ac:dyDescent="0.2">
      <c r="A11" s="65">
        <v>402000</v>
      </c>
      <c r="B11" s="66" t="s">
        <v>4323</v>
      </c>
      <c r="C11" s="67">
        <f t="shared" si="0"/>
        <v>-135203914.69999999</v>
      </c>
      <c r="D11" s="67">
        <v>-135203914.69999999</v>
      </c>
      <c r="E11" s="67">
        <v>0</v>
      </c>
      <c r="F11" s="1"/>
      <c r="G11" s="1"/>
      <c r="H11" s="1"/>
      <c r="I11" s="1"/>
      <c r="J11" s="1"/>
      <c r="K11" s="1"/>
      <c r="L11" s="1"/>
    </row>
    <row r="12" spans="1:13" s="33" customFormat="1" ht="12.75" customHeight="1" x14ac:dyDescent="0.2">
      <c r="A12" s="68">
        <v>402100</v>
      </c>
      <c r="B12" s="69" t="s">
        <v>4324</v>
      </c>
      <c r="C12" s="70">
        <f t="shared" si="0"/>
        <v>-121323721.7</v>
      </c>
      <c r="D12" s="70">
        <v>-121323721.7</v>
      </c>
      <c r="E12" s="70">
        <v>0</v>
      </c>
      <c r="F12" s="1"/>
      <c r="G12" s="1"/>
      <c r="H12" s="1"/>
      <c r="I12" s="1"/>
      <c r="J12" s="1"/>
      <c r="K12" s="1"/>
      <c r="L12" s="1"/>
    </row>
    <row r="13" spans="1:13" s="33" customFormat="1" ht="12.75" customHeight="1" x14ac:dyDescent="0.2">
      <c r="A13" s="68">
        <v>402200</v>
      </c>
      <c r="B13" s="69" t="s">
        <v>4325</v>
      </c>
      <c r="C13" s="70">
        <f t="shared" si="0"/>
        <v>-13880193</v>
      </c>
      <c r="D13" s="70">
        <v>-13880193</v>
      </c>
      <c r="E13" s="70">
        <v>0</v>
      </c>
      <c r="F13" s="1"/>
      <c r="G13" s="1"/>
      <c r="H13" s="1"/>
      <c r="I13" s="1"/>
      <c r="J13" s="1"/>
      <c r="K13" s="1"/>
      <c r="L13" s="1"/>
    </row>
    <row r="14" spans="1:13" ht="25.5" x14ac:dyDescent="0.2">
      <c r="A14" s="62">
        <v>500000</v>
      </c>
      <c r="B14" s="63" t="s">
        <v>4326</v>
      </c>
      <c r="C14" s="64">
        <f t="shared" si="0"/>
        <v>17100000</v>
      </c>
      <c r="D14" s="64">
        <v>17100000</v>
      </c>
      <c r="E14" s="64">
        <v>0</v>
      </c>
    </row>
    <row r="15" spans="1:13" s="33" customFormat="1" ht="102" x14ac:dyDescent="0.2">
      <c r="A15" s="65">
        <v>501000</v>
      </c>
      <c r="B15" s="66" t="s">
        <v>4327</v>
      </c>
      <c r="C15" s="67">
        <f t="shared" si="0"/>
        <v>17100000</v>
      </c>
      <c r="D15" s="67">
        <v>17100000</v>
      </c>
      <c r="E15" s="67">
        <v>0</v>
      </c>
      <c r="F15" s="1"/>
      <c r="G15" s="1"/>
      <c r="H15" s="1"/>
      <c r="I15" s="1"/>
      <c r="J15" s="1"/>
      <c r="K15" s="1"/>
      <c r="L15" s="1"/>
    </row>
    <row r="16" spans="1:13" ht="12.75" customHeight="1" x14ac:dyDescent="0.2">
      <c r="A16" s="62">
        <v>600000</v>
      </c>
      <c r="B16" s="63" t="s">
        <v>4328</v>
      </c>
      <c r="C16" s="64">
        <f t="shared" si="0"/>
        <v>-16199742.199999999</v>
      </c>
      <c r="D16" s="64">
        <v>-16000000</v>
      </c>
      <c r="E16" s="64">
        <v>-199742.19999999998</v>
      </c>
    </row>
    <row r="17" spans="1:12" s="33" customFormat="1" ht="38.25" x14ac:dyDescent="0.2">
      <c r="A17" s="65">
        <v>601000</v>
      </c>
      <c r="B17" s="66" t="s">
        <v>1486</v>
      </c>
      <c r="C17" s="67">
        <f t="shared" si="0"/>
        <v>-16290145.1</v>
      </c>
      <c r="D17" s="67">
        <v>-16000000</v>
      </c>
      <c r="E17" s="67">
        <v>-290145.09999999998</v>
      </c>
      <c r="F17" s="1"/>
      <c r="G17" s="1"/>
      <c r="H17" s="1"/>
      <c r="I17" s="1"/>
      <c r="J17" s="1"/>
      <c r="K17" s="1"/>
      <c r="L17" s="1"/>
    </row>
    <row r="18" spans="1:12" s="33" customFormat="1" ht="25.5" x14ac:dyDescent="0.2">
      <c r="A18" s="68">
        <v>601200</v>
      </c>
      <c r="B18" s="69" t="s">
        <v>2829</v>
      </c>
      <c r="C18" s="70">
        <f t="shared" si="0"/>
        <v>-16290145.1</v>
      </c>
      <c r="D18" s="70">
        <v>-16000000</v>
      </c>
      <c r="E18" s="70">
        <v>-290145.09999999998</v>
      </c>
      <c r="F18" s="1"/>
      <c r="G18" s="1"/>
      <c r="H18" s="1"/>
      <c r="I18" s="1"/>
      <c r="J18" s="1"/>
      <c r="K18" s="1"/>
      <c r="L18" s="1"/>
    </row>
    <row r="19" spans="1:12" s="75" customFormat="1" ht="12" x14ac:dyDescent="0.2">
      <c r="A19" s="71">
        <v>601220</v>
      </c>
      <c r="B19" s="72" t="s">
        <v>2830</v>
      </c>
      <c r="C19" s="73">
        <f>D19+E19</f>
        <v>-16290145.1</v>
      </c>
      <c r="D19" s="73">
        <v>-16000000</v>
      </c>
      <c r="E19" s="73">
        <v>-290145.09999999998</v>
      </c>
      <c r="F19" s="74"/>
      <c r="G19" s="74"/>
      <c r="H19" s="74"/>
      <c r="I19" s="74"/>
      <c r="J19" s="74"/>
      <c r="K19" s="74"/>
      <c r="L19" s="74"/>
    </row>
    <row r="20" spans="1:12" s="33" customFormat="1" ht="12.75" customHeight="1" x14ac:dyDescent="0.2">
      <c r="A20" s="65">
        <v>602000</v>
      </c>
      <c r="B20" s="66" t="s">
        <v>2831</v>
      </c>
      <c r="C20" s="67">
        <f t="shared" si="0"/>
        <v>90402.9</v>
      </c>
      <c r="D20" s="67">
        <v>0</v>
      </c>
      <c r="E20" s="67">
        <v>90402.9</v>
      </c>
      <c r="F20" s="1"/>
      <c r="G20" s="1"/>
      <c r="H20" s="1"/>
      <c r="I20" s="1"/>
      <c r="J20" s="1"/>
      <c r="K20" s="1"/>
      <c r="L20" s="1"/>
    </row>
    <row r="21" spans="1:12" s="33" customFormat="1" ht="12.75" customHeight="1" x14ac:dyDescent="0.2">
      <c r="A21" s="68">
        <v>602100</v>
      </c>
      <c r="B21" s="69" t="s">
        <v>2832</v>
      </c>
      <c r="C21" s="70">
        <f t="shared" si="0"/>
        <v>90402.9</v>
      </c>
      <c r="D21" s="70">
        <v>0</v>
      </c>
      <c r="E21" s="70">
        <v>90402.9</v>
      </c>
      <c r="F21" s="1"/>
      <c r="G21" s="1"/>
      <c r="H21" s="1"/>
      <c r="I21" s="1"/>
      <c r="J21" s="1"/>
      <c r="K21" s="1"/>
      <c r="L21" s="1"/>
    </row>
    <row r="23" spans="1:12" x14ac:dyDescent="0.2">
      <c r="G23" s="30"/>
      <c r="H23" s="30"/>
      <c r="I23" s="30"/>
      <c r="J23" s="30"/>
      <c r="K23" s="30"/>
      <c r="L23" s="30"/>
    </row>
  </sheetData>
  <mergeCells count="2">
    <mergeCell ref="C2:E2"/>
    <mergeCell ref="A3:E3"/>
  </mergeCells>
  <phoneticPr fontId="26" type="noConversion"/>
  <pageMargins left="0.74803149606299213" right="0.74803149606299213" top="0.59055118110236227" bottom="0.78740157480314965" header="0.51181102362204722" footer="0.51181102362204722"/>
  <pageSetup paperSize="9" fitToHeight="0" orientation="portrait" horizontalDpi="300" verticalDpi="300"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24"/>
  <sheetViews>
    <sheetView showGridLines="0" showZeros="0" zoomScaleNormal="154" workbookViewId="0">
      <pane xSplit="3" ySplit="8" topLeftCell="D9" activePane="bottomRight" state="frozen"/>
      <selection pane="topRight"/>
      <selection pane="bottomLeft"/>
      <selection pane="bottomRight" activeCell="I645" sqref="I645"/>
    </sheetView>
  </sheetViews>
  <sheetFormatPr defaultColWidth="9.1640625" defaultRowHeight="12.75" x14ac:dyDescent="0.2"/>
  <cols>
    <col min="1" max="1" width="0.1640625" style="8" customWidth="1"/>
    <col min="2" max="2" width="12.5" style="8" customWidth="1"/>
    <col min="3" max="3" width="12.83203125" style="8" customWidth="1"/>
    <col min="4" max="4" width="38" style="8" customWidth="1"/>
    <col min="5" max="5" width="15.5" style="8" customWidth="1"/>
    <col min="6" max="6" width="14.1640625" style="8" customWidth="1"/>
    <col min="7" max="7" width="15.1640625" style="8" customWidth="1"/>
    <col min="8" max="8" width="12.1640625" style="8" customWidth="1"/>
    <col min="9" max="9" width="13.1640625" style="8" customWidth="1"/>
    <col min="10" max="10" width="14.5" style="8" customWidth="1"/>
    <col min="11" max="11" width="13.33203125" style="8" customWidth="1"/>
    <col min="12" max="12" width="12.1640625" style="8" customWidth="1"/>
    <col min="13" max="13" width="13.5" style="8" customWidth="1"/>
    <col min="14" max="14" width="14" style="8" customWidth="1"/>
    <col min="15" max="15" width="16" style="8" customWidth="1"/>
    <col min="16" max="16384" width="9.1640625" style="7"/>
  </cols>
  <sheetData>
    <row r="1" spans="1:16" s="308" customFormat="1" ht="25.5" customHeight="1" x14ac:dyDescent="0.2">
      <c r="A1" s="307" t="s">
        <v>4509</v>
      </c>
      <c r="B1" s="307"/>
      <c r="C1" s="307"/>
      <c r="D1" s="307"/>
      <c r="E1" s="307"/>
      <c r="F1" s="307"/>
      <c r="G1" s="307"/>
      <c r="H1" s="307"/>
      <c r="I1" s="307"/>
      <c r="J1" s="307"/>
      <c r="K1" s="307"/>
      <c r="L1" s="307"/>
      <c r="M1" s="307"/>
      <c r="N1" s="307"/>
      <c r="O1" s="307"/>
    </row>
    <row r="3" spans="1:16" ht="41.25" customHeight="1" x14ac:dyDescent="0.2">
      <c r="A3" s="1"/>
      <c r="B3" s="1"/>
      <c r="C3" s="1"/>
      <c r="D3" s="1"/>
      <c r="E3" s="2"/>
      <c r="F3" s="2"/>
      <c r="G3" s="2"/>
      <c r="H3" s="2"/>
      <c r="I3" s="2"/>
      <c r="J3" s="2"/>
      <c r="K3" s="2"/>
      <c r="L3" s="458" t="s">
        <v>1483</v>
      </c>
      <c r="M3" s="458"/>
      <c r="N3" s="458"/>
      <c r="O3" s="458"/>
    </row>
    <row r="4" spans="1:16" ht="41.25" customHeight="1" x14ac:dyDescent="0.2">
      <c r="A4" s="1"/>
      <c r="B4" s="468" t="s">
        <v>4012</v>
      </c>
      <c r="C4" s="468"/>
      <c r="D4" s="468"/>
      <c r="E4" s="468"/>
      <c r="F4" s="468"/>
      <c r="G4" s="468"/>
      <c r="H4" s="468"/>
      <c r="I4" s="468"/>
      <c r="J4" s="468"/>
      <c r="K4" s="468"/>
      <c r="L4" s="468"/>
      <c r="M4" s="468"/>
      <c r="N4" s="468"/>
      <c r="O4" s="468"/>
    </row>
    <row r="5" spans="1:16" ht="18.75" x14ac:dyDescent="0.2">
      <c r="B5" s="16"/>
      <c r="C5" s="16"/>
      <c r="D5" s="16"/>
      <c r="E5" s="16"/>
      <c r="F5" s="16"/>
      <c r="G5" s="16"/>
      <c r="H5" s="16"/>
      <c r="I5" s="16"/>
      <c r="J5" s="16"/>
      <c r="K5" s="16"/>
      <c r="L5" s="16"/>
      <c r="M5" s="16"/>
      <c r="N5" s="16"/>
      <c r="O5" s="6" t="s">
        <v>518</v>
      </c>
    </row>
    <row r="6" spans="1:16" ht="15.75" x14ac:dyDescent="0.2">
      <c r="A6" s="9"/>
      <c r="B6" s="469" t="s">
        <v>1361</v>
      </c>
      <c r="C6" s="472" t="s">
        <v>1362</v>
      </c>
      <c r="D6" s="473" t="s">
        <v>1363</v>
      </c>
      <c r="E6" s="463" t="s">
        <v>1364</v>
      </c>
      <c r="F6" s="464"/>
      <c r="G6" s="465"/>
      <c r="H6" s="465"/>
      <c r="I6" s="466"/>
      <c r="J6" s="465" t="s">
        <v>1365</v>
      </c>
      <c r="K6" s="464"/>
      <c r="L6" s="465"/>
      <c r="M6" s="465"/>
      <c r="N6" s="464"/>
      <c r="O6" s="463" t="s">
        <v>3549</v>
      </c>
    </row>
    <row r="7" spans="1:16" x14ac:dyDescent="0.2">
      <c r="A7" s="10"/>
      <c r="B7" s="469"/>
      <c r="C7" s="472"/>
      <c r="D7" s="473"/>
      <c r="E7" s="470" t="s">
        <v>1367</v>
      </c>
      <c r="F7" s="467" t="s">
        <v>3550</v>
      </c>
      <c r="G7" s="461" t="s">
        <v>3552</v>
      </c>
      <c r="H7" s="462"/>
      <c r="I7" s="467" t="s">
        <v>3551</v>
      </c>
      <c r="J7" s="470" t="s">
        <v>1367</v>
      </c>
      <c r="K7" s="467" t="s">
        <v>3550</v>
      </c>
      <c r="L7" s="461" t="s">
        <v>3552</v>
      </c>
      <c r="M7" s="462"/>
      <c r="N7" s="467" t="s">
        <v>3551</v>
      </c>
      <c r="O7" s="463"/>
    </row>
    <row r="8" spans="1:16" ht="51" customHeight="1" x14ac:dyDescent="0.2">
      <c r="A8" s="14"/>
      <c r="B8" s="469"/>
      <c r="C8" s="472"/>
      <c r="D8" s="473"/>
      <c r="E8" s="471"/>
      <c r="F8" s="467"/>
      <c r="G8" s="12" t="s">
        <v>1368</v>
      </c>
      <c r="H8" s="11" t="s">
        <v>1369</v>
      </c>
      <c r="I8" s="467"/>
      <c r="J8" s="470"/>
      <c r="K8" s="467"/>
      <c r="L8" s="11" t="s">
        <v>1368</v>
      </c>
      <c r="M8" s="13" t="s">
        <v>1369</v>
      </c>
      <c r="N8" s="467"/>
      <c r="O8" s="463"/>
    </row>
    <row r="9" spans="1:16" x14ac:dyDescent="0.2">
      <c r="B9" s="17"/>
      <c r="C9" s="17"/>
      <c r="D9" s="17" t="s">
        <v>1370</v>
      </c>
      <c r="E9" s="441">
        <v>640290330.89999998</v>
      </c>
      <c r="F9" s="441">
        <v>601585932.39999998</v>
      </c>
      <c r="G9" s="441">
        <v>78550344.599999994</v>
      </c>
      <c r="H9" s="441">
        <v>5337684.3</v>
      </c>
      <c r="I9" s="441">
        <v>37204398.5</v>
      </c>
      <c r="J9" s="441">
        <f>K9+N9</f>
        <v>34228491.799999997</v>
      </c>
      <c r="K9" s="441">
        <v>19636966.199999999</v>
      </c>
      <c r="L9" s="441">
        <v>2079580.9</v>
      </c>
      <c r="M9" s="441">
        <v>1295792.3</v>
      </c>
      <c r="N9" s="441">
        <v>14591525.6</v>
      </c>
      <c r="O9" s="460">
        <f>J9+E9</f>
        <v>674518822.69999993</v>
      </c>
      <c r="P9" s="460"/>
    </row>
    <row r="10" spans="1:16" ht="13.5" x14ac:dyDescent="0.2">
      <c r="B10" s="18" t="s">
        <v>1371</v>
      </c>
      <c r="C10" s="19"/>
      <c r="D10" s="20" t="s">
        <v>1372</v>
      </c>
      <c r="E10" s="320">
        <v>934896.3</v>
      </c>
      <c r="F10" s="320">
        <v>814219.3</v>
      </c>
      <c r="G10" s="320">
        <v>440182.9</v>
      </c>
      <c r="H10" s="320">
        <v>35387.1</v>
      </c>
      <c r="I10" s="320">
        <v>120677</v>
      </c>
      <c r="J10" s="320">
        <v>8527.7000000000007</v>
      </c>
      <c r="K10" s="320">
        <v>8095.4000000000005</v>
      </c>
      <c r="L10" s="320">
        <v>3252.1</v>
      </c>
      <c r="M10" s="320">
        <v>437.1</v>
      </c>
      <c r="N10" s="320">
        <v>432.3</v>
      </c>
      <c r="O10" s="320">
        <v>943424</v>
      </c>
    </row>
    <row r="11" spans="1:16" ht="13.5" x14ac:dyDescent="0.2">
      <c r="B11" s="19" t="s">
        <v>1373</v>
      </c>
      <c r="C11" s="19"/>
      <c r="D11" s="22" t="s">
        <v>1372</v>
      </c>
      <c r="E11" s="421">
        <v>934896.3</v>
      </c>
      <c r="F11" s="421">
        <v>814219.3</v>
      </c>
      <c r="G11" s="421">
        <v>440182.9</v>
      </c>
      <c r="H11" s="421">
        <v>35387.1</v>
      </c>
      <c r="I11" s="421">
        <v>120677</v>
      </c>
      <c r="J11" s="421">
        <v>8527.7000000000007</v>
      </c>
      <c r="K11" s="421">
        <v>8095.4000000000005</v>
      </c>
      <c r="L11" s="421">
        <v>3252.1</v>
      </c>
      <c r="M11" s="421">
        <v>437.1</v>
      </c>
      <c r="N11" s="421">
        <v>432.3</v>
      </c>
      <c r="O11" s="421">
        <v>943424</v>
      </c>
    </row>
    <row r="12" spans="1:16" ht="25.5" x14ac:dyDescent="0.2">
      <c r="B12" s="24" t="s">
        <v>1374</v>
      </c>
      <c r="C12" s="24" t="s">
        <v>1375</v>
      </c>
      <c r="D12" s="25" t="s">
        <v>1376</v>
      </c>
      <c r="E12" s="325">
        <v>514544.5</v>
      </c>
      <c r="F12" s="325">
        <v>445867.5</v>
      </c>
      <c r="G12" s="325">
        <v>219506.4</v>
      </c>
      <c r="H12" s="325">
        <v>0</v>
      </c>
      <c r="I12" s="325">
        <v>68677</v>
      </c>
      <c r="J12" s="325">
        <v>0</v>
      </c>
      <c r="K12" s="325">
        <v>0</v>
      </c>
      <c r="L12" s="325">
        <v>0</v>
      </c>
      <c r="M12" s="325">
        <v>0</v>
      </c>
      <c r="N12" s="325">
        <v>0</v>
      </c>
      <c r="O12" s="325">
        <v>514544.5</v>
      </c>
    </row>
    <row r="13" spans="1:16" ht="51" x14ac:dyDescent="0.2">
      <c r="B13" s="24" t="s">
        <v>1377</v>
      </c>
      <c r="C13" s="24" t="s">
        <v>1375</v>
      </c>
      <c r="D13" s="25" t="s">
        <v>1378</v>
      </c>
      <c r="E13" s="325">
        <v>391332.5</v>
      </c>
      <c r="F13" s="325">
        <v>341332.5</v>
      </c>
      <c r="G13" s="325">
        <v>220676.5</v>
      </c>
      <c r="H13" s="325">
        <v>35387.1</v>
      </c>
      <c r="I13" s="325">
        <v>50000</v>
      </c>
      <c r="J13" s="325">
        <v>8527.7000000000007</v>
      </c>
      <c r="K13" s="325">
        <v>8095.4000000000005</v>
      </c>
      <c r="L13" s="325">
        <v>3252.1</v>
      </c>
      <c r="M13" s="325">
        <v>437.1</v>
      </c>
      <c r="N13" s="325">
        <v>432.3</v>
      </c>
      <c r="O13" s="325">
        <v>399860.2</v>
      </c>
    </row>
    <row r="14" spans="1:16" ht="63.75" x14ac:dyDescent="0.2">
      <c r="B14" s="24" t="s">
        <v>1379</v>
      </c>
      <c r="C14" s="24" t="s">
        <v>1380</v>
      </c>
      <c r="D14" s="25" t="s">
        <v>1381</v>
      </c>
      <c r="E14" s="325">
        <v>29019.3</v>
      </c>
      <c r="F14" s="325">
        <v>27019.3</v>
      </c>
      <c r="G14" s="325">
        <v>0</v>
      </c>
      <c r="H14" s="325">
        <v>0</v>
      </c>
      <c r="I14" s="325">
        <v>2000</v>
      </c>
      <c r="J14" s="325">
        <v>0</v>
      </c>
      <c r="K14" s="325">
        <v>0</v>
      </c>
      <c r="L14" s="325">
        <v>0</v>
      </c>
      <c r="M14" s="325">
        <v>0</v>
      </c>
      <c r="N14" s="325">
        <v>0</v>
      </c>
      <c r="O14" s="325">
        <v>29019.3</v>
      </c>
    </row>
    <row r="15" spans="1:16" ht="13.5" x14ac:dyDescent="0.2">
      <c r="B15" s="18" t="s">
        <v>1382</v>
      </c>
      <c r="C15" s="19"/>
      <c r="D15" s="20" t="s">
        <v>1383</v>
      </c>
      <c r="E15" s="320">
        <v>1167699.8</v>
      </c>
      <c r="F15" s="320">
        <v>992873</v>
      </c>
      <c r="G15" s="320">
        <v>452441.7</v>
      </c>
      <c r="H15" s="320">
        <v>63061.3</v>
      </c>
      <c r="I15" s="320">
        <v>174826.80000000002</v>
      </c>
      <c r="J15" s="320">
        <v>200411</v>
      </c>
      <c r="K15" s="320">
        <v>183231.80000000002</v>
      </c>
      <c r="L15" s="320">
        <v>59520.6</v>
      </c>
      <c r="M15" s="320">
        <v>40088.200000000004</v>
      </c>
      <c r="N15" s="320">
        <v>17179.2</v>
      </c>
      <c r="O15" s="320">
        <v>1368110.8</v>
      </c>
    </row>
    <row r="16" spans="1:16" ht="27" x14ac:dyDescent="0.2">
      <c r="B16" s="19" t="s">
        <v>1384</v>
      </c>
      <c r="C16" s="19"/>
      <c r="D16" s="22" t="s">
        <v>1385</v>
      </c>
      <c r="E16" s="421">
        <v>1156625.9000000001</v>
      </c>
      <c r="F16" s="421">
        <v>981799.1</v>
      </c>
      <c r="G16" s="421">
        <v>444537.10000000003</v>
      </c>
      <c r="H16" s="421">
        <v>62464.700000000004</v>
      </c>
      <c r="I16" s="421">
        <v>174826.80000000002</v>
      </c>
      <c r="J16" s="421">
        <v>200411</v>
      </c>
      <c r="K16" s="421">
        <v>183231.80000000002</v>
      </c>
      <c r="L16" s="421">
        <v>59520.6</v>
      </c>
      <c r="M16" s="421">
        <v>40088.200000000004</v>
      </c>
      <c r="N16" s="421">
        <v>17179.2</v>
      </c>
      <c r="O16" s="421">
        <v>1357036.9000000001</v>
      </c>
    </row>
    <row r="17" spans="2:15" ht="63.75" x14ac:dyDescent="0.2">
      <c r="B17" s="24" t="s">
        <v>1386</v>
      </c>
      <c r="C17" s="24" t="s">
        <v>1375</v>
      </c>
      <c r="D17" s="25" t="s">
        <v>1387</v>
      </c>
      <c r="E17" s="325">
        <v>453163.5</v>
      </c>
      <c r="F17" s="325">
        <v>453163.5</v>
      </c>
      <c r="G17" s="325">
        <v>138215.29999999999</v>
      </c>
      <c r="H17" s="325">
        <v>21320.2</v>
      </c>
      <c r="I17" s="325">
        <v>0</v>
      </c>
      <c r="J17" s="325">
        <v>3341</v>
      </c>
      <c r="K17" s="325">
        <v>3341</v>
      </c>
      <c r="L17" s="325">
        <v>1476.5</v>
      </c>
      <c r="M17" s="325">
        <v>40</v>
      </c>
      <c r="N17" s="325">
        <v>0</v>
      </c>
      <c r="O17" s="325">
        <v>456504.5</v>
      </c>
    </row>
    <row r="18" spans="2:15" ht="25.5" x14ac:dyDescent="0.2">
      <c r="B18" s="24" t="s">
        <v>1388</v>
      </c>
      <c r="C18" s="24" t="s">
        <v>1389</v>
      </c>
      <c r="D18" s="25" t="s">
        <v>1390</v>
      </c>
      <c r="E18" s="26">
        <v>16011</v>
      </c>
      <c r="F18" s="26">
        <v>16011</v>
      </c>
      <c r="G18" s="26">
        <v>0</v>
      </c>
      <c r="H18" s="26">
        <v>0</v>
      </c>
      <c r="I18" s="26">
        <v>0</v>
      </c>
      <c r="J18" s="26">
        <v>0</v>
      </c>
      <c r="K18" s="26">
        <v>0</v>
      </c>
      <c r="L18" s="26">
        <v>0</v>
      </c>
      <c r="M18" s="26">
        <v>0</v>
      </c>
      <c r="N18" s="26">
        <v>0</v>
      </c>
      <c r="O18" s="26">
        <f>J18+E18</f>
        <v>16011</v>
      </c>
    </row>
    <row r="19" spans="2:15" ht="38.25" x14ac:dyDescent="0.2">
      <c r="B19" s="24" t="s">
        <v>1391</v>
      </c>
      <c r="C19" s="24" t="s">
        <v>1392</v>
      </c>
      <c r="D19" s="25" t="s">
        <v>1393</v>
      </c>
      <c r="E19" s="325">
        <v>25280.7</v>
      </c>
      <c r="F19" s="325">
        <v>11036.2</v>
      </c>
      <c r="G19" s="325">
        <v>767.4</v>
      </c>
      <c r="H19" s="325">
        <v>2219</v>
      </c>
      <c r="I19" s="325">
        <v>14244.5</v>
      </c>
      <c r="J19" s="325">
        <v>47535.6</v>
      </c>
      <c r="K19" s="325">
        <v>47335.6</v>
      </c>
      <c r="L19" s="325">
        <v>14204.7</v>
      </c>
      <c r="M19" s="325">
        <v>23124.5</v>
      </c>
      <c r="N19" s="325">
        <v>200</v>
      </c>
      <c r="O19" s="325">
        <v>72816.3</v>
      </c>
    </row>
    <row r="20" spans="2:15" ht="89.25" x14ac:dyDescent="0.2">
      <c r="B20" s="24" t="s">
        <v>1394</v>
      </c>
      <c r="C20" s="24" t="s">
        <v>1395</v>
      </c>
      <c r="D20" s="25" t="s">
        <v>2477</v>
      </c>
      <c r="E20" s="325">
        <v>34082.300000000003</v>
      </c>
      <c r="F20" s="325">
        <v>0</v>
      </c>
      <c r="G20" s="325">
        <v>0</v>
      </c>
      <c r="H20" s="325">
        <v>0</v>
      </c>
      <c r="I20" s="325">
        <v>34082.300000000003</v>
      </c>
      <c r="J20" s="325">
        <v>751.2</v>
      </c>
      <c r="K20" s="325">
        <v>0</v>
      </c>
      <c r="L20" s="325">
        <v>0</v>
      </c>
      <c r="M20" s="325">
        <v>0</v>
      </c>
      <c r="N20" s="325">
        <v>751.2</v>
      </c>
      <c r="O20" s="325">
        <v>34833.5</v>
      </c>
    </row>
    <row r="21" spans="2:15" ht="89.25" x14ac:dyDescent="0.2">
      <c r="B21" s="24" t="s">
        <v>2478</v>
      </c>
      <c r="C21" s="24" t="s">
        <v>2479</v>
      </c>
      <c r="D21" s="25" t="s">
        <v>2480</v>
      </c>
      <c r="E21" s="325">
        <v>96938.400000000009</v>
      </c>
      <c r="F21" s="325">
        <v>96938.400000000009</v>
      </c>
      <c r="G21" s="325">
        <v>57735.200000000004</v>
      </c>
      <c r="H21" s="325">
        <v>4176.7</v>
      </c>
      <c r="I21" s="325">
        <v>0</v>
      </c>
      <c r="J21" s="325">
        <v>76086.7</v>
      </c>
      <c r="K21" s="325">
        <v>74898.7</v>
      </c>
      <c r="L21" s="325">
        <v>37838.6</v>
      </c>
      <c r="M21" s="325">
        <v>12918</v>
      </c>
      <c r="N21" s="325">
        <v>1188</v>
      </c>
      <c r="O21" s="325">
        <v>173025.1</v>
      </c>
    </row>
    <row r="22" spans="2:15" ht="38.25" x14ac:dyDescent="0.2">
      <c r="B22" s="24" t="s">
        <v>2481</v>
      </c>
      <c r="C22" s="24" t="s">
        <v>2482</v>
      </c>
      <c r="D22" s="25" t="s">
        <v>2483</v>
      </c>
      <c r="E22" s="325">
        <v>22071.8</v>
      </c>
      <c r="F22" s="325">
        <v>22071.8</v>
      </c>
      <c r="G22" s="325">
        <v>14773.6</v>
      </c>
      <c r="H22" s="325">
        <v>3348.6</v>
      </c>
      <c r="I22" s="325">
        <v>0</v>
      </c>
      <c r="J22" s="325">
        <v>13346.5</v>
      </c>
      <c r="K22" s="325">
        <v>12506.5</v>
      </c>
      <c r="L22" s="325">
        <v>3061.5</v>
      </c>
      <c r="M22" s="325">
        <v>1257</v>
      </c>
      <c r="N22" s="325">
        <v>840</v>
      </c>
      <c r="O22" s="325">
        <v>35418.300000000003</v>
      </c>
    </row>
    <row r="23" spans="2:15" ht="25.5" x14ac:dyDescent="0.2">
      <c r="B23" s="24" t="s">
        <v>2484</v>
      </c>
      <c r="C23" s="24" t="s">
        <v>2485</v>
      </c>
      <c r="D23" s="25" t="s">
        <v>2486</v>
      </c>
      <c r="E23" s="325">
        <v>371637.10000000003</v>
      </c>
      <c r="F23" s="325">
        <v>365137.10000000003</v>
      </c>
      <c r="G23" s="325">
        <v>233045.6</v>
      </c>
      <c r="H23" s="325">
        <v>31400.2</v>
      </c>
      <c r="I23" s="325">
        <v>6500</v>
      </c>
      <c r="J23" s="325">
        <v>59350</v>
      </c>
      <c r="K23" s="325">
        <v>45150</v>
      </c>
      <c r="L23" s="325">
        <v>2939.3</v>
      </c>
      <c r="M23" s="325">
        <v>2748.7000000000003</v>
      </c>
      <c r="N23" s="325">
        <v>14200</v>
      </c>
      <c r="O23" s="325">
        <v>430987.10000000003</v>
      </c>
    </row>
    <row r="24" spans="2:15" ht="89.25" x14ac:dyDescent="0.2">
      <c r="B24" s="24" t="s">
        <v>2487</v>
      </c>
      <c r="C24" s="24" t="s">
        <v>2488</v>
      </c>
      <c r="D24" s="25" t="s">
        <v>2489</v>
      </c>
      <c r="E24" s="325">
        <v>16129.6</v>
      </c>
      <c r="F24" s="325">
        <v>16129.6</v>
      </c>
      <c r="G24" s="325">
        <v>0</v>
      </c>
      <c r="H24" s="325">
        <v>0</v>
      </c>
      <c r="I24" s="325">
        <v>0</v>
      </c>
      <c r="J24" s="325">
        <v>0</v>
      </c>
      <c r="K24" s="325">
        <v>0</v>
      </c>
      <c r="L24" s="325">
        <v>0</v>
      </c>
      <c r="M24" s="325">
        <v>0</v>
      </c>
      <c r="N24" s="325">
        <v>0</v>
      </c>
      <c r="O24" s="325">
        <v>16129.6</v>
      </c>
    </row>
    <row r="25" spans="2:15" x14ac:dyDescent="0.2">
      <c r="B25" s="24" t="s">
        <v>2490</v>
      </c>
      <c r="C25" s="24" t="s">
        <v>2491</v>
      </c>
      <c r="D25" s="25" t="s">
        <v>2492</v>
      </c>
      <c r="E25" s="26">
        <v>1311.5</v>
      </c>
      <c r="F25" s="26">
        <v>1311.5</v>
      </c>
      <c r="G25" s="26">
        <v>0</v>
      </c>
      <c r="H25" s="26">
        <v>0</v>
      </c>
      <c r="I25" s="26">
        <v>0</v>
      </c>
      <c r="J25" s="26">
        <v>0</v>
      </c>
      <c r="K25" s="26">
        <v>0</v>
      </c>
      <c r="L25" s="26">
        <v>0</v>
      </c>
      <c r="M25" s="26">
        <v>0</v>
      </c>
      <c r="N25" s="26">
        <v>0</v>
      </c>
      <c r="O25" s="26">
        <f>J25+E25</f>
        <v>1311.5</v>
      </c>
    </row>
    <row r="26" spans="2:15" ht="44.85" customHeight="1" x14ac:dyDescent="0.2">
      <c r="B26" s="24" t="s">
        <v>2493</v>
      </c>
      <c r="C26" s="24" t="s">
        <v>2491</v>
      </c>
      <c r="D26" s="25" t="s">
        <v>252</v>
      </c>
      <c r="E26" s="26">
        <v>25000</v>
      </c>
      <c r="F26" s="26">
        <v>0</v>
      </c>
      <c r="G26" s="26">
        <v>0</v>
      </c>
      <c r="H26" s="26">
        <v>0</v>
      </c>
      <c r="I26" s="26">
        <v>25000</v>
      </c>
      <c r="J26" s="26">
        <v>0</v>
      </c>
      <c r="K26" s="26">
        <v>0</v>
      </c>
      <c r="L26" s="26">
        <v>0</v>
      </c>
      <c r="M26" s="26">
        <v>0</v>
      </c>
      <c r="N26" s="26">
        <v>0</v>
      </c>
      <c r="O26" s="26">
        <f>J26+E26</f>
        <v>25000</v>
      </c>
    </row>
    <row r="27" spans="2:15" ht="25.5" x14ac:dyDescent="0.2">
      <c r="B27" s="24" t="s">
        <v>2494</v>
      </c>
      <c r="C27" s="24" t="s">
        <v>2491</v>
      </c>
      <c r="D27" s="25" t="s">
        <v>2495</v>
      </c>
      <c r="E27" s="26">
        <v>95000</v>
      </c>
      <c r="F27" s="26">
        <v>0</v>
      </c>
      <c r="G27" s="26">
        <v>0</v>
      </c>
      <c r="H27" s="26">
        <v>0</v>
      </c>
      <c r="I27" s="26">
        <v>95000</v>
      </c>
      <c r="J27" s="26">
        <v>0</v>
      </c>
      <c r="K27" s="26">
        <v>0</v>
      </c>
      <c r="L27" s="26">
        <v>0</v>
      </c>
      <c r="M27" s="26">
        <v>0</v>
      </c>
      <c r="N27" s="26">
        <v>0</v>
      </c>
      <c r="O27" s="26">
        <f>J27+E27</f>
        <v>95000</v>
      </c>
    </row>
    <row r="28" spans="2:15" ht="40.5" x14ac:dyDescent="0.2">
      <c r="B28" s="19" t="s">
        <v>4329</v>
      </c>
      <c r="C28" s="19"/>
      <c r="D28" s="22" t="s">
        <v>4330</v>
      </c>
      <c r="E28" s="421">
        <v>11073.9</v>
      </c>
      <c r="F28" s="421">
        <v>11073.9</v>
      </c>
      <c r="G28" s="421">
        <v>7904.6</v>
      </c>
      <c r="H28" s="421">
        <v>596.6</v>
      </c>
      <c r="I28" s="421">
        <v>0</v>
      </c>
      <c r="J28" s="421">
        <v>0</v>
      </c>
      <c r="K28" s="421">
        <v>0</v>
      </c>
      <c r="L28" s="421">
        <v>0</v>
      </c>
      <c r="M28" s="421">
        <v>0</v>
      </c>
      <c r="N28" s="421">
        <v>0</v>
      </c>
      <c r="O28" s="421">
        <v>11073.9</v>
      </c>
    </row>
    <row r="29" spans="2:15" ht="25.5" x14ac:dyDescent="0.2">
      <c r="B29" s="24" t="s">
        <v>4331</v>
      </c>
      <c r="C29" s="24" t="s">
        <v>4332</v>
      </c>
      <c r="D29" s="25" t="s">
        <v>4333</v>
      </c>
      <c r="E29" s="325">
        <v>11073.9</v>
      </c>
      <c r="F29" s="325">
        <v>11073.9</v>
      </c>
      <c r="G29" s="325">
        <v>7904.6</v>
      </c>
      <c r="H29" s="325">
        <v>596.6</v>
      </c>
      <c r="I29" s="325">
        <v>0</v>
      </c>
      <c r="J29" s="325">
        <v>0</v>
      </c>
      <c r="K29" s="325">
        <v>0</v>
      </c>
      <c r="L29" s="325">
        <v>0</v>
      </c>
      <c r="M29" s="325">
        <v>0</v>
      </c>
      <c r="N29" s="325">
        <v>0</v>
      </c>
      <c r="O29" s="325">
        <v>11073.9</v>
      </c>
    </row>
    <row r="30" spans="2:15" ht="38.25" x14ac:dyDescent="0.2">
      <c r="B30" s="18" t="s">
        <v>4334</v>
      </c>
      <c r="C30" s="19"/>
      <c r="D30" s="20" t="s">
        <v>4335</v>
      </c>
      <c r="E30" s="431">
        <v>312223.59999999998</v>
      </c>
      <c r="F30" s="431">
        <v>281023.59999999998</v>
      </c>
      <c r="G30" s="431">
        <v>154996.79999999999</v>
      </c>
      <c r="H30" s="431">
        <v>17949.2</v>
      </c>
      <c r="I30" s="431">
        <v>31200</v>
      </c>
      <c r="J30" s="431">
        <v>10181.200000000001</v>
      </c>
      <c r="K30" s="431">
        <v>10164.200000000001</v>
      </c>
      <c r="L30" s="431">
        <v>2976.3</v>
      </c>
      <c r="M30" s="431">
        <v>2740</v>
      </c>
      <c r="N30" s="431">
        <v>17</v>
      </c>
      <c r="O30" s="431">
        <v>322404.8</v>
      </c>
    </row>
    <row r="31" spans="2:15" ht="27" x14ac:dyDescent="0.2">
      <c r="B31" s="19" t="s">
        <v>4336</v>
      </c>
      <c r="C31" s="19"/>
      <c r="D31" s="22" t="s">
        <v>4337</v>
      </c>
      <c r="E31" s="421">
        <v>312223.60000000003</v>
      </c>
      <c r="F31" s="421">
        <v>281023.60000000003</v>
      </c>
      <c r="G31" s="421">
        <v>154996.80000000002</v>
      </c>
      <c r="H31" s="421">
        <v>17949.2</v>
      </c>
      <c r="I31" s="421">
        <v>31200</v>
      </c>
      <c r="J31" s="421">
        <v>10181.200000000001</v>
      </c>
      <c r="K31" s="421">
        <v>10164.200000000001</v>
      </c>
      <c r="L31" s="421">
        <v>2976.3</v>
      </c>
      <c r="M31" s="421">
        <v>2740</v>
      </c>
      <c r="N31" s="421">
        <v>17</v>
      </c>
      <c r="O31" s="421">
        <v>322404.8</v>
      </c>
    </row>
    <row r="32" spans="2:15" ht="51" x14ac:dyDescent="0.2">
      <c r="B32" s="24" t="s">
        <v>4338</v>
      </c>
      <c r="C32" s="24" t="s">
        <v>1375</v>
      </c>
      <c r="D32" s="25" t="s">
        <v>4339</v>
      </c>
      <c r="E32" s="325">
        <v>275475.90000000002</v>
      </c>
      <c r="F32" s="325">
        <v>244275.9</v>
      </c>
      <c r="G32" s="325">
        <v>135197.9</v>
      </c>
      <c r="H32" s="325">
        <v>16683.5</v>
      </c>
      <c r="I32" s="325">
        <v>31200</v>
      </c>
      <c r="J32" s="325">
        <v>10181.200000000001</v>
      </c>
      <c r="K32" s="325">
        <v>10164.200000000001</v>
      </c>
      <c r="L32" s="325">
        <v>2976.3</v>
      </c>
      <c r="M32" s="325">
        <v>2740</v>
      </c>
      <c r="N32" s="325">
        <v>17</v>
      </c>
      <c r="O32" s="325">
        <v>285657.10000000003</v>
      </c>
    </row>
    <row r="33" spans="2:15" ht="25.5" x14ac:dyDescent="0.2">
      <c r="B33" s="24" t="s">
        <v>4340</v>
      </c>
      <c r="C33" s="24" t="s">
        <v>1380</v>
      </c>
      <c r="D33" s="25" t="s">
        <v>4341</v>
      </c>
      <c r="E33" s="26">
        <v>4361.1000000000004</v>
      </c>
      <c r="F33" s="26">
        <v>4361.1000000000004</v>
      </c>
      <c r="G33" s="26">
        <v>0</v>
      </c>
      <c r="H33" s="26">
        <v>0</v>
      </c>
      <c r="I33" s="26">
        <v>0</v>
      </c>
      <c r="J33" s="26">
        <v>0</v>
      </c>
      <c r="K33" s="26">
        <v>0</v>
      </c>
      <c r="L33" s="26">
        <v>0</v>
      </c>
      <c r="M33" s="26">
        <v>0</v>
      </c>
      <c r="N33" s="26">
        <v>0</v>
      </c>
      <c r="O33" s="26">
        <f>J33+E33</f>
        <v>4361.1000000000004</v>
      </c>
    </row>
    <row r="34" spans="2:15" ht="51" x14ac:dyDescent="0.2">
      <c r="B34" s="24" t="s">
        <v>4342</v>
      </c>
      <c r="C34" s="24" t="s">
        <v>1389</v>
      </c>
      <c r="D34" s="25" t="s">
        <v>4343</v>
      </c>
      <c r="E34" s="325">
        <v>24415.200000000001</v>
      </c>
      <c r="F34" s="325">
        <v>24415.200000000001</v>
      </c>
      <c r="G34" s="325">
        <v>15820.4</v>
      </c>
      <c r="H34" s="325">
        <v>935.5</v>
      </c>
      <c r="I34" s="325">
        <v>0</v>
      </c>
      <c r="J34" s="325">
        <v>0</v>
      </c>
      <c r="K34" s="325">
        <v>0</v>
      </c>
      <c r="L34" s="325">
        <v>0</v>
      </c>
      <c r="M34" s="325">
        <v>0</v>
      </c>
      <c r="N34" s="325">
        <v>0</v>
      </c>
      <c r="O34" s="325">
        <v>24415.200000000001</v>
      </c>
    </row>
    <row r="35" spans="2:15" ht="51" x14ac:dyDescent="0.2">
      <c r="B35" s="24" t="s">
        <v>4344</v>
      </c>
      <c r="C35" s="24" t="s">
        <v>4345</v>
      </c>
      <c r="D35" s="25" t="s">
        <v>4346</v>
      </c>
      <c r="E35" s="325">
        <v>7971.4000000000005</v>
      </c>
      <c r="F35" s="325">
        <v>7971.4000000000005</v>
      </c>
      <c r="G35" s="325">
        <v>3978.5</v>
      </c>
      <c r="H35" s="325">
        <v>330.2</v>
      </c>
      <c r="I35" s="325">
        <v>0</v>
      </c>
      <c r="J35" s="325">
        <v>0</v>
      </c>
      <c r="K35" s="325">
        <v>0</v>
      </c>
      <c r="L35" s="325">
        <v>0</v>
      </c>
      <c r="M35" s="325">
        <v>0</v>
      </c>
      <c r="N35" s="325">
        <v>0</v>
      </c>
      <c r="O35" s="325">
        <v>7971.4000000000005</v>
      </c>
    </row>
    <row r="36" spans="2:15" ht="40.5" x14ac:dyDescent="0.2">
      <c r="B36" s="19" t="s">
        <v>4347</v>
      </c>
      <c r="C36" s="19"/>
      <c r="D36" s="22" t="s">
        <v>4348</v>
      </c>
      <c r="E36" s="432"/>
      <c r="F36" s="432"/>
      <c r="G36" s="432"/>
      <c r="H36" s="432"/>
      <c r="I36" s="432"/>
      <c r="J36" s="432"/>
      <c r="K36" s="432"/>
      <c r="L36" s="432"/>
      <c r="M36" s="432"/>
      <c r="N36" s="432"/>
      <c r="O36" s="432"/>
    </row>
    <row r="37" spans="2:15" ht="38.25" x14ac:dyDescent="0.2">
      <c r="B37" s="24" t="s">
        <v>4349</v>
      </c>
      <c r="C37" s="24" t="s">
        <v>1389</v>
      </c>
      <c r="D37" s="25" t="s">
        <v>4350</v>
      </c>
      <c r="E37" s="433"/>
      <c r="F37" s="433"/>
      <c r="G37" s="433"/>
      <c r="H37" s="433"/>
      <c r="I37" s="433"/>
      <c r="J37" s="433"/>
      <c r="K37" s="433"/>
      <c r="L37" s="433"/>
      <c r="M37" s="433"/>
      <c r="N37" s="433"/>
      <c r="O37" s="433"/>
    </row>
    <row r="38" spans="2:15" ht="51" x14ac:dyDescent="0.2">
      <c r="B38" s="18" t="s">
        <v>4351</v>
      </c>
      <c r="C38" s="19"/>
      <c r="D38" s="20" t="s">
        <v>4352</v>
      </c>
      <c r="E38" s="320">
        <v>649936.4</v>
      </c>
      <c r="F38" s="320">
        <v>649936.4</v>
      </c>
      <c r="G38" s="320">
        <v>462988.3</v>
      </c>
      <c r="H38" s="320">
        <v>21255.4</v>
      </c>
      <c r="I38" s="320">
        <v>0</v>
      </c>
      <c r="J38" s="320">
        <v>0</v>
      </c>
      <c r="K38" s="320">
        <v>0</v>
      </c>
      <c r="L38" s="320">
        <v>0</v>
      </c>
      <c r="M38" s="320">
        <v>0</v>
      </c>
      <c r="N38" s="320">
        <v>0</v>
      </c>
      <c r="O38" s="320">
        <v>649936.4</v>
      </c>
    </row>
    <row r="39" spans="2:15" ht="40.5" x14ac:dyDescent="0.2">
      <c r="B39" s="19" t="s">
        <v>4353</v>
      </c>
      <c r="C39" s="19"/>
      <c r="D39" s="22" t="s">
        <v>4354</v>
      </c>
      <c r="E39" s="421">
        <v>649936.4</v>
      </c>
      <c r="F39" s="421">
        <v>649936.4</v>
      </c>
      <c r="G39" s="421">
        <v>462988.3</v>
      </c>
      <c r="H39" s="421">
        <v>21255.4</v>
      </c>
      <c r="I39" s="421">
        <v>0</v>
      </c>
      <c r="J39" s="421">
        <v>0</v>
      </c>
      <c r="K39" s="421">
        <v>0</v>
      </c>
      <c r="L39" s="421">
        <v>0</v>
      </c>
      <c r="M39" s="421">
        <v>0</v>
      </c>
      <c r="N39" s="421">
        <v>0</v>
      </c>
      <c r="O39" s="421">
        <v>649936.4</v>
      </c>
    </row>
    <row r="40" spans="2:15" ht="51" x14ac:dyDescent="0.2">
      <c r="B40" s="24" t="s">
        <v>4355</v>
      </c>
      <c r="C40" s="24" t="s">
        <v>4356</v>
      </c>
      <c r="D40" s="25" t="s">
        <v>4357</v>
      </c>
      <c r="E40" s="325">
        <v>647432.1</v>
      </c>
      <c r="F40" s="325">
        <v>647432.1</v>
      </c>
      <c r="G40" s="325">
        <v>462988.3</v>
      </c>
      <c r="H40" s="325">
        <v>21255.4</v>
      </c>
      <c r="I40" s="325">
        <v>0</v>
      </c>
      <c r="J40" s="325">
        <v>0</v>
      </c>
      <c r="K40" s="325">
        <v>0</v>
      </c>
      <c r="L40" s="325">
        <v>0</v>
      </c>
      <c r="M40" s="325">
        <v>0</v>
      </c>
      <c r="N40" s="325">
        <v>0</v>
      </c>
      <c r="O40" s="325">
        <v>647432.1</v>
      </c>
    </row>
    <row r="41" spans="2:15" ht="38.25" x14ac:dyDescent="0.2">
      <c r="B41" s="24" t="s">
        <v>4358</v>
      </c>
      <c r="C41" s="24" t="s">
        <v>4359</v>
      </c>
      <c r="D41" s="25" t="s">
        <v>4360</v>
      </c>
      <c r="E41" s="26">
        <v>2504.3000000000002</v>
      </c>
      <c r="F41" s="26">
        <v>2504.3000000000002</v>
      </c>
      <c r="G41" s="26">
        <v>0</v>
      </c>
      <c r="H41" s="26">
        <v>0</v>
      </c>
      <c r="I41" s="26">
        <v>0</v>
      </c>
      <c r="J41" s="26">
        <v>0</v>
      </c>
      <c r="K41" s="26">
        <v>0</v>
      </c>
      <c r="L41" s="26">
        <v>0</v>
      </c>
      <c r="M41" s="26">
        <v>0</v>
      </c>
      <c r="N41" s="26">
        <v>0</v>
      </c>
      <c r="O41" s="26">
        <f>J41+E41</f>
        <v>2504.3000000000002</v>
      </c>
    </row>
    <row r="42" spans="2:15" ht="25.5" x14ac:dyDescent="0.2">
      <c r="B42" s="18" t="s">
        <v>4361</v>
      </c>
      <c r="C42" s="19"/>
      <c r="D42" s="20" t="s">
        <v>4362</v>
      </c>
      <c r="E42" s="320">
        <v>3577914.7</v>
      </c>
      <c r="F42" s="320">
        <v>3577914.7</v>
      </c>
      <c r="G42" s="320">
        <v>2883977.1</v>
      </c>
      <c r="H42" s="320">
        <v>35358.200000000004</v>
      </c>
      <c r="I42" s="320">
        <v>0</v>
      </c>
      <c r="J42" s="320">
        <v>1735277.4000000001</v>
      </c>
      <c r="K42" s="320">
        <v>1475057.6</v>
      </c>
      <c r="L42" s="320">
        <v>606796.20000000007</v>
      </c>
      <c r="M42" s="320">
        <v>194963.5</v>
      </c>
      <c r="N42" s="320">
        <v>260219.80000000002</v>
      </c>
      <c r="O42" s="320">
        <v>5313192.1000000006</v>
      </c>
    </row>
    <row r="43" spans="2:15" ht="27" x14ac:dyDescent="0.2">
      <c r="B43" s="19" t="s">
        <v>4363</v>
      </c>
      <c r="C43" s="19"/>
      <c r="D43" s="22" t="s">
        <v>4364</v>
      </c>
      <c r="E43" s="421">
        <v>3577914.7</v>
      </c>
      <c r="F43" s="421">
        <v>3577914.7</v>
      </c>
      <c r="G43" s="421">
        <v>2883977.1</v>
      </c>
      <c r="H43" s="421">
        <v>35358.200000000004</v>
      </c>
      <c r="I43" s="421">
        <v>0</v>
      </c>
      <c r="J43" s="421">
        <v>1735277.4000000001</v>
      </c>
      <c r="K43" s="421">
        <v>1475057.6</v>
      </c>
      <c r="L43" s="421">
        <v>606796.20000000007</v>
      </c>
      <c r="M43" s="421">
        <v>194963.5</v>
      </c>
      <c r="N43" s="421">
        <v>260219.80000000002</v>
      </c>
      <c r="O43" s="421">
        <v>5313192.1000000006</v>
      </c>
    </row>
    <row r="44" spans="2:15" ht="25.5" x14ac:dyDescent="0.2">
      <c r="B44" s="24" t="s">
        <v>4365</v>
      </c>
      <c r="C44" s="24" t="s">
        <v>4366</v>
      </c>
      <c r="D44" s="25" t="s">
        <v>4367</v>
      </c>
      <c r="E44" s="325">
        <v>57970.400000000001</v>
      </c>
      <c r="F44" s="325">
        <v>57970.400000000001</v>
      </c>
      <c r="G44" s="325">
        <v>41766.6</v>
      </c>
      <c r="H44" s="325">
        <v>4351.7</v>
      </c>
      <c r="I44" s="325">
        <v>0</v>
      </c>
      <c r="J44" s="325">
        <v>95505</v>
      </c>
      <c r="K44" s="325">
        <v>52225.5</v>
      </c>
      <c r="L44" s="325">
        <v>402.40000000000003</v>
      </c>
      <c r="M44" s="325">
        <v>0</v>
      </c>
      <c r="N44" s="325">
        <v>43279.5</v>
      </c>
      <c r="O44" s="325">
        <v>153475.4</v>
      </c>
    </row>
    <row r="45" spans="2:15" ht="25.5" x14ac:dyDescent="0.2">
      <c r="B45" s="24" t="s">
        <v>4368</v>
      </c>
      <c r="C45" s="24" t="s">
        <v>4366</v>
      </c>
      <c r="D45" s="25" t="s">
        <v>4369</v>
      </c>
      <c r="E45" s="325">
        <v>3447964.4</v>
      </c>
      <c r="F45" s="325">
        <v>3447964.4</v>
      </c>
      <c r="G45" s="325">
        <v>2803177.2</v>
      </c>
      <c r="H45" s="325">
        <v>28114.7</v>
      </c>
      <c r="I45" s="325">
        <v>0</v>
      </c>
      <c r="J45" s="325">
        <v>1631572.4000000001</v>
      </c>
      <c r="K45" s="325">
        <v>1414632.1</v>
      </c>
      <c r="L45" s="325">
        <v>599723.80000000005</v>
      </c>
      <c r="M45" s="325">
        <v>194963.5</v>
      </c>
      <c r="N45" s="325">
        <v>216940.30000000002</v>
      </c>
      <c r="O45" s="325">
        <v>5079536.8</v>
      </c>
    </row>
    <row r="46" spans="2:15" ht="25.5" x14ac:dyDescent="0.2">
      <c r="B46" s="24" t="s">
        <v>4370</v>
      </c>
      <c r="C46" s="24" t="s">
        <v>4366</v>
      </c>
      <c r="D46" s="25" t="s">
        <v>4371</v>
      </c>
      <c r="E46" s="325">
        <v>35273.1</v>
      </c>
      <c r="F46" s="325">
        <v>35273.1</v>
      </c>
      <c r="G46" s="325">
        <v>21513.200000000001</v>
      </c>
      <c r="H46" s="325">
        <v>2123.3000000000002</v>
      </c>
      <c r="I46" s="325">
        <v>0</v>
      </c>
      <c r="J46" s="325">
        <v>8100</v>
      </c>
      <c r="K46" s="325">
        <v>8100</v>
      </c>
      <c r="L46" s="325">
        <v>6670</v>
      </c>
      <c r="M46" s="325">
        <v>0</v>
      </c>
      <c r="N46" s="325">
        <v>0</v>
      </c>
      <c r="O46" s="325">
        <v>43373.1</v>
      </c>
    </row>
    <row r="47" spans="2:15" ht="63" customHeight="1" x14ac:dyDescent="0.2">
      <c r="B47" s="24" t="s">
        <v>4372</v>
      </c>
      <c r="C47" s="24" t="s">
        <v>2479</v>
      </c>
      <c r="D47" s="25" t="s">
        <v>4373</v>
      </c>
      <c r="E47" s="325">
        <v>26706.799999999999</v>
      </c>
      <c r="F47" s="325">
        <v>26706.799999999999</v>
      </c>
      <c r="G47" s="325">
        <v>17520.099999999999</v>
      </c>
      <c r="H47" s="325">
        <v>768.5</v>
      </c>
      <c r="I47" s="325">
        <v>0</v>
      </c>
      <c r="J47" s="325">
        <v>100</v>
      </c>
      <c r="K47" s="325">
        <v>100</v>
      </c>
      <c r="L47" s="325">
        <v>0</v>
      </c>
      <c r="M47" s="325">
        <v>0</v>
      </c>
      <c r="N47" s="325">
        <v>0</v>
      </c>
      <c r="O47" s="325">
        <v>26806.799999999999</v>
      </c>
    </row>
    <row r="48" spans="2:15" ht="25.5" x14ac:dyDescent="0.2">
      <c r="B48" s="24" t="s">
        <v>4374</v>
      </c>
      <c r="C48" s="24" t="s">
        <v>4366</v>
      </c>
      <c r="D48" s="25" t="s">
        <v>4375</v>
      </c>
      <c r="E48" s="26">
        <v>10000</v>
      </c>
      <c r="F48" s="26">
        <v>10000</v>
      </c>
      <c r="G48" s="26">
        <v>0</v>
      </c>
      <c r="H48" s="26">
        <v>0</v>
      </c>
      <c r="I48" s="26">
        <v>0</v>
      </c>
      <c r="J48" s="26">
        <v>0</v>
      </c>
      <c r="K48" s="26">
        <v>0</v>
      </c>
      <c r="L48" s="26">
        <v>0</v>
      </c>
      <c r="M48" s="26">
        <v>0</v>
      </c>
      <c r="N48" s="26">
        <v>0</v>
      </c>
      <c r="O48" s="26">
        <f>J48+E48</f>
        <v>10000</v>
      </c>
    </row>
    <row r="49" spans="2:15" ht="13.5" x14ac:dyDescent="0.2">
      <c r="B49" s="18" t="s">
        <v>4376</v>
      </c>
      <c r="C49" s="19"/>
      <c r="D49" s="20" t="s">
        <v>4377</v>
      </c>
      <c r="E49" s="320">
        <v>95751.5</v>
      </c>
      <c r="F49" s="320">
        <v>95751.5</v>
      </c>
      <c r="G49" s="320">
        <v>55027.4</v>
      </c>
      <c r="H49" s="320">
        <v>3664.5</v>
      </c>
      <c r="I49" s="320">
        <v>0</v>
      </c>
      <c r="J49" s="320">
        <v>10800</v>
      </c>
      <c r="K49" s="320">
        <v>10800</v>
      </c>
      <c r="L49" s="320">
        <v>2479.8000000000002</v>
      </c>
      <c r="M49" s="320">
        <v>1384.5</v>
      </c>
      <c r="N49" s="320">
        <v>0</v>
      </c>
      <c r="O49" s="320">
        <v>106551.5</v>
      </c>
    </row>
    <row r="50" spans="2:15" ht="13.5" x14ac:dyDescent="0.2">
      <c r="B50" s="19" t="s">
        <v>4378</v>
      </c>
      <c r="C50" s="19"/>
      <c r="D50" s="22" t="s">
        <v>4379</v>
      </c>
      <c r="E50" s="421">
        <v>95751.5</v>
      </c>
      <c r="F50" s="421">
        <v>95751.5</v>
      </c>
      <c r="G50" s="421">
        <v>55027.4</v>
      </c>
      <c r="H50" s="421">
        <v>3664.5</v>
      </c>
      <c r="I50" s="421">
        <v>0</v>
      </c>
      <c r="J50" s="421">
        <v>10800</v>
      </c>
      <c r="K50" s="421">
        <v>10800</v>
      </c>
      <c r="L50" s="421">
        <v>2479.8000000000002</v>
      </c>
      <c r="M50" s="421">
        <v>1384.5</v>
      </c>
      <c r="N50" s="421">
        <v>0</v>
      </c>
      <c r="O50" s="421">
        <v>106551.5</v>
      </c>
    </row>
    <row r="51" spans="2:15" ht="25.5" x14ac:dyDescent="0.2">
      <c r="B51" s="24" t="s">
        <v>4380</v>
      </c>
      <c r="C51" s="24" t="s">
        <v>4366</v>
      </c>
      <c r="D51" s="25" t="s">
        <v>4381</v>
      </c>
      <c r="E51" s="325">
        <v>95751.5</v>
      </c>
      <c r="F51" s="325">
        <v>95751.5</v>
      </c>
      <c r="G51" s="325">
        <v>55027.4</v>
      </c>
      <c r="H51" s="325">
        <v>3664.5</v>
      </c>
      <c r="I51" s="325">
        <v>0</v>
      </c>
      <c r="J51" s="325">
        <v>10800</v>
      </c>
      <c r="K51" s="325">
        <v>10800</v>
      </c>
      <c r="L51" s="325">
        <v>2479.8000000000002</v>
      </c>
      <c r="M51" s="325">
        <v>1384.5</v>
      </c>
      <c r="N51" s="325">
        <v>0</v>
      </c>
      <c r="O51" s="325">
        <v>106551.5</v>
      </c>
    </row>
    <row r="52" spans="2:15" ht="38.25" x14ac:dyDescent="0.2">
      <c r="B52" s="18" t="s">
        <v>4382</v>
      </c>
      <c r="C52" s="19"/>
      <c r="D52" s="20" t="s">
        <v>4383</v>
      </c>
      <c r="E52" s="320">
        <v>94885.5</v>
      </c>
      <c r="F52" s="320">
        <v>94885.5</v>
      </c>
      <c r="G52" s="320">
        <v>76428.399999999994</v>
      </c>
      <c r="H52" s="320">
        <v>1412.8</v>
      </c>
      <c r="I52" s="320">
        <v>0</v>
      </c>
      <c r="J52" s="320">
        <v>27104</v>
      </c>
      <c r="K52" s="320">
        <v>24704</v>
      </c>
      <c r="L52" s="320">
        <v>3000</v>
      </c>
      <c r="M52" s="320">
        <v>2787.2000000000003</v>
      </c>
      <c r="N52" s="320">
        <v>2400</v>
      </c>
      <c r="O52" s="320">
        <v>121989.5</v>
      </c>
    </row>
    <row r="53" spans="2:15" ht="40.5" x14ac:dyDescent="0.2">
      <c r="B53" s="19" t="s">
        <v>4384</v>
      </c>
      <c r="C53" s="19"/>
      <c r="D53" s="22" t="s">
        <v>4385</v>
      </c>
      <c r="E53" s="421">
        <v>94885.5</v>
      </c>
      <c r="F53" s="421">
        <v>94885.5</v>
      </c>
      <c r="G53" s="421">
        <v>76428.399999999994</v>
      </c>
      <c r="H53" s="421">
        <v>1412.8</v>
      </c>
      <c r="I53" s="421">
        <v>0</v>
      </c>
      <c r="J53" s="421">
        <v>27104</v>
      </c>
      <c r="K53" s="421">
        <v>24704</v>
      </c>
      <c r="L53" s="421">
        <v>3000</v>
      </c>
      <c r="M53" s="421">
        <v>2787.2000000000003</v>
      </c>
      <c r="N53" s="421">
        <v>2400</v>
      </c>
      <c r="O53" s="421">
        <v>121989.5</v>
      </c>
    </row>
    <row r="54" spans="2:15" ht="42.2" customHeight="1" x14ac:dyDescent="0.2">
      <c r="B54" s="24" t="s">
        <v>4386</v>
      </c>
      <c r="C54" s="24" t="s">
        <v>4366</v>
      </c>
      <c r="D54" s="25" t="s">
        <v>4387</v>
      </c>
      <c r="E54" s="325">
        <v>94885.5</v>
      </c>
      <c r="F54" s="325">
        <v>94885.5</v>
      </c>
      <c r="G54" s="325">
        <v>76428.399999999994</v>
      </c>
      <c r="H54" s="325">
        <v>1412.8</v>
      </c>
      <c r="I54" s="325">
        <v>0</v>
      </c>
      <c r="J54" s="325">
        <v>27104</v>
      </c>
      <c r="K54" s="325">
        <v>24704</v>
      </c>
      <c r="L54" s="325">
        <v>3000</v>
      </c>
      <c r="M54" s="325">
        <v>2787.2000000000003</v>
      </c>
      <c r="N54" s="325">
        <v>2400</v>
      </c>
      <c r="O54" s="325">
        <v>121989.5</v>
      </c>
    </row>
    <row r="55" spans="2:15" ht="13.5" x14ac:dyDescent="0.2">
      <c r="B55" s="18" t="s">
        <v>4388</v>
      </c>
      <c r="C55" s="19"/>
      <c r="D55" s="20" t="s">
        <v>4389</v>
      </c>
      <c r="E55" s="320">
        <v>93909.900000000009</v>
      </c>
      <c r="F55" s="320">
        <v>93909.900000000009</v>
      </c>
      <c r="G55" s="320">
        <v>75383.600000000006</v>
      </c>
      <c r="H55" s="320">
        <v>1941.8</v>
      </c>
      <c r="I55" s="320">
        <v>0</v>
      </c>
      <c r="J55" s="320">
        <v>34028.400000000001</v>
      </c>
      <c r="K55" s="320">
        <v>27930</v>
      </c>
      <c r="L55" s="320">
        <v>13641.300000000001</v>
      </c>
      <c r="M55" s="320">
        <v>2274.6999999999998</v>
      </c>
      <c r="N55" s="320">
        <v>6098.4000000000005</v>
      </c>
      <c r="O55" s="320">
        <v>127938.3</v>
      </c>
    </row>
    <row r="56" spans="2:15" ht="13.5" x14ac:dyDescent="0.2">
      <c r="B56" s="19" t="s">
        <v>4390</v>
      </c>
      <c r="C56" s="19"/>
      <c r="D56" s="22" t="s">
        <v>4389</v>
      </c>
      <c r="E56" s="421">
        <v>93909.900000000009</v>
      </c>
      <c r="F56" s="421">
        <v>93909.900000000009</v>
      </c>
      <c r="G56" s="421">
        <v>75383.600000000006</v>
      </c>
      <c r="H56" s="421">
        <v>1941.8</v>
      </c>
      <c r="I56" s="421">
        <v>0</v>
      </c>
      <c r="J56" s="421">
        <v>34028.400000000001</v>
      </c>
      <c r="K56" s="421">
        <v>27930</v>
      </c>
      <c r="L56" s="421">
        <v>13641.300000000001</v>
      </c>
      <c r="M56" s="421">
        <v>2274.6999999999998</v>
      </c>
      <c r="N56" s="421">
        <v>6098.4000000000005</v>
      </c>
      <c r="O56" s="421">
        <v>127938.3</v>
      </c>
    </row>
    <row r="57" spans="2:15" ht="25.5" x14ac:dyDescent="0.2">
      <c r="B57" s="24" t="s">
        <v>4391</v>
      </c>
      <c r="C57" s="24" t="s">
        <v>4366</v>
      </c>
      <c r="D57" s="25" t="s">
        <v>4392</v>
      </c>
      <c r="E57" s="325">
        <v>93909.900000000009</v>
      </c>
      <c r="F57" s="325">
        <v>93909.900000000009</v>
      </c>
      <c r="G57" s="325">
        <v>75383.600000000006</v>
      </c>
      <c r="H57" s="325">
        <v>1941.8</v>
      </c>
      <c r="I57" s="325">
        <v>0</v>
      </c>
      <c r="J57" s="325">
        <v>34028.400000000001</v>
      </c>
      <c r="K57" s="325">
        <v>27930</v>
      </c>
      <c r="L57" s="325">
        <v>13641.300000000001</v>
      </c>
      <c r="M57" s="325">
        <v>2274.6999999999998</v>
      </c>
      <c r="N57" s="325">
        <v>6098.4000000000005</v>
      </c>
      <c r="O57" s="325">
        <v>127938.3</v>
      </c>
    </row>
    <row r="58" spans="2:15" ht="25.5" x14ac:dyDescent="0.2">
      <c r="B58" s="18" t="s">
        <v>4393</v>
      </c>
      <c r="C58" s="19"/>
      <c r="D58" s="20" t="s">
        <v>4394</v>
      </c>
      <c r="E58" s="320">
        <v>82426.399999999994</v>
      </c>
      <c r="F58" s="320">
        <v>82426.399999999994</v>
      </c>
      <c r="G58" s="320">
        <v>65813.5</v>
      </c>
      <c r="H58" s="320">
        <v>2125.6999999999998</v>
      </c>
      <c r="I58" s="320">
        <v>0</v>
      </c>
      <c r="J58" s="320">
        <v>14064</v>
      </c>
      <c r="K58" s="320">
        <v>14064</v>
      </c>
      <c r="L58" s="320">
        <v>4792.8</v>
      </c>
      <c r="M58" s="320">
        <v>0</v>
      </c>
      <c r="N58" s="320">
        <v>0</v>
      </c>
      <c r="O58" s="320">
        <v>96490.400000000009</v>
      </c>
    </row>
    <row r="59" spans="2:15" ht="27" x14ac:dyDescent="0.2">
      <c r="B59" s="19" t="s">
        <v>4395</v>
      </c>
      <c r="C59" s="19"/>
      <c r="D59" s="22" t="s">
        <v>3233</v>
      </c>
      <c r="E59" s="421">
        <v>82426.399999999994</v>
      </c>
      <c r="F59" s="421">
        <v>82426.399999999994</v>
      </c>
      <c r="G59" s="421">
        <v>65813.5</v>
      </c>
      <c r="H59" s="421">
        <v>2125.6999999999998</v>
      </c>
      <c r="I59" s="421">
        <v>0</v>
      </c>
      <c r="J59" s="421">
        <v>14064</v>
      </c>
      <c r="K59" s="421">
        <v>14064</v>
      </c>
      <c r="L59" s="421">
        <v>4792.8</v>
      </c>
      <c r="M59" s="421">
        <v>0</v>
      </c>
      <c r="N59" s="421">
        <v>0</v>
      </c>
      <c r="O59" s="421">
        <v>96490.400000000009</v>
      </c>
    </row>
    <row r="60" spans="2:15" ht="25.5" x14ac:dyDescent="0.2">
      <c r="B60" s="24" t="s">
        <v>3234</v>
      </c>
      <c r="C60" s="24" t="s">
        <v>4366</v>
      </c>
      <c r="D60" s="25" t="s">
        <v>3235</v>
      </c>
      <c r="E60" s="325">
        <v>82426.399999999994</v>
      </c>
      <c r="F60" s="325">
        <v>82426.399999999994</v>
      </c>
      <c r="G60" s="325">
        <v>65813.5</v>
      </c>
      <c r="H60" s="325">
        <v>2125.6999999999998</v>
      </c>
      <c r="I60" s="325">
        <v>0</v>
      </c>
      <c r="J60" s="325">
        <v>14064</v>
      </c>
      <c r="K60" s="325">
        <v>14064</v>
      </c>
      <c r="L60" s="325">
        <v>4792.8</v>
      </c>
      <c r="M60" s="325">
        <v>0</v>
      </c>
      <c r="N60" s="325">
        <v>0</v>
      </c>
      <c r="O60" s="325">
        <v>96490.400000000009</v>
      </c>
    </row>
    <row r="61" spans="2:15" ht="13.5" x14ac:dyDescent="0.2">
      <c r="B61" s="18" t="s">
        <v>3236</v>
      </c>
      <c r="C61" s="19"/>
      <c r="D61" s="20" t="s">
        <v>3237</v>
      </c>
      <c r="E61" s="320">
        <v>99851.6</v>
      </c>
      <c r="F61" s="320">
        <v>99851.6</v>
      </c>
      <c r="G61" s="320">
        <v>68434.5</v>
      </c>
      <c r="H61" s="320">
        <v>3437.2000000000003</v>
      </c>
      <c r="I61" s="320">
        <v>0</v>
      </c>
      <c r="J61" s="320">
        <v>0</v>
      </c>
      <c r="K61" s="320">
        <v>0</v>
      </c>
      <c r="L61" s="320">
        <v>0</v>
      </c>
      <c r="M61" s="320">
        <v>0</v>
      </c>
      <c r="N61" s="320">
        <v>0</v>
      </c>
      <c r="O61" s="320">
        <v>99851.6</v>
      </c>
    </row>
    <row r="62" spans="2:15" ht="13.5" x14ac:dyDescent="0.2">
      <c r="B62" s="19" t="s">
        <v>3238</v>
      </c>
      <c r="C62" s="19"/>
      <c r="D62" s="22" t="s">
        <v>3239</v>
      </c>
      <c r="E62" s="421">
        <v>99851.6</v>
      </c>
      <c r="F62" s="421">
        <v>99851.6</v>
      </c>
      <c r="G62" s="421">
        <v>68434.5</v>
      </c>
      <c r="H62" s="421">
        <v>3437.2000000000003</v>
      </c>
      <c r="I62" s="421">
        <v>0</v>
      </c>
      <c r="J62" s="421">
        <v>0</v>
      </c>
      <c r="K62" s="421">
        <v>0</v>
      </c>
      <c r="L62" s="421">
        <v>0</v>
      </c>
      <c r="M62" s="421">
        <v>0</v>
      </c>
      <c r="N62" s="421">
        <v>0</v>
      </c>
      <c r="O62" s="421">
        <v>99851.6</v>
      </c>
    </row>
    <row r="63" spans="2:15" ht="25.5" x14ac:dyDescent="0.2">
      <c r="B63" s="24" t="s">
        <v>3240</v>
      </c>
      <c r="C63" s="24" t="s">
        <v>4366</v>
      </c>
      <c r="D63" s="25" t="s">
        <v>3241</v>
      </c>
      <c r="E63" s="325">
        <v>99851.6</v>
      </c>
      <c r="F63" s="325">
        <v>99851.6</v>
      </c>
      <c r="G63" s="325">
        <v>68434.5</v>
      </c>
      <c r="H63" s="325">
        <v>3437.2000000000003</v>
      </c>
      <c r="I63" s="325">
        <v>0</v>
      </c>
      <c r="J63" s="325">
        <v>0</v>
      </c>
      <c r="K63" s="325">
        <v>0</v>
      </c>
      <c r="L63" s="325">
        <v>0</v>
      </c>
      <c r="M63" s="325">
        <v>0</v>
      </c>
      <c r="N63" s="325">
        <v>0</v>
      </c>
      <c r="O63" s="325">
        <v>99851.6</v>
      </c>
    </row>
    <row r="64" spans="2:15" ht="13.5" x14ac:dyDescent="0.2">
      <c r="B64" s="18" t="s">
        <v>3242</v>
      </c>
      <c r="C64" s="19"/>
      <c r="D64" s="20" t="s">
        <v>3243</v>
      </c>
      <c r="E64" s="320">
        <v>3304748.4</v>
      </c>
      <c r="F64" s="320">
        <v>3283699.8000000003</v>
      </c>
      <c r="G64" s="320">
        <v>2197965.1</v>
      </c>
      <c r="H64" s="320">
        <v>114393</v>
      </c>
      <c r="I64" s="320">
        <v>21048.600000000002</v>
      </c>
      <c r="J64" s="320">
        <v>2000</v>
      </c>
      <c r="K64" s="320">
        <v>1855</v>
      </c>
      <c r="L64" s="320">
        <v>0</v>
      </c>
      <c r="M64" s="320">
        <v>585</v>
      </c>
      <c r="N64" s="320">
        <v>145</v>
      </c>
      <c r="O64" s="320">
        <v>3306748.4</v>
      </c>
    </row>
    <row r="65" spans="2:15" ht="13.5" x14ac:dyDescent="0.2">
      <c r="B65" s="19" t="s">
        <v>3244</v>
      </c>
      <c r="C65" s="19"/>
      <c r="D65" s="22" t="s">
        <v>3243</v>
      </c>
      <c r="E65" s="421">
        <v>3304748.4</v>
      </c>
      <c r="F65" s="421">
        <v>3283699.8000000003</v>
      </c>
      <c r="G65" s="421">
        <v>2197965.1</v>
      </c>
      <c r="H65" s="421">
        <v>114393</v>
      </c>
      <c r="I65" s="421">
        <v>21048.600000000002</v>
      </c>
      <c r="J65" s="421">
        <v>2000</v>
      </c>
      <c r="K65" s="421">
        <v>1855</v>
      </c>
      <c r="L65" s="421">
        <v>0</v>
      </c>
      <c r="M65" s="421">
        <v>585</v>
      </c>
      <c r="N65" s="421">
        <v>145</v>
      </c>
      <c r="O65" s="421">
        <v>3306748.4</v>
      </c>
    </row>
    <row r="66" spans="2:15" ht="38.25" x14ac:dyDescent="0.2">
      <c r="B66" s="24" t="s">
        <v>3245</v>
      </c>
      <c r="C66" s="24" t="s">
        <v>3246</v>
      </c>
      <c r="D66" s="25" t="s">
        <v>3247</v>
      </c>
      <c r="E66" s="325">
        <v>3229859.5</v>
      </c>
      <c r="F66" s="325">
        <v>3224819.5</v>
      </c>
      <c r="G66" s="325">
        <v>2168638.1</v>
      </c>
      <c r="H66" s="325">
        <v>113847.3</v>
      </c>
      <c r="I66" s="325">
        <v>5040</v>
      </c>
      <c r="J66" s="325">
        <v>2000</v>
      </c>
      <c r="K66" s="325">
        <v>1855</v>
      </c>
      <c r="L66" s="325">
        <v>0</v>
      </c>
      <c r="M66" s="325">
        <v>585</v>
      </c>
      <c r="N66" s="325">
        <v>145</v>
      </c>
      <c r="O66" s="325">
        <v>3231859.5</v>
      </c>
    </row>
    <row r="67" spans="2:15" ht="38.25" x14ac:dyDescent="0.2">
      <c r="B67" s="24" t="s">
        <v>3248</v>
      </c>
      <c r="C67" s="24" t="s">
        <v>3246</v>
      </c>
      <c r="D67" s="25" t="s">
        <v>3249</v>
      </c>
      <c r="E67" s="325">
        <v>74888.899999999994</v>
      </c>
      <c r="F67" s="325">
        <v>58880.3</v>
      </c>
      <c r="G67" s="325">
        <v>29327</v>
      </c>
      <c r="H67" s="325">
        <v>545.70000000000005</v>
      </c>
      <c r="I67" s="325">
        <v>16008.6</v>
      </c>
      <c r="J67" s="325">
        <v>0</v>
      </c>
      <c r="K67" s="325">
        <v>0</v>
      </c>
      <c r="L67" s="325">
        <v>0</v>
      </c>
      <c r="M67" s="325">
        <v>0</v>
      </c>
      <c r="N67" s="325">
        <v>0</v>
      </c>
      <c r="O67" s="325">
        <v>74888.899999999994</v>
      </c>
    </row>
    <row r="68" spans="2:15" ht="25.5" x14ac:dyDescent="0.2">
      <c r="B68" s="18" t="s">
        <v>3250</v>
      </c>
      <c r="C68" s="19"/>
      <c r="D68" s="20" t="s">
        <v>3251</v>
      </c>
      <c r="E68" s="320">
        <v>37246653.5</v>
      </c>
      <c r="F68" s="320">
        <v>33621040.299999997</v>
      </c>
      <c r="G68" s="320">
        <v>23544142.600000001</v>
      </c>
      <c r="H68" s="320">
        <v>1167947.6000000001</v>
      </c>
      <c r="I68" s="320">
        <v>3625613.2</v>
      </c>
      <c r="J68" s="320">
        <v>3949960</v>
      </c>
      <c r="K68" s="320">
        <v>2366403.8000000003</v>
      </c>
      <c r="L68" s="320">
        <v>550961.1</v>
      </c>
      <c r="M68" s="320">
        <v>95408.400000000009</v>
      </c>
      <c r="N68" s="320">
        <v>1583556.2</v>
      </c>
      <c r="O68" s="320">
        <v>41196613.5</v>
      </c>
    </row>
    <row r="69" spans="2:15" ht="27" x14ac:dyDescent="0.2">
      <c r="B69" s="19" t="s">
        <v>3252</v>
      </c>
      <c r="C69" s="19"/>
      <c r="D69" s="22" t="s">
        <v>3253</v>
      </c>
      <c r="E69" s="421">
        <v>4008449.8000000003</v>
      </c>
      <c r="F69" s="421">
        <v>3609224.1</v>
      </c>
      <c r="G69" s="421">
        <v>2240848</v>
      </c>
      <c r="H69" s="421">
        <v>242676.5</v>
      </c>
      <c r="I69" s="421">
        <v>399225.7</v>
      </c>
      <c r="J69" s="421">
        <v>892811</v>
      </c>
      <c r="K69" s="421">
        <v>861506.1</v>
      </c>
      <c r="L69" s="421">
        <v>168430.2</v>
      </c>
      <c r="M69" s="421">
        <v>31421.3</v>
      </c>
      <c r="N69" s="421">
        <v>31304.9</v>
      </c>
      <c r="O69" s="421">
        <v>4901260.8</v>
      </c>
    </row>
    <row r="70" spans="2:15" ht="38.25" x14ac:dyDescent="0.2">
      <c r="B70" s="24" t="s">
        <v>3254</v>
      </c>
      <c r="C70" s="24" t="s">
        <v>3255</v>
      </c>
      <c r="D70" s="25" t="s">
        <v>954</v>
      </c>
      <c r="E70" s="26">
        <v>395594.7</v>
      </c>
      <c r="F70" s="26">
        <v>390594.7</v>
      </c>
      <c r="G70" s="26">
        <v>312533.2</v>
      </c>
      <c r="H70" s="26">
        <v>4992.6000000000004</v>
      </c>
      <c r="I70" s="26">
        <v>5000</v>
      </c>
      <c r="J70" s="26">
        <v>1489.2</v>
      </c>
      <c r="K70" s="26">
        <v>1489.2</v>
      </c>
      <c r="L70" s="26">
        <v>0</v>
      </c>
      <c r="M70" s="26">
        <v>0</v>
      </c>
      <c r="N70" s="26">
        <v>0</v>
      </c>
      <c r="O70" s="26">
        <f>J70+E70</f>
        <v>397083.9</v>
      </c>
    </row>
    <row r="71" spans="2:15" ht="51" x14ac:dyDescent="0.2">
      <c r="B71" s="24" t="s">
        <v>955</v>
      </c>
      <c r="C71" s="24" t="s">
        <v>3255</v>
      </c>
      <c r="D71" s="25" t="s">
        <v>956</v>
      </c>
      <c r="E71" s="26">
        <v>1825984</v>
      </c>
      <c r="F71" s="26">
        <v>1599909</v>
      </c>
      <c r="G71" s="26">
        <v>897035.1</v>
      </c>
      <c r="H71" s="26">
        <v>80174.7</v>
      </c>
      <c r="I71" s="26">
        <v>226075</v>
      </c>
      <c r="J71" s="26">
        <v>551276.30000000005</v>
      </c>
      <c r="K71" s="26">
        <v>536400.4</v>
      </c>
      <c r="L71" s="26">
        <v>17313.599999999999</v>
      </c>
      <c r="M71" s="26">
        <v>6657.3</v>
      </c>
      <c r="N71" s="26">
        <v>14875.9</v>
      </c>
      <c r="O71" s="26">
        <f>J71+E71</f>
        <v>2377260.2999999998</v>
      </c>
    </row>
    <row r="72" spans="2:15" ht="38.25" x14ac:dyDescent="0.2">
      <c r="B72" s="24" t="s">
        <v>957</v>
      </c>
      <c r="C72" s="24" t="s">
        <v>958</v>
      </c>
      <c r="D72" s="25" t="s">
        <v>959</v>
      </c>
      <c r="E72" s="26">
        <v>730730.5</v>
      </c>
      <c r="F72" s="26">
        <v>722879.8</v>
      </c>
      <c r="G72" s="26">
        <v>484032.8</v>
      </c>
      <c r="H72" s="26">
        <v>71054.600000000006</v>
      </c>
      <c r="I72" s="26">
        <v>7850.7</v>
      </c>
      <c r="J72" s="26">
        <v>233271.7</v>
      </c>
      <c r="K72" s="26">
        <v>222712.4</v>
      </c>
      <c r="L72" s="26">
        <v>124988.2</v>
      </c>
      <c r="M72" s="26">
        <v>15031.5</v>
      </c>
      <c r="N72" s="26">
        <v>10559.3</v>
      </c>
      <c r="O72" s="26">
        <f>J72+E72</f>
        <v>964002.2</v>
      </c>
    </row>
    <row r="73" spans="2:15" ht="51" x14ac:dyDescent="0.2">
      <c r="B73" s="24" t="s">
        <v>960</v>
      </c>
      <c r="C73" s="24" t="s">
        <v>961</v>
      </c>
      <c r="D73" s="25" t="s">
        <v>962</v>
      </c>
      <c r="E73" s="26">
        <v>919983.7</v>
      </c>
      <c r="F73" s="26">
        <v>869983.7</v>
      </c>
      <c r="G73" s="26">
        <v>538078.5</v>
      </c>
      <c r="H73" s="26">
        <v>84278.399999999994</v>
      </c>
      <c r="I73" s="26">
        <v>50000</v>
      </c>
      <c r="J73" s="26">
        <v>101711.6</v>
      </c>
      <c r="K73" s="26">
        <v>95995.9</v>
      </c>
      <c r="L73" s="26">
        <v>25441.7</v>
      </c>
      <c r="M73" s="26">
        <v>9016.5</v>
      </c>
      <c r="N73" s="26">
        <v>5715.7</v>
      </c>
      <c r="O73" s="26">
        <f t="shared" ref="O73:O138" si="0">J73+E73</f>
        <v>1021695.2999999999</v>
      </c>
    </row>
    <row r="74" spans="2:15" ht="51" x14ac:dyDescent="0.2">
      <c r="B74" s="24" t="s">
        <v>963</v>
      </c>
      <c r="C74" s="24" t="s">
        <v>964</v>
      </c>
      <c r="D74" s="25" t="s">
        <v>965</v>
      </c>
      <c r="E74" s="26">
        <v>17709</v>
      </c>
      <c r="F74" s="26">
        <v>14909</v>
      </c>
      <c r="G74" s="26">
        <v>5849.3</v>
      </c>
      <c r="H74" s="26">
        <v>2095.3000000000002</v>
      </c>
      <c r="I74" s="26">
        <v>2800</v>
      </c>
      <c r="J74" s="26">
        <v>5062.2</v>
      </c>
      <c r="K74" s="26">
        <v>4908.2</v>
      </c>
      <c r="L74" s="26">
        <v>686.7</v>
      </c>
      <c r="M74" s="26">
        <v>716</v>
      </c>
      <c r="N74" s="26">
        <v>154</v>
      </c>
      <c r="O74" s="26">
        <f t="shared" si="0"/>
        <v>22771.200000000001</v>
      </c>
    </row>
    <row r="75" spans="2:15" ht="51" x14ac:dyDescent="0.2">
      <c r="B75" s="24" t="s">
        <v>966</v>
      </c>
      <c r="C75" s="24" t="s">
        <v>967</v>
      </c>
      <c r="D75" s="25" t="s">
        <v>968</v>
      </c>
      <c r="E75" s="26">
        <v>4135.2</v>
      </c>
      <c r="F75" s="26">
        <v>4135.2</v>
      </c>
      <c r="G75" s="26">
        <v>3319.1</v>
      </c>
      <c r="H75" s="26">
        <v>80.900000000000006</v>
      </c>
      <c r="I75" s="26">
        <v>0</v>
      </c>
      <c r="J75" s="26">
        <v>0</v>
      </c>
      <c r="K75" s="26">
        <v>0</v>
      </c>
      <c r="L75" s="26">
        <v>0</v>
      </c>
      <c r="M75" s="26">
        <v>0</v>
      </c>
      <c r="N75" s="26">
        <v>0</v>
      </c>
      <c r="O75" s="26">
        <f t="shared" si="0"/>
        <v>4135.2</v>
      </c>
    </row>
    <row r="76" spans="2:15" ht="38.25" x14ac:dyDescent="0.2">
      <c r="B76" s="24" t="s">
        <v>969</v>
      </c>
      <c r="C76" s="24" t="s">
        <v>970</v>
      </c>
      <c r="D76" s="25" t="s">
        <v>592</v>
      </c>
      <c r="E76" s="26">
        <v>97500</v>
      </c>
      <c r="F76" s="26">
        <v>0</v>
      </c>
      <c r="G76" s="26">
        <v>0</v>
      </c>
      <c r="H76" s="26">
        <v>0</v>
      </c>
      <c r="I76" s="26">
        <v>97500</v>
      </c>
      <c r="J76" s="26">
        <v>0</v>
      </c>
      <c r="K76" s="26">
        <v>0</v>
      </c>
      <c r="L76" s="26">
        <v>0</v>
      </c>
      <c r="M76" s="26">
        <v>0</v>
      </c>
      <c r="N76" s="26">
        <v>0</v>
      </c>
      <c r="O76" s="26">
        <f t="shared" si="0"/>
        <v>97500</v>
      </c>
    </row>
    <row r="77" spans="2:15" ht="89.25" x14ac:dyDescent="0.2">
      <c r="B77" s="24" t="s">
        <v>593</v>
      </c>
      <c r="C77" s="24" t="s">
        <v>594</v>
      </c>
      <c r="D77" s="25" t="s">
        <v>595</v>
      </c>
      <c r="E77" s="325">
        <v>16812.7</v>
      </c>
      <c r="F77" s="325">
        <v>6812.7</v>
      </c>
      <c r="G77" s="325">
        <v>0</v>
      </c>
      <c r="H77" s="325">
        <v>0</v>
      </c>
      <c r="I77" s="325">
        <v>10000</v>
      </c>
      <c r="J77" s="325">
        <v>0</v>
      </c>
      <c r="K77" s="325">
        <v>0</v>
      </c>
      <c r="L77" s="325">
        <v>0</v>
      </c>
      <c r="M77" s="325">
        <v>0</v>
      </c>
      <c r="N77" s="325">
        <v>0</v>
      </c>
      <c r="O77" s="325">
        <v>16812.7</v>
      </c>
    </row>
    <row r="78" spans="2:15" ht="27" x14ac:dyDescent="0.2">
      <c r="B78" s="19" t="s">
        <v>596</v>
      </c>
      <c r="C78" s="19"/>
      <c r="D78" s="22" t="s">
        <v>597</v>
      </c>
      <c r="E78" s="421">
        <v>5286308.1999999993</v>
      </c>
      <c r="F78" s="421">
        <v>4671937.5</v>
      </c>
      <c r="G78" s="421">
        <v>3241782.4</v>
      </c>
      <c r="H78" s="421">
        <v>173999.80000000002</v>
      </c>
      <c r="I78" s="421">
        <v>614370.70000000007</v>
      </c>
      <c r="J78" s="421">
        <v>229960</v>
      </c>
      <c r="K78" s="421">
        <v>25946.7</v>
      </c>
      <c r="L78" s="421">
        <v>6891.6</v>
      </c>
      <c r="M78" s="421">
        <v>628.5</v>
      </c>
      <c r="N78" s="421">
        <v>204013.30000000002</v>
      </c>
      <c r="O78" s="421">
        <v>5516268.2000000002</v>
      </c>
    </row>
    <row r="79" spans="2:15" ht="25.5" x14ac:dyDescent="0.2">
      <c r="B79" s="24" t="s">
        <v>598</v>
      </c>
      <c r="C79" s="24" t="s">
        <v>3255</v>
      </c>
      <c r="D79" s="25" t="s">
        <v>599</v>
      </c>
      <c r="E79" s="26">
        <v>97462.9</v>
      </c>
      <c r="F79" s="26">
        <v>97462.9</v>
      </c>
      <c r="G79" s="26">
        <v>80086.399999999994</v>
      </c>
      <c r="H79" s="26">
        <v>0</v>
      </c>
      <c r="I79" s="26">
        <v>0</v>
      </c>
      <c r="J79" s="26">
        <v>0</v>
      </c>
      <c r="K79" s="26">
        <v>0</v>
      </c>
      <c r="L79" s="26">
        <v>0</v>
      </c>
      <c r="M79" s="26">
        <v>0</v>
      </c>
      <c r="N79" s="26">
        <v>0</v>
      </c>
      <c r="O79" s="26">
        <f t="shared" si="0"/>
        <v>97462.9</v>
      </c>
    </row>
    <row r="80" spans="2:15" ht="51" x14ac:dyDescent="0.2">
      <c r="B80" s="24" t="s">
        <v>600</v>
      </c>
      <c r="C80" s="24" t="s">
        <v>3255</v>
      </c>
      <c r="D80" s="25" t="s">
        <v>601</v>
      </c>
      <c r="E80" s="325">
        <v>4548519.5999999996</v>
      </c>
      <c r="F80" s="325">
        <v>4339791.4000000004</v>
      </c>
      <c r="G80" s="325">
        <v>2994000.9</v>
      </c>
      <c r="H80" s="325">
        <v>164074.9</v>
      </c>
      <c r="I80" s="325">
        <v>208728.2</v>
      </c>
      <c r="J80" s="325">
        <v>122801</v>
      </c>
      <c r="K80" s="325">
        <v>19110.8</v>
      </c>
      <c r="L80" s="325">
        <v>2840.3</v>
      </c>
      <c r="M80" s="325">
        <v>90.600000000000009</v>
      </c>
      <c r="N80" s="325">
        <v>103690.2</v>
      </c>
      <c r="O80" s="325">
        <v>4671320.5999999996</v>
      </c>
    </row>
    <row r="81" spans="2:15" ht="51" x14ac:dyDescent="0.2">
      <c r="B81" s="24" t="s">
        <v>602</v>
      </c>
      <c r="C81" s="24" t="s">
        <v>958</v>
      </c>
      <c r="D81" s="25" t="s">
        <v>603</v>
      </c>
      <c r="E81" s="325">
        <v>176917.4</v>
      </c>
      <c r="F81" s="325">
        <v>175917.4</v>
      </c>
      <c r="G81" s="325">
        <v>121799.40000000001</v>
      </c>
      <c r="H81" s="325">
        <v>9924.9</v>
      </c>
      <c r="I81" s="325">
        <v>1000</v>
      </c>
      <c r="J81" s="325">
        <v>7159</v>
      </c>
      <c r="K81" s="325">
        <v>6835.9000000000005</v>
      </c>
      <c r="L81" s="325">
        <v>4051.3</v>
      </c>
      <c r="M81" s="325">
        <v>537.9</v>
      </c>
      <c r="N81" s="325">
        <v>323.10000000000002</v>
      </c>
      <c r="O81" s="325">
        <v>184076.4</v>
      </c>
    </row>
    <row r="82" spans="2:15" ht="38.25" x14ac:dyDescent="0.2">
      <c r="B82" s="24" t="s">
        <v>604</v>
      </c>
      <c r="C82" s="24" t="s">
        <v>970</v>
      </c>
      <c r="D82" s="25" t="s">
        <v>605</v>
      </c>
      <c r="E82" s="26">
        <v>200000</v>
      </c>
      <c r="F82" s="26">
        <v>0</v>
      </c>
      <c r="G82" s="26">
        <v>0</v>
      </c>
      <c r="H82" s="26">
        <v>0</v>
      </c>
      <c r="I82" s="26">
        <v>200000</v>
      </c>
      <c r="J82" s="26">
        <v>0</v>
      </c>
      <c r="K82" s="26">
        <v>0</v>
      </c>
      <c r="L82" s="26">
        <v>0</v>
      </c>
      <c r="M82" s="26">
        <v>0</v>
      </c>
      <c r="N82" s="26">
        <v>0</v>
      </c>
      <c r="O82" s="26">
        <f t="shared" si="0"/>
        <v>200000</v>
      </c>
    </row>
    <row r="83" spans="2:15" ht="25.5" x14ac:dyDescent="0.2">
      <c r="B83" s="24" t="s">
        <v>606</v>
      </c>
      <c r="C83" s="24" t="s">
        <v>3255</v>
      </c>
      <c r="D83" s="25" t="s">
        <v>607</v>
      </c>
      <c r="E83" s="325">
        <v>62803.3</v>
      </c>
      <c r="F83" s="325">
        <v>58765.8</v>
      </c>
      <c r="G83" s="325">
        <v>45895.700000000004</v>
      </c>
      <c r="H83" s="325">
        <v>0</v>
      </c>
      <c r="I83" s="325">
        <v>4037.5</v>
      </c>
      <c r="J83" s="325">
        <v>0</v>
      </c>
      <c r="K83" s="325">
        <v>0</v>
      </c>
      <c r="L83" s="325">
        <v>0</v>
      </c>
      <c r="M83" s="325">
        <v>0</v>
      </c>
      <c r="N83" s="325">
        <v>0</v>
      </c>
      <c r="O83" s="325">
        <v>62803.3</v>
      </c>
    </row>
    <row r="84" spans="2:15" ht="25.5" x14ac:dyDescent="0.2">
      <c r="B84" s="24" t="s">
        <v>608</v>
      </c>
      <c r="C84" s="24" t="s">
        <v>3255</v>
      </c>
      <c r="D84" s="25" t="s">
        <v>609</v>
      </c>
      <c r="E84" s="26">
        <v>200000</v>
      </c>
      <c r="F84" s="26">
        <v>0</v>
      </c>
      <c r="G84" s="26">
        <v>0</v>
      </c>
      <c r="H84" s="26">
        <v>0</v>
      </c>
      <c r="I84" s="26">
        <v>200000</v>
      </c>
      <c r="J84" s="26">
        <v>0</v>
      </c>
      <c r="K84" s="26">
        <v>0</v>
      </c>
      <c r="L84" s="26">
        <v>0</v>
      </c>
      <c r="M84" s="26">
        <v>0</v>
      </c>
      <c r="N84" s="26">
        <v>0</v>
      </c>
      <c r="O84" s="26">
        <f t="shared" si="0"/>
        <v>200000</v>
      </c>
    </row>
    <row r="85" spans="2:15" ht="51" x14ac:dyDescent="0.2">
      <c r="B85" s="24" t="s">
        <v>610</v>
      </c>
      <c r="C85" s="24" t="s">
        <v>611</v>
      </c>
      <c r="D85" s="25" t="s">
        <v>612</v>
      </c>
      <c r="E85" s="26">
        <v>0</v>
      </c>
      <c r="F85" s="26">
        <v>0</v>
      </c>
      <c r="G85" s="26">
        <v>0</v>
      </c>
      <c r="H85" s="26">
        <v>0</v>
      </c>
      <c r="I85" s="26">
        <v>0</v>
      </c>
      <c r="J85" s="26">
        <v>100000</v>
      </c>
      <c r="K85" s="26">
        <v>0</v>
      </c>
      <c r="L85" s="26">
        <v>0</v>
      </c>
      <c r="M85" s="26">
        <v>0</v>
      </c>
      <c r="N85" s="26">
        <v>100000</v>
      </c>
      <c r="O85" s="26">
        <f t="shared" si="0"/>
        <v>100000</v>
      </c>
    </row>
    <row r="86" spans="2:15" ht="51" x14ac:dyDescent="0.2">
      <c r="B86" s="24" t="s">
        <v>613</v>
      </c>
      <c r="C86" s="24" t="s">
        <v>3255</v>
      </c>
      <c r="D86" s="25" t="s">
        <v>614</v>
      </c>
      <c r="E86" s="26">
        <v>605</v>
      </c>
      <c r="F86" s="26">
        <v>0</v>
      </c>
      <c r="G86" s="26">
        <v>0</v>
      </c>
      <c r="H86" s="26">
        <v>0</v>
      </c>
      <c r="I86" s="26">
        <v>605</v>
      </c>
      <c r="J86" s="26">
        <v>0</v>
      </c>
      <c r="K86" s="26">
        <v>0</v>
      </c>
      <c r="L86" s="26">
        <v>0</v>
      </c>
      <c r="M86" s="26">
        <v>0</v>
      </c>
      <c r="N86" s="26">
        <v>0</v>
      </c>
      <c r="O86" s="26">
        <f t="shared" si="0"/>
        <v>605</v>
      </c>
    </row>
    <row r="87" spans="2:15" ht="13.5" x14ac:dyDescent="0.2">
      <c r="B87" s="19" t="s">
        <v>615</v>
      </c>
      <c r="C87" s="19"/>
      <c r="D87" s="22" t="s">
        <v>616</v>
      </c>
      <c r="E87" s="421">
        <v>8621901.0999999996</v>
      </c>
      <c r="F87" s="421">
        <v>6603479.4000000004</v>
      </c>
      <c r="G87" s="421">
        <v>4290184.9000000004</v>
      </c>
      <c r="H87" s="421">
        <v>142974.5</v>
      </c>
      <c r="I87" s="421">
        <v>2018421.7</v>
      </c>
      <c r="J87" s="421">
        <v>400000</v>
      </c>
      <c r="K87" s="421">
        <v>185515.7</v>
      </c>
      <c r="L87" s="421">
        <v>106372.2</v>
      </c>
      <c r="M87" s="421">
        <v>3287.3</v>
      </c>
      <c r="N87" s="421">
        <v>214484.30000000002</v>
      </c>
      <c r="O87" s="421">
        <v>9021901.0999999996</v>
      </c>
    </row>
    <row r="88" spans="2:15" ht="25.5" x14ac:dyDescent="0.2">
      <c r="B88" s="24" t="s">
        <v>617</v>
      </c>
      <c r="C88" s="24" t="s">
        <v>3255</v>
      </c>
      <c r="D88" s="25" t="s">
        <v>618</v>
      </c>
      <c r="E88" s="26">
        <v>146994.9</v>
      </c>
      <c r="F88" s="26">
        <v>146994.9</v>
      </c>
      <c r="G88" s="26">
        <v>121267.1</v>
      </c>
      <c r="H88" s="26">
        <v>0</v>
      </c>
      <c r="I88" s="26">
        <v>0</v>
      </c>
      <c r="J88" s="26">
        <v>0</v>
      </c>
      <c r="K88" s="26">
        <v>0</v>
      </c>
      <c r="L88" s="26">
        <v>0</v>
      </c>
      <c r="M88" s="26">
        <v>0</v>
      </c>
      <c r="N88" s="26">
        <v>0</v>
      </c>
      <c r="O88" s="26">
        <f t="shared" si="0"/>
        <v>146994.9</v>
      </c>
    </row>
    <row r="89" spans="2:15" ht="25.5" x14ac:dyDescent="0.2">
      <c r="B89" s="24" t="s">
        <v>619</v>
      </c>
      <c r="C89" s="24" t="s">
        <v>3255</v>
      </c>
      <c r="D89" s="25" t="s">
        <v>620</v>
      </c>
      <c r="E89" s="325">
        <v>8032135</v>
      </c>
      <c r="F89" s="325">
        <v>6139513.2999999998</v>
      </c>
      <c r="G89" s="325">
        <v>3951406.9</v>
      </c>
      <c r="H89" s="325">
        <v>131129.9</v>
      </c>
      <c r="I89" s="325">
        <v>1892621.7</v>
      </c>
      <c r="J89" s="325">
        <v>179643.5</v>
      </c>
      <c r="K89" s="325">
        <v>169151.30000000002</v>
      </c>
      <c r="L89" s="325">
        <v>102398.2</v>
      </c>
      <c r="M89" s="325">
        <v>1525.1000000000001</v>
      </c>
      <c r="N89" s="325">
        <v>10492.2</v>
      </c>
      <c r="O89" s="325">
        <v>8211778.5</v>
      </c>
    </row>
    <row r="90" spans="2:15" ht="38.25" x14ac:dyDescent="0.2">
      <c r="B90" s="24" t="s">
        <v>621</v>
      </c>
      <c r="C90" s="24" t="s">
        <v>958</v>
      </c>
      <c r="D90" s="25" t="s">
        <v>622</v>
      </c>
      <c r="E90" s="325">
        <v>289600</v>
      </c>
      <c r="F90" s="325">
        <v>285600</v>
      </c>
      <c r="G90" s="325">
        <v>198020.7</v>
      </c>
      <c r="H90" s="325">
        <v>9765.2999999999993</v>
      </c>
      <c r="I90" s="325">
        <v>4000</v>
      </c>
      <c r="J90" s="325">
        <v>6583.9000000000005</v>
      </c>
      <c r="K90" s="325">
        <v>6243.9000000000005</v>
      </c>
      <c r="L90" s="325">
        <v>2628</v>
      </c>
      <c r="M90" s="325">
        <v>256</v>
      </c>
      <c r="N90" s="325">
        <v>340</v>
      </c>
      <c r="O90" s="325">
        <v>296183.90000000002</v>
      </c>
    </row>
    <row r="91" spans="2:15" ht="51" x14ac:dyDescent="0.2">
      <c r="B91" s="24" t="s">
        <v>623</v>
      </c>
      <c r="C91" s="24" t="s">
        <v>2485</v>
      </c>
      <c r="D91" s="25" t="s">
        <v>624</v>
      </c>
      <c r="E91" s="325">
        <v>31371.200000000001</v>
      </c>
      <c r="F91" s="325">
        <v>31371.200000000001</v>
      </c>
      <c r="G91" s="325">
        <v>19490.2</v>
      </c>
      <c r="H91" s="325">
        <v>2079.3000000000002</v>
      </c>
      <c r="I91" s="325">
        <v>0</v>
      </c>
      <c r="J91" s="325">
        <v>13772.6</v>
      </c>
      <c r="K91" s="325">
        <v>10120.5</v>
      </c>
      <c r="L91" s="325">
        <v>1346</v>
      </c>
      <c r="M91" s="325">
        <v>1506.2</v>
      </c>
      <c r="N91" s="325">
        <v>3652.1</v>
      </c>
      <c r="O91" s="325">
        <v>45143.8</v>
      </c>
    </row>
    <row r="92" spans="2:15" ht="38.25" x14ac:dyDescent="0.2">
      <c r="B92" s="24" t="s">
        <v>625</v>
      </c>
      <c r="C92" s="24" t="s">
        <v>970</v>
      </c>
      <c r="D92" s="25" t="s">
        <v>626</v>
      </c>
      <c r="E92" s="26">
        <v>121800</v>
      </c>
      <c r="F92" s="26">
        <v>0</v>
      </c>
      <c r="G92" s="26">
        <v>0</v>
      </c>
      <c r="H92" s="26">
        <v>0</v>
      </c>
      <c r="I92" s="26">
        <v>121800</v>
      </c>
      <c r="J92" s="26">
        <v>0</v>
      </c>
      <c r="K92" s="26">
        <v>0</v>
      </c>
      <c r="L92" s="26">
        <v>0</v>
      </c>
      <c r="M92" s="26">
        <v>0</v>
      </c>
      <c r="N92" s="26">
        <v>0</v>
      </c>
      <c r="O92" s="26">
        <f t="shared" si="0"/>
        <v>121800</v>
      </c>
    </row>
    <row r="93" spans="2:15" ht="51" x14ac:dyDescent="0.2">
      <c r="B93" s="24" t="s">
        <v>627</v>
      </c>
      <c r="C93" s="24" t="s">
        <v>611</v>
      </c>
      <c r="D93" s="25" t="s">
        <v>628</v>
      </c>
      <c r="E93" s="26">
        <v>0</v>
      </c>
      <c r="F93" s="26">
        <v>0</v>
      </c>
      <c r="G93" s="26">
        <v>0</v>
      </c>
      <c r="H93" s="26">
        <v>0</v>
      </c>
      <c r="I93" s="26">
        <v>0</v>
      </c>
      <c r="J93" s="26">
        <v>200000</v>
      </c>
      <c r="K93" s="26">
        <v>0</v>
      </c>
      <c r="L93" s="26">
        <v>0</v>
      </c>
      <c r="M93" s="26">
        <v>0</v>
      </c>
      <c r="N93" s="26">
        <v>200000</v>
      </c>
      <c r="O93" s="26">
        <f t="shared" si="0"/>
        <v>200000</v>
      </c>
    </row>
    <row r="94" spans="2:15" ht="27" x14ac:dyDescent="0.2">
      <c r="B94" s="19" t="s">
        <v>629</v>
      </c>
      <c r="C94" s="19"/>
      <c r="D94" s="22" t="s">
        <v>630</v>
      </c>
      <c r="E94" s="421">
        <v>801408.6</v>
      </c>
      <c r="F94" s="421">
        <v>700408.6</v>
      </c>
      <c r="G94" s="421">
        <v>343846</v>
      </c>
      <c r="H94" s="421">
        <v>45091.9</v>
      </c>
      <c r="I94" s="421">
        <v>101000</v>
      </c>
      <c r="J94" s="421">
        <v>600000</v>
      </c>
      <c r="K94" s="421">
        <v>600000</v>
      </c>
      <c r="L94" s="421">
        <v>0</v>
      </c>
      <c r="M94" s="421">
        <v>0</v>
      </c>
      <c r="N94" s="421">
        <v>0</v>
      </c>
      <c r="O94" s="421">
        <v>1401408.6</v>
      </c>
    </row>
    <row r="95" spans="2:15" ht="38.25" x14ac:dyDescent="0.2">
      <c r="B95" s="24" t="s">
        <v>631</v>
      </c>
      <c r="C95" s="24" t="s">
        <v>632</v>
      </c>
      <c r="D95" s="25" t="s">
        <v>633</v>
      </c>
      <c r="E95" s="26">
        <v>35098.699999999997</v>
      </c>
      <c r="F95" s="26">
        <v>35098.699999999997</v>
      </c>
      <c r="G95" s="26">
        <v>23523.8</v>
      </c>
      <c r="H95" s="26">
        <v>2192.1</v>
      </c>
      <c r="I95" s="26">
        <v>0</v>
      </c>
      <c r="J95" s="26">
        <v>0</v>
      </c>
      <c r="K95" s="26">
        <v>0</v>
      </c>
      <c r="L95" s="26">
        <v>0</v>
      </c>
      <c r="M95" s="26">
        <v>0</v>
      </c>
      <c r="N95" s="26">
        <v>0</v>
      </c>
      <c r="O95" s="26">
        <f t="shared" si="0"/>
        <v>35098.699999999997</v>
      </c>
    </row>
    <row r="96" spans="2:15" ht="38.25" x14ac:dyDescent="0.2">
      <c r="B96" s="24" t="s">
        <v>634</v>
      </c>
      <c r="C96" s="24" t="s">
        <v>632</v>
      </c>
      <c r="D96" s="25" t="s">
        <v>635</v>
      </c>
      <c r="E96" s="325">
        <v>764485.8</v>
      </c>
      <c r="F96" s="325">
        <v>663485.80000000005</v>
      </c>
      <c r="G96" s="325">
        <v>320322.2</v>
      </c>
      <c r="H96" s="325">
        <v>42899.8</v>
      </c>
      <c r="I96" s="325">
        <v>101000</v>
      </c>
      <c r="J96" s="325">
        <v>600000</v>
      </c>
      <c r="K96" s="325">
        <v>600000</v>
      </c>
      <c r="L96" s="325">
        <v>0</v>
      </c>
      <c r="M96" s="325">
        <v>0</v>
      </c>
      <c r="N96" s="325">
        <v>0</v>
      </c>
      <c r="O96" s="325">
        <v>1364485.8</v>
      </c>
    </row>
    <row r="97" spans="2:15" ht="25.5" x14ac:dyDescent="0.2">
      <c r="B97" s="24" t="s">
        <v>636</v>
      </c>
      <c r="C97" s="24" t="s">
        <v>637</v>
      </c>
      <c r="D97" s="25" t="s">
        <v>638</v>
      </c>
      <c r="E97" s="26">
        <v>1824.1</v>
      </c>
      <c r="F97" s="26">
        <v>1824.1</v>
      </c>
      <c r="G97" s="26">
        <v>0</v>
      </c>
      <c r="H97" s="26">
        <v>0</v>
      </c>
      <c r="I97" s="26">
        <v>0</v>
      </c>
      <c r="J97" s="26">
        <v>0</v>
      </c>
      <c r="K97" s="26">
        <v>0</v>
      </c>
      <c r="L97" s="26">
        <v>0</v>
      </c>
      <c r="M97" s="26">
        <v>0</v>
      </c>
      <c r="N97" s="26">
        <v>0</v>
      </c>
      <c r="O97" s="26">
        <f t="shared" si="0"/>
        <v>1824.1</v>
      </c>
    </row>
    <row r="98" spans="2:15" ht="27" x14ac:dyDescent="0.2">
      <c r="B98" s="19" t="s">
        <v>639</v>
      </c>
      <c r="C98" s="19"/>
      <c r="D98" s="22" t="s">
        <v>640</v>
      </c>
      <c r="E98" s="421">
        <v>4864565.5</v>
      </c>
      <c r="F98" s="421">
        <v>4372417.9000000004</v>
      </c>
      <c r="G98" s="421">
        <v>3329118.2</v>
      </c>
      <c r="H98" s="421">
        <v>121038.40000000001</v>
      </c>
      <c r="I98" s="421">
        <v>492147.60000000003</v>
      </c>
      <c r="J98" s="421">
        <v>720000</v>
      </c>
      <c r="K98" s="421">
        <v>589638.80000000005</v>
      </c>
      <c r="L98" s="421">
        <v>254565</v>
      </c>
      <c r="M98" s="421">
        <v>45363.1</v>
      </c>
      <c r="N98" s="421">
        <v>130361.2</v>
      </c>
      <c r="O98" s="421">
        <v>5584565.5</v>
      </c>
    </row>
    <row r="99" spans="2:15" ht="25.5" x14ac:dyDescent="0.2">
      <c r="B99" s="24" t="s">
        <v>641</v>
      </c>
      <c r="C99" s="24" t="s">
        <v>642</v>
      </c>
      <c r="D99" s="25" t="s">
        <v>643</v>
      </c>
      <c r="E99" s="26">
        <v>77566.5</v>
      </c>
      <c r="F99" s="26">
        <v>77566.5</v>
      </c>
      <c r="G99" s="26">
        <v>56040.2</v>
      </c>
      <c r="H99" s="26">
        <v>4301.6000000000004</v>
      </c>
      <c r="I99" s="26">
        <v>0</v>
      </c>
      <c r="J99" s="26">
        <v>231.5</v>
      </c>
      <c r="K99" s="26">
        <v>231.5</v>
      </c>
      <c r="L99" s="26">
        <v>0</v>
      </c>
      <c r="M99" s="26">
        <v>0</v>
      </c>
      <c r="N99" s="26">
        <v>0</v>
      </c>
      <c r="O99" s="26">
        <f t="shared" si="0"/>
        <v>77798</v>
      </c>
    </row>
    <row r="100" spans="2:15" ht="25.5" x14ac:dyDescent="0.2">
      <c r="B100" s="24" t="s">
        <v>644</v>
      </c>
      <c r="C100" s="24" t="s">
        <v>642</v>
      </c>
      <c r="D100" s="25" t="s">
        <v>645</v>
      </c>
      <c r="E100" s="325">
        <v>7944</v>
      </c>
      <c r="F100" s="325">
        <v>7944</v>
      </c>
      <c r="G100" s="325">
        <v>4270.1000000000004</v>
      </c>
      <c r="H100" s="325">
        <v>109.4</v>
      </c>
      <c r="I100" s="325">
        <v>0</v>
      </c>
      <c r="J100" s="325">
        <v>0</v>
      </c>
      <c r="K100" s="325">
        <v>0</v>
      </c>
      <c r="L100" s="325">
        <v>0</v>
      </c>
      <c r="M100" s="325">
        <v>0</v>
      </c>
      <c r="N100" s="325">
        <v>0</v>
      </c>
      <c r="O100" s="325">
        <v>7944</v>
      </c>
    </row>
    <row r="101" spans="2:15" x14ac:dyDescent="0.2">
      <c r="B101" s="24" t="s">
        <v>646</v>
      </c>
      <c r="C101" s="24" t="s">
        <v>647</v>
      </c>
      <c r="D101" s="25" t="s">
        <v>648</v>
      </c>
      <c r="E101" s="325">
        <v>220456.7</v>
      </c>
      <c r="F101" s="325">
        <v>210393.2</v>
      </c>
      <c r="G101" s="325">
        <v>154277.5</v>
      </c>
      <c r="H101" s="325">
        <v>8443.2999999999993</v>
      </c>
      <c r="I101" s="325">
        <v>10063.5</v>
      </c>
      <c r="J101" s="325">
        <v>33035.800000000003</v>
      </c>
      <c r="K101" s="325">
        <v>29728</v>
      </c>
      <c r="L101" s="325">
        <v>6866.2</v>
      </c>
      <c r="M101" s="325">
        <v>4794</v>
      </c>
      <c r="N101" s="325">
        <v>3307.8</v>
      </c>
      <c r="O101" s="325">
        <v>253492.5</v>
      </c>
    </row>
    <row r="102" spans="2:15" ht="76.5" x14ac:dyDescent="0.2">
      <c r="B102" s="24" t="s">
        <v>649</v>
      </c>
      <c r="C102" s="24" t="s">
        <v>650</v>
      </c>
      <c r="D102" s="25" t="s">
        <v>651</v>
      </c>
      <c r="E102" s="325">
        <v>15750.7</v>
      </c>
      <c r="F102" s="325">
        <v>0</v>
      </c>
      <c r="G102" s="325">
        <v>0</v>
      </c>
      <c r="H102" s="325">
        <v>0</v>
      </c>
      <c r="I102" s="325">
        <v>15750.7</v>
      </c>
      <c r="J102" s="325">
        <v>1516</v>
      </c>
      <c r="K102" s="325">
        <v>0</v>
      </c>
      <c r="L102" s="325">
        <v>0</v>
      </c>
      <c r="M102" s="325">
        <v>0</v>
      </c>
      <c r="N102" s="325">
        <v>1516</v>
      </c>
      <c r="O102" s="325">
        <v>17266.7</v>
      </c>
    </row>
    <row r="103" spans="2:15" ht="76.5" x14ac:dyDescent="0.2">
      <c r="B103" s="24" t="s">
        <v>652</v>
      </c>
      <c r="C103" s="24" t="s">
        <v>967</v>
      </c>
      <c r="D103" s="25" t="s">
        <v>0</v>
      </c>
      <c r="E103" s="325">
        <v>20411.7</v>
      </c>
      <c r="F103" s="325">
        <v>0</v>
      </c>
      <c r="G103" s="325">
        <v>0</v>
      </c>
      <c r="H103" s="325">
        <v>0</v>
      </c>
      <c r="I103" s="325">
        <v>20411.7</v>
      </c>
      <c r="J103" s="325">
        <v>3875</v>
      </c>
      <c r="K103" s="325">
        <v>0</v>
      </c>
      <c r="L103" s="325">
        <v>0</v>
      </c>
      <c r="M103" s="325">
        <v>0</v>
      </c>
      <c r="N103" s="325">
        <v>3875</v>
      </c>
      <c r="O103" s="325">
        <v>24286.7</v>
      </c>
    </row>
    <row r="104" spans="2:15" ht="38.25" x14ac:dyDescent="0.2">
      <c r="B104" s="24" t="s">
        <v>1</v>
      </c>
      <c r="C104" s="24" t="s">
        <v>642</v>
      </c>
      <c r="D104" s="25" t="s">
        <v>2</v>
      </c>
      <c r="E104" s="26">
        <v>400835.7</v>
      </c>
      <c r="F104" s="26">
        <v>0</v>
      </c>
      <c r="G104" s="26">
        <v>0</v>
      </c>
      <c r="H104" s="26">
        <v>0</v>
      </c>
      <c r="I104" s="26">
        <v>400835.7</v>
      </c>
      <c r="J104" s="26">
        <v>0</v>
      </c>
      <c r="K104" s="26">
        <v>0</v>
      </c>
      <c r="L104" s="26">
        <v>0</v>
      </c>
      <c r="M104" s="26">
        <v>0</v>
      </c>
      <c r="N104" s="26">
        <v>0</v>
      </c>
      <c r="O104" s="26">
        <f t="shared" si="0"/>
        <v>400835.7</v>
      </c>
    </row>
    <row r="105" spans="2:15" ht="51" x14ac:dyDescent="0.2">
      <c r="B105" s="24" t="s">
        <v>3</v>
      </c>
      <c r="C105" s="24" t="s">
        <v>611</v>
      </c>
      <c r="D105" s="25" t="s">
        <v>4</v>
      </c>
      <c r="E105" s="26">
        <v>0</v>
      </c>
      <c r="F105" s="26">
        <v>0</v>
      </c>
      <c r="G105" s="26">
        <v>0</v>
      </c>
      <c r="H105" s="26">
        <v>0</v>
      </c>
      <c r="I105" s="26">
        <v>0</v>
      </c>
      <c r="J105" s="26">
        <v>100000</v>
      </c>
      <c r="K105" s="26">
        <v>0</v>
      </c>
      <c r="L105" s="26">
        <v>0</v>
      </c>
      <c r="M105" s="26">
        <v>0</v>
      </c>
      <c r="N105" s="26">
        <v>100000</v>
      </c>
      <c r="O105" s="26">
        <f t="shared" si="0"/>
        <v>100000</v>
      </c>
    </row>
    <row r="106" spans="2:15" ht="25.5" x14ac:dyDescent="0.2">
      <c r="B106" s="24" t="s">
        <v>5</v>
      </c>
      <c r="C106" s="24" t="s">
        <v>642</v>
      </c>
      <c r="D106" s="25" t="s">
        <v>6</v>
      </c>
      <c r="E106" s="325">
        <v>3815884.7</v>
      </c>
      <c r="F106" s="325">
        <v>3770798.7</v>
      </c>
      <c r="G106" s="325">
        <v>2910788.7</v>
      </c>
      <c r="H106" s="325">
        <v>94584.1</v>
      </c>
      <c r="I106" s="325">
        <v>45086</v>
      </c>
      <c r="J106" s="325">
        <v>537671</v>
      </c>
      <c r="K106" s="325">
        <v>522753.8</v>
      </c>
      <c r="L106" s="325">
        <v>231632.4</v>
      </c>
      <c r="M106" s="325">
        <v>33390.699999999997</v>
      </c>
      <c r="N106" s="325">
        <v>14917.2</v>
      </c>
      <c r="O106" s="325">
        <v>4353555.7</v>
      </c>
    </row>
    <row r="107" spans="2:15" ht="25.5" x14ac:dyDescent="0.2">
      <c r="B107" s="24" t="s">
        <v>7</v>
      </c>
      <c r="C107" s="24" t="s">
        <v>958</v>
      </c>
      <c r="D107" s="25" t="s">
        <v>8</v>
      </c>
      <c r="E107" s="422">
        <v>305715.5</v>
      </c>
      <c r="F107" s="422">
        <v>305715.5</v>
      </c>
      <c r="G107" s="422">
        <v>203741.7</v>
      </c>
      <c r="H107" s="422">
        <v>13600</v>
      </c>
      <c r="I107" s="422">
        <v>0</v>
      </c>
      <c r="J107" s="422">
        <v>43670.700000000004</v>
      </c>
      <c r="K107" s="422">
        <v>36925.5</v>
      </c>
      <c r="L107" s="422">
        <v>16066.4</v>
      </c>
      <c r="M107" s="422">
        <v>7178.4000000000005</v>
      </c>
      <c r="N107" s="422">
        <v>6745.2</v>
      </c>
      <c r="O107" s="422">
        <v>349386.2</v>
      </c>
    </row>
    <row r="108" spans="2:15" ht="13.5" x14ac:dyDescent="0.2">
      <c r="B108" s="19" t="s">
        <v>9</v>
      </c>
      <c r="C108" s="19"/>
      <c r="D108" s="22" t="s">
        <v>10</v>
      </c>
      <c r="E108" s="322">
        <v>13664020.300000001</v>
      </c>
      <c r="F108" s="322">
        <v>13663572.800000001</v>
      </c>
      <c r="G108" s="322">
        <v>10098363.1</v>
      </c>
      <c r="H108" s="322">
        <v>442166.5</v>
      </c>
      <c r="I108" s="322">
        <v>447.5</v>
      </c>
      <c r="J108" s="322">
        <v>1107189</v>
      </c>
      <c r="K108" s="322">
        <v>103796.5</v>
      </c>
      <c r="L108" s="322">
        <v>14702.1</v>
      </c>
      <c r="M108" s="322">
        <v>14708.2</v>
      </c>
      <c r="N108" s="322">
        <v>1003392.5</v>
      </c>
      <c r="O108" s="322">
        <v>14771209.300000001</v>
      </c>
    </row>
    <row r="109" spans="2:15" ht="25.5" x14ac:dyDescent="0.2">
      <c r="B109" s="24" t="s">
        <v>11</v>
      </c>
      <c r="C109" s="24" t="s">
        <v>3255</v>
      </c>
      <c r="D109" s="25" t="s">
        <v>2733</v>
      </c>
      <c r="E109" s="26">
        <v>695331.5</v>
      </c>
      <c r="F109" s="26">
        <v>695331.5</v>
      </c>
      <c r="G109" s="26">
        <v>560627.19999999995</v>
      </c>
      <c r="H109" s="26">
        <v>7037.7</v>
      </c>
      <c r="I109" s="26">
        <v>0</v>
      </c>
      <c r="J109" s="26">
        <v>200</v>
      </c>
      <c r="K109" s="26">
        <v>200</v>
      </c>
      <c r="L109" s="26">
        <v>0</v>
      </c>
      <c r="M109" s="26">
        <v>0</v>
      </c>
      <c r="N109" s="26">
        <v>0</v>
      </c>
      <c r="O109" s="26">
        <f t="shared" si="0"/>
        <v>695531.5</v>
      </c>
    </row>
    <row r="110" spans="2:15" ht="76.5" x14ac:dyDescent="0.2">
      <c r="B110" s="24" t="s">
        <v>2734</v>
      </c>
      <c r="C110" s="24" t="s">
        <v>3255</v>
      </c>
      <c r="D110" s="25" t="s">
        <v>2735</v>
      </c>
      <c r="E110" s="423">
        <v>12884156.1</v>
      </c>
      <c r="F110" s="423">
        <v>12884156.1</v>
      </c>
      <c r="G110" s="423">
        <v>9484806.9000000004</v>
      </c>
      <c r="H110" s="423">
        <v>428126.8</v>
      </c>
      <c r="I110" s="423">
        <v>0</v>
      </c>
      <c r="J110" s="423">
        <v>85165.2</v>
      </c>
      <c r="K110" s="423">
        <v>82139.100000000006</v>
      </c>
      <c r="L110" s="423">
        <v>9396.2000000000007</v>
      </c>
      <c r="M110" s="423">
        <v>14381.6</v>
      </c>
      <c r="N110" s="423">
        <v>3026.1</v>
      </c>
      <c r="O110" s="423">
        <v>12969321.300000001</v>
      </c>
    </row>
    <row r="111" spans="2:15" ht="51" x14ac:dyDescent="0.2">
      <c r="B111" s="24" t="s">
        <v>2736</v>
      </c>
      <c r="C111" s="24" t="s">
        <v>964</v>
      </c>
      <c r="D111" s="25" t="s">
        <v>2737</v>
      </c>
      <c r="E111" s="26">
        <v>84532.7</v>
      </c>
      <c r="F111" s="26">
        <v>84085.2</v>
      </c>
      <c r="G111" s="26">
        <v>52929</v>
      </c>
      <c r="H111" s="26">
        <v>7002</v>
      </c>
      <c r="I111" s="26">
        <v>447.5</v>
      </c>
      <c r="J111" s="26">
        <v>21823.8</v>
      </c>
      <c r="K111" s="26">
        <v>21457.4</v>
      </c>
      <c r="L111" s="26">
        <v>5305.9</v>
      </c>
      <c r="M111" s="26">
        <v>326.60000000000002</v>
      </c>
      <c r="N111" s="26">
        <v>366.4</v>
      </c>
      <c r="O111" s="26">
        <f t="shared" si="0"/>
        <v>106356.5</v>
      </c>
    </row>
    <row r="112" spans="2:15" ht="51" x14ac:dyDescent="0.2">
      <c r="B112" s="24" t="s">
        <v>2738</v>
      </c>
      <c r="C112" s="24" t="s">
        <v>611</v>
      </c>
      <c r="D112" s="25" t="s">
        <v>2739</v>
      </c>
      <c r="E112" s="26">
        <v>0</v>
      </c>
      <c r="F112" s="26">
        <v>0</v>
      </c>
      <c r="G112" s="26">
        <v>0</v>
      </c>
      <c r="H112" s="26">
        <v>0</v>
      </c>
      <c r="I112" s="26">
        <v>0</v>
      </c>
      <c r="J112" s="26">
        <v>1000000</v>
      </c>
      <c r="K112" s="26">
        <v>0</v>
      </c>
      <c r="L112" s="26">
        <v>0</v>
      </c>
      <c r="M112" s="26">
        <v>0</v>
      </c>
      <c r="N112" s="26">
        <v>1000000</v>
      </c>
      <c r="O112" s="26">
        <f t="shared" si="0"/>
        <v>1000000</v>
      </c>
    </row>
    <row r="113" spans="2:15" ht="25.5" x14ac:dyDescent="0.2">
      <c r="B113" s="18" t="s">
        <v>2740</v>
      </c>
      <c r="C113" s="19"/>
      <c r="D113" s="20" t="s">
        <v>2741</v>
      </c>
      <c r="E113" s="320">
        <v>1539575.1</v>
      </c>
      <c r="F113" s="320">
        <v>334374.10000000003</v>
      </c>
      <c r="G113" s="320">
        <v>29336.400000000001</v>
      </c>
      <c r="H113" s="320">
        <v>1349.3</v>
      </c>
      <c r="I113" s="320">
        <v>1205201</v>
      </c>
      <c r="J113" s="320">
        <v>470287.4</v>
      </c>
      <c r="K113" s="320">
        <v>469485.8</v>
      </c>
      <c r="L113" s="320">
        <v>0</v>
      </c>
      <c r="M113" s="320">
        <v>1303.2</v>
      </c>
      <c r="N113" s="320">
        <v>801.6</v>
      </c>
      <c r="O113" s="320">
        <v>2009862.5</v>
      </c>
    </row>
    <row r="114" spans="2:15" ht="40.5" x14ac:dyDescent="0.2">
      <c r="B114" s="19" t="s">
        <v>2742</v>
      </c>
      <c r="C114" s="19"/>
      <c r="D114" s="22" t="s">
        <v>2743</v>
      </c>
      <c r="E114" s="421">
        <v>1539575.1</v>
      </c>
      <c r="F114" s="421">
        <v>334374.10000000003</v>
      </c>
      <c r="G114" s="421">
        <v>29336.400000000001</v>
      </c>
      <c r="H114" s="421">
        <v>1349.3</v>
      </c>
      <c r="I114" s="421">
        <v>1205201</v>
      </c>
      <c r="J114" s="421">
        <v>470287.4</v>
      </c>
      <c r="K114" s="421">
        <v>469485.8</v>
      </c>
      <c r="L114" s="421">
        <v>0</v>
      </c>
      <c r="M114" s="421">
        <v>1303.2</v>
      </c>
      <c r="N114" s="421">
        <v>801.6</v>
      </c>
      <c r="O114" s="421">
        <v>2009862.5</v>
      </c>
    </row>
    <row r="115" spans="2:15" ht="38.25" x14ac:dyDescent="0.2">
      <c r="B115" s="24" t="s">
        <v>2744</v>
      </c>
      <c r="C115" s="24" t="s">
        <v>2745</v>
      </c>
      <c r="D115" s="25" t="s">
        <v>2746</v>
      </c>
      <c r="E115" s="325">
        <v>38879.199999999997</v>
      </c>
      <c r="F115" s="325">
        <v>38879.199999999997</v>
      </c>
      <c r="G115" s="325">
        <v>29336.400000000001</v>
      </c>
      <c r="H115" s="325">
        <v>1349.3</v>
      </c>
      <c r="I115" s="325">
        <v>0</v>
      </c>
      <c r="J115" s="325">
        <v>3221.4</v>
      </c>
      <c r="K115" s="325">
        <v>3221.4</v>
      </c>
      <c r="L115" s="325">
        <v>0</v>
      </c>
      <c r="M115" s="325">
        <v>1303.2</v>
      </c>
      <c r="N115" s="325">
        <v>0</v>
      </c>
      <c r="O115" s="325">
        <v>42100.6</v>
      </c>
    </row>
    <row r="116" spans="2:15" ht="114.75" x14ac:dyDescent="0.2">
      <c r="B116" s="24" t="s">
        <v>2747</v>
      </c>
      <c r="C116" s="24" t="s">
        <v>2748</v>
      </c>
      <c r="D116" s="25" t="s">
        <v>3121</v>
      </c>
      <c r="E116" s="26">
        <v>6503.5</v>
      </c>
      <c r="F116" s="26">
        <v>0</v>
      </c>
      <c r="G116" s="26">
        <v>0</v>
      </c>
      <c r="H116" s="26">
        <v>0</v>
      </c>
      <c r="I116" s="26">
        <v>6503.5</v>
      </c>
      <c r="J116" s="26">
        <v>0</v>
      </c>
      <c r="K116" s="26">
        <v>0</v>
      </c>
      <c r="L116" s="26">
        <v>0</v>
      </c>
      <c r="M116" s="26">
        <v>0</v>
      </c>
      <c r="N116" s="26">
        <v>0</v>
      </c>
      <c r="O116" s="26">
        <f t="shared" si="0"/>
        <v>6503.5</v>
      </c>
    </row>
    <row r="117" spans="2:15" ht="25.5" x14ac:dyDescent="0.2">
      <c r="B117" s="24" t="s">
        <v>2749</v>
      </c>
      <c r="C117" s="24" t="s">
        <v>2750</v>
      </c>
      <c r="D117" s="25" t="s">
        <v>2751</v>
      </c>
      <c r="E117" s="313">
        <v>304779</v>
      </c>
      <c r="F117" s="313"/>
      <c r="G117" s="313">
        <v>0</v>
      </c>
      <c r="H117" s="313">
        <v>0</v>
      </c>
      <c r="I117" s="313">
        <v>304779</v>
      </c>
      <c r="J117" s="313">
        <v>801.6</v>
      </c>
      <c r="K117" s="313">
        <v>0</v>
      </c>
      <c r="L117" s="313">
        <v>0</v>
      </c>
      <c r="M117" s="313">
        <v>0</v>
      </c>
      <c r="N117" s="313">
        <v>801.6</v>
      </c>
      <c r="O117" s="313">
        <f>J117+E117</f>
        <v>305580.59999999998</v>
      </c>
    </row>
    <row r="118" spans="2:15" ht="25.5" x14ac:dyDescent="0.2">
      <c r="B118" s="24" t="s">
        <v>2752</v>
      </c>
      <c r="C118" s="24" t="s">
        <v>642</v>
      </c>
      <c r="D118" s="25" t="s">
        <v>2753</v>
      </c>
      <c r="E118" s="26">
        <v>290000</v>
      </c>
      <c r="F118" s="26">
        <v>290000</v>
      </c>
      <c r="G118" s="26">
        <v>0</v>
      </c>
      <c r="H118" s="26">
        <v>0</v>
      </c>
      <c r="I118" s="26">
        <v>0</v>
      </c>
      <c r="J118" s="26">
        <v>0</v>
      </c>
      <c r="K118" s="26">
        <v>0</v>
      </c>
      <c r="L118" s="26">
        <v>0</v>
      </c>
      <c r="M118" s="26">
        <v>0</v>
      </c>
      <c r="N118" s="26">
        <v>0</v>
      </c>
      <c r="O118" s="26">
        <f t="shared" si="0"/>
        <v>290000</v>
      </c>
    </row>
    <row r="119" spans="2:15" ht="51" x14ac:dyDescent="0.2">
      <c r="B119" s="309">
        <v>1101110</v>
      </c>
      <c r="C119" s="310" t="s">
        <v>2750</v>
      </c>
      <c r="D119" s="311" t="s">
        <v>4490</v>
      </c>
      <c r="E119" s="312">
        <v>250000</v>
      </c>
      <c r="F119" s="312"/>
      <c r="G119" s="312">
        <v>0</v>
      </c>
      <c r="H119" s="312">
        <v>0</v>
      </c>
      <c r="I119" s="312">
        <v>250000</v>
      </c>
      <c r="J119" s="312"/>
      <c r="K119" s="312"/>
      <c r="L119" s="312">
        <v>0</v>
      </c>
      <c r="M119" s="312">
        <v>0</v>
      </c>
      <c r="N119" s="312"/>
      <c r="O119" s="312">
        <f>J119+E119</f>
        <v>250000</v>
      </c>
    </row>
    <row r="120" spans="2:15" ht="25.5" x14ac:dyDescent="0.2">
      <c r="B120" s="24" t="s">
        <v>2754</v>
      </c>
      <c r="C120" s="24" t="s">
        <v>2745</v>
      </c>
      <c r="D120" s="25" t="s">
        <v>2755</v>
      </c>
      <c r="E120" s="26">
        <v>25113.5</v>
      </c>
      <c r="F120" s="26">
        <v>0</v>
      </c>
      <c r="G120" s="26">
        <v>0</v>
      </c>
      <c r="H120" s="26">
        <v>0</v>
      </c>
      <c r="I120" s="26">
        <v>25113.5</v>
      </c>
      <c r="J120" s="26">
        <v>0</v>
      </c>
      <c r="K120" s="26">
        <v>0</v>
      </c>
      <c r="L120" s="26">
        <v>0</v>
      </c>
      <c r="M120" s="26">
        <v>0</v>
      </c>
      <c r="N120" s="26">
        <v>0</v>
      </c>
      <c r="O120" s="26">
        <f t="shared" si="0"/>
        <v>25113.5</v>
      </c>
    </row>
    <row r="121" spans="2:15" ht="38.25" x14ac:dyDescent="0.2">
      <c r="B121" s="24" t="s">
        <v>2756</v>
      </c>
      <c r="C121" s="24" t="s">
        <v>2757</v>
      </c>
      <c r="D121" s="25" t="s">
        <v>1865</v>
      </c>
      <c r="E121" s="26">
        <v>4869.8999999999996</v>
      </c>
      <c r="F121" s="26">
        <v>4869.8999999999996</v>
      </c>
      <c r="G121" s="26">
        <v>0</v>
      </c>
      <c r="H121" s="26">
        <v>0</v>
      </c>
      <c r="I121" s="26">
        <v>0</v>
      </c>
      <c r="J121" s="26">
        <v>0</v>
      </c>
      <c r="K121" s="26">
        <v>0</v>
      </c>
      <c r="L121" s="26">
        <v>0</v>
      </c>
      <c r="M121" s="26">
        <v>0</v>
      </c>
      <c r="N121" s="26">
        <v>0</v>
      </c>
      <c r="O121" s="26">
        <f t="shared" si="0"/>
        <v>4869.8999999999996</v>
      </c>
    </row>
    <row r="122" spans="2:15" ht="51" x14ac:dyDescent="0.2">
      <c r="B122" s="24" t="s">
        <v>2758</v>
      </c>
      <c r="C122" s="24" t="s">
        <v>4356</v>
      </c>
      <c r="D122" s="25" t="s">
        <v>2759</v>
      </c>
      <c r="E122" s="26">
        <v>0</v>
      </c>
      <c r="F122" s="26">
        <v>0</v>
      </c>
      <c r="G122" s="26">
        <v>0</v>
      </c>
      <c r="H122" s="26">
        <v>0</v>
      </c>
      <c r="I122" s="26">
        <v>0</v>
      </c>
      <c r="J122" s="26">
        <v>461108.7</v>
      </c>
      <c r="K122" s="26">
        <v>461108.7</v>
      </c>
      <c r="L122" s="26">
        <v>0</v>
      </c>
      <c r="M122" s="26">
        <v>0</v>
      </c>
      <c r="N122" s="26">
        <v>0</v>
      </c>
      <c r="O122" s="26">
        <f t="shared" si="0"/>
        <v>461108.7</v>
      </c>
    </row>
    <row r="123" spans="2:15" ht="25.5" x14ac:dyDescent="0.2">
      <c r="B123" s="24" t="s">
        <v>2760</v>
      </c>
      <c r="C123" s="24" t="s">
        <v>2745</v>
      </c>
      <c r="D123" s="25" t="s">
        <v>2761</v>
      </c>
      <c r="E123" s="26">
        <v>18805</v>
      </c>
      <c r="F123" s="26">
        <v>0</v>
      </c>
      <c r="G123" s="26">
        <v>0</v>
      </c>
      <c r="H123" s="26">
        <v>0</v>
      </c>
      <c r="I123" s="26">
        <v>18805</v>
      </c>
      <c r="J123" s="26">
        <v>0</v>
      </c>
      <c r="K123" s="26">
        <v>0</v>
      </c>
      <c r="L123" s="26">
        <v>0</v>
      </c>
      <c r="M123" s="26">
        <v>0</v>
      </c>
      <c r="N123" s="26">
        <v>0</v>
      </c>
      <c r="O123" s="26">
        <f t="shared" si="0"/>
        <v>18805</v>
      </c>
    </row>
    <row r="124" spans="2:15" ht="76.5" x14ac:dyDescent="0.2">
      <c r="B124" s="24" t="s">
        <v>2762</v>
      </c>
      <c r="C124" s="24" t="s">
        <v>2750</v>
      </c>
      <c r="D124" s="25" t="s">
        <v>2763</v>
      </c>
      <c r="E124" s="26">
        <v>500000</v>
      </c>
      <c r="F124" s="26">
        <v>0</v>
      </c>
      <c r="G124" s="26">
        <v>0</v>
      </c>
      <c r="H124" s="26">
        <v>0</v>
      </c>
      <c r="I124" s="26">
        <v>500000</v>
      </c>
      <c r="J124" s="26">
        <v>0</v>
      </c>
      <c r="K124" s="26">
        <v>0</v>
      </c>
      <c r="L124" s="26">
        <v>0</v>
      </c>
      <c r="M124" s="26">
        <v>0</v>
      </c>
      <c r="N124" s="26">
        <v>0</v>
      </c>
      <c r="O124" s="26">
        <f t="shared" si="0"/>
        <v>500000</v>
      </c>
    </row>
    <row r="125" spans="2:15" ht="25.5" x14ac:dyDescent="0.2">
      <c r="B125" s="314">
        <v>1101530</v>
      </c>
      <c r="C125" s="315" t="s">
        <v>2750</v>
      </c>
      <c r="D125" s="316" t="s">
        <v>4491</v>
      </c>
      <c r="E125" s="317">
        <v>100000</v>
      </c>
      <c r="F125" s="317"/>
      <c r="G125" s="317">
        <v>0</v>
      </c>
      <c r="H125" s="317">
        <v>0</v>
      </c>
      <c r="I125" s="317">
        <v>100000</v>
      </c>
      <c r="J125" s="317"/>
      <c r="K125" s="317"/>
      <c r="L125" s="317">
        <v>0</v>
      </c>
      <c r="M125" s="317">
        <v>0</v>
      </c>
      <c r="N125" s="317"/>
      <c r="O125" s="317">
        <f>J125+E125</f>
        <v>100000</v>
      </c>
    </row>
    <row r="126" spans="2:15" ht="38.25" x14ac:dyDescent="0.2">
      <c r="B126" s="24" t="s">
        <v>2764</v>
      </c>
      <c r="C126" s="24" t="s">
        <v>2757</v>
      </c>
      <c r="D126" s="25" t="s">
        <v>2765</v>
      </c>
      <c r="E126" s="26">
        <v>625</v>
      </c>
      <c r="F126" s="26">
        <v>625</v>
      </c>
      <c r="G126" s="26">
        <v>0</v>
      </c>
      <c r="H126" s="26">
        <v>0</v>
      </c>
      <c r="I126" s="26">
        <v>0</v>
      </c>
      <c r="J126" s="26">
        <v>5155.7</v>
      </c>
      <c r="K126" s="26">
        <v>5155.7</v>
      </c>
      <c r="L126" s="26">
        <v>0</v>
      </c>
      <c r="M126" s="26">
        <v>0</v>
      </c>
      <c r="N126" s="26">
        <v>0</v>
      </c>
      <c r="O126" s="26">
        <f t="shared" si="0"/>
        <v>5780.7</v>
      </c>
    </row>
    <row r="127" spans="2:15" ht="25.5" x14ac:dyDescent="0.2">
      <c r="B127" s="18" t="s">
        <v>2766</v>
      </c>
      <c r="C127" s="19"/>
      <c r="D127" s="20" t="s">
        <v>2767</v>
      </c>
      <c r="E127" s="320">
        <v>964242.70000000007</v>
      </c>
      <c r="F127" s="320">
        <v>885166.20000000007</v>
      </c>
      <c r="G127" s="320">
        <v>560790.4</v>
      </c>
      <c r="H127" s="320">
        <v>46784.5</v>
      </c>
      <c r="I127" s="320">
        <v>79076.5</v>
      </c>
      <c r="J127" s="320">
        <v>2020455.2</v>
      </c>
      <c r="K127" s="320">
        <v>223326.1</v>
      </c>
      <c r="L127" s="320">
        <v>16643.400000000001</v>
      </c>
      <c r="M127" s="320">
        <v>139044.9</v>
      </c>
      <c r="N127" s="320">
        <v>1797129.1</v>
      </c>
      <c r="O127" s="320">
        <v>2984697.9</v>
      </c>
    </row>
    <row r="128" spans="2:15" ht="40.5" x14ac:dyDescent="0.2">
      <c r="B128" s="19" t="s">
        <v>2768</v>
      </c>
      <c r="C128" s="19"/>
      <c r="D128" s="22" t="s">
        <v>2769</v>
      </c>
      <c r="E128" s="421">
        <v>349962.9</v>
      </c>
      <c r="F128" s="421">
        <v>278219.59999999998</v>
      </c>
      <c r="G128" s="421">
        <v>116657.40000000001</v>
      </c>
      <c r="H128" s="421">
        <v>12165.1</v>
      </c>
      <c r="I128" s="421">
        <v>71743.3</v>
      </c>
      <c r="J128" s="421">
        <v>825180.70000000007</v>
      </c>
      <c r="K128" s="421">
        <v>37607.300000000003</v>
      </c>
      <c r="L128" s="421">
        <v>1211.8</v>
      </c>
      <c r="M128" s="421">
        <v>9.1</v>
      </c>
      <c r="N128" s="421">
        <v>787573.4</v>
      </c>
      <c r="O128" s="421">
        <v>1175143.6000000001</v>
      </c>
    </row>
    <row r="129" spans="2:15" ht="25.5" x14ac:dyDescent="0.2">
      <c r="B129" s="24" t="s">
        <v>2770</v>
      </c>
      <c r="C129" s="24" t="s">
        <v>2771</v>
      </c>
      <c r="D129" s="25" t="s">
        <v>2772</v>
      </c>
      <c r="E129" s="325">
        <v>174192.6</v>
      </c>
      <c r="F129" s="325">
        <v>165092.6</v>
      </c>
      <c r="G129" s="325">
        <v>116250.40000000001</v>
      </c>
      <c r="H129" s="325">
        <v>10507</v>
      </c>
      <c r="I129" s="325">
        <v>9100</v>
      </c>
      <c r="J129" s="325">
        <v>36030</v>
      </c>
      <c r="K129" s="325">
        <v>36030</v>
      </c>
      <c r="L129" s="325">
        <v>0</v>
      </c>
      <c r="M129" s="325">
        <v>0</v>
      </c>
      <c r="N129" s="325">
        <v>0</v>
      </c>
      <c r="O129" s="325">
        <v>210222.6</v>
      </c>
    </row>
    <row r="130" spans="2:15" ht="76.5" x14ac:dyDescent="0.2">
      <c r="B130" s="24" t="s">
        <v>2773</v>
      </c>
      <c r="C130" s="24" t="s">
        <v>2774</v>
      </c>
      <c r="D130" s="25" t="s">
        <v>2775</v>
      </c>
      <c r="E130" s="26">
        <v>33373.5</v>
      </c>
      <c r="F130" s="26">
        <v>33373.5</v>
      </c>
      <c r="G130" s="26">
        <v>0</v>
      </c>
      <c r="H130" s="26">
        <v>0</v>
      </c>
      <c r="I130" s="26">
        <v>0</v>
      </c>
      <c r="J130" s="26">
        <v>0</v>
      </c>
      <c r="K130" s="26">
        <v>0</v>
      </c>
      <c r="L130" s="26">
        <v>0</v>
      </c>
      <c r="M130" s="26">
        <v>0</v>
      </c>
      <c r="N130" s="26">
        <v>0</v>
      </c>
      <c r="O130" s="26">
        <f t="shared" si="0"/>
        <v>33373.5</v>
      </c>
    </row>
    <row r="131" spans="2:15" ht="97.9" customHeight="1" x14ac:dyDescent="0.2">
      <c r="B131" s="24" t="s">
        <v>2776</v>
      </c>
      <c r="C131" s="24" t="s">
        <v>2774</v>
      </c>
      <c r="D131" s="25" t="s">
        <v>2777</v>
      </c>
      <c r="E131" s="26">
        <v>39606.199999999997</v>
      </c>
      <c r="F131" s="26">
        <v>39606.199999999997</v>
      </c>
      <c r="G131" s="26">
        <v>0</v>
      </c>
      <c r="H131" s="26">
        <v>0</v>
      </c>
      <c r="I131" s="26">
        <v>0</v>
      </c>
      <c r="J131" s="26">
        <v>0</v>
      </c>
      <c r="K131" s="26">
        <v>0</v>
      </c>
      <c r="L131" s="26">
        <v>0</v>
      </c>
      <c r="M131" s="26">
        <v>0</v>
      </c>
      <c r="N131" s="26">
        <v>0</v>
      </c>
      <c r="O131" s="26">
        <f t="shared" si="0"/>
        <v>39606.199999999997</v>
      </c>
    </row>
    <row r="132" spans="2:15" ht="33.950000000000003" customHeight="1" x14ac:dyDescent="0.2">
      <c r="B132" s="24" t="s">
        <v>2778</v>
      </c>
      <c r="C132" s="24" t="s">
        <v>2479</v>
      </c>
      <c r="D132" s="25" t="s">
        <v>2779</v>
      </c>
      <c r="E132" s="26">
        <v>0</v>
      </c>
      <c r="F132" s="26">
        <v>0</v>
      </c>
      <c r="G132" s="26">
        <v>0</v>
      </c>
      <c r="H132" s="26">
        <v>0</v>
      </c>
      <c r="I132" s="26">
        <v>0</v>
      </c>
      <c r="J132" s="26">
        <v>1580.3</v>
      </c>
      <c r="K132" s="26">
        <v>1577.3</v>
      </c>
      <c r="L132" s="26">
        <v>1211.8</v>
      </c>
      <c r="M132" s="26">
        <v>9.1</v>
      </c>
      <c r="N132" s="26">
        <v>3</v>
      </c>
      <c r="O132" s="26">
        <f t="shared" si="0"/>
        <v>1580.3</v>
      </c>
    </row>
    <row r="133" spans="2:15" ht="56.45" customHeight="1" x14ac:dyDescent="0.2">
      <c r="B133" s="24" t="s">
        <v>2780</v>
      </c>
      <c r="C133" s="24" t="s">
        <v>1380</v>
      </c>
      <c r="D133" s="25" t="s">
        <v>2781</v>
      </c>
      <c r="E133" s="26">
        <v>17837.599999999999</v>
      </c>
      <c r="F133" s="26">
        <v>12837.6</v>
      </c>
      <c r="G133" s="26">
        <v>0</v>
      </c>
      <c r="H133" s="26">
        <v>0</v>
      </c>
      <c r="I133" s="26">
        <v>5000</v>
      </c>
      <c r="J133" s="26">
        <v>0</v>
      </c>
      <c r="K133" s="26">
        <v>0</v>
      </c>
      <c r="L133" s="26">
        <v>0</v>
      </c>
      <c r="M133" s="26">
        <v>0</v>
      </c>
      <c r="N133" s="26">
        <v>0</v>
      </c>
      <c r="O133" s="26">
        <f t="shared" si="0"/>
        <v>17837.599999999999</v>
      </c>
    </row>
    <row r="134" spans="2:15" ht="157.69999999999999" customHeight="1" x14ac:dyDescent="0.2">
      <c r="B134" s="24" t="s">
        <v>2782</v>
      </c>
      <c r="C134" s="24" t="s">
        <v>4356</v>
      </c>
      <c r="D134" s="25" t="s">
        <v>3122</v>
      </c>
      <c r="E134" s="423">
        <v>33793.300000000003</v>
      </c>
      <c r="F134" s="423">
        <v>0</v>
      </c>
      <c r="G134" s="423">
        <v>0</v>
      </c>
      <c r="H134" s="423">
        <v>0</v>
      </c>
      <c r="I134" s="423">
        <v>33793.300000000003</v>
      </c>
      <c r="J134" s="423">
        <v>1390.4</v>
      </c>
      <c r="K134" s="423">
        <v>0</v>
      </c>
      <c r="L134" s="423">
        <v>0</v>
      </c>
      <c r="M134" s="423">
        <v>0</v>
      </c>
      <c r="N134" s="423">
        <v>1390.4</v>
      </c>
      <c r="O134" s="423">
        <v>35183.700000000004</v>
      </c>
    </row>
    <row r="135" spans="2:15" ht="51" x14ac:dyDescent="0.2">
      <c r="B135" s="24" t="s">
        <v>2783</v>
      </c>
      <c r="C135" s="24" t="s">
        <v>2774</v>
      </c>
      <c r="D135" s="25" t="s">
        <v>2784</v>
      </c>
      <c r="E135" s="26">
        <v>0</v>
      </c>
      <c r="F135" s="26">
        <v>0</v>
      </c>
      <c r="G135" s="26">
        <v>0</v>
      </c>
      <c r="H135" s="26">
        <v>0</v>
      </c>
      <c r="I135" s="26">
        <v>0</v>
      </c>
      <c r="J135" s="26">
        <v>1000</v>
      </c>
      <c r="K135" s="26">
        <v>0</v>
      </c>
      <c r="L135" s="26">
        <v>0</v>
      </c>
      <c r="M135" s="26">
        <v>0</v>
      </c>
      <c r="N135" s="26">
        <v>1000</v>
      </c>
      <c r="O135" s="26">
        <f t="shared" si="0"/>
        <v>1000</v>
      </c>
    </row>
    <row r="136" spans="2:15" ht="48.2" customHeight="1" x14ac:dyDescent="0.2">
      <c r="B136" s="24" t="s">
        <v>2785</v>
      </c>
      <c r="C136" s="24" t="s">
        <v>2786</v>
      </c>
      <c r="D136" s="25" t="s">
        <v>2787</v>
      </c>
      <c r="E136" s="26">
        <v>23850</v>
      </c>
      <c r="F136" s="26">
        <v>0</v>
      </c>
      <c r="G136" s="26">
        <v>0</v>
      </c>
      <c r="H136" s="26">
        <v>0</v>
      </c>
      <c r="I136" s="26">
        <v>23850</v>
      </c>
      <c r="J136" s="26">
        <v>0</v>
      </c>
      <c r="K136" s="26">
        <v>0</v>
      </c>
      <c r="L136" s="26">
        <v>0</v>
      </c>
      <c r="M136" s="26">
        <v>0</v>
      </c>
      <c r="N136" s="26">
        <v>0</v>
      </c>
      <c r="O136" s="26">
        <f t="shared" si="0"/>
        <v>23850</v>
      </c>
    </row>
    <row r="137" spans="2:15" ht="31.35" customHeight="1" x14ac:dyDescent="0.2">
      <c r="B137" s="24" t="s">
        <v>2788</v>
      </c>
      <c r="C137" s="24" t="s">
        <v>2774</v>
      </c>
      <c r="D137" s="25" t="s">
        <v>2789</v>
      </c>
      <c r="E137" s="423">
        <v>27309.7</v>
      </c>
      <c r="F137" s="423">
        <v>27309.7</v>
      </c>
      <c r="G137" s="423">
        <v>407</v>
      </c>
      <c r="H137" s="423">
        <v>1658.1000000000001</v>
      </c>
      <c r="I137" s="423">
        <v>0</v>
      </c>
      <c r="J137" s="423">
        <v>0</v>
      </c>
      <c r="K137" s="423">
        <v>0</v>
      </c>
      <c r="L137" s="423">
        <v>0</v>
      </c>
      <c r="M137" s="423">
        <v>0</v>
      </c>
      <c r="N137" s="423">
        <v>0</v>
      </c>
      <c r="O137" s="423">
        <v>27309.7</v>
      </c>
    </row>
    <row r="138" spans="2:15" ht="102" x14ac:dyDescent="0.2">
      <c r="B138" s="24" t="s">
        <v>2790</v>
      </c>
      <c r="C138" s="24" t="s">
        <v>2791</v>
      </c>
      <c r="D138" s="25" t="s">
        <v>2792</v>
      </c>
      <c r="E138" s="26">
        <v>0</v>
      </c>
      <c r="F138" s="26">
        <v>0</v>
      </c>
      <c r="G138" s="26">
        <v>0</v>
      </c>
      <c r="H138" s="26">
        <v>0</v>
      </c>
      <c r="I138" s="26">
        <v>0</v>
      </c>
      <c r="J138" s="26">
        <v>785180</v>
      </c>
      <c r="K138" s="26">
        <v>0</v>
      </c>
      <c r="L138" s="26">
        <v>0</v>
      </c>
      <c r="M138" s="26">
        <v>0</v>
      </c>
      <c r="N138" s="26">
        <v>785180</v>
      </c>
      <c r="O138" s="26">
        <f t="shared" si="0"/>
        <v>785180</v>
      </c>
    </row>
    <row r="139" spans="2:15" ht="27" x14ac:dyDescent="0.2">
      <c r="B139" s="19" t="s">
        <v>2793</v>
      </c>
      <c r="C139" s="19"/>
      <c r="D139" s="22" t="s">
        <v>2794</v>
      </c>
      <c r="E139" s="23">
        <v>5208.8999999999996</v>
      </c>
      <c r="F139" s="23">
        <v>5208.8999999999996</v>
      </c>
      <c r="G139" s="23">
        <v>3713.3</v>
      </c>
      <c r="H139" s="23">
        <v>232.7</v>
      </c>
      <c r="I139" s="23">
        <v>0</v>
      </c>
      <c r="J139" s="23">
        <v>0</v>
      </c>
      <c r="K139" s="23">
        <v>0</v>
      </c>
      <c r="L139" s="23">
        <v>0</v>
      </c>
      <c r="M139" s="23">
        <v>0</v>
      </c>
      <c r="N139" s="23">
        <v>0</v>
      </c>
      <c r="O139" s="23">
        <f>J139+E139</f>
        <v>5208.8999999999996</v>
      </c>
    </row>
    <row r="140" spans="2:15" ht="25.5" x14ac:dyDescent="0.2">
      <c r="B140" s="24" t="s">
        <v>2795</v>
      </c>
      <c r="C140" s="24" t="s">
        <v>2774</v>
      </c>
      <c r="D140" s="25" t="s">
        <v>2796</v>
      </c>
      <c r="E140" s="26">
        <v>5208.8999999999996</v>
      </c>
      <c r="F140" s="26">
        <v>5208.8999999999996</v>
      </c>
      <c r="G140" s="26">
        <v>3713.3</v>
      </c>
      <c r="H140" s="26">
        <v>232.7</v>
      </c>
      <c r="I140" s="26">
        <v>0</v>
      </c>
      <c r="J140" s="26">
        <v>0</v>
      </c>
      <c r="K140" s="26">
        <v>0</v>
      </c>
      <c r="L140" s="26">
        <v>0</v>
      </c>
      <c r="M140" s="26">
        <v>0</v>
      </c>
      <c r="N140" s="26">
        <v>0</v>
      </c>
      <c r="O140" s="26">
        <f>J140+E140</f>
        <v>5208.8999999999996</v>
      </c>
    </row>
    <row r="141" spans="2:15" ht="27" x14ac:dyDescent="0.2">
      <c r="B141" s="19" t="s">
        <v>2797</v>
      </c>
      <c r="C141" s="19"/>
      <c r="D141" s="22" t="s">
        <v>2798</v>
      </c>
      <c r="E141" s="421">
        <v>77710.2</v>
      </c>
      <c r="F141" s="421">
        <v>77710.2</v>
      </c>
      <c r="G141" s="421">
        <v>45253.3</v>
      </c>
      <c r="H141" s="421">
        <v>7197.7</v>
      </c>
      <c r="I141" s="421">
        <v>0</v>
      </c>
      <c r="J141" s="421">
        <v>1170326</v>
      </c>
      <c r="K141" s="421">
        <v>165046.20000000001</v>
      </c>
      <c r="L141" s="421">
        <v>12583.2</v>
      </c>
      <c r="M141" s="421">
        <v>128735.40000000001</v>
      </c>
      <c r="N141" s="421">
        <v>1005279.8</v>
      </c>
      <c r="O141" s="421">
        <v>1248036.2</v>
      </c>
    </row>
    <row r="142" spans="2:15" ht="25.5" x14ac:dyDescent="0.2">
      <c r="B142" s="24" t="s">
        <v>2799</v>
      </c>
      <c r="C142" s="24" t="s">
        <v>2800</v>
      </c>
      <c r="D142" s="25" t="s">
        <v>2801</v>
      </c>
      <c r="E142" s="325">
        <v>15491.7</v>
      </c>
      <c r="F142" s="325">
        <v>15491.7</v>
      </c>
      <c r="G142" s="325">
        <v>6868.5</v>
      </c>
      <c r="H142" s="325">
        <v>623.70000000000005</v>
      </c>
      <c r="I142" s="325">
        <v>0</v>
      </c>
      <c r="J142" s="325">
        <v>0</v>
      </c>
      <c r="K142" s="325">
        <v>0</v>
      </c>
      <c r="L142" s="325">
        <v>0</v>
      </c>
      <c r="M142" s="325">
        <v>0</v>
      </c>
      <c r="N142" s="325">
        <v>0</v>
      </c>
      <c r="O142" s="325">
        <v>15491.7</v>
      </c>
    </row>
    <row r="143" spans="2:15" ht="25.5" x14ac:dyDescent="0.2">
      <c r="B143" s="24" t="s">
        <v>1718</v>
      </c>
      <c r="C143" s="24" t="s">
        <v>2800</v>
      </c>
      <c r="D143" s="25" t="s">
        <v>1719</v>
      </c>
      <c r="E143" s="325">
        <v>62218.5</v>
      </c>
      <c r="F143" s="325">
        <v>62218.5</v>
      </c>
      <c r="G143" s="325">
        <v>38384.800000000003</v>
      </c>
      <c r="H143" s="325">
        <v>6574</v>
      </c>
      <c r="I143" s="325">
        <v>0</v>
      </c>
      <c r="J143" s="325">
        <v>163835</v>
      </c>
      <c r="K143" s="325">
        <v>160143</v>
      </c>
      <c r="L143" s="325">
        <v>12583.2</v>
      </c>
      <c r="M143" s="325">
        <v>128735.40000000001</v>
      </c>
      <c r="N143" s="325">
        <v>3692</v>
      </c>
      <c r="O143" s="325">
        <v>226053.5</v>
      </c>
    </row>
    <row r="144" spans="2:15" ht="38.25" x14ac:dyDescent="0.2">
      <c r="B144" s="24" t="s">
        <v>1720</v>
      </c>
      <c r="C144" s="24" t="s">
        <v>2800</v>
      </c>
      <c r="D144" s="25" t="s">
        <v>395</v>
      </c>
      <c r="E144" s="26">
        <v>0</v>
      </c>
      <c r="F144" s="26">
        <v>0</v>
      </c>
      <c r="G144" s="26">
        <v>0</v>
      </c>
      <c r="H144" s="26">
        <v>0</v>
      </c>
      <c r="I144" s="26">
        <v>0</v>
      </c>
      <c r="J144" s="26">
        <v>1006491</v>
      </c>
      <c r="K144" s="26">
        <v>4903.2</v>
      </c>
      <c r="L144" s="26">
        <v>0</v>
      </c>
      <c r="M144" s="26">
        <v>0</v>
      </c>
      <c r="N144" s="26">
        <v>1001587.8</v>
      </c>
      <c r="O144" s="26">
        <f>J144+E144</f>
        <v>1006491</v>
      </c>
    </row>
    <row r="145" spans="2:15" ht="40.5" x14ac:dyDescent="0.2">
      <c r="B145" s="19" t="s">
        <v>396</v>
      </c>
      <c r="C145" s="19"/>
      <c r="D145" s="22" t="s">
        <v>397</v>
      </c>
      <c r="E145" s="23">
        <v>186.9</v>
      </c>
      <c r="F145" s="23">
        <v>186.9</v>
      </c>
      <c r="G145" s="23">
        <v>106.2</v>
      </c>
      <c r="H145" s="23">
        <v>20</v>
      </c>
      <c r="I145" s="23">
        <v>0</v>
      </c>
      <c r="J145" s="23">
        <v>0</v>
      </c>
      <c r="K145" s="23">
        <v>0</v>
      </c>
      <c r="L145" s="23">
        <v>0</v>
      </c>
      <c r="M145" s="23">
        <v>0</v>
      </c>
      <c r="N145" s="23">
        <v>0</v>
      </c>
      <c r="O145" s="23">
        <f>J145+E145</f>
        <v>186.9</v>
      </c>
    </row>
    <row r="146" spans="2:15" ht="38.25" x14ac:dyDescent="0.2">
      <c r="B146" s="24" t="s">
        <v>398</v>
      </c>
      <c r="C146" s="24" t="s">
        <v>1375</v>
      </c>
      <c r="D146" s="25" t="s">
        <v>399</v>
      </c>
      <c r="E146" s="26">
        <v>186.9</v>
      </c>
      <c r="F146" s="26">
        <v>186.9</v>
      </c>
      <c r="G146" s="26">
        <v>106.2</v>
      </c>
      <c r="H146" s="26">
        <v>20</v>
      </c>
      <c r="I146" s="26">
        <v>0</v>
      </c>
      <c r="J146" s="26">
        <v>0</v>
      </c>
      <c r="K146" s="26">
        <v>0</v>
      </c>
      <c r="L146" s="26">
        <v>0</v>
      </c>
      <c r="M146" s="26">
        <v>0</v>
      </c>
      <c r="N146" s="26">
        <v>0</v>
      </c>
      <c r="O146" s="26">
        <f>J146+E146</f>
        <v>186.9</v>
      </c>
    </row>
    <row r="147" spans="2:15" ht="27" x14ac:dyDescent="0.2">
      <c r="B147" s="19" t="s">
        <v>400</v>
      </c>
      <c r="C147" s="19"/>
      <c r="D147" s="22" t="s">
        <v>401</v>
      </c>
      <c r="E147" s="421">
        <v>7991.9000000000005</v>
      </c>
      <c r="F147" s="421">
        <v>7291.9000000000005</v>
      </c>
      <c r="G147" s="421">
        <v>4267.1000000000004</v>
      </c>
      <c r="H147" s="421">
        <v>622.4</v>
      </c>
      <c r="I147" s="421">
        <v>700</v>
      </c>
      <c r="J147" s="421">
        <v>0</v>
      </c>
      <c r="K147" s="421">
        <v>0</v>
      </c>
      <c r="L147" s="421">
        <v>0</v>
      </c>
      <c r="M147" s="421">
        <v>0</v>
      </c>
      <c r="N147" s="421">
        <v>0</v>
      </c>
      <c r="O147" s="421">
        <v>7991.9000000000005</v>
      </c>
    </row>
    <row r="148" spans="2:15" ht="25.5" x14ac:dyDescent="0.2">
      <c r="B148" s="24" t="s">
        <v>402</v>
      </c>
      <c r="C148" s="24" t="s">
        <v>2774</v>
      </c>
      <c r="D148" s="25" t="s">
        <v>403</v>
      </c>
      <c r="E148" s="325">
        <v>7991.9000000000005</v>
      </c>
      <c r="F148" s="325">
        <v>7291.9000000000005</v>
      </c>
      <c r="G148" s="325">
        <v>4267.1000000000004</v>
      </c>
      <c r="H148" s="325">
        <v>622.4</v>
      </c>
      <c r="I148" s="325">
        <v>700</v>
      </c>
      <c r="J148" s="325">
        <v>0</v>
      </c>
      <c r="K148" s="325">
        <v>0</v>
      </c>
      <c r="L148" s="325">
        <v>0</v>
      </c>
      <c r="M148" s="325">
        <v>0</v>
      </c>
      <c r="N148" s="325">
        <v>0</v>
      </c>
      <c r="O148" s="325">
        <v>7991.9000000000005</v>
      </c>
    </row>
    <row r="149" spans="2:15" ht="27" x14ac:dyDescent="0.2">
      <c r="B149" s="19" t="s">
        <v>404</v>
      </c>
      <c r="C149" s="19"/>
      <c r="D149" s="22" t="s">
        <v>405</v>
      </c>
      <c r="E149" s="421">
        <v>515619.60000000003</v>
      </c>
      <c r="F149" s="421">
        <v>508986.4</v>
      </c>
      <c r="G149" s="421">
        <v>384858.2</v>
      </c>
      <c r="H149" s="421">
        <v>26428.2</v>
      </c>
      <c r="I149" s="421">
        <v>6633.2</v>
      </c>
      <c r="J149" s="421">
        <v>24948.5</v>
      </c>
      <c r="K149" s="421">
        <v>20672.599999999999</v>
      </c>
      <c r="L149" s="421">
        <v>2848.4</v>
      </c>
      <c r="M149" s="421">
        <v>10300.4</v>
      </c>
      <c r="N149" s="421">
        <v>4275.8999999999996</v>
      </c>
      <c r="O149" s="421">
        <v>540568.1</v>
      </c>
    </row>
    <row r="150" spans="2:15" ht="25.5" x14ac:dyDescent="0.2">
      <c r="B150" s="24" t="s">
        <v>406</v>
      </c>
      <c r="C150" s="24" t="s">
        <v>2771</v>
      </c>
      <c r="D150" s="25" t="s">
        <v>407</v>
      </c>
      <c r="E150" s="325">
        <v>500303.3</v>
      </c>
      <c r="F150" s="325">
        <v>500303.3</v>
      </c>
      <c r="G150" s="325">
        <v>384858.2</v>
      </c>
      <c r="H150" s="325">
        <v>26428.2</v>
      </c>
      <c r="I150" s="325">
        <v>0</v>
      </c>
      <c r="J150" s="325">
        <v>24948.5</v>
      </c>
      <c r="K150" s="325">
        <v>20672.599999999999</v>
      </c>
      <c r="L150" s="325">
        <v>2848.4</v>
      </c>
      <c r="M150" s="325">
        <v>10300.4</v>
      </c>
      <c r="N150" s="325">
        <v>4275.8999999999996</v>
      </c>
      <c r="O150" s="325">
        <v>525251.80000000005</v>
      </c>
    </row>
    <row r="151" spans="2:15" ht="25.5" x14ac:dyDescent="0.2">
      <c r="B151" s="24" t="s">
        <v>408</v>
      </c>
      <c r="C151" s="24" t="s">
        <v>2771</v>
      </c>
      <c r="D151" s="25" t="s">
        <v>409</v>
      </c>
      <c r="E151" s="26">
        <v>8683.1</v>
      </c>
      <c r="F151" s="26">
        <v>8683.1</v>
      </c>
      <c r="G151" s="26">
        <v>0</v>
      </c>
      <c r="H151" s="26">
        <v>0</v>
      </c>
      <c r="I151" s="26">
        <v>0</v>
      </c>
      <c r="J151" s="26">
        <v>0</v>
      </c>
      <c r="K151" s="26">
        <v>0</v>
      </c>
      <c r="L151" s="26">
        <v>0</v>
      </c>
      <c r="M151" s="26">
        <v>0</v>
      </c>
      <c r="N151" s="26">
        <v>0</v>
      </c>
      <c r="O151" s="26">
        <f>J151+E151</f>
        <v>8683.1</v>
      </c>
    </row>
    <row r="152" spans="2:15" ht="63.75" x14ac:dyDescent="0.2">
      <c r="B152" s="24" t="s">
        <v>410</v>
      </c>
      <c r="C152" s="24" t="s">
        <v>411</v>
      </c>
      <c r="D152" s="25" t="s">
        <v>412</v>
      </c>
      <c r="E152" s="26">
        <v>5498.3</v>
      </c>
      <c r="F152" s="26">
        <v>0</v>
      </c>
      <c r="G152" s="26">
        <v>0</v>
      </c>
      <c r="H152" s="26">
        <v>0</v>
      </c>
      <c r="I152" s="26">
        <v>5498.3</v>
      </c>
      <c r="J152" s="26">
        <v>0</v>
      </c>
      <c r="K152" s="26">
        <v>0</v>
      </c>
      <c r="L152" s="26">
        <v>0</v>
      </c>
      <c r="M152" s="26">
        <v>0</v>
      </c>
      <c r="N152" s="26">
        <v>0</v>
      </c>
      <c r="O152" s="26">
        <f>J152+E152</f>
        <v>5498.3</v>
      </c>
    </row>
    <row r="153" spans="2:15" ht="38.25" x14ac:dyDescent="0.2">
      <c r="B153" s="24" t="s">
        <v>413</v>
      </c>
      <c r="C153" s="24" t="s">
        <v>1395</v>
      </c>
      <c r="D153" s="25" t="s">
        <v>414</v>
      </c>
      <c r="E153" s="26">
        <v>1134.9000000000001</v>
      </c>
      <c r="F153" s="26">
        <v>0</v>
      </c>
      <c r="G153" s="26">
        <v>0</v>
      </c>
      <c r="H153" s="26">
        <v>0</v>
      </c>
      <c r="I153" s="26">
        <v>1134.9000000000001</v>
      </c>
      <c r="J153" s="26">
        <v>0</v>
      </c>
      <c r="K153" s="26">
        <v>0</v>
      </c>
      <c r="L153" s="26">
        <v>0</v>
      </c>
      <c r="M153" s="26">
        <v>0</v>
      </c>
      <c r="N153" s="26">
        <v>0</v>
      </c>
      <c r="O153" s="26">
        <f>J153+E153</f>
        <v>1134.9000000000001</v>
      </c>
    </row>
    <row r="154" spans="2:15" ht="27" x14ac:dyDescent="0.2">
      <c r="B154" s="19" t="s">
        <v>415</v>
      </c>
      <c r="C154" s="19"/>
      <c r="D154" s="22" t="s">
        <v>416</v>
      </c>
      <c r="E154" s="421">
        <v>7269.7</v>
      </c>
      <c r="F154" s="421">
        <v>7269.7</v>
      </c>
      <c r="G154" s="421">
        <v>5725.8</v>
      </c>
      <c r="H154" s="421">
        <v>97.9</v>
      </c>
      <c r="I154" s="421">
        <v>0</v>
      </c>
      <c r="J154" s="421">
        <v>0</v>
      </c>
      <c r="K154" s="421">
        <v>0</v>
      </c>
      <c r="L154" s="421">
        <v>0</v>
      </c>
      <c r="M154" s="421">
        <v>0</v>
      </c>
      <c r="N154" s="421">
        <v>0</v>
      </c>
      <c r="O154" s="421">
        <v>7269.7</v>
      </c>
    </row>
    <row r="155" spans="2:15" ht="25.5" x14ac:dyDescent="0.2">
      <c r="B155" s="24" t="s">
        <v>417</v>
      </c>
      <c r="C155" s="24" t="s">
        <v>2774</v>
      </c>
      <c r="D155" s="25" t="s">
        <v>418</v>
      </c>
      <c r="E155" s="325">
        <v>7269.7</v>
      </c>
      <c r="F155" s="325">
        <v>7269.7</v>
      </c>
      <c r="G155" s="325">
        <v>5725.8</v>
      </c>
      <c r="H155" s="325">
        <v>97.9</v>
      </c>
      <c r="I155" s="325">
        <v>0</v>
      </c>
      <c r="J155" s="325">
        <v>0</v>
      </c>
      <c r="K155" s="325">
        <v>0</v>
      </c>
      <c r="L155" s="325">
        <v>0</v>
      </c>
      <c r="M155" s="325">
        <v>0</v>
      </c>
      <c r="N155" s="325">
        <v>0</v>
      </c>
      <c r="O155" s="325">
        <v>7269.7</v>
      </c>
    </row>
    <row r="156" spans="2:15" ht="27" x14ac:dyDescent="0.2">
      <c r="B156" s="19" t="s">
        <v>419</v>
      </c>
      <c r="C156" s="19"/>
      <c r="D156" s="22" t="s">
        <v>420</v>
      </c>
      <c r="E156" s="23">
        <v>292.60000000000002</v>
      </c>
      <c r="F156" s="23">
        <v>292.60000000000002</v>
      </c>
      <c r="G156" s="23">
        <v>209.1</v>
      </c>
      <c r="H156" s="23">
        <v>20.5</v>
      </c>
      <c r="I156" s="23">
        <v>0</v>
      </c>
      <c r="J156" s="23">
        <v>0</v>
      </c>
      <c r="K156" s="23">
        <v>0</v>
      </c>
      <c r="L156" s="23">
        <v>0</v>
      </c>
      <c r="M156" s="23">
        <v>0</v>
      </c>
      <c r="N156" s="23">
        <v>0</v>
      </c>
      <c r="O156" s="23">
        <f>J156+E156</f>
        <v>292.60000000000002</v>
      </c>
    </row>
    <row r="157" spans="2:15" ht="25.5" x14ac:dyDescent="0.2">
      <c r="B157" s="24" t="s">
        <v>421</v>
      </c>
      <c r="C157" s="24" t="s">
        <v>2774</v>
      </c>
      <c r="D157" s="25" t="s">
        <v>422</v>
      </c>
      <c r="E157" s="26">
        <v>292.60000000000002</v>
      </c>
      <c r="F157" s="26">
        <v>292.60000000000002</v>
      </c>
      <c r="G157" s="26">
        <v>209.1</v>
      </c>
      <c r="H157" s="26">
        <v>20.5</v>
      </c>
      <c r="I157" s="26">
        <v>0</v>
      </c>
      <c r="J157" s="26">
        <v>0</v>
      </c>
      <c r="K157" s="26">
        <v>0</v>
      </c>
      <c r="L157" s="26">
        <v>0</v>
      </c>
      <c r="M157" s="26">
        <v>0</v>
      </c>
      <c r="N157" s="26">
        <v>0</v>
      </c>
      <c r="O157" s="26">
        <f>J157+E157</f>
        <v>292.60000000000002</v>
      </c>
    </row>
    <row r="158" spans="2:15" ht="38.25" x14ac:dyDescent="0.2">
      <c r="B158" s="18" t="s">
        <v>423</v>
      </c>
      <c r="C158" s="19"/>
      <c r="D158" s="20" t="s">
        <v>424</v>
      </c>
      <c r="E158" s="320">
        <v>512957.3</v>
      </c>
      <c r="F158" s="320">
        <v>27957.3</v>
      </c>
      <c r="G158" s="320">
        <v>15620.300000000001</v>
      </c>
      <c r="H158" s="320">
        <v>3371.5</v>
      </c>
      <c r="I158" s="320">
        <v>485000</v>
      </c>
      <c r="J158" s="320">
        <v>0</v>
      </c>
      <c r="K158" s="320">
        <v>0</v>
      </c>
      <c r="L158" s="320">
        <v>0</v>
      </c>
      <c r="M158" s="320">
        <v>0</v>
      </c>
      <c r="N158" s="320">
        <v>0</v>
      </c>
      <c r="O158" s="320">
        <v>512957.3</v>
      </c>
    </row>
    <row r="159" spans="2:15" ht="40.5" x14ac:dyDescent="0.2">
      <c r="B159" s="19" t="s">
        <v>425</v>
      </c>
      <c r="C159" s="19"/>
      <c r="D159" s="22" t="s">
        <v>424</v>
      </c>
      <c r="E159" s="421">
        <v>512957.3</v>
      </c>
      <c r="F159" s="421">
        <v>27957.3</v>
      </c>
      <c r="G159" s="421">
        <v>15620.300000000001</v>
      </c>
      <c r="H159" s="421">
        <v>3371.5</v>
      </c>
      <c r="I159" s="421">
        <v>485000</v>
      </c>
      <c r="J159" s="421">
        <v>0</v>
      </c>
      <c r="K159" s="421">
        <v>0</v>
      </c>
      <c r="L159" s="421">
        <v>0</v>
      </c>
      <c r="M159" s="421">
        <v>0</v>
      </c>
      <c r="N159" s="421">
        <v>0</v>
      </c>
      <c r="O159" s="421">
        <v>512957.3</v>
      </c>
    </row>
    <row r="160" spans="2:15" ht="25.5" x14ac:dyDescent="0.2">
      <c r="B160" s="24" t="s">
        <v>426</v>
      </c>
      <c r="C160" s="24" t="s">
        <v>2800</v>
      </c>
      <c r="D160" s="25" t="s">
        <v>427</v>
      </c>
      <c r="E160" s="325">
        <v>27957.3</v>
      </c>
      <c r="F160" s="325">
        <v>27957.3</v>
      </c>
      <c r="G160" s="325">
        <v>15620.300000000001</v>
      </c>
      <c r="H160" s="325">
        <v>3371.5</v>
      </c>
      <c r="I160" s="325">
        <v>0</v>
      </c>
      <c r="J160" s="325">
        <v>0</v>
      </c>
      <c r="K160" s="325">
        <v>0</v>
      </c>
      <c r="L160" s="325">
        <v>0</v>
      </c>
      <c r="M160" s="325">
        <v>0</v>
      </c>
      <c r="N160" s="325">
        <v>0</v>
      </c>
      <c r="O160" s="325">
        <v>27957.3</v>
      </c>
    </row>
    <row r="161" spans="2:15" ht="25.5" x14ac:dyDescent="0.2">
      <c r="B161" s="24" t="s">
        <v>428</v>
      </c>
      <c r="C161" s="24" t="s">
        <v>1389</v>
      </c>
      <c r="D161" s="25" t="s">
        <v>429</v>
      </c>
      <c r="E161" s="26">
        <v>485000</v>
      </c>
      <c r="F161" s="26">
        <v>0</v>
      </c>
      <c r="G161" s="26">
        <v>0</v>
      </c>
      <c r="H161" s="26">
        <v>0</v>
      </c>
      <c r="I161" s="26">
        <v>485000</v>
      </c>
      <c r="J161" s="26">
        <v>0</v>
      </c>
      <c r="K161" s="26">
        <v>0</v>
      </c>
      <c r="L161" s="26">
        <v>0</v>
      </c>
      <c r="M161" s="26">
        <v>0</v>
      </c>
      <c r="N161" s="26">
        <v>0</v>
      </c>
      <c r="O161" s="26">
        <f>J161+E161</f>
        <v>485000</v>
      </c>
    </row>
    <row r="162" spans="2:15" ht="25.5" x14ac:dyDescent="0.2">
      <c r="B162" s="18" t="s">
        <v>430</v>
      </c>
      <c r="C162" s="19"/>
      <c r="D162" s="20" t="s">
        <v>431</v>
      </c>
      <c r="E162" s="320">
        <v>3024594.8000000003</v>
      </c>
      <c r="F162" s="320">
        <v>2984194.8000000003</v>
      </c>
      <c r="G162" s="320">
        <v>86466.1</v>
      </c>
      <c r="H162" s="320">
        <v>124015.8</v>
      </c>
      <c r="I162" s="320">
        <v>40400</v>
      </c>
      <c r="J162" s="320">
        <v>3617.8</v>
      </c>
      <c r="K162" s="320">
        <v>3567.8</v>
      </c>
      <c r="L162" s="320">
        <v>1486</v>
      </c>
      <c r="M162" s="320">
        <v>722.80000000000007</v>
      </c>
      <c r="N162" s="320">
        <v>50</v>
      </c>
      <c r="O162" s="320">
        <v>3028212.6</v>
      </c>
    </row>
    <row r="163" spans="2:15" ht="27" x14ac:dyDescent="0.2">
      <c r="B163" s="19" t="s">
        <v>432</v>
      </c>
      <c r="C163" s="19"/>
      <c r="D163" s="22" t="s">
        <v>433</v>
      </c>
      <c r="E163" s="421">
        <v>3024594.8000000003</v>
      </c>
      <c r="F163" s="421">
        <v>2984194.8000000003</v>
      </c>
      <c r="G163" s="421">
        <v>86466.1</v>
      </c>
      <c r="H163" s="421">
        <v>124015.8</v>
      </c>
      <c r="I163" s="421">
        <v>40400</v>
      </c>
      <c r="J163" s="421">
        <v>3617.8</v>
      </c>
      <c r="K163" s="421">
        <v>3567.8</v>
      </c>
      <c r="L163" s="421">
        <v>1486</v>
      </c>
      <c r="M163" s="421">
        <v>722.80000000000007</v>
      </c>
      <c r="N163" s="421">
        <v>50</v>
      </c>
      <c r="O163" s="421">
        <v>3028212.6</v>
      </c>
    </row>
    <row r="164" spans="2:15" ht="38.25" x14ac:dyDescent="0.2">
      <c r="B164" s="24" t="s">
        <v>434</v>
      </c>
      <c r="C164" s="24" t="s">
        <v>637</v>
      </c>
      <c r="D164" s="25" t="s">
        <v>435</v>
      </c>
      <c r="E164" s="325">
        <v>79911.600000000006</v>
      </c>
      <c r="F164" s="325">
        <v>74911.600000000006</v>
      </c>
      <c r="G164" s="325">
        <v>51906.9</v>
      </c>
      <c r="H164" s="325">
        <v>5629.4000000000005</v>
      </c>
      <c r="I164" s="325">
        <v>5000</v>
      </c>
      <c r="J164" s="325">
        <v>0</v>
      </c>
      <c r="K164" s="325">
        <v>0</v>
      </c>
      <c r="L164" s="325">
        <v>0</v>
      </c>
      <c r="M164" s="325">
        <v>0</v>
      </c>
      <c r="N164" s="325">
        <v>0</v>
      </c>
      <c r="O164" s="325">
        <v>79911.600000000006</v>
      </c>
    </row>
    <row r="165" spans="2:15" ht="51" x14ac:dyDescent="0.2">
      <c r="B165" s="24" t="s">
        <v>436</v>
      </c>
      <c r="C165" s="24" t="s">
        <v>637</v>
      </c>
      <c r="D165" s="25" t="s">
        <v>437</v>
      </c>
      <c r="E165" s="26">
        <v>602390.1</v>
      </c>
      <c r="F165" s="26">
        <v>602390.1</v>
      </c>
      <c r="G165" s="26">
        <v>0</v>
      </c>
      <c r="H165" s="26">
        <v>0</v>
      </c>
      <c r="I165" s="26">
        <v>0</v>
      </c>
      <c r="J165" s="26">
        <v>0</v>
      </c>
      <c r="K165" s="26">
        <v>0</v>
      </c>
      <c r="L165" s="26">
        <v>0</v>
      </c>
      <c r="M165" s="26">
        <v>0</v>
      </c>
      <c r="N165" s="26">
        <v>0</v>
      </c>
      <c r="O165" s="26">
        <f>J165+E165</f>
        <v>602390.1</v>
      </c>
    </row>
    <row r="166" spans="2:15" ht="51" x14ac:dyDescent="0.2">
      <c r="B166" s="24" t="s">
        <v>438</v>
      </c>
      <c r="C166" s="24" t="s">
        <v>637</v>
      </c>
      <c r="D166" s="25" t="s">
        <v>439</v>
      </c>
      <c r="E166" s="325">
        <v>2264215.5</v>
      </c>
      <c r="F166" s="325">
        <v>2231415.5</v>
      </c>
      <c r="G166" s="325">
        <v>28939.9</v>
      </c>
      <c r="H166" s="325">
        <v>117908</v>
      </c>
      <c r="I166" s="325">
        <v>32800</v>
      </c>
      <c r="J166" s="325">
        <v>1952.1000000000001</v>
      </c>
      <c r="K166" s="325">
        <v>1952.1000000000001</v>
      </c>
      <c r="L166" s="325">
        <v>843.5</v>
      </c>
      <c r="M166" s="325">
        <v>433.8</v>
      </c>
      <c r="N166" s="325">
        <v>0</v>
      </c>
      <c r="O166" s="325">
        <v>2266167.6</v>
      </c>
    </row>
    <row r="167" spans="2:15" ht="76.5" x14ac:dyDescent="0.2">
      <c r="B167" s="24" t="s">
        <v>440</v>
      </c>
      <c r="C167" s="24" t="s">
        <v>637</v>
      </c>
      <c r="D167" s="25" t="s">
        <v>441</v>
      </c>
      <c r="E167" s="26">
        <v>30000</v>
      </c>
      <c r="F167" s="26">
        <v>30000</v>
      </c>
      <c r="G167" s="26">
        <v>0</v>
      </c>
      <c r="H167" s="26">
        <v>0</v>
      </c>
      <c r="I167" s="26">
        <v>0</v>
      </c>
      <c r="J167" s="26">
        <v>0</v>
      </c>
      <c r="K167" s="26">
        <v>0</v>
      </c>
      <c r="L167" s="26">
        <v>0</v>
      </c>
      <c r="M167" s="26">
        <v>0</v>
      </c>
      <c r="N167" s="26">
        <v>0</v>
      </c>
      <c r="O167" s="26">
        <f>J167+E167</f>
        <v>30000</v>
      </c>
    </row>
    <row r="168" spans="2:15" ht="25.5" x14ac:dyDescent="0.2">
      <c r="B168" s="24" t="s">
        <v>442</v>
      </c>
      <c r="C168" s="24" t="s">
        <v>637</v>
      </c>
      <c r="D168" s="25" t="s">
        <v>443</v>
      </c>
      <c r="E168" s="26">
        <v>5900</v>
      </c>
      <c r="F168" s="26">
        <v>5900</v>
      </c>
      <c r="G168" s="26">
        <v>0</v>
      </c>
      <c r="H168" s="26">
        <v>0</v>
      </c>
      <c r="I168" s="26">
        <v>0</v>
      </c>
      <c r="J168" s="26">
        <v>0</v>
      </c>
      <c r="K168" s="26">
        <v>0</v>
      </c>
      <c r="L168" s="26">
        <v>0</v>
      </c>
      <c r="M168" s="26">
        <v>0</v>
      </c>
      <c r="N168" s="26">
        <v>0</v>
      </c>
      <c r="O168" s="26">
        <f>J168+E168</f>
        <v>5900</v>
      </c>
    </row>
    <row r="169" spans="2:15" ht="108.75" customHeight="1" x14ac:dyDescent="0.2">
      <c r="B169" s="24" t="s">
        <v>444</v>
      </c>
      <c r="C169" s="24" t="s">
        <v>2479</v>
      </c>
      <c r="D169" s="25" t="s">
        <v>445</v>
      </c>
      <c r="E169" s="325">
        <v>11302.6</v>
      </c>
      <c r="F169" s="325">
        <v>11302.6</v>
      </c>
      <c r="G169" s="325">
        <v>5619.3</v>
      </c>
      <c r="H169" s="325">
        <v>478.40000000000003</v>
      </c>
      <c r="I169" s="325">
        <v>0</v>
      </c>
      <c r="J169" s="325">
        <v>1665.7</v>
      </c>
      <c r="K169" s="325">
        <v>1615.7</v>
      </c>
      <c r="L169" s="325">
        <v>642.5</v>
      </c>
      <c r="M169" s="325">
        <v>289</v>
      </c>
      <c r="N169" s="325">
        <v>50</v>
      </c>
      <c r="O169" s="325">
        <v>12968.300000000001</v>
      </c>
    </row>
    <row r="170" spans="2:15" ht="63.75" x14ac:dyDescent="0.2">
      <c r="B170" s="24" t="s">
        <v>446</v>
      </c>
      <c r="C170" s="24" t="s">
        <v>637</v>
      </c>
      <c r="D170" s="25" t="s">
        <v>447</v>
      </c>
      <c r="E170" s="26">
        <v>7000</v>
      </c>
      <c r="F170" s="26">
        <v>7000</v>
      </c>
      <c r="G170" s="26">
        <v>0</v>
      </c>
      <c r="H170" s="26">
        <v>0</v>
      </c>
      <c r="I170" s="26">
        <v>0</v>
      </c>
      <c r="J170" s="26">
        <v>0</v>
      </c>
      <c r="K170" s="26">
        <v>0</v>
      </c>
      <c r="L170" s="26">
        <v>0</v>
      </c>
      <c r="M170" s="26">
        <v>0</v>
      </c>
      <c r="N170" s="26">
        <v>0</v>
      </c>
      <c r="O170" s="26">
        <f>J170+E170</f>
        <v>7000</v>
      </c>
    </row>
    <row r="171" spans="2:15" ht="63.75" x14ac:dyDescent="0.2">
      <c r="B171" s="24" t="s">
        <v>448</v>
      </c>
      <c r="C171" s="24" t="s">
        <v>637</v>
      </c>
      <c r="D171" s="25" t="s">
        <v>449</v>
      </c>
      <c r="E171" s="26">
        <v>23875</v>
      </c>
      <c r="F171" s="26">
        <v>21275</v>
      </c>
      <c r="G171" s="26">
        <v>0</v>
      </c>
      <c r="H171" s="26">
        <v>0</v>
      </c>
      <c r="I171" s="26">
        <v>2600</v>
      </c>
      <c r="J171" s="26">
        <v>0</v>
      </c>
      <c r="K171" s="26">
        <v>0</v>
      </c>
      <c r="L171" s="26">
        <v>0</v>
      </c>
      <c r="M171" s="26">
        <v>0</v>
      </c>
      <c r="N171" s="26">
        <v>0</v>
      </c>
      <c r="O171" s="26">
        <f>J171+E171</f>
        <v>23875</v>
      </c>
    </row>
    <row r="172" spans="2:15" ht="38.25" x14ac:dyDescent="0.2">
      <c r="B172" s="435" t="s">
        <v>4502</v>
      </c>
      <c r="C172" s="435"/>
      <c r="D172" s="434" t="s">
        <v>4503</v>
      </c>
      <c r="E172" s="324">
        <v>10223.700000000001</v>
      </c>
      <c r="F172" s="324">
        <v>10223.700000000001</v>
      </c>
      <c r="G172" s="324">
        <v>7445.6</v>
      </c>
      <c r="H172" s="324">
        <v>380</v>
      </c>
      <c r="I172" s="324"/>
      <c r="J172" s="324"/>
      <c r="K172" s="324"/>
      <c r="L172" s="324"/>
      <c r="M172" s="324"/>
      <c r="N172" s="324"/>
      <c r="O172" s="324">
        <v>10223.700000000001</v>
      </c>
    </row>
    <row r="173" spans="2:15" ht="54" x14ac:dyDescent="0.2">
      <c r="B173" s="436" t="s">
        <v>4504</v>
      </c>
      <c r="C173" s="436"/>
      <c r="D173" s="430" t="s">
        <v>4505</v>
      </c>
      <c r="E173" s="324">
        <v>10223.700000000001</v>
      </c>
      <c r="F173" s="324">
        <v>10223.700000000001</v>
      </c>
      <c r="G173" s="324">
        <v>7445.6</v>
      </c>
      <c r="H173" s="324">
        <v>380</v>
      </c>
      <c r="I173" s="324"/>
      <c r="J173" s="324"/>
      <c r="K173" s="324"/>
      <c r="L173" s="324"/>
      <c r="M173" s="324"/>
      <c r="N173" s="324"/>
      <c r="O173" s="324">
        <v>10223.700000000001</v>
      </c>
    </row>
    <row r="174" spans="2:15" ht="38.25" x14ac:dyDescent="0.2">
      <c r="B174" s="437" t="s">
        <v>4506</v>
      </c>
      <c r="C174" s="437" t="s">
        <v>1389</v>
      </c>
      <c r="D174" s="429" t="s">
        <v>4507</v>
      </c>
      <c r="E174" s="423">
        <v>10223.700000000001</v>
      </c>
      <c r="F174" s="423">
        <v>10223.700000000001</v>
      </c>
      <c r="G174" s="423">
        <v>7445.6</v>
      </c>
      <c r="H174" s="423">
        <v>380</v>
      </c>
      <c r="I174" s="423"/>
      <c r="J174" s="423"/>
      <c r="K174" s="423"/>
      <c r="L174" s="423"/>
      <c r="M174" s="423"/>
      <c r="N174" s="423"/>
      <c r="O174" s="423">
        <v>10223.700000000001</v>
      </c>
    </row>
    <row r="175" spans="2:15" ht="25.5" x14ac:dyDescent="0.2">
      <c r="B175" s="18" t="s">
        <v>450</v>
      </c>
      <c r="C175" s="19"/>
      <c r="D175" s="20" t="s">
        <v>451</v>
      </c>
      <c r="E175" s="320">
        <v>725528.6</v>
      </c>
      <c r="F175" s="320">
        <v>709171</v>
      </c>
      <c r="G175" s="320">
        <v>365070.8</v>
      </c>
      <c r="H175" s="320">
        <v>34628.5</v>
      </c>
      <c r="I175" s="320">
        <v>16357.6</v>
      </c>
      <c r="J175" s="320">
        <v>95127.8</v>
      </c>
      <c r="K175" s="320">
        <v>89509.2</v>
      </c>
      <c r="L175" s="320">
        <v>24697.600000000002</v>
      </c>
      <c r="M175" s="320">
        <v>5030.6000000000004</v>
      </c>
      <c r="N175" s="320">
        <v>5618.6</v>
      </c>
      <c r="O175" s="320">
        <v>820656.4</v>
      </c>
    </row>
    <row r="176" spans="2:15" ht="40.5" x14ac:dyDescent="0.2">
      <c r="B176" s="19" t="s">
        <v>452</v>
      </c>
      <c r="C176" s="19"/>
      <c r="D176" s="22" t="s">
        <v>453</v>
      </c>
      <c r="E176" s="421">
        <v>725528.6</v>
      </c>
      <c r="F176" s="421">
        <v>709171</v>
      </c>
      <c r="G176" s="421">
        <v>365070.8</v>
      </c>
      <c r="H176" s="421">
        <v>34628.5</v>
      </c>
      <c r="I176" s="421">
        <v>16357.6</v>
      </c>
      <c r="J176" s="421">
        <v>95127.8</v>
      </c>
      <c r="K176" s="421">
        <v>89509.2</v>
      </c>
      <c r="L176" s="421">
        <v>24697.600000000002</v>
      </c>
      <c r="M176" s="421">
        <v>5030.6000000000004</v>
      </c>
      <c r="N176" s="421">
        <v>5618.6</v>
      </c>
      <c r="O176" s="421">
        <v>820656.4</v>
      </c>
    </row>
    <row r="177" spans="2:15" ht="25.5" x14ac:dyDescent="0.2">
      <c r="B177" s="24" t="s">
        <v>454</v>
      </c>
      <c r="C177" s="24" t="s">
        <v>1380</v>
      </c>
      <c r="D177" s="25" t="s">
        <v>455</v>
      </c>
      <c r="E177" s="325">
        <v>13333.7</v>
      </c>
      <c r="F177" s="325">
        <v>13333.7</v>
      </c>
      <c r="G177" s="325">
        <v>10219.9</v>
      </c>
      <c r="H177" s="325">
        <v>528.79999999999995</v>
      </c>
      <c r="I177" s="325">
        <v>0</v>
      </c>
      <c r="J177" s="325">
        <v>150</v>
      </c>
      <c r="K177" s="325">
        <v>150</v>
      </c>
      <c r="L177" s="325">
        <v>0</v>
      </c>
      <c r="M177" s="325">
        <v>0</v>
      </c>
      <c r="N177" s="325">
        <v>0</v>
      </c>
      <c r="O177" s="325">
        <v>13483.7</v>
      </c>
    </row>
    <row r="178" spans="2:15" ht="76.5" x14ac:dyDescent="0.2">
      <c r="B178" s="24" t="s">
        <v>456</v>
      </c>
      <c r="C178" s="24" t="s">
        <v>457</v>
      </c>
      <c r="D178" s="25" t="s">
        <v>458</v>
      </c>
      <c r="E178" s="325">
        <v>7267.6</v>
      </c>
      <c r="F178" s="325">
        <v>0</v>
      </c>
      <c r="G178" s="325">
        <v>0</v>
      </c>
      <c r="H178" s="325">
        <v>0</v>
      </c>
      <c r="I178" s="325">
        <v>7267.6</v>
      </c>
      <c r="J178" s="325">
        <v>1620</v>
      </c>
      <c r="K178" s="325">
        <v>0</v>
      </c>
      <c r="L178" s="325">
        <v>0</v>
      </c>
      <c r="M178" s="325">
        <v>0</v>
      </c>
      <c r="N178" s="325">
        <v>1620</v>
      </c>
      <c r="O178" s="325">
        <v>8887.6</v>
      </c>
    </row>
    <row r="179" spans="2:15" ht="38.25" x14ac:dyDescent="0.2">
      <c r="B179" s="24" t="s">
        <v>459</v>
      </c>
      <c r="C179" s="24" t="s">
        <v>2479</v>
      </c>
      <c r="D179" s="25" t="s">
        <v>460</v>
      </c>
      <c r="E179" s="325">
        <v>3559.1</v>
      </c>
      <c r="F179" s="325">
        <v>3559.1</v>
      </c>
      <c r="G179" s="325">
        <v>2831.8</v>
      </c>
      <c r="H179" s="325">
        <v>83.2</v>
      </c>
      <c r="I179" s="325">
        <v>0</v>
      </c>
      <c r="J179" s="325">
        <v>644.1</v>
      </c>
      <c r="K179" s="325">
        <v>614.1</v>
      </c>
      <c r="L179" s="325">
        <v>216</v>
      </c>
      <c r="M179" s="325">
        <v>147.4</v>
      </c>
      <c r="N179" s="325">
        <v>30</v>
      </c>
      <c r="O179" s="325">
        <v>4203.2</v>
      </c>
    </row>
    <row r="180" spans="2:15" ht="38.25" x14ac:dyDescent="0.2">
      <c r="B180" s="24" t="s">
        <v>461</v>
      </c>
      <c r="C180" s="24" t="s">
        <v>1380</v>
      </c>
      <c r="D180" s="25" t="s">
        <v>462</v>
      </c>
      <c r="E180" s="26">
        <v>1871.2</v>
      </c>
      <c r="F180" s="26">
        <v>1871.2</v>
      </c>
      <c r="G180" s="26">
        <v>0</v>
      </c>
      <c r="H180" s="26">
        <v>0</v>
      </c>
      <c r="I180" s="26">
        <v>0</v>
      </c>
      <c r="J180" s="26">
        <v>0</v>
      </c>
      <c r="K180" s="26">
        <v>0</v>
      </c>
      <c r="L180" s="26">
        <v>0</v>
      </c>
      <c r="M180" s="26">
        <v>0</v>
      </c>
      <c r="N180" s="26">
        <v>0</v>
      </c>
      <c r="O180" s="26">
        <f>J180+E180</f>
        <v>1871.2</v>
      </c>
    </row>
    <row r="181" spans="2:15" ht="38.25" x14ac:dyDescent="0.2">
      <c r="B181" s="24" t="s">
        <v>463</v>
      </c>
      <c r="C181" s="24" t="s">
        <v>1380</v>
      </c>
      <c r="D181" s="25" t="s">
        <v>464</v>
      </c>
      <c r="E181" s="325">
        <v>655552.9</v>
      </c>
      <c r="F181" s="325">
        <v>646462.9</v>
      </c>
      <c r="G181" s="325">
        <v>352019.10000000003</v>
      </c>
      <c r="H181" s="325">
        <v>34016.5</v>
      </c>
      <c r="I181" s="325">
        <v>9090</v>
      </c>
      <c r="J181" s="325">
        <v>92713.7</v>
      </c>
      <c r="K181" s="325">
        <v>88745.1</v>
      </c>
      <c r="L181" s="325">
        <v>24481.600000000002</v>
      </c>
      <c r="M181" s="325">
        <v>4883.2</v>
      </c>
      <c r="N181" s="325">
        <v>3968.6</v>
      </c>
      <c r="O181" s="325">
        <v>748266.6</v>
      </c>
    </row>
    <row r="182" spans="2:15" ht="25.5" x14ac:dyDescent="0.2">
      <c r="B182" s="24" t="s">
        <v>465</v>
      </c>
      <c r="C182" s="24" t="s">
        <v>1380</v>
      </c>
      <c r="D182" s="25" t="s">
        <v>466</v>
      </c>
      <c r="E182" s="26">
        <v>41575.599999999999</v>
      </c>
      <c r="F182" s="26">
        <v>41575.599999999999</v>
      </c>
      <c r="G182" s="26">
        <v>0</v>
      </c>
      <c r="H182" s="26">
        <v>0</v>
      </c>
      <c r="I182" s="26">
        <v>0</v>
      </c>
      <c r="J182" s="26">
        <v>0</v>
      </c>
      <c r="K182" s="26">
        <v>0</v>
      </c>
      <c r="L182" s="26">
        <v>0</v>
      </c>
      <c r="M182" s="26">
        <v>0</v>
      </c>
      <c r="N182" s="26">
        <v>0</v>
      </c>
      <c r="O182" s="26">
        <f>J182+E182</f>
        <v>41575.599999999999</v>
      </c>
    </row>
    <row r="183" spans="2:15" ht="76.5" x14ac:dyDescent="0.2">
      <c r="B183" s="24" t="s">
        <v>467</v>
      </c>
      <c r="C183" s="24" t="s">
        <v>2488</v>
      </c>
      <c r="D183" s="25" t="s">
        <v>468</v>
      </c>
      <c r="E183" s="26">
        <v>2368.5</v>
      </c>
      <c r="F183" s="26">
        <v>2368.5</v>
      </c>
      <c r="G183" s="26">
        <v>0</v>
      </c>
      <c r="H183" s="26">
        <v>0</v>
      </c>
      <c r="I183" s="26">
        <v>0</v>
      </c>
      <c r="J183" s="26">
        <v>0</v>
      </c>
      <c r="K183" s="26">
        <v>0</v>
      </c>
      <c r="L183" s="26">
        <v>0</v>
      </c>
      <c r="M183" s="26">
        <v>0</v>
      </c>
      <c r="N183" s="26">
        <v>0</v>
      </c>
      <c r="O183" s="26">
        <f>J183+E183</f>
        <v>2368.5</v>
      </c>
    </row>
    <row r="184" spans="2:15" ht="13.5" x14ac:dyDescent="0.2">
      <c r="B184" s="18" t="s">
        <v>469</v>
      </c>
      <c r="C184" s="19"/>
      <c r="D184" s="20" t="s">
        <v>470</v>
      </c>
      <c r="E184" s="320">
        <v>2425960.7000000002</v>
      </c>
      <c r="F184" s="320">
        <v>2394267.4</v>
      </c>
      <c r="G184" s="320">
        <v>453007.8</v>
      </c>
      <c r="H184" s="320">
        <v>42777.200000000004</v>
      </c>
      <c r="I184" s="320">
        <v>31693.3</v>
      </c>
      <c r="J184" s="320">
        <v>246298.2</v>
      </c>
      <c r="K184" s="320">
        <v>231409.80000000002</v>
      </c>
      <c r="L184" s="320">
        <v>40256</v>
      </c>
      <c r="M184" s="320">
        <v>9396.9</v>
      </c>
      <c r="N184" s="320">
        <v>14888.4</v>
      </c>
      <c r="O184" s="320">
        <v>2672258.9</v>
      </c>
    </row>
    <row r="185" spans="2:15" ht="27" x14ac:dyDescent="0.2">
      <c r="B185" s="19" t="s">
        <v>471</v>
      </c>
      <c r="C185" s="19"/>
      <c r="D185" s="22" t="s">
        <v>472</v>
      </c>
      <c r="E185" s="421">
        <v>2143188.1</v>
      </c>
      <c r="F185" s="421">
        <v>2111494.7999999998</v>
      </c>
      <c r="G185" s="421">
        <v>444229.2</v>
      </c>
      <c r="H185" s="421">
        <v>42314.6</v>
      </c>
      <c r="I185" s="421">
        <v>31693.3</v>
      </c>
      <c r="J185" s="421">
        <v>244798.2</v>
      </c>
      <c r="K185" s="421">
        <v>229959.80000000002</v>
      </c>
      <c r="L185" s="421">
        <v>40256</v>
      </c>
      <c r="M185" s="421">
        <v>9396.9</v>
      </c>
      <c r="N185" s="421">
        <v>14838.4</v>
      </c>
      <c r="O185" s="421">
        <v>2387986.3000000003</v>
      </c>
    </row>
    <row r="186" spans="2:15" ht="25.5" x14ac:dyDescent="0.2">
      <c r="B186" s="24" t="s">
        <v>473</v>
      </c>
      <c r="C186" s="24" t="s">
        <v>2491</v>
      </c>
      <c r="D186" s="25" t="s">
        <v>474</v>
      </c>
      <c r="E186" s="325">
        <v>25373.7</v>
      </c>
      <c r="F186" s="325">
        <v>25373.7</v>
      </c>
      <c r="G186" s="325">
        <v>18111.599999999999</v>
      </c>
      <c r="H186" s="325">
        <v>1523.6000000000001</v>
      </c>
      <c r="I186" s="325">
        <v>0</v>
      </c>
      <c r="J186" s="325">
        <v>0</v>
      </c>
      <c r="K186" s="325">
        <v>0</v>
      </c>
      <c r="L186" s="325">
        <v>0</v>
      </c>
      <c r="M186" s="325">
        <v>0</v>
      </c>
      <c r="N186" s="325">
        <v>0</v>
      </c>
      <c r="O186" s="325">
        <v>25373.7</v>
      </c>
    </row>
    <row r="187" spans="2:15" ht="25.5" x14ac:dyDescent="0.2">
      <c r="B187" s="24" t="s">
        <v>475</v>
      </c>
      <c r="C187" s="24" t="s">
        <v>457</v>
      </c>
      <c r="D187" s="25" t="s">
        <v>476</v>
      </c>
      <c r="E187" s="325">
        <v>4693.3</v>
      </c>
      <c r="F187" s="325">
        <v>0</v>
      </c>
      <c r="G187" s="325">
        <v>0</v>
      </c>
      <c r="H187" s="325">
        <v>0</v>
      </c>
      <c r="I187" s="325">
        <v>4693.3</v>
      </c>
      <c r="J187" s="325">
        <v>5200</v>
      </c>
      <c r="K187" s="325">
        <v>0</v>
      </c>
      <c r="L187" s="325">
        <v>0</v>
      </c>
      <c r="M187" s="325">
        <v>0</v>
      </c>
      <c r="N187" s="325">
        <v>5200</v>
      </c>
      <c r="O187" s="325">
        <v>9893.3000000000011</v>
      </c>
    </row>
    <row r="188" spans="2:15" ht="76.5" x14ac:dyDescent="0.2">
      <c r="B188" s="24" t="s">
        <v>241</v>
      </c>
      <c r="C188" s="24" t="s">
        <v>242</v>
      </c>
      <c r="D188" s="25" t="s">
        <v>243</v>
      </c>
      <c r="E188" s="325">
        <v>84170</v>
      </c>
      <c r="F188" s="325">
        <v>84170</v>
      </c>
      <c r="G188" s="325">
        <v>57441.8</v>
      </c>
      <c r="H188" s="325">
        <v>6448.6</v>
      </c>
      <c r="I188" s="325">
        <v>0</v>
      </c>
      <c r="J188" s="325">
        <v>1361.1000000000001</v>
      </c>
      <c r="K188" s="325">
        <v>1321.1000000000001</v>
      </c>
      <c r="L188" s="325">
        <v>517.4</v>
      </c>
      <c r="M188" s="325">
        <v>87.7</v>
      </c>
      <c r="N188" s="325">
        <v>40</v>
      </c>
      <c r="O188" s="325">
        <v>85531.1</v>
      </c>
    </row>
    <row r="189" spans="2:15" ht="38.25" x14ac:dyDescent="0.2">
      <c r="B189" s="24" t="s">
        <v>244</v>
      </c>
      <c r="C189" s="24" t="s">
        <v>245</v>
      </c>
      <c r="D189" s="25" t="s">
        <v>246</v>
      </c>
      <c r="E189" s="325">
        <v>17923</v>
      </c>
      <c r="F189" s="325">
        <v>17923</v>
      </c>
      <c r="G189" s="325">
        <v>0</v>
      </c>
      <c r="H189" s="325">
        <v>0</v>
      </c>
      <c r="I189" s="325">
        <v>0</v>
      </c>
      <c r="J189" s="325">
        <v>3362.2000000000003</v>
      </c>
      <c r="K189" s="325">
        <v>3312.2000000000003</v>
      </c>
      <c r="L189" s="325">
        <v>0</v>
      </c>
      <c r="M189" s="325">
        <v>0</v>
      </c>
      <c r="N189" s="325">
        <v>50</v>
      </c>
      <c r="O189" s="325">
        <v>21285.200000000001</v>
      </c>
    </row>
    <row r="190" spans="2:15" ht="63.75" x14ac:dyDescent="0.2">
      <c r="B190" s="24" t="s">
        <v>247</v>
      </c>
      <c r="C190" s="24" t="s">
        <v>958</v>
      </c>
      <c r="D190" s="25" t="s">
        <v>3475</v>
      </c>
      <c r="E190" s="325">
        <v>504720.3</v>
      </c>
      <c r="F190" s="325">
        <v>504720.3</v>
      </c>
      <c r="G190" s="325">
        <v>728.6</v>
      </c>
      <c r="H190" s="325">
        <v>0</v>
      </c>
      <c r="I190" s="325">
        <v>0</v>
      </c>
      <c r="J190" s="325">
        <v>139409.5</v>
      </c>
      <c r="K190" s="325">
        <v>132924.5</v>
      </c>
      <c r="L190" s="325">
        <v>0</v>
      </c>
      <c r="M190" s="325">
        <v>0</v>
      </c>
      <c r="N190" s="325">
        <v>6485</v>
      </c>
      <c r="O190" s="325">
        <v>644129.80000000005</v>
      </c>
    </row>
    <row r="191" spans="2:15" ht="89.25" x14ac:dyDescent="0.2">
      <c r="B191" s="24" t="s">
        <v>3476</v>
      </c>
      <c r="C191" s="24" t="s">
        <v>2479</v>
      </c>
      <c r="D191" s="25" t="s">
        <v>3477</v>
      </c>
      <c r="E191" s="325">
        <v>11642.9</v>
      </c>
      <c r="F191" s="325">
        <v>11642.9</v>
      </c>
      <c r="G191" s="325">
        <v>7912.7</v>
      </c>
      <c r="H191" s="325">
        <v>77.8</v>
      </c>
      <c r="I191" s="325">
        <v>0</v>
      </c>
      <c r="J191" s="325">
        <v>40122.300000000003</v>
      </c>
      <c r="K191" s="325">
        <v>40006.300000000003</v>
      </c>
      <c r="L191" s="325">
        <v>24461</v>
      </c>
      <c r="M191" s="325">
        <v>3598</v>
      </c>
      <c r="N191" s="325">
        <v>116</v>
      </c>
      <c r="O191" s="325">
        <v>51765.200000000004</v>
      </c>
    </row>
    <row r="192" spans="2:15" ht="51" x14ac:dyDescent="0.2">
      <c r="B192" s="24" t="s">
        <v>3478</v>
      </c>
      <c r="C192" s="24" t="s">
        <v>2491</v>
      </c>
      <c r="D192" s="25" t="s">
        <v>3479</v>
      </c>
      <c r="E192" s="26">
        <v>6185.3</v>
      </c>
      <c r="F192" s="26">
        <v>6185.3</v>
      </c>
      <c r="G192" s="26">
        <v>0</v>
      </c>
      <c r="H192" s="26">
        <v>0</v>
      </c>
      <c r="I192" s="26">
        <v>0</v>
      </c>
      <c r="J192" s="26">
        <v>0</v>
      </c>
      <c r="K192" s="26">
        <v>0</v>
      </c>
      <c r="L192" s="26">
        <v>0</v>
      </c>
      <c r="M192" s="26">
        <v>0</v>
      </c>
      <c r="N192" s="26">
        <v>0</v>
      </c>
      <c r="O192" s="26">
        <f>J192+E192</f>
        <v>6185.3</v>
      </c>
    </row>
    <row r="193" spans="2:15" ht="25.5" x14ac:dyDescent="0.2">
      <c r="B193" s="24" t="s">
        <v>3480</v>
      </c>
      <c r="C193" s="24" t="s">
        <v>3481</v>
      </c>
      <c r="D193" s="25" t="s">
        <v>3482</v>
      </c>
      <c r="E193" s="325">
        <v>547839</v>
      </c>
      <c r="F193" s="325">
        <v>547839</v>
      </c>
      <c r="G193" s="325">
        <v>0</v>
      </c>
      <c r="H193" s="325">
        <v>0</v>
      </c>
      <c r="I193" s="325">
        <v>0</v>
      </c>
      <c r="J193" s="325">
        <v>0</v>
      </c>
      <c r="K193" s="325">
        <v>0</v>
      </c>
      <c r="L193" s="325">
        <v>0</v>
      </c>
      <c r="M193" s="325">
        <v>0</v>
      </c>
      <c r="N193" s="325">
        <v>0</v>
      </c>
      <c r="O193" s="325">
        <v>547839</v>
      </c>
    </row>
    <row r="194" spans="2:15" ht="63.75" x14ac:dyDescent="0.2">
      <c r="B194" s="24" t="s">
        <v>3483</v>
      </c>
      <c r="C194" s="24" t="s">
        <v>3484</v>
      </c>
      <c r="D194" s="25" t="s">
        <v>3485</v>
      </c>
      <c r="E194" s="325">
        <v>332561</v>
      </c>
      <c r="F194" s="325">
        <v>332561</v>
      </c>
      <c r="G194" s="325">
        <v>0</v>
      </c>
      <c r="H194" s="325">
        <v>0</v>
      </c>
      <c r="I194" s="325">
        <v>0</v>
      </c>
      <c r="J194" s="325">
        <v>0</v>
      </c>
      <c r="K194" s="325">
        <v>0</v>
      </c>
      <c r="L194" s="325">
        <v>0</v>
      </c>
      <c r="M194" s="325">
        <v>0</v>
      </c>
      <c r="N194" s="325">
        <v>0</v>
      </c>
      <c r="O194" s="325">
        <v>332561</v>
      </c>
    </row>
    <row r="195" spans="2:15" ht="69.95" customHeight="1" x14ac:dyDescent="0.2">
      <c r="B195" s="24" t="s">
        <v>3486</v>
      </c>
      <c r="C195" s="24" t="s">
        <v>2491</v>
      </c>
      <c r="D195" s="25" t="s">
        <v>3487</v>
      </c>
      <c r="E195" s="26">
        <v>10532.2</v>
      </c>
      <c r="F195" s="26">
        <v>10532.2</v>
      </c>
      <c r="G195" s="26">
        <v>0</v>
      </c>
      <c r="H195" s="26">
        <v>0</v>
      </c>
      <c r="I195" s="26">
        <v>0</v>
      </c>
      <c r="J195" s="26">
        <v>0</v>
      </c>
      <c r="K195" s="26">
        <v>0</v>
      </c>
      <c r="L195" s="26">
        <v>0</v>
      </c>
      <c r="M195" s="26">
        <v>0</v>
      </c>
      <c r="N195" s="26">
        <v>0</v>
      </c>
      <c r="O195" s="26">
        <f>J195+E195</f>
        <v>10532.2</v>
      </c>
    </row>
    <row r="196" spans="2:15" ht="182.25" customHeight="1" x14ac:dyDescent="0.2">
      <c r="B196" s="24" t="s">
        <v>3488</v>
      </c>
      <c r="C196" s="24" t="s">
        <v>2491</v>
      </c>
      <c r="D196" s="25" t="s">
        <v>3623</v>
      </c>
      <c r="E196" s="26">
        <v>80350</v>
      </c>
      <c r="F196" s="26">
        <v>53350</v>
      </c>
      <c r="G196" s="26">
        <v>0</v>
      </c>
      <c r="H196" s="26">
        <v>0</v>
      </c>
      <c r="I196" s="26">
        <v>27000</v>
      </c>
      <c r="J196" s="26">
        <v>0</v>
      </c>
      <c r="K196" s="26">
        <v>0</v>
      </c>
      <c r="L196" s="26">
        <v>0</v>
      </c>
      <c r="M196" s="26">
        <v>0</v>
      </c>
      <c r="N196" s="26">
        <v>0</v>
      </c>
      <c r="O196" s="26">
        <f>J196+E196</f>
        <v>80350</v>
      </c>
    </row>
    <row r="197" spans="2:15" ht="38.25" x14ac:dyDescent="0.2">
      <c r="B197" s="24" t="s">
        <v>3489</v>
      </c>
      <c r="C197" s="24" t="s">
        <v>3490</v>
      </c>
      <c r="D197" s="25" t="s">
        <v>3491</v>
      </c>
      <c r="E197" s="325">
        <v>318200.09999999998</v>
      </c>
      <c r="F197" s="325">
        <v>318200.09999999998</v>
      </c>
      <c r="G197" s="325">
        <v>228986.6</v>
      </c>
      <c r="H197" s="325">
        <v>22308.600000000002</v>
      </c>
      <c r="I197" s="325">
        <v>0</v>
      </c>
      <c r="J197" s="325">
        <v>19790.2</v>
      </c>
      <c r="K197" s="325">
        <v>18066.8</v>
      </c>
      <c r="L197" s="325">
        <v>2929.5</v>
      </c>
      <c r="M197" s="325">
        <v>1188.3</v>
      </c>
      <c r="N197" s="325">
        <v>1723.4</v>
      </c>
      <c r="O197" s="325">
        <v>337990.3</v>
      </c>
    </row>
    <row r="198" spans="2:15" ht="153" x14ac:dyDescent="0.2">
      <c r="B198" s="24" t="s">
        <v>3492</v>
      </c>
      <c r="C198" s="24" t="s">
        <v>2491</v>
      </c>
      <c r="D198" s="25" t="s">
        <v>4013</v>
      </c>
      <c r="E198" s="26">
        <v>900</v>
      </c>
      <c r="F198" s="26">
        <v>900</v>
      </c>
      <c r="G198" s="26">
        <v>0</v>
      </c>
      <c r="H198" s="26">
        <v>0</v>
      </c>
      <c r="I198" s="26">
        <v>0</v>
      </c>
      <c r="J198" s="26">
        <v>0</v>
      </c>
      <c r="K198" s="26">
        <v>0</v>
      </c>
      <c r="L198" s="26">
        <v>0</v>
      </c>
      <c r="M198" s="26">
        <v>0</v>
      </c>
      <c r="N198" s="26">
        <v>0</v>
      </c>
      <c r="O198" s="26">
        <f>J198+E198</f>
        <v>900</v>
      </c>
    </row>
    <row r="199" spans="2:15" ht="76.5" x14ac:dyDescent="0.2">
      <c r="B199" s="24" t="s">
        <v>3493</v>
      </c>
      <c r="C199" s="24" t="s">
        <v>2488</v>
      </c>
      <c r="D199" s="25" t="s">
        <v>3494</v>
      </c>
      <c r="E199" s="26">
        <v>7431.4</v>
      </c>
      <c r="F199" s="26">
        <v>7431.4</v>
      </c>
      <c r="G199" s="26">
        <v>0</v>
      </c>
      <c r="H199" s="26">
        <v>0</v>
      </c>
      <c r="I199" s="26">
        <v>0</v>
      </c>
      <c r="J199" s="26">
        <v>0</v>
      </c>
      <c r="K199" s="26">
        <v>0</v>
      </c>
      <c r="L199" s="26">
        <v>0</v>
      </c>
      <c r="M199" s="26">
        <v>0</v>
      </c>
      <c r="N199" s="26">
        <v>0</v>
      </c>
      <c r="O199" s="26">
        <f>J199+E199</f>
        <v>7431.4</v>
      </c>
    </row>
    <row r="200" spans="2:15" ht="38.25" x14ac:dyDescent="0.2">
      <c r="B200" s="24" t="s">
        <v>3495</v>
      </c>
      <c r="C200" s="24" t="s">
        <v>2491</v>
      </c>
      <c r="D200" s="25" t="s">
        <v>3496</v>
      </c>
      <c r="E200" s="325">
        <v>3434.1</v>
      </c>
      <c r="F200" s="325">
        <v>3434.1</v>
      </c>
      <c r="G200" s="325">
        <v>0</v>
      </c>
      <c r="H200" s="325">
        <v>0</v>
      </c>
      <c r="I200" s="325">
        <v>0</v>
      </c>
      <c r="J200" s="325">
        <v>0</v>
      </c>
      <c r="K200" s="325">
        <v>0</v>
      </c>
      <c r="L200" s="325">
        <v>0</v>
      </c>
      <c r="M200" s="325">
        <v>0</v>
      </c>
      <c r="N200" s="325">
        <v>0</v>
      </c>
      <c r="O200" s="325">
        <v>3434.1</v>
      </c>
    </row>
    <row r="201" spans="2:15" ht="114.75" x14ac:dyDescent="0.2">
      <c r="B201" s="24" t="s">
        <v>3497</v>
      </c>
      <c r="C201" s="24" t="s">
        <v>3498</v>
      </c>
      <c r="D201" s="25" t="s">
        <v>3499</v>
      </c>
      <c r="E201" s="325">
        <v>187231.80000000002</v>
      </c>
      <c r="F201" s="325">
        <v>187231.80000000002</v>
      </c>
      <c r="G201" s="325">
        <v>131047.90000000001</v>
      </c>
      <c r="H201" s="325">
        <v>11956</v>
      </c>
      <c r="I201" s="325">
        <v>0</v>
      </c>
      <c r="J201" s="325">
        <v>35552.9</v>
      </c>
      <c r="K201" s="325">
        <v>34328.9</v>
      </c>
      <c r="L201" s="325">
        <v>12348.1</v>
      </c>
      <c r="M201" s="325">
        <v>4522.8999999999996</v>
      </c>
      <c r="N201" s="325">
        <v>1224</v>
      </c>
      <c r="O201" s="325">
        <v>222784.7</v>
      </c>
    </row>
    <row r="202" spans="2:15" ht="27" x14ac:dyDescent="0.2">
      <c r="B202" s="19" t="s">
        <v>3500</v>
      </c>
      <c r="C202" s="19"/>
      <c r="D202" s="22" t="s">
        <v>3501</v>
      </c>
      <c r="E202" s="421">
        <v>271721.5</v>
      </c>
      <c r="F202" s="421">
        <v>271721.5</v>
      </c>
      <c r="G202" s="421">
        <v>3364.9</v>
      </c>
      <c r="H202" s="421">
        <v>105.3</v>
      </c>
      <c r="I202" s="421">
        <v>0</v>
      </c>
      <c r="J202" s="421">
        <v>1500</v>
      </c>
      <c r="K202" s="421">
        <v>1450</v>
      </c>
      <c r="L202" s="421">
        <v>0</v>
      </c>
      <c r="M202" s="421">
        <v>0</v>
      </c>
      <c r="N202" s="421">
        <v>50</v>
      </c>
      <c r="O202" s="421">
        <v>273221.5</v>
      </c>
    </row>
    <row r="203" spans="2:15" ht="25.5" x14ac:dyDescent="0.2">
      <c r="B203" s="24" t="s">
        <v>3502</v>
      </c>
      <c r="C203" s="24" t="s">
        <v>3503</v>
      </c>
      <c r="D203" s="25" t="s">
        <v>3504</v>
      </c>
      <c r="E203" s="325">
        <v>4321.5</v>
      </c>
      <c r="F203" s="325">
        <v>4321.5</v>
      </c>
      <c r="G203" s="325">
        <v>3364.9</v>
      </c>
      <c r="H203" s="325">
        <v>105.3</v>
      </c>
      <c r="I203" s="325">
        <v>0</v>
      </c>
      <c r="J203" s="325">
        <v>0</v>
      </c>
      <c r="K203" s="325">
        <v>0</v>
      </c>
      <c r="L203" s="325">
        <v>0</v>
      </c>
      <c r="M203" s="325">
        <v>0</v>
      </c>
      <c r="N203" s="325">
        <v>0</v>
      </c>
      <c r="O203" s="325">
        <v>4321.5</v>
      </c>
    </row>
    <row r="204" spans="2:15" ht="63.75" x14ac:dyDescent="0.2">
      <c r="B204" s="24" t="s">
        <v>3505</v>
      </c>
      <c r="C204" s="24" t="s">
        <v>3503</v>
      </c>
      <c r="D204" s="25" t="s">
        <v>3506</v>
      </c>
      <c r="E204" s="26">
        <v>264000</v>
      </c>
      <c r="F204" s="26">
        <v>264000</v>
      </c>
      <c r="G204" s="26">
        <v>0</v>
      </c>
      <c r="H204" s="26">
        <v>0</v>
      </c>
      <c r="I204" s="26">
        <v>0</v>
      </c>
      <c r="J204" s="26">
        <v>1500</v>
      </c>
      <c r="K204" s="26">
        <v>1450</v>
      </c>
      <c r="L204" s="26">
        <v>0</v>
      </c>
      <c r="M204" s="26">
        <v>0</v>
      </c>
      <c r="N204" s="26">
        <v>50</v>
      </c>
      <c r="O204" s="26">
        <f>J204+E204</f>
        <v>265500</v>
      </c>
    </row>
    <row r="205" spans="2:15" ht="63.75" x14ac:dyDescent="0.2">
      <c r="B205" s="24" t="s">
        <v>3507</v>
      </c>
      <c r="C205" s="24" t="s">
        <v>2491</v>
      </c>
      <c r="D205" s="25" t="s">
        <v>3508</v>
      </c>
      <c r="E205" s="26">
        <v>3300</v>
      </c>
      <c r="F205" s="26">
        <v>3300</v>
      </c>
      <c r="G205" s="26">
        <v>0</v>
      </c>
      <c r="H205" s="26">
        <v>0</v>
      </c>
      <c r="I205" s="26">
        <v>0</v>
      </c>
      <c r="J205" s="26">
        <v>0</v>
      </c>
      <c r="K205" s="26">
        <v>0</v>
      </c>
      <c r="L205" s="26">
        <v>0</v>
      </c>
      <c r="M205" s="26">
        <v>0</v>
      </c>
      <c r="N205" s="26">
        <v>0</v>
      </c>
      <c r="O205" s="26">
        <f>J205+E205</f>
        <v>3300</v>
      </c>
    </row>
    <row r="206" spans="2:15" ht="63.75" x14ac:dyDescent="0.2">
      <c r="B206" s="24" t="s">
        <v>3509</v>
      </c>
      <c r="C206" s="24" t="s">
        <v>2491</v>
      </c>
      <c r="D206" s="25" t="s">
        <v>3510</v>
      </c>
      <c r="E206" s="26">
        <v>100</v>
      </c>
      <c r="F206" s="26">
        <v>100</v>
      </c>
      <c r="G206" s="26">
        <v>0</v>
      </c>
      <c r="H206" s="26">
        <v>0</v>
      </c>
      <c r="I206" s="26">
        <v>0</v>
      </c>
      <c r="J206" s="26">
        <v>0</v>
      </c>
      <c r="K206" s="26">
        <v>0</v>
      </c>
      <c r="L206" s="26">
        <v>0</v>
      </c>
      <c r="M206" s="26">
        <v>0</v>
      </c>
      <c r="N206" s="26">
        <v>0</v>
      </c>
      <c r="O206" s="26">
        <f>J206+E206</f>
        <v>100</v>
      </c>
    </row>
    <row r="207" spans="2:15" ht="27" x14ac:dyDescent="0.2">
      <c r="B207" s="19" t="s">
        <v>3511</v>
      </c>
      <c r="C207" s="19"/>
      <c r="D207" s="22" t="s">
        <v>3512</v>
      </c>
      <c r="E207" s="421">
        <v>11051.1</v>
      </c>
      <c r="F207" s="421">
        <v>11051.1</v>
      </c>
      <c r="G207" s="421">
        <v>5413.7</v>
      </c>
      <c r="H207" s="421">
        <v>357.3</v>
      </c>
      <c r="I207" s="421">
        <v>0</v>
      </c>
      <c r="J207" s="421">
        <v>0</v>
      </c>
      <c r="K207" s="421">
        <v>0</v>
      </c>
      <c r="L207" s="421">
        <v>0</v>
      </c>
      <c r="M207" s="421">
        <v>0</v>
      </c>
      <c r="N207" s="421">
        <v>0</v>
      </c>
      <c r="O207" s="421">
        <v>11051.1</v>
      </c>
    </row>
    <row r="208" spans="2:15" ht="38.25" x14ac:dyDescent="0.2">
      <c r="B208" s="24" t="s">
        <v>3513</v>
      </c>
      <c r="C208" s="24" t="s">
        <v>2491</v>
      </c>
      <c r="D208" s="25" t="s">
        <v>3514</v>
      </c>
      <c r="E208" s="325">
        <v>6031.4000000000005</v>
      </c>
      <c r="F208" s="325">
        <v>6031.4000000000005</v>
      </c>
      <c r="G208" s="325">
        <v>4610.7</v>
      </c>
      <c r="H208" s="325">
        <v>157.30000000000001</v>
      </c>
      <c r="I208" s="325">
        <v>0</v>
      </c>
      <c r="J208" s="325">
        <v>0</v>
      </c>
      <c r="K208" s="325">
        <v>0</v>
      </c>
      <c r="L208" s="325">
        <v>0</v>
      </c>
      <c r="M208" s="325">
        <v>0</v>
      </c>
      <c r="N208" s="325">
        <v>0</v>
      </c>
      <c r="O208" s="325">
        <v>6031.4000000000005</v>
      </c>
    </row>
    <row r="209" spans="2:15" ht="89.25" x14ac:dyDescent="0.2">
      <c r="B209" s="24" t="s">
        <v>3515</v>
      </c>
      <c r="C209" s="24" t="s">
        <v>2491</v>
      </c>
      <c r="D209" s="25" t="s">
        <v>3516</v>
      </c>
      <c r="E209" s="325">
        <v>5019.7</v>
      </c>
      <c r="F209" s="325">
        <v>5019.7</v>
      </c>
      <c r="G209" s="325">
        <v>803</v>
      </c>
      <c r="H209" s="325">
        <v>200</v>
      </c>
      <c r="I209" s="325">
        <v>0</v>
      </c>
      <c r="J209" s="325">
        <v>0</v>
      </c>
      <c r="K209" s="325">
        <v>0</v>
      </c>
      <c r="L209" s="325">
        <v>0</v>
      </c>
      <c r="M209" s="325">
        <v>0</v>
      </c>
      <c r="N209" s="325">
        <v>0</v>
      </c>
      <c r="O209" s="325">
        <v>5019.7</v>
      </c>
    </row>
    <row r="210" spans="2:15" ht="13.5" x14ac:dyDescent="0.2">
      <c r="B210" s="18" t="s">
        <v>4060</v>
      </c>
      <c r="C210" s="19"/>
      <c r="D210" s="20" t="s">
        <v>4061</v>
      </c>
      <c r="E210" s="320">
        <v>51107928.399999999</v>
      </c>
      <c r="F210" s="320">
        <v>42302668.600000001</v>
      </c>
      <c r="G210" s="320">
        <v>25086294.600000001</v>
      </c>
      <c r="H210" s="320">
        <v>1559291.7</v>
      </c>
      <c r="I210" s="320">
        <v>8805259.8000000007</v>
      </c>
      <c r="J210" s="320">
        <v>4520000</v>
      </c>
      <c r="K210" s="320">
        <v>548631.9</v>
      </c>
      <c r="L210" s="320">
        <v>116105.90000000001</v>
      </c>
      <c r="M210" s="320">
        <v>65911.3</v>
      </c>
      <c r="N210" s="320">
        <v>3971368.1</v>
      </c>
      <c r="O210" s="320">
        <v>55627928.399999999</v>
      </c>
    </row>
    <row r="211" spans="2:15" ht="27" x14ac:dyDescent="0.2">
      <c r="B211" s="19" t="s">
        <v>4062</v>
      </c>
      <c r="C211" s="19"/>
      <c r="D211" s="22" t="s">
        <v>4063</v>
      </c>
      <c r="E211" s="421">
        <v>51107928.399999999</v>
      </c>
      <c r="F211" s="421">
        <v>42302668.600000001</v>
      </c>
      <c r="G211" s="421">
        <v>25086294.600000001</v>
      </c>
      <c r="H211" s="421">
        <v>1559291.7</v>
      </c>
      <c r="I211" s="421">
        <v>8805259.8000000007</v>
      </c>
      <c r="J211" s="421">
        <v>4520000</v>
      </c>
      <c r="K211" s="421">
        <v>548631.9</v>
      </c>
      <c r="L211" s="421">
        <v>116105.90000000001</v>
      </c>
      <c r="M211" s="421">
        <v>65911.3</v>
      </c>
      <c r="N211" s="421">
        <v>3971368.1</v>
      </c>
      <c r="O211" s="421">
        <v>55627928.399999999</v>
      </c>
    </row>
    <row r="212" spans="2:15" ht="25.5" x14ac:dyDescent="0.2">
      <c r="B212" s="24" t="s">
        <v>4064</v>
      </c>
      <c r="C212" s="24" t="s">
        <v>611</v>
      </c>
      <c r="D212" s="25" t="s">
        <v>4065</v>
      </c>
      <c r="E212" s="325">
        <v>335407.40000000002</v>
      </c>
      <c r="F212" s="325">
        <v>330407.40000000002</v>
      </c>
      <c r="G212" s="325">
        <v>262438.09999999998</v>
      </c>
      <c r="H212" s="325">
        <v>4937.8</v>
      </c>
      <c r="I212" s="325">
        <v>5000</v>
      </c>
      <c r="J212" s="325">
        <v>1200</v>
      </c>
      <c r="K212" s="325">
        <v>550</v>
      </c>
      <c r="L212" s="325">
        <v>0</v>
      </c>
      <c r="M212" s="325">
        <v>0</v>
      </c>
      <c r="N212" s="325">
        <v>650</v>
      </c>
      <c r="O212" s="325">
        <v>336607.4</v>
      </c>
    </row>
    <row r="213" spans="2:15" ht="25.5" x14ac:dyDescent="0.2">
      <c r="B213" s="24" t="s">
        <v>4066</v>
      </c>
      <c r="C213" s="24" t="s">
        <v>611</v>
      </c>
      <c r="D213" s="25" t="s">
        <v>4067</v>
      </c>
      <c r="E213" s="325">
        <v>42393336.5</v>
      </c>
      <c r="F213" s="325">
        <v>38768657.700000003</v>
      </c>
      <c r="G213" s="325">
        <v>22530959.600000001</v>
      </c>
      <c r="H213" s="325">
        <v>1543905.1</v>
      </c>
      <c r="I213" s="325">
        <v>3624678.8000000003</v>
      </c>
      <c r="J213" s="325">
        <v>342241</v>
      </c>
      <c r="K213" s="325">
        <v>281836.2</v>
      </c>
      <c r="L213" s="325">
        <v>41261.800000000003</v>
      </c>
      <c r="M213" s="325">
        <v>58100</v>
      </c>
      <c r="N213" s="325">
        <v>60404.800000000003</v>
      </c>
      <c r="O213" s="325">
        <v>42735577.5</v>
      </c>
    </row>
    <row r="214" spans="2:15" ht="63.75" x14ac:dyDescent="0.2">
      <c r="B214" s="24" t="s">
        <v>4068</v>
      </c>
      <c r="C214" s="24" t="s">
        <v>4069</v>
      </c>
      <c r="D214" s="25" t="s">
        <v>4070</v>
      </c>
      <c r="E214" s="325">
        <v>1346370.1</v>
      </c>
      <c r="F214" s="325">
        <v>1316370.1000000001</v>
      </c>
      <c r="G214" s="325">
        <v>884887.1</v>
      </c>
      <c r="H214" s="325">
        <v>10448.799999999999</v>
      </c>
      <c r="I214" s="325">
        <v>30000</v>
      </c>
      <c r="J214" s="325">
        <v>191451.7</v>
      </c>
      <c r="K214" s="325">
        <v>150960.6</v>
      </c>
      <c r="L214" s="325">
        <v>27005.600000000002</v>
      </c>
      <c r="M214" s="325">
        <v>7811.3</v>
      </c>
      <c r="N214" s="325">
        <v>40491.1</v>
      </c>
      <c r="O214" s="325">
        <v>1537821.8</v>
      </c>
    </row>
    <row r="215" spans="2:15" ht="89.25" x14ac:dyDescent="0.2">
      <c r="B215" s="24" t="s">
        <v>4071</v>
      </c>
      <c r="C215" s="24" t="s">
        <v>4072</v>
      </c>
      <c r="D215" s="25" t="s">
        <v>3548</v>
      </c>
      <c r="E215" s="26">
        <v>1897681.6</v>
      </c>
      <c r="F215" s="26">
        <v>1874705.3</v>
      </c>
      <c r="G215" s="26">
        <v>1408009.8</v>
      </c>
      <c r="H215" s="26">
        <v>0</v>
      </c>
      <c r="I215" s="26">
        <v>22976.3</v>
      </c>
      <c r="J215" s="26">
        <v>125000</v>
      </c>
      <c r="K215" s="26">
        <v>103181.2</v>
      </c>
      <c r="L215" s="26">
        <v>47838.5</v>
      </c>
      <c r="M215" s="26">
        <v>0</v>
      </c>
      <c r="N215" s="26">
        <v>21818.799999999999</v>
      </c>
      <c r="O215" s="26">
        <f>J215+E215</f>
        <v>2022681.6000000001</v>
      </c>
    </row>
    <row r="216" spans="2:15" ht="25.5" x14ac:dyDescent="0.2">
      <c r="B216" s="24" t="s">
        <v>4073</v>
      </c>
      <c r="C216" s="24" t="s">
        <v>611</v>
      </c>
      <c r="D216" s="25" t="s">
        <v>4074</v>
      </c>
      <c r="E216" s="26">
        <v>4477332.8</v>
      </c>
      <c r="F216" s="26">
        <v>0</v>
      </c>
      <c r="G216" s="26">
        <v>0</v>
      </c>
      <c r="H216" s="26">
        <v>0</v>
      </c>
      <c r="I216" s="26">
        <v>4477332.8</v>
      </c>
      <c r="J216" s="26">
        <v>130036.6</v>
      </c>
      <c r="K216" s="26">
        <v>0</v>
      </c>
      <c r="L216" s="26">
        <v>0</v>
      </c>
      <c r="M216" s="26">
        <v>0</v>
      </c>
      <c r="N216" s="26">
        <v>130036.6</v>
      </c>
      <c r="O216" s="26">
        <f>J216+E216</f>
        <v>4607369.3999999994</v>
      </c>
    </row>
    <row r="217" spans="2:15" ht="38.25" x14ac:dyDescent="0.2">
      <c r="B217" s="24" t="s">
        <v>4075</v>
      </c>
      <c r="C217" s="24" t="s">
        <v>970</v>
      </c>
      <c r="D217" s="25" t="s">
        <v>4076</v>
      </c>
      <c r="E217" s="26">
        <v>600000</v>
      </c>
      <c r="F217" s="26">
        <v>0</v>
      </c>
      <c r="G217" s="26">
        <v>0</v>
      </c>
      <c r="H217" s="26">
        <v>0</v>
      </c>
      <c r="I217" s="26">
        <v>600000</v>
      </c>
      <c r="J217" s="26">
        <v>87315.6</v>
      </c>
      <c r="K217" s="26">
        <v>0</v>
      </c>
      <c r="L217" s="26">
        <v>0</v>
      </c>
      <c r="M217" s="26">
        <v>0</v>
      </c>
      <c r="N217" s="26">
        <v>87315.6</v>
      </c>
      <c r="O217" s="26">
        <f>J217+E217</f>
        <v>687315.6</v>
      </c>
    </row>
    <row r="218" spans="2:15" ht="89.25" x14ac:dyDescent="0.2">
      <c r="B218" s="24" t="s">
        <v>4077</v>
      </c>
      <c r="C218" s="24" t="s">
        <v>4078</v>
      </c>
      <c r="D218" s="25" t="s">
        <v>4079</v>
      </c>
      <c r="E218" s="26">
        <v>57800</v>
      </c>
      <c r="F218" s="26">
        <v>12528.1</v>
      </c>
      <c r="G218" s="26">
        <v>0</v>
      </c>
      <c r="H218" s="26">
        <v>0</v>
      </c>
      <c r="I218" s="26">
        <v>45271.9</v>
      </c>
      <c r="J218" s="26">
        <v>42755.1</v>
      </c>
      <c r="K218" s="26">
        <v>12103.9</v>
      </c>
      <c r="L218" s="26">
        <v>0</v>
      </c>
      <c r="M218" s="26">
        <v>0</v>
      </c>
      <c r="N218" s="26">
        <v>30651.200000000001</v>
      </c>
      <c r="O218" s="26">
        <f>J218+E218</f>
        <v>100555.1</v>
      </c>
    </row>
    <row r="219" spans="2:15" ht="51" x14ac:dyDescent="0.2">
      <c r="B219" s="24" t="s">
        <v>4080</v>
      </c>
      <c r="C219" s="24" t="s">
        <v>611</v>
      </c>
      <c r="D219" s="25" t="s">
        <v>4081</v>
      </c>
      <c r="E219" s="26">
        <v>0</v>
      </c>
      <c r="F219" s="26">
        <v>0</v>
      </c>
      <c r="G219" s="26">
        <v>0</v>
      </c>
      <c r="H219" s="26">
        <v>0</v>
      </c>
      <c r="I219" s="26">
        <v>0</v>
      </c>
      <c r="J219" s="26">
        <v>3600000</v>
      </c>
      <c r="K219" s="26">
        <v>0</v>
      </c>
      <c r="L219" s="26">
        <v>0</v>
      </c>
      <c r="M219" s="26">
        <v>0</v>
      </c>
      <c r="N219" s="26">
        <v>3600000</v>
      </c>
      <c r="O219" s="26">
        <f>J219+E219</f>
        <v>3600000</v>
      </c>
    </row>
    <row r="220" spans="2:15" ht="13.5" x14ac:dyDescent="0.2">
      <c r="B220" s="18" t="s">
        <v>4082</v>
      </c>
      <c r="C220" s="19"/>
      <c r="D220" s="20" t="s">
        <v>4083</v>
      </c>
      <c r="E220" s="320">
        <v>17501060.199999999</v>
      </c>
      <c r="F220" s="320">
        <v>16879338</v>
      </c>
      <c r="G220" s="320">
        <v>373490.2</v>
      </c>
      <c r="H220" s="320">
        <v>34055.4</v>
      </c>
      <c r="I220" s="320">
        <v>621722.20000000007</v>
      </c>
      <c r="J220" s="320">
        <v>8532853.6999999993</v>
      </c>
      <c r="K220" s="320">
        <v>7614405.2000000002</v>
      </c>
      <c r="L220" s="320">
        <v>23082.9</v>
      </c>
      <c r="M220" s="320">
        <v>6430.7</v>
      </c>
      <c r="N220" s="320">
        <v>918448.5</v>
      </c>
      <c r="O220" s="320">
        <v>26033913.900000002</v>
      </c>
    </row>
    <row r="221" spans="2:15" ht="27" x14ac:dyDescent="0.2">
      <c r="B221" s="19" t="s">
        <v>4084</v>
      </c>
      <c r="C221" s="19"/>
      <c r="D221" s="22" t="s">
        <v>4085</v>
      </c>
      <c r="E221" s="421">
        <v>17497154.399999999</v>
      </c>
      <c r="F221" s="421">
        <v>16875432.199999999</v>
      </c>
      <c r="G221" s="421">
        <v>370556.4</v>
      </c>
      <c r="H221" s="421">
        <v>33856.400000000001</v>
      </c>
      <c r="I221" s="421">
        <v>621722.20000000007</v>
      </c>
      <c r="J221" s="421">
        <v>8532853.6999999993</v>
      </c>
      <c r="K221" s="421">
        <v>7614405.2000000002</v>
      </c>
      <c r="L221" s="421">
        <v>23082.9</v>
      </c>
      <c r="M221" s="421">
        <v>6430.7</v>
      </c>
      <c r="N221" s="421">
        <v>918448.5</v>
      </c>
      <c r="O221" s="421">
        <v>26030008.100000001</v>
      </c>
    </row>
    <row r="222" spans="2:15" ht="25.5" x14ac:dyDescent="0.2">
      <c r="B222" s="24" t="s">
        <v>4086</v>
      </c>
      <c r="C222" s="24" t="s">
        <v>4087</v>
      </c>
      <c r="D222" s="25" t="s">
        <v>4088</v>
      </c>
      <c r="E222" s="325">
        <v>37175</v>
      </c>
      <c r="F222" s="325">
        <v>37175</v>
      </c>
      <c r="G222" s="325">
        <v>25601.4</v>
      </c>
      <c r="H222" s="325">
        <v>3263.6</v>
      </c>
      <c r="I222" s="325">
        <v>0</v>
      </c>
      <c r="J222" s="325">
        <v>200</v>
      </c>
      <c r="K222" s="325">
        <v>200</v>
      </c>
      <c r="L222" s="325">
        <v>0</v>
      </c>
      <c r="M222" s="325">
        <v>0</v>
      </c>
      <c r="N222" s="325">
        <v>0</v>
      </c>
      <c r="O222" s="325">
        <v>37375</v>
      </c>
    </row>
    <row r="223" spans="2:15" ht="38.25" x14ac:dyDescent="0.2">
      <c r="B223" s="24" t="s">
        <v>4089</v>
      </c>
      <c r="C223" s="24" t="s">
        <v>4087</v>
      </c>
      <c r="D223" s="25" t="s">
        <v>2689</v>
      </c>
      <c r="E223" s="325">
        <v>2584.6</v>
      </c>
      <c r="F223" s="325">
        <v>2584.6</v>
      </c>
      <c r="G223" s="325">
        <v>2036.6000000000001</v>
      </c>
      <c r="H223" s="325">
        <v>100</v>
      </c>
      <c r="I223" s="325">
        <v>0</v>
      </c>
      <c r="J223" s="325">
        <v>100</v>
      </c>
      <c r="K223" s="325">
        <v>100</v>
      </c>
      <c r="L223" s="325">
        <v>73.400000000000006</v>
      </c>
      <c r="M223" s="325">
        <v>4.7</v>
      </c>
      <c r="N223" s="325">
        <v>0</v>
      </c>
      <c r="O223" s="325">
        <v>2684.6</v>
      </c>
    </row>
    <row r="224" spans="2:15" ht="127.5" x14ac:dyDescent="0.2">
      <c r="B224" s="24" t="s">
        <v>2690</v>
      </c>
      <c r="C224" s="24" t="s">
        <v>2691</v>
      </c>
      <c r="D224" s="25" t="s">
        <v>4014</v>
      </c>
      <c r="E224" s="325">
        <v>447327.9</v>
      </c>
      <c r="F224" s="325">
        <v>12137.1</v>
      </c>
      <c r="G224" s="325">
        <v>4949.2</v>
      </c>
      <c r="H224" s="325">
        <v>291.8</v>
      </c>
      <c r="I224" s="325">
        <v>435190.8</v>
      </c>
      <c r="J224" s="325">
        <v>224401.2</v>
      </c>
      <c r="K224" s="325">
        <v>4112.3</v>
      </c>
      <c r="L224" s="325">
        <v>112</v>
      </c>
      <c r="M224" s="325">
        <v>38</v>
      </c>
      <c r="N224" s="325">
        <v>220288.9</v>
      </c>
      <c r="O224" s="325">
        <v>671729.1</v>
      </c>
    </row>
    <row r="225" spans="2:15" ht="54" customHeight="1" x14ac:dyDescent="0.2">
      <c r="B225" s="24" t="s">
        <v>2692</v>
      </c>
      <c r="C225" s="24" t="s">
        <v>1395</v>
      </c>
      <c r="D225" s="25" t="s">
        <v>2693</v>
      </c>
      <c r="E225" s="325">
        <v>23233</v>
      </c>
      <c r="F225" s="325">
        <v>23233</v>
      </c>
      <c r="G225" s="325">
        <v>142.9</v>
      </c>
      <c r="H225" s="325">
        <v>0</v>
      </c>
      <c r="I225" s="325">
        <v>0</v>
      </c>
      <c r="J225" s="325">
        <v>0</v>
      </c>
      <c r="K225" s="325">
        <v>0</v>
      </c>
      <c r="L225" s="325">
        <v>0</v>
      </c>
      <c r="M225" s="325">
        <v>0</v>
      </c>
      <c r="N225" s="325">
        <v>0</v>
      </c>
      <c r="O225" s="325">
        <v>23233</v>
      </c>
    </row>
    <row r="226" spans="2:15" ht="89.25" x14ac:dyDescent="0.2">
      <c r="B226" s="24" t="s">
        <v>2694</v>
      </c>
      <c r="C226" s="24" t="s">
        <v>2695</v>
      </c>
      <c r="D226" s="25" t="s">
        <v>2696</v>
      </c>
      <c r="E226" s="325">
        <v>103569.40000000001</v>
      </c>
      <c r="F226" s="325">
        <v>103569.40000000001</v>
      </c>
      <c r="G226" s="325">
        <v>52124.6</v>
      </c>
      <c r="H226" s="325">
        <v>14858.4</v>
      </c>
      <c r="I226" s="325">
        <v>0</v>
      </c>
      <c r="J226" s="325">
        <v>2168.5</v>
      </c>
      <c r="K226" s="325">
        <v>1968.5</v>
      </c>
      <c r="L226" s="325">
        <v>156.4</v>
      </c>
      <c r="M226" s="325">
        <v>660</v>
      </c>
      <c r="N226" s="325">
        <v>200</v>
      </c>
      <c r="O226" s="325">
        <v>105737.90000000001</v>
      </c>
    </row>
    <row r="227" spans="2:15" ht="89.25" x14ac:dyDescent="0.2">
      <c r="B227" s="24" t="s">
        <v>2697</v>
      </c>
      <c r="C227" s="24" t="s">
        <v>2698</v>
      </c>
      <c r="D227" s="25" t="s">
        <v>2699</v>
      </c>
      <c r="E227" s="325">
        <v>33482.1</v>
      </c>
      <c r="F227" s="325">
        <v>33482.1</v>
      </c>
      <c r="G227" s="325">
        <v>19303.099999999999</v>
      </c>
      <c r="H227" s="325">
        <v>2556.1</v>
      </c>
      <c r="I227" s="325">
        <v>0</v>
      </c>
      <c r="J227" s="325">
        <v>7262.2</v>
      </c>
      <c r="K227" s="325">
        <v>6902.2</v>
      </c>
      <c r="L227" s="325">
        <v>1334.4</v>
      </c>
      <c r="M227" s="325">
        <v>890</v>
      </c>
      <c r="N227" s="325">
        <v>360</v>
      </c>
      <c r="O227" s="325">
        <v>40744.300000000003</v>
      </c>
    </row>
    <row r="228" spans="2:15" ht="63.75" x14ac:dyDescent="0.2">
      <c r="B228" s="24" t="s">
        <v>2700</v>
      </c>
      <c r="C228" s="24" t="s">
        <v>2701</v>
      </c>
      <c r="D228" s="25" t="s">
        <v>2702</v>
      </c>
      <c r="E228" s="325">
        <v>129497.1</v>
      </c>
      <c r="F228" s="325">
        <v>129497.1</v>
      </c>
      <c r="G228" s="325">
        <v>101866.3</v>
      </c>
      <c r="H228" s="325">
        <v>3344.7000000000003</v>
      </c>
      <c r="I228" s="325">
        <v>0</v>
      </c>
      <c r="J228" s="325">
        <v>5383.6</v>
      </c>
      <c r="K228" s="325">
        <v>5074.5</v>
      </c>
      <c r="L228" s="325">
        <v>1751.2</v>
      </c>
      <c r="M228" s="325">
        <v>692</v>
      </c>
      <c r="N228" s="325">
        <v>309.10000000000002</v>
      </c>
      <c r="O228" s="325">
        <v>134880.70000000001</v>
      </c>
    </row>
    <row r="229" spans="2:15" ht="51" x14ac:dyDescent="0.2">
      <c r="B229" s="24" t="s">
        <v>2703</v>
      </c>
      <c r="C229" s="24" t="s">
        <v>245</v>
      </c>
      <c r="D229" s="25" t="s">
        <v>2704</v>
      </c>
      <c r="E229" s="325">
        <v>4021253.5</v>
      </c>
      <c r="F229" s="325">
        <v>4018853.5</v>
      </c>
      <c r="G229" s="325">
        <v>0</v>
      </c>
      <c r="H229" s="325">
        <v>0</v>
      </c>
      <c r="I229" s="325">
        <v>2400</v>
      </c>
      <c r="J229" s="325">
        <v>1040637.8</v>
      </c>
      <c r="K229" s="325">
        <v>988567.70000000007</v>
      </c>
      <c r="L229" s="325">
        <v>0</v>
      </c>
      <c r="M229" s="325">
        <v>0</v>
      </c>
      <c r="N229" s="325">
        <v>52070.1</v>
      </c>
      <c r="O229" s="325">
        <v>5061891.3</v>
      </c>
    </row>
    <row r="230" spans="2:15" ht="51" x14ac:dyDescent="0.2">
      <c r="B230" s="24" t="s">
        <v>2705</v>
      </c>
      <c r="C230" s="24" t="s">
        <v>958</v>
      </c>
      <c r="D230" s="25" t="s">
        <v>2706</v>
      </c>
      <c r="E230" s="325">
        <v>11423554.6</v>
      </c>
      <c r="F230" s="325">
        <v>11423554.6</v>
      </c>
      <c r="G230" s="325">
        <v>0</v>
      </c>
      <c r="H230" s="325">
        <v>0</v>
      </c>
      <c r="I230" s="325">
        <v>0</v>
      </c>
      <c r="J230" s="325">
        <v>6765103.2999999998</v>
      </c>
      <c r="K230" s="325">
        <v>6248260.4000000004</v>
      </c>
      <c r="L230" s="325">
        <v>0</v>
      </c>
      <c r="M230" s="325">
        <v>0</v>
      </c>
      <c r="N230" s="325">
        <v>516842.9</v>
      </c>
      <c r="O230" s="325">
        <v>18188657.900000002</v>
      </c>
    </row>
    <row r="231" spans="2:15" ht="38.25" x14ac:dyDescent="0.2">
      <c r="B231" s="24" t="s">
        <v>2707</v>
      </c>
      <c r="C231" s="24" t="s">
        <v>2708</v>
      </c>
      <c r="D231" s="25" t="s">
        <v>2709</v>
      </c>
      <c r="E231" s="325">
        <v>126049.90000000001</v>
      </c>
      <c r="F231" s="325">
        <v>80418.3</v>
      </c>
      <c r="G231" s="325">
        <v>37739.300000000003</v>
      </c>
      <c r="H231" s="325">
        <v>2601.4</v>
      </c>
      <c r="I231" s="325">
        <v>45631.6</v>
      </c>
      <c r="J231" s="325">
        <v>8865.7999999999993</v>
      </c>
      <c r="K231" s="325">
        <v>8660.7999999999993</v>
      </c>
      <c r="L231" s="325">
        <v>1431.3</v>
      </c>
      <c r="M231" s="325">
        <v>495</v>
      </c>
      <c r="N231" s="325">
        <v>205</v>
      </c>
      <c r="O231" s="325">
        <v>134915.70000000001</v>
      </c>
    </row>
    <row r="232" spans="2:15" ht="51" x14ac:dyDescent="0.2">
      <c r="B232" s="24" t="s">
        <v>2710</v>
      </c>
      <c r="C232" s="24" t="s">
        <v>4087</v>
      </c>
      <c r="D232" s="25" t="s">
        <v>2711</v>
      </c>
      <c r="E232" s="26">
        <v>3000</v>
      </c>
      <c r="F232" s="26">
        <v>3000</v>
      </c>
      <c r="G232" s="26">
        <v>0</v>
      </c>
      <c r="H232" s="26">
        <v>0</v>
      </c>
      <c r="I232" s="26">
        <v>0</v>
      </c>
      <c r="J232" s="26">
        <v>0</v>
      </c>
      <c r="K232" s="26">
        <v>0</v>
      </c>
      <c r="L232" s="26">
        <v>0</v>
      </c>
      <c r="M232" s="26">
        <v>0</v>
      </c>
      <c r="N232" s="26">
        <v>0</v>
      </c>
      <c r="O232" s="26">
        <f>J232+E232</f>
        <v>3000</v>
      </c>
    </row>
    <row r="233" spans="2:15" ht="63.75" x14ac:dyDescent="0.2">
      <c r="B233" s="24" t="s">
        <v>2712</v>
      </c>
      <c r="C233" s="24" t="s">
        <v>4087</v>
      </c>
      <c r="D233" s="25" t="s">
        <v>2713</v>
      </c>
      <c r="E233" s="26">
        <v>18000</v>
      </c>
      <c r="F233" s="26">
        <v>18000</v>
      </c>
      <c r="G233" s="26">
        <v>0</v>
      </c>
      <c r="H233" s="26">
        <v>0</v>
      </c>
      <c r="I233" s="26">
        <v>0</v>
      </c>
      <c r="J233" s="26">
        <v>0</v>
      </c>
      <c r="K233" s="26">
        <v>0</v>
      </c>
      <c r="L233" s="26">
        <v>0</v>
      </c>
      <c r="M233" s="26">
        <v>0</v>
      </c>
      <c r="N233" s="26">
        <v>0</v>
      </c>
      <c r="O233" s="26">
        <f>J233+E233</f>
        <v>18000</v>
      </c>
    </row>
    <row r="234" spans="2:15" ht="127.5" x14ac:dyDescent="0.2">
      <c r="B234" s="24" t="s">
        <v>2714</v>
      </c>
      <c r="C234" s="24" t="s">
        <v>2479</v>
      </c>
      <c r="D234" s="25" t="s">
        <v>4015</v>
      </c>
      <c r="E234" s="325">
        <v>14916.5</v>
      </c>
      <c r="F234" s="325">
        <v>14916.5</v>
      </c>
      <c r="G234" s="325">
        <v>10717.300000000001</v>
      </c>
      <c r="H234" s="325">
        <v>728.1</v>
      </c>
      <c r="I234" s="325">
        <v>0</v>
      </c>
      <c r="J234" s="325">
        <v>11434.800000000001</v>
      </c>
      <c r="K234" s="325">
        <v>10409.799999999999</v>
      </c>
      <c r="L234" s="325">
        <v>4104.1000000000004</v>
      </c>
      <c r="M234" s="325">
        <v>2166.6999999999998</v>
      </c>
      <c r="N234" s="325">
        <v>1025</v>
      </c>
      <c r="O234" s="325">
        <v>26351.3</v>
      </c>
    </row>
    <row r="235" spans="2:15" ht="38.25" x14ac:dyDescent="0.2">
      <c r="B235" s="24" t="s">
        <v>2715</v>
      </c>
      <c r="C235" s="24" t="s">
        <v>958</v>
      </c>
      <c r="D235" s="25" t="s">
        <v>2716</v>
      </c>
      <c r="E235" s="325">
        <v>612471.69999999995</v>
      </c>
      <c r="F235" s="325">
        <v>612471.69999999995</v>
      </c>
      <c r="G235" s="325">
        <v>0</v>
      </c>
      <c r="H235" s="325">
        <v>0</v>
      </c>
      <c r="I235" s="325">
        <v>0</v>
      </c>
      <c r="J235" s="325">
        <v>332972.2</v>
      </c>
      <c r="K235" s="325">
        <v>308612.5</v>
      </c>
      <c r="L235" s="325">
        <v>0</v>
      </c>
      <c r="M235" s="325">
        <v>0</v>
      </c>
      <c r="N235" s="325">
        <v>24359.7</v>
      </c>
      <c r="O235" s="325">
        <v>945443.9</v>
      </c>
    </row>
    <row r="236" spans="2:15" ht="89.25" x14ac:dyDescent="0.2">
      <c r="B236" s="24" t="s">
        <v>2717</v>
      </c>
      <c r="C236" s="24" t="s">
        <v>2691</v>
      </c>
      <c r="D236" s="25" t="s">
        <v>1988</v>
      </c>
      <c r="E236" s="325">
        <v>74914.899999999994</v>
      </c>
      <c r="F236" s="325">
        <v>70</v>
      </c>
      <c r="G236" s="325">
        <v>0</v>
      </c>
      <c r="H236" s="325">
        <v>0</v>
      </c>
      <c r="I236" s="325">
        <v>74844.899999999994</v>
      </c>
      <c r="J236" s="325">
        <v>17552.2</v>
      </c>
      <c r="K236" s="325">
        <v>0</v>
      </c>
      <c r="L236" s="325">
        <v>0</v>
      </c>
      <c r="M236" s="325">
        <v>0</v>
      </c>
      <c r="N236" s="325">
        <v>17552.2</v>
      </c>
      <c r="O236" s="325">
        <v>92467.1</v>
      </c>
    </row>
    <row r="237" spans="2:15" ht="25.5" x14ac:dyDescent="0.2">
      <c r="B237" s="24" t="s">
        <v>1989</v>
      </c>
      <c r="C237" s="24" t="s">
        <v>594</v>
      </c>
      <c r="D237" s="25" t="s">
        <v>1990</v>
      </c>
      <c r="E237" s="325">
        <v>43079</v>
      </c>
      <c r="F237" s="325">
        <v>43079</v>
      </c>
      <c r="G237" s="325">
        <v>31780.799999999999</v>
      </c>
      <c r="H237" s="325">
        <v>3889.6</v>
      </c>
      <c r="I237" s="325">
        <v>0</v>
      </c>
      <c r="J237" s="325">
        <v>3027.9</v>
      </c>
      <c r="K237" s="325">
        <v>2809.9</v>
      </c>
      <c r="L237" s="325">
        <v>243</v>
      </c>
      <c r="M237" s="325">
        <v>915</v>
      </c>
      <c r="N237" s="325">
        <v>218</v>
      </c>
      <c r="O237" s="325">
        <v>46106.9</v>
      </c>
    </row>
    <row r="238" spans="2:15" ht="38.25" x14ac:dyDescent="0.2">
      <c r="B238" s="24" t="s">
        <v>1991</v>
      </c>
      <c r="C238" s="24" t="s">
        <v>1395</v>
      </c>
      <c r="D238" s="25" t="s">
        <v>1992</v>
      </c>
      <c r="E238" s="325">
        <v>13047.800000000001</v>
      </c>
      <c r="F238" s="325">
        <v>8353.2000000000007</v>
      </c>
      <c r="G238" s="325">
        <v>83.5</v>
      </c>
      <c r="H238" s="325">
        <v>178.20000000000002</v>
      </c>
      <c r="I238" s="325">
        <v>4694.6000000000004</v>
      </c>
      <c r="J238" s="325">
        <v>0</v>
      </c>
      <c r="K238" s="325">
        <v>0</v>
      </c>
      <c r="L238" s="325">
        <v>0</v>
      </c>
      <c r="M238" s="325">
        <v>0</v>
      </c>
      <c r="N238" s="325">
        <v>0</v>
      </c>
      <c r="O238" s="325">
        <v>13047.800000000001</v>
      </c>
    </row>
    <row r="239" spans="2:15" ht="25.5" x14ac:dyDescent="0.2">
      <c r="B239" s="24" t="s">
        <v>1993</v>
      </c>
      <c r="C239" s="24" t="s">
        <v>4359</v>
      </c>
      <c r="D239" s="25" t="s">
        <v>1994</v>
      </c>
      <c r="E239" s="325">
        <v>48960.3</v>
      </c>
      <c r="F239" s="325">
        <v>0</v>
      </c>
      <c r="G239" s="325">
        <v>0</v>
      </c>
      <c r="H239" s="325">
        <v>0</v>
      </c>
      <c r="I239" s="325">
        <v>48960.3</v>
      </c>
      <c r="J239" s="325">
        <v>55</v>
      </c>
      <c r="K239" s="325">
        <v>0</v>
      </c>
      <c r="L239" s="325">
        <v>0</v>
      </c>
      <c r="M239" s="325">
        <v>0</v>
      </c>
      <c r="N239" s="325">
        <v>55</v>
      </c>
      <c r="O239" s="325">
        <v>49015.3</v>
      </c>
    </row>
    <row r="240" spans="2:15" ht="63.75" x14ac:dyDescent="0.2">
      <c r="B240" s="24" t="s">
        <v>1995</v>
      </c>
      <c r="C240" s="24" t="s">
        <v>4087</v>
      </c>
      <c r="D240" s="25" t="s">
        <v>1996</v>
      </c>
      <c r="E240" s="325">
        <v>152510.20000000001</v>
      </c>
      <c r="F240" s="325">
        <v>142510.20000000001</v>
      </c>
      <c r="G240" s="325">
        <v>84211.400000000009</v>
      </c>
      <c r="H240" s="325">
        <v>2044.5</v>
      </c>
      <c r="I240" s="325">
        <v>10000</v>
      </c>
      <c r="J240" s="325">
        <v>24725.7</v>
      </c>
      <c r="K240" s="325">
        <v>24156.600000000002</v>
      </c>
      <c r="L240" s="325">
        <v>11501.9</v>
      </c>
      <c r="M240" s="325">
        <v>223.3</v>
      </c>
      <c r="N240" s="325">
        <v>569.1</v>
      </c>
      <c r="O240" s="325">
        <v>177235.9</v>
      </c>
    </row>
    <row r="241" spans="2:15" ht="51" x14ac:dyDescent="0.2">
      <c r="B241" s="24" t="s">
        <v>1997</v>
      </c>
      <c r="C241" s="24" t="s">
        <v>4087</v>
      </c>
      <c r="D241" s="25" t="s">
        <v>1998</v>
      </c>
      <c r="E241" s="26">
        <v>0</v>
      </c>
      <c r="F241" s="26">
        <v>0</v>
      </c>
      <c r="G241" s="26">
        <v>0</v>
      </c>
      <c r="H241" s="26">
        <v>0</v>
      </c>
      <c r="I241" s="26">
        <v>0</v>
      </c>
      <c r="J241" s="26">
        <v>4700</v>
      </c>
      <c r="K241" s="26">
        <v>4570</v>
      </c>
      <c r="L241" s="26">
        <v>2375.1999999999998</v>
      </c>
      <c r="M241" s="26">
        <v>346</v>
      </c>
      <c r="N241" s="26">
        <v>130</v>
      </c>
      <c r="O241" s="26">
        <f>J241+E241</f>
        <v>4700</v>
      </c>
    </row>
    <row r="242" spans="2:15" ht="51" x14ac:dyDescent="0.2">
      <c r="B242" s="24" t="s">
        <v>1999</v>
      </c>
      <c r="C242" s="24" t="s">
        <v>4356</v>
      </c>
      <c r="D242" s="25" t="s">
        <v>2000</v>
      </c>
      <c r="E242" s="26">
        <v>168526.9</v>
      </c>
      <c r="F242" s="26">
        <v>168526.9</v>
      </c>
      <c r="G242" s="26">
        <v>0</v>
      </c>
      <c r="H242" s="26">
        <v>0</v>
      </c>
      <c r="I242" s="26">
        <v>0</v>
      </c>
      <c r="J242" s="26">
        <v>84263.5</v>
      </c>
      <c r="K242" s="26">
        <v>0</v>
      </c>
      <c r="L242" s="26">
        <v>0</v>
      </c>
      <c r="M242" s="26">
        <v>0</v>
      </c>
      <c r="N242" s="26">
        <v>84263.5</v>
      </c>
      <c r="O242" s="26">
        <f>J242+E242</f>
        <v>252790.39999999999</v>
      </c>
    </row>
    <row r="243" spans="2:15" ht="27" x14ac:dyDescent="0.2">
      <c r="B243" s="19" t="s">
        <v>2001</v>
      </c>
      <c r="C243" s="19"/>
      <c r="D243" s="22" t="s">
        <v>2002</v>
      </c>
      <c r="E243" s="421">
        <v>3905.8</v>
      </c>
      <c r="F243" s="421">
        <v>3905.8</v>
      </c>
      <c r="G243" s="421">
        <v>2933.8</v>
      </c>
      <c r="H243" s="421">
        <v>199</v>
      </c>
      <c r="I243" s="421">
        <v>0</v>
      </c>
      <c r="J243" s="421">
        <v>0</v>
      </c>
      <c r="K243" s="421">
        <v>0</v>
      </c>
      <c r="L243" s="421">
        <v>0</v>
      </c>
      <c r="M243" s="421">
        <v>0</v>
      </c>
      <c r="N243" s="421">
        <v>0</v>
      </c>
      <c r="O243" s="421">
        <v>3905.8</v>
      </c>
    </row>
    <row r="244" spans="2:15" ht="25.5" x14ac:dyDescent="0.2">
      <c r="B244" s="24" t="s">
        <v>2003</v>
      </c>
      <c r="C244" s="24" t="s">
        <v>4087</v>
      </c>
      <c r="D244" s="25" t="s">
        <v>2004</v>
      </c>
      <c r="E244" s="325">
        <v>3905.8</v>
      </c>
      <c r="F244" s="325">
        <v>3905.8</v>
      </c>
      <c r="G244" s="325">
        <v>2933.8</v>
      </c>
      <c r="H244" s="325">
        <v>199</v>
      </c>
      <c r="I244" s="325">
        <v>0</v>
      </c>
      <c r="J244" s="325">
        <v>0</v>
      </c>
      <c r="K244" s="325">
        <v>0</v>
      </c>
      <c r="L244" s="325">
        <v>0</v>
      </c>
      <c r="M244" s="325">
        <v>0</v>
      </c>
      <c r="N244" s="325">
        <v>0</v>
      </c>
      <c r="O244" s="325">
        <v>3905.8</v>
      </c>
    </row>
    <row r="245" spans="2:15" ht="25.5" x14ac:dyDescent="0.2">
      <c r="B245" s="18" t="s">
        <v>2005</v>
      </c>
      <c r="C245" s="19"/>
      <c r="D245" s="20" t="s">
        <v>2006</v>
      </c>
      <c r="E245" s="320">
        <v>44894696.5</v>
      </c>
      <c r="F245" s="320">
        <v>44894696.5</v>
      </c>
      <c r="G245" s="320">
        <v>0</v>
      </c>
      <c r="H245" s="320">
        <v>0</v>
      </c>
      <c r="I245" s="320">
        <v>0</v>
      </c>
      <c r="J245" s="320">
        <v>0</v>
      </c>
      <c r="K245" s="320">
        <v>0</v>
      </c>
      <c r="L245" s="320">
        <v>0</v>
      </c>
      <c r="M245" s="320">
        <v>0</v>
      </c>
      <c r="N245" s="320">
        <v>0</v>
      </c>
      <c r="O245" s="320">
        <v>44894696.5</v>
      </c>
    </row>
    <row r="246" spans="2:15" ht="40.5" x14ac:dyDescent="0.2">
      <c r="B246" s="19" t="s">
        <v>2007</v>
      </c>
      <c r="C246" s="19"/>
      <c r="D246" s="22" t="s">
        <v>2006</v>
      </c>
      <c r="E246" s="421">
        <v>44894696.5</v>
      </c>
      <c r="F246" s="421">
        <v>44894696.5</v>
      </c>
      <c r="G246" s="421">
        <v>0</v>
      </c>
      <c r="H246" s="421">
        <v>0</v>
      </c>
      <c r="I246" s="421">
        <v>0</v>
      </c>
      <c r="J246" s="421">
        <v>0</v>
      </c>
      <c r="K246" s="421">
        <v>0</v>
      </c>
      <c r="L246" s="421">
        <v>0</v>
      </c>
      <c r="M246" s="421">
        <v>0</v>
      </c>
      <c r="N246" s="421">
        <v>0</v>
      </c>
      <c r="O246" s="421">
        <v>44894696.5</v>
      </c>
    </row>
    <row r="247" spans="2:15" ht="25.5" x14ac:dyDescent="0.2">
      <c r="B247" s="24" t="s">
        <v>2008</v>
      </c>
      <c r="C247" s="24" t="s">
        <v>2009</v>
      </c>
      <c r="D247" s="25" t="s">
        <v>2010</v>
      </c>
      <c r="E247" s="325">
        <v>44894696.5</v>
      </c>
      <c r="F247" s="325">
        <v>44894696.5</v>
      </c>
      <c r="G247" s="325">
        <v>0</v>
      </c>
      <c r="H247" s="325">
        <v>0</v>
      </c>
      <c r="I247" s="325">
        <v>0</v>
      </c>
      <c r="J247" s="325">
        <v>0</v>
      </c>
      <c r="K247" s="325">
        <v>0</v>
      </c>
      <c r="L247" s="325">
        <v>0</v>
      </c>
      <c r="M247" s="325">
        <v>0</v>
      </c>
      <c r="N247" s="325">
        <v>0</v>
      </c>
      <c r="O247" s="325">
        <v>44894696.5</v>
      </c>
    </row>
    <row r="248" spans="2:15" ht="25.5" x14ac:dyDescent="0.2">
      <c r="B248" s="18" t="s">
        <v>2011</v>
      </c>
      <c r="C248" s="19"/>
      <c r="D248" s="20" t="s">
        <v>2012</v>
      </c>
      <c r="E248" s="320">
        <v>9428550.8000000007</v>
      </c>
      <c r="F248" s="320">
        <v>8673921.1999999993</v>
      </c>
      <c r="G248" s="320">
        <v>1840889.2</v>
      </c>
      <c r="H248" s="320">
        <v>262039.9</v>
      </c>
      <c r="I248" s="320">
        <v>754629.6</v>
      </c>
      <c r="J248" s="320">
        <v>2700030.1</v>
      </c>
      <c r="K248" s="320">
        <v>2275394.9</v>
      </c>
      <c r="L248" s="320">
        <v>114274.6</v>
      </c>
      <c r="M248" s="320">
        <v>59783.5</v>
      </c>
      <c r="N248" s="320">
        <v>424635.2</v>
      </c>
      <c r="O248" s="320">
        <v>12128580.9</v>
      </c>
    </row>
    <row r="249" spans="2:15" ht="27" x14ac:dyDescent="0.2">
      <c r="B249" s="19" t="s">
        <v>2013</v>
      </c>
      <c r="C249" s="19"/>
      <c r="D249" s="22" t="s">
        <v>2014</v>
      </c>
      <c r="E249" s="421">
        <v>8449421.8000000007</v>
      </c>
      <c r="F249" s="421">
        <v>7694974.7999999998</v>
      </c>
      <c r="G249" s="421">
        <v>1103392.6000000001</v>
      </c>
      <c r="H249" s="421">
        <v>210506.80000000002</v>
      </c>
      <c r="I249" s="421">
        <v>754447</v>
      </c>
      <c r="J249" s="421">
        <v>2456841.4</v>
      </c>
      <c r="K249" s="421">
        <v>2038386.2</v>
      </c>
      <c r="L249" s="421">
        <v>50089.200000000004</v>
      </c>
      <c r="M249" s="421">
        <v>18833.5</v>
      </c>
      <c r="N249" s="421">
        <v>418455.2</v>
      </c>
      <c r="O249" s="421">
        <v>10906263.200000001</v>
      </c>
    </row>
    <row r="250" spans="2:15" ht="25.5" x14ac:dyDescent="0.2">
      <c r="B250" s="24" t="s">
        <v>2015</v>
      </c>
      <c r="C250" s="24" t="s">
        <v>2016</v>
      </c>
      <c r="D250" s="25" t="s">
        <v>2017</v>
      </c>
      <c r="E250" s="325">
        <v>28804</v>
      </c>
      <c r="F250" s="325">
        <v>28804</v>
      </c>
      <c r="G250" s="325">
        <v>20323.900000000001</v>
      </c>
      <c r="H250" s="325">
        <v>1664.5</v>
      </c>
      <c r="I250" s="325">
        <v>0</v>
      </c>
      <c r="J250" s="325">
        <v>1477.3</v>
      </c>
      <c r="K250" s="325">
        <v>1477.3</v>
      </c>
      <c r="L250" s="325">
        <v>0</v>
      </c>
      <c r="M250" s="325">
        <v>600</v>
      </c>
      <c r="N250" s="325">
        <v>0</v>
      </c>
      <c r="O250" s="325">
        <v>30281.3</v>
      </c>
    </row>
    <row r="251" spans="2:15" ht="114.75" x14ac:dyDescent="0.2">
      <c r="B251" s="24" t="s">
        <v>2018</v>
      </c>
      <c r="C251" s="24" t="s">
        <v>1395</v>
      </c>
      <c r="D251" s="25" t="s">
        <v>4016</v>
      </c>
      <c r="E251" s="325">
        <v>42218.700000000004</v>
      </c>
      <c r="F251" s="325">
        <v>0</v>
      </c>
      <c r="G251" s="325">
        <v>0</v>
      </c>
      <c r="H251" s="325">
        <v>0</v>
      </c>
      <c r="I251" s="325">
        <v>42218.700000000004</v>
      </c>
      <c r="J251" s="325">
        <v>43297</v>
      </c>
      <c r="K251" s="325">
        <v>0</v>
      </c>
      <c r="L251" s="325">
        <v>0</v>
      </c>
      <c r="M251" s="325">
        <v>0</v>
      </c>
      <c r="N251" s="325">
        <v>43297</v>
      </c>
      <c r="O251" s="325">
        <v>85515.7</v>
      </c>
    </row>
    <row r="252" spans="2:15" ht="63.75" x14ac:dyDescent="0.2">
      <c r="B252" s="24" t="s">
        <v>2019</v>
      </c>
      <c r="C252" s="24" t="s">
        <v>958</v>
      </c>
      <c r="D252" s="25" t="s">
        <v>2020</v>
      </c>
      <c r="E252" s="325">
        <v>802957.1</v>
      </c>
      <c r="F252" s="325">
        <v>802957.1</v>
      </c>
      <c r="G252" s="325">
        <v>0</v>
      </c>
      <c r="H252" s="325">
        <v>0</v>
      </c>
      <c r="I252" s="325">
        <v>0</v>
      </c>
      <c r="J252" s="325">
        <v>2198315.2999999998</v>
      </c>
      <c r="K252" s="325">
        <v>1839964.3</v>
      </c>
      <c r="L252" s="325">
        <v>0</v>
      </c>
      <c r="M252" s="325">
        <v>0</v>
      </c>
      <c r="N252" s="325">
        <v>358351</v>
      </c>
      <c r="O252" s="325">
        <v>3001272.4</v>
      </c>
    </row>
    <row r="253" spans="2:15" ht="51" x14ac:dyDescent="0.2">
      <c r="B253" s="24" t="s">
        <v>2021</v>
      </c>
      <c r="C253" s="24" t="s">
        <v>2479</v>
      </c>
      <c r="D253" s="25" t="s">
        <v>2022</v>
      </c>
      <c r="E253" s="325">
        <v>160574.20000000001</v>
      </c>
      <c r="F253" s="325">
        <v>160574.20000000001</v>
      </c>
      <c r="G253" s="325">
        <v>119134.5</v>
      </c>
      <c r="H253" s="325">
        <v>4236.8999999999996</v>
      </c>
      <c r="I253" s="325">
        <v>0</v>
      </c>
      <c r="J253" s="325">
        <v>75784.100000000006</v>
      </c>
      <c r="K253" s="325">
        <v>72551.199999999997</v>
      </c>
      <c r="L253" s="325">
        <v>36438.6</v>
      </c>
      <c r="M253" s="325">
        <v>11226</v>
      </c>
      <c r="N253" s="325">
        <v>3232.9</v>
      </c>
      <c r="O253" s="325">
        <v>236358.30000000002</v>
      </c>
    </row>
    <row r="254" spans="2:15" ht="51" x14ac:dyDescent="0.2">
      <c r="B254" s="24" t="s">
        <v>2023</v>
      </c>
      <c r="C254" s="24" t="s">
        <v>4087</v>
      </c>
      <c r="D254" s="25" t="s">
        <v>2024</v>
      </c>
      <c r="E254" s="325">
        <v>1344.3</v>
      </c>
      <c r="F254" s="325">
        <v>1344.3</v>
      </c>
      <c r="G254" s="325">
        <v>1100.8</v>
      </c>
      <c r="H254" s="325">
        <v>0</v>
      </c>
      <c r="I254" s="325">
        <v>0</v>
      </c>
      <c r="J254" s="325">
        <v>0</v>
      </c>
      <c r="K254" s="325">
        <v>0</v>
      </c>
      <c r="L254" s="325">
        <v>0</v>
      </c>
      <c r="M254" s="325">
        <v>0</v>
      </c>
      <c r="N254" s="325">
        <v>0</v>
      </c>
      <c r="O254" s="325">
        <v>1344.3</v>
      </c>
    </row>
    <row r="255" spans="2:15" ht="63.75" x14ac:dyDescent="0.2">
      <c r="B255" s="24" t="s">
        <v>2025</v>
      </c>
      <c r="C255" s="24" t="s">
        <v>2026</v>
      </c>
      <c r="D255" s="25" t="s">
        <v>2027</v>
      </c>
      <c r="E255" s="325">
        <v>770088.70000000007</v>
      </c>
      <c r="F255" s="325">
        <v>770088.70000000007</v>
      </c>
      <c r="G255" s="325">
        <v>389231.4</v>
      </c>
      <c r="H255" s="325">
        <v>77201</v>
      </c>
      <c r="I255" s="325">
        <v>0</v>
      </c>
      <c r="J255" s="325">
        <v>11816.9</v>
      </c>
      <c r="K255" s="325">
        <v>10869.2</v>
      </c>
      <c r="L255" s="325">
        <v>3259.1</v>
      </c>
      <c r="M255" s="325">
        <v>1731.4</v>
      </c>
      <c r="N255" s="325">
        <v>947.7</v>
      </c>
      <c r="O255" s="325">
        <v>781905.6</v>
      </c>
    </row>
    <row r="256" spans="2:15" ht="51" x14ac:dyDescent="0.2">
      <c r="B256" s="24" t="s">
        <v>2028</v>
      </c>
      <c r="C256" s="24" t="s">
        <v>245</v>
      </c>
      <c r="D256" s="25" t="s">
        <v>2029</v>
      </c>
      <c r="E256" s="325">
        <v>5194.7</v>
      </c>
      <c r="F256" s="325">
        <v>5194.7</v>
      </c>
      <c r="G256" s="325">
        <v>0</v>
      </c>
      <c r="H256" s="325">
        <v>0</v>
      </c>
      <c r="I256" s="325">
        <v>0</v>
      </c>
      <c r="J256" s="325">
        <v>57362.8</v>
      </c>
      <c r="K256" s="325">
        <v>54299.4</v>
      </c>
      <c r="L256" s="325">
        <v>0</v>
      </c>
      <c r="M256" s="325">
        <v>0</v>
      </c>
      <c r="N256" s="325">
        <v>3063.4</v>
      </c>
      <c r="O256" s="325">
        <v>62557.5</v>
      </c>
    </row>
    <row r="257" spans="2:15" ht="102" x14ac:dyDescent="0.2">
      <c r="B257" s="24" t="s">
        <v>2030</v>
      </c>
      <c r="C257" s="24" t="s">
        <v>2026</v>
      </c>
      <c r="D257" s="25" t="s">
        <v>2031</v>
      </c>
      <c r="E257" s="325">
        <v>792880.9</v>
      </c>
      <c r="F257" s="325">
        <v>792880.9</v>
      </c>
      <c r="G257" s="325">
        <v>318517.5</v>
      </c>
      <c r="H257" s="325">
        <v>65519.1</v>
      </c>
      <c r="I257" s="325">
        <v>0</v>
      </c>
      <c r="J257" s="325">
        <v>12363.4</v>
      </c>
      <c r="K257" s="325">
        <v>10828</v>
      </c>
      <c r="L257" s="325">
        <v>3097.5</v>
      </c>
      <c r="M257" s="325">
        <v>1529.5</v>
      </c>
      <c r="N257" s="325">
        <v>1535.4</v>
      </c>
      <c r="O257" s="325">
        <v>805244.3</v>
      </c>
    </row>
    <row r="258" spans="2:15" ht="38.25" x14ac:dyDescent="0.2">
      <c r="B258" s="24" t="s">
        <v>2032</v>
      </c>
      <c r="C258" s="24" t="s">
        <v>1392</v>
      </c>
      <c r="D258" s="25" t="s">
        <v>2033</v>
      </c>
      <c r="E258" s="325">
        <v>313551.8</v>
      </c>
      <c r="F258" s="325">
        <v>313551.8</v>
      </c>
      <c r="G258" s="325">
        <v>145288.20000000001</v>
      </c>
      <c r="H258" s="325">
        <v>52148.5</v>
      </c>
      <c r="I258" s="325">
        <v>0</v>
      </c>
      <c r="J258" s="325">
        <v>6615.6</v>
      </c>
      <c r="K258" s="325">
        <v>5845.3</v>
      </c>
      <c r="L258" s="325">
        <v>370.40000000000003</v>
      </c>
      <c r="M258" s="325">
        <v>1824.6000000000001</v>
      </c>
      <c r="N258" s="325">
        <v>770.30000000000007</v>
      </c>
      <c r="O258" s="325">
        <v>320167.40000000002</v>
      </c>
    </row>
    <row r="259" spans="2:15" ht="89.25" x14ac:dyDescent="0.2">
      <c r="B259" s="24" t="s">
        <v>2034</v>
      </c>
      <c r="C259" s="24" t="s">
        <v>2035</v>
      </c>
      <c r="D259" s="25" t="s">
        <v>2036</v>
      </c>
      <c r="E259" s="325">
        <v>87604.6</v>
      </c>
      <c r="F259" s="325">
        <v>87604.6</v>
      </c>
      <c r="G259" s="325">
        <v>64186.1</v>
      </c>
      <c r="H259" s="325">
        <v>5631.2</v>
      </c>
      <c r="I259" s="325">
        <v>0</v>
      </c>
      <c r="J259" s="325">
        <v>11857.4</v>
      </c>
      <c r="K259" s="325">
        <v>11682.4</v>
      </c>
      <c r="L259" s="325">
        <v>6013.3</v>
      </c>
      <c r="M259" s="325">
        <v>655.5</v>
      </c>
      <c r="N259" s="325">
        <v>175</v>
      </c>
      <c r="O259" s="325">
        <v>99462</v>
      </c>
    </row>
    <row r="260" spans="2:15" ht="102" x14ac:dyDescent="0.2">
      <c r="B260" s="24" t="s">
        <v>2037</v>
      </c>
      <c r="C260" s="24" t="s">
        <v>2016</v>
      </c>
      <c r="D260" s="25" t="s">
        <v>4258</v>
      </c>
      <c r="E260" s="26">
        <v>358198.3</v>
      </c>
      <c r="F260" s="26">
        <v>358198.3</v>
      </c>
      <c r="G260" s="26">
        <v>0</v>
      </c>
      <c r="H260" s="26">
        <v>0</v>
      </c>
      <c r="I260" s="26">
        <v>0</v>
      </c>
      <c r="J260" s="26">
        <v>0</v>
      </c>
      <c r="K260" s="26">
        <v>0</v>
      </c>
      <c r="L260" s="26">
        <v>0</v>
      </c>
      <c r="M260" s="26">
        <v>0</v>
      </c>
      <c r="N260" s="26">
        <v>0</v>
      </c>
      <c r="O260" s="26">
        <f>J260+E260</f>
        <v>358198.3</v>
      </c>
    </row>
    <row r="261" spans="2:15" ht="38.25" x14ac:dyDescent="0.2">
      <c r="B261" s="24" t="s">
        <v>4259</v>
      </c>
      <c r="C261" s="24" t="s">
        <v>2016</v>
      </c>
      <c r="D261" s="25" t="s">
        <v>4260</v>
      </c>
      <c r="E261" s="325">
        <v>132252</v>
      </c>
      <c r="F261" s="325">
        <v>132252</v>
      </c>
      <c r="G261" s="325">
        <v>30951.3</v>
      </c>
      <c r="H261" s="325">
        <v>2906.2000000000003</v>
      </c>
      <c r="I261" s="325">
        <v>0</v>
      </c>
      <c r="J261" s="325">
        <v>3192.4</v>
      </c>
      <c r="K261" s="325">
        <v>3192.4</v>
      </c>
      <c r="L261" s="325">
        <v>697.6</v>
      </c>
      <c r="M261" s="325">
        <v>1071.2</v>
      </c>
      <c r="N261" s="325">
        <v>0</v>
      </c>
      <c r="O261" s="325">
        <v>135444.4</v>
      </c>
    </row>
    <row r="262" spans="2:15" ht="25.5" x14ac:dyDescent="0.2">
      <c r="B262" s="24" t="s">
        <v>4261</v>
      </c>
      <c r="C262" s="24" t="s">
        <v>2016</v>
      </c>
      <c r="D262" s="25" t="s">
        <v>4262</v>
      </c>
      <c r="E262" s="26">
        <v>203948.9</v>
      </c>
      <c r="F262" s="26">
        <v>203948.9</v>
      </c>
      <c r="G262" s="26">
        <v>0</v>
      </c>
      <c r="H262" s="26">
        <v>0</v>
      </c>
      <c r="I262" s="26">
        <v>0</v>
      </c>
      <c r="J262" s="26">
        <v>0</v>
      </c>
      <c r="K262" s="26">
        <v>0</v>
      </c>
      <c r="L262" s="26">
        <v>0</v>
      </c>
      <c r="M262" s="26">
        <v>0</v>
      </c>
      <c r="N262" s="26">
        <v>0</v>
      </c>
      <c r="O262" s="26">
        <f>J262+E262</f>
        <v>203948.9</v>
      </c>
    </row>
    <row r="263" spans="2:15" ht="51" x14ac:dyDescent="0.2">
      <c r="B263" s="24" t="s">
        <v>4263</v>
      </c>
      <c r="C263" s="24" t="s">
        <v>2016</v>
      </c>
      <c r="D263" s="25" t="s">
        <v>4264</v>
      </c>
      <c r="E263" s="26">
        <v>4149019</v>
      </c>
      <c r="F263" s="26">
        <v>3949019</v>
      </c>
      <c r="G263" s="26">
        <v>0</v>
      </c>
      <c r="H263" s="26">
        <v>0</v>
      </c>
      <c r="I263" s="26">
        <v>200000</v>
      </c>
      <c r="J263" s="26">
        <v>0</v>
      </c>
      <c r="K263" s="26">
        <v>0</v>
      </c>
      <c r="L263" s="26">
        <v>0</v>
      </c>
      <c r="M263" s="26">
        <v>0</v>
      </c>
      <c r="N263" s="26">
        <v>0</v>
      </c>
      <c r="O263" s="26">
        <f>J263+E263</f>
        <v>4149019</v>
      </c>
    </row>
    <row r="264" spans="2:15" ht="45" x14ac:dyDescent="0.2">
      <c r="B264" s="24"/>
      <c r="C264" s="19"/>
      <c r="D264" s="27" t="s">
        <v>4265</v>
      </c>
      <c r="E264" s="28">
        <v>200000</v>
      </c>
      <c r="F264" s="28">
        <v>0</v>
      </c>
      <c r="G264" s="28">
        <v>0</v>
      </c>
      <c r="H264" s="28">
        <v>0</v>
      </c>
      <c r="I264" s="28">
        <v>200000</v>
      </c>
      <c r="J264" s="28">
        <v>0</v>
      </c>
      <c r="K264" s="28">
        <v>0</v>
      </c>
      <c r="L264" s="28">
        <v>0</v>
      </c>
      <c r="M264" s="28">
        <v>0</v>
      </c>
      <c r="N264" s="28">
        <v>0</v>
      </c>
      <c r="O264" s="28">
        <f>J264+E264</f>
        <v>200000</v>
      </c>
    </row>
    <row r="265" spans="2:15" ht="51" x14ac:dyDescent="0.2">
      <c r="B265" s="24" t="s">
        <v>4266</v>
      </c>
      <c r="C265" s="24" t="s">
        <v>3490</v>
      </c>
      <c r="D265" s="25" t="s">
        <v>4267</v>
      </c>
      <c r="E265" s="325">
        <v>19184</v>
      </c>
      <c r="F265" s="325">
        <v>19184</v>
      </c>
      <c r="G265" s="325">
        <v>14658.9</v>
      </c>
      <c r="H265" s="325">
        <v>1199.4000000000001</v>
      </c>
      <c r="I265" s="325">
        <v>0</v>
      </c>
      <c r="J265" s="325">
        <v>1590</v>
      </c>
      <c r="K265" s="325">
        <v>1130</v>
      </c>
      <c r="L265" s="325">
        <v>212.70000000000002</v>
      </c>
      <c r="M265" s="325">
        <v>195.3</v>
      </c>
      <c r="N265" s="325">
        <v>460</v>
      </c>
      <c r="O265" s="325">
        <v>20774</v>
      </c>
    </row>
    <row r="266" spans="2:15" ht="83.65" customHeight="1" x14ac:dyDescent="0.2">
      <c r="B266" s="24" t="s">
        <v>4268</v>
      </c>
      <c r="C266" s="24" t="s">
        <v>2016</v>
      </c>
      <c r="D266" s="25" t="s">
        <v>4269</v>
      </c>
      <c r="E266" s="325">
        <v>60446.6</v>
      </c>
      <c r="F266" s="325">
        <v>58218.3</v>
      </c>
      <c r="G266" s="325">
        <v>0</v>
      </c>
      <c r="H266" s="325">
        <v>0</v>
      </c>
      <c r="I266" s="325">
        <v>2228.3000000000002</v>
      </c>
      <c r="J266" s="325">
        <v>0</v>
      </c>
      <c r="K266" s="325">
        <v>0</v>
      </c>
      <c r="L266" s="325">
        <v>0</v>
      </c>
      <c r="M266" s="325">
        <v>0</v>
      </c>
      <c r="N266" s="325">
        <v>0</v>
      </c>
      <c r="O266" s="325">
        <v>60446.6</v>
      </c>
    </row>
    <row r="267" spans="2:15" ht="51" x14ac:dyDescent="0.2">
      <c r="B267" s="24" t="s">
        <v>4270</v>
      </c>
      <c r="C267" s="24" t="s">
        <v>2016</v>
      </c>
      <c r="D267" s="25" t="s">
        <v>4271</v>
      </c>
      <c r="E267" s="26">
        <v>11154</v>
      </c>
      <c r="F267" s="26">
        <v>11154</v>
      </c>
      <c r="G267" s="26">
        <v>0</v>
      </c>
      <c r="H267" s="26">
        <v>0</v>
      </c>
      <c r="I267" s="26">
        <v>0</v>
      </c>
      <c r="J267" s="26">
        <v>0</v>
      </c>
      <c r="K267" s="26">
        <v>0</v>
      </c>
      <c r="L267" s="26">
        <v>0</v>
      </c>
      <c r="M267" s="26">
        <v>0</v>
      </c>
      <c r="N267" s="26">
        <v>0</v>
      </c>
      <c r="O267" s="26">
        <f>J267+E267</f>
        <v>11154</v>
      </c>
    </row>
    <row r="268" spans="2:15" ht="25.5" x14ac:dyDescent="0.2">
      <c r="B268" s="24" t="s">
        <v>4272</v>
      </c>
      <c r="C268" s="24" t="s">
        <v>2016</v>
      </c>
      <c r="D268" s="25" t="s">
        <v>4273</v>
      </c>
      <c r="E268" s="26">
        <v>0</v>
      </c>
      <c r="F268" s="26">
        <v>0</v>
      </c>
      <c r="G268" s="26">
        <v>0</v>
      </c>
      <c r="H268" s="26">
        <v>0</v>
      </c>
      <c r="I268" s="26">
        <v>0</v>
      </c>
      <c r="J268" s="26">
        <v>33169.199999999997</v>
      </c>
      <c r="K268" s="26">
        <v>26546.7</v>
      </c>
      <c r="L268" s="26">
        <v>0</v>
      </c>
      <c r="M268" s="26">
        <v>0</v>
      </c>
      <c r="N268" s="26">
        <v>6622.5</v>
      </c>
      <c r="O268" s="26">
        <f>J268+E268</f>
        <v>33169.199999999997</v>
      </c>
    </row>
    <row r="269" spans="2:15" ht="51" x14ac:dyDescent="0.2">
      <c r="B269" s="24" t="s">
        <v>4274</v>
      </c>
      <c r="C269" s="24" t="s">
        <v>2026</v>
      </c>
      <c r="D269" s="25" t="s">
        <v>4275</v>
      </c>
      <c r="E269" s="26">
        <v>395000</v>
      </c>
      <c r="F269" s="26">
        <v>0</v>
      </c>
      <c r="G269" s="26">
        <v>0</v>
      </c>
      <c r="H269" s="26">
        <v>0</v>
      </c>
      <c r="I269" s="26">
        <v>395000</v>
      </c>
      <c r="J269" s="26">
        <v>0</v>
      </c>
      <c r="K269" s="26">
        <v>0</v>
      </c>
      <c r="L269" s="26">
        <v>0</v>
      </c>
      <c r="M269" s="26">
        <v>0</v>
      </c>
      <c r="N269" s="26">
        <v>0</v>
      </c>
      <c r="O269" s="26">
        <f>J269+E269</f>
        <v>395000</v>
      </c>
    </row>
    <row r="270" spans="2:15" ht="25.5" x14ac:dyDescent="0.2">
      <c r="B270" s="24" t="s">
        <v>4276</v>
      </c>
      <c r="C270" s="24" t="s">
        <v>2485</v>
      </c>
      <c r="D270" s="25" t="s">
        <v>4277</v>
      </c>
      <c r="E270" s="26">
        <v>115000</v>
      </c>
      <c r="F270" s="26">
        <v>0</v>
      </c>
      <c r="G270" s="26">
        <v>0</v>
      </c>
      <c r="H270" s="26">
        <v>0</v>
      </c>
      <c r="I270" s="26">
        <v>115000</v>
      </c>
      <c r="J270" s="26">
        <v>0</v>
      </c>
      <c r="K270" s="26">
        <v>0</v>
      </c>
      <c r="L270" s="26">
        <v>0</v>
      </c>
      <c r="M270" s="26">
        <v>0</v>
      </c>
      <c r="N270" s="26">
        <v>0</v>
      </c>
      <c r="O270" s="26">
        <f t="shared" ref="O270:O333" si="1">J270+E270</f>
        <v>115000</v>
      </c>
    </row>
    <row r="271" spans="2:15" ht="27" x14ac:dyDescent="0.2">
      <c r="B271" s="19" t="s">
        <v>4278</v>
      </c>
      <c r="C271" s="19"/>
      <c r="D271" s="22" t="s">
        <v>4279</v>
      </c>
      <c r="E271" s="23">
        <v>6730.1</v>
      </c>
      <c r="F271" s="23">
        <v>6730.1</v>
      </c>
      <c r="G271" s="23">
        <v>4419</v>
      </c>
      <c r="H271" s="23">
        <v>330.9</v>
      </c>
      <c r="I271" s="23">
        <v>0</v>
      </c>
      <c r="J271" s="23">
        <v>0</v>
      </c>
      <c r="K271" s="23">
        <v>0</v>
      </c>
      <c r="L271" s="23">
        <v>0</v>
      </c>
      <c r="M271" s="23">
        <v>0</v>
      </c>
      <c r="N271" s="23">
        <v>0</v>
      </c>
      <c r="O271" s="23">
        <f t="shared" si="1"/>
        <v>6730.1</v>
      </c>
    </row>
    <row r="272" spans="2:15" ht="25.5" x14ac:dyDescent="0.2">
      <c r="B272" s="24" t="s">
        <v>4280</v>
      </c>
      <c r="C272" s="24" t="s">
        <v>2016</v>
      </c>
      <c r="D272" s="25" t="s">
        <v>4281</v>
      </c>
      <c r="E272" s="26">
        <v>6730.1</v>
      </c>
      <c r="F272" s="26">
        <v>6730.1</v>
      </c>
      <c r="G272" s="26">
        <v>4419</v>
      </c>
      <c r="H272" s="26">
        <v>330.9</v>
      </c>
      <c r="I272" s="26">
        <v>0</v>
      </c>
      <c r="J272" s="26">
        <v>0</v>
      </c>
      <c r="K272" s="26">
        <v>0</v>
      </c>
      <c r="L272" s="26">
        <v>0</v>
      </c>
      <c r="M272" s="26">
        <v>0</v>
      </c>
      <c r="N272" s="26">
        <v>0</v>
      </c>
      <c r="O272" s="26">
        <f t="shared" si="1"/>
        <v>6730.1</v>
      </c>
    </row>
    <row r="273" spans="2:15" ht="27" x14ac:dyDescent="0.2">
      <c r="B273" s="19" t="s">
        <v>4282</v>
      </c>
      <c r="C273" s="19"/>
      <c r="D273" s="22" t="s">
        <v>4283</v>
      </c>
      <c r="E273" s="23">
        <v>919.2</v>
      </c>
      <c r="F273" s="23">
        <v>919.2</v>
      </c>
      <c r="G273" s="23">
        <v>607.1</v>
      </c>
      <c r="H273" s="23">
        <v>66.5</v>
      </c>
      <c r="I273" s="23">
        <v>0</v>
      </c>
      <c r="J273" s="23">
        <v>0</v>
      </c>
      <c r="K273" s="23">
        <v>0</v>
      </c>
      <c r="L273" s="23">
        <v>0</v>
      </c>
      <c r="M273" s="23">
        <v>0</v>
      </c>
      <c r="N273" s="23">
        <v>0</v>
      </c>
      <c r="O273" s="23">
        <f t="shared" si="1"/>
        <v>919.2</v>
      </c>
    </row>
    <row r="274" spans="2:15" ht="25.5" x14ac:dyDescent="0.2">
      <c r="B274" s="24" t="s">
        <v>4284</v>
      </c>
      <c r="C274" s="24" t="s">
        <v>2016</v>
      </c>
      <c r="D274" s="25" t="s">
        <v>4285</v>
      </c>
      <c r="E274" s="26">
        <v>919.2</v>
      </c>
      <c r="F274" s="26">
        <v>919.2</v>
      </c>
      <c r="G274" s="26">
        <v>607.1</v>
      </c>
      <c r="H274" s="26">
        <v>66.5</v>
      </c>
      <c r="I274" s="26">
        <v>0</v>
      </c>
      <c r="J274" s="26">
        <v>0</v>
      </c>
      <c r="K274" s="26">
        <v>0</v>
      </c>
      <c r="L274" s="26">
        <v>0</v>
      </c>
      <c r="M274" s="26">
        <v>0</v>
      </c>
      <c r="N274" s="26">
        <v>0</v>
      </c>
      <c r="O274" s="26">
        <f t="shared" si="1"/>
        <v>919.2</v>
      </c>
    </row>
    <row r="275" spans="2:15" ht="27" x14ac:dyDescent="0.2">
      <c r="B275" s="19" t="s">
        <v>4286</v>
      </c>
      <c r="C275" s="19"/>
      <c r="D275" s="22" t="s">
        <v>4287</v>
      </c>
      <c r="E275" s="421">
        <v>971479.70000000007</v>
      </c>
      <c r="F275" s="421">
        <v>971297.1</v>
      </c>
      <c r="G275" s="421">
        <v>732470.5</v>
      </c>
      <c r="H275" s="421">
        <v>51135.700000000004</v>
      </c>
      <c r="I275" s="421">
        <v>182.6</v>
      </c>
      <c r="J275" s="421">
        <v>243188.7</v>
      </c>
      <c r="K275" s="421">
        <v>237008.7</v>
      </c>
      <c r="L275" s="421">
        <v>64185.4</v>
      </c>
      <c r="M275" s="421">
        <v>40950</v>
      </c>
      <c r="N275" s="421">
        <v>6180</v>
      </c>
      <c r="O275" s="421">
        <v>1214668.4000000001</v>
      </c>
    </row>
    <row r="276" spans="2:15" ht="25.5" x14ac:dyDescent="0.2">
      <c r="B276" s="24" t="s">
        <v>4288</v>
      </c>
      <c r="C276" s="24" t="s">
        <v>2016</v>
      </c>
      <c r="D276" s="25" t="s">
        <v>4289</v>
      </c>
      <c r="E276" s="26">
        <v>55544.800000000003</v>
      </c>
      <c r="F276" s="26">
        <v>55544.800000000003</v>
      </c>
      <c r="G276" s="26">
        <v>40484</v>
      </c>
      <c r="H276" s="26">
        <v>942.3</v>
      </c>
      <c r="I276" s="26">
        <v>0</v>
      </c>
      <c r="J276" s="26">
        <v>0</v>
      </c>
      <c r="K276" s="26">
        <v>0</v>
      </c>
      <c r="L276" s="26">
        <v>0</v>
      </c>
      <c r="M276" s="26">
        <v>0</v>
      </c>
      <c r="N276" s="26">
        <v>0</v>
      </c>
      <c r="O276" s="26">
        <f t="shared" si="1"/>
        <v>55544.800000000003</v>
      </c>
    </row>
    <row r="277" spans="2:15" ht="63.75" x14ac:dyDescent="0.2">
      <c r="B277" s="24" t="s">
        <v>4290</v>
      </c>
      <c r="C277" s="24" t="s">
        <v>4291</v>
      </c>
      <c r="D277" s="25" t="s">
        <v>4292</v>
      </c>
      <c r="E277" s="325">
        <v>915934.9</v>
      </c>
      <c r="F277" s="325">
        <v>915752.3</v>
      </c>
      <c r="G277" s="325">
        <v>691986.5</v>
      </c>
      <c r="H277" s="325">
        <v>50193.4</v>
      </c>
      <c r="I277" s="325">
        <v>182.6</v>
      </c>
      <c r="J277" s="325">
        <v>243188.7</v>
      </c>
      <c r="K277" s="325">
        <v>237008.7</v>
      </c>
      <c r="L277" s="325">
        <v>64185.4</v>
      </c>
      <c r="M277" s="325">
        <v>40950</v>
      </c>
      <c r="N277" s="325">
        <v>6180</v>
      </c>
      <c r="O277" s="325">
        <v>1159123.6000000001</v>
      </c>
    </row>
    <row r="278" spans="2:15" ht="25.5" x14ac:dyDescent="0.2">
      <c r="B278" s="18" t="s">
        <v>4293</v>
      </c>
      <c r="C278" s="19"/>
      <c r="D278" s="20" t="s">
        <v>4294</v>
      </c>
      <c r="E278" s="320">
        <v>44600725.600000001</v>
      </c>
      <c r="F278" s="320">
        <v>44600725.600000001</v>
      </c>
      <c r="G278" s="320">
        <v>0</v>
      </c>
      <c r="H278" s="320">
        <v>0</v>
      </c>
      <c r="I278" s="320">
        <v>0</v>
      </c>
      <c r="J278" s="320">
        <v>179715.4</v>
      </c>
      <c r="K278" s="320">
        <v>56624.1</v>
      </c>
      <c r="L278" s="320">
        <v>0</v>
      </c>
      <c r="M278" s="320">
        <v>0</v>
      </c>
      <c r="N278" s="320">
        <v>123091.3</v>
      </c>
      <c r="O278" s="320">
        <v>44780441</v>
      </c>
    </row>
    <row r="279" spans="2:15" ht="40.5" x14ac:dyDescent="0.2">
      <c r="B279" s="19" t="s">
        <v>4295</v>
      </c>
      <c r="C279" s="19"/>
      <c r="D279" s="22" t="s">
        <v>4294</v>
      </c>
      <c r="E279" s="421">
        <v>44600725.600000001</v>
      </c>
      <c r="F279" s="421">
        <v>44600725.600000001</v>
      </c>
      <c r="G279" s="421">
        <v>0</v>
      </c>
      <c r="H279" s="421">
        <v>0</v>
      </c>
      <c r="I279" s="421">
        <v>0</v>
      </c>
      <c r="J279" s="421">
        <v>179715.4</v>
      </c>
      <c r="K279" s="421">
        <v>56624.1</v>
      </c>
      <c r="L279" s="421">
        <v>0</v>
      </c>
      <c r="M279" s="421">
        <v>0</v>
      </c>
      <c r="N279" s="421">
        <v>123091.3</v>
      </c>
      <c r="O279" s="421">
        <v>44780441</v>
      </c>
    </row>
    <row r="280" spans="2:15" ht="63.75" x14ac:dyDescent="0.2">
      <c r="B280" s="24" t="s">
        <v>4296</v>
      </c>
      <c r="C280" s="24" t="s">
        <v>2009</v>
      </c>
      <c r="D280" s="25" t="s">
        <v>4297</v>
      </c>
      <c r="E280" s="26">
        <v>18972.599999999999</v>
      </c>
      <c r="F280" s="26">
        <v>18972.599999999999</v>
      </c>
      <c r="G280" s="26">
        <v>0</v>
      </c>
      <c r="H280" s="26">
        <v>0</v>
      </c>
      <c r="I280" s="26">
        <v>0</v>
      </c>
      <c r="J280" s="26">
        <v>0</v>
      </c>
      <c r="K280" s="26">
        <v>0</v>
      </c>
      <c r="L280" s="26">
        <v>0</v>
      </c>
      <c r="M280" s="26">
        <v>0</v>
      </c>
      <c r="N280" s="26">
        <v>0</v>
      </c>
      <c r="O280" s="26">
        <f t="shared" si="1"/>
        <v>18972.599999999999</v>
      </c>
    </row>
    <row r="281" spans="2:15" ht="63.75" x14ac:dyDescent="0.2">
      <c r="B281" s="24" t="s">
        <v>4298</v>
      </c>
      <c r="C281" s="24" t="s">
        <v>2009</v>
      </c>
      <c r="D281" s="25" t="s">
        <v>4299</v>
      </c>
      <c r="E281" s="26">
        <v>137992.29999999999</v>
      </c>
      <c r="F281" s="26">
        <v>137992.29999999999</v>
      </c>
      <c r="G281" s="26">
        <v>0</v>
      </c>
      <c r="H281" s="26">
        <v>0</v>
      </c>
      <c r="I281" s="26">
        <v>0</v>
      </c>
      <c r="J281" s="26">
        <v>0</v>
      </c>
      <c r="K281" s="26">
        <v>0</v>
      </c>
      <c r="L281" s="26">
        <v>0</v>
      </c>
      <c r="M281" s="26">
        <v>0</v>
      </c>
      <c r="N281" s="26">
        <v>0</v>
      </c>
      <c r="O281" s="26">
        <f t="shared" si="1"/>
        <v>137992.29999999999</v>
      </c>
    </row>
    <row r="282" spans="2:15" ht="25.5" x14ac:dyDescent="0.2">
      <c r="B282" s="24" t="s">
        <v>4300</v>
      </c>
      <c r="C282" s="24" t="s">
        <v>2009</v>
      </c>
      <c r="D282" s="25" t="s">
        <v>4301</v>
      </c>
      <c r="E282" s="325">
        <v>44443760.700000003</v>
      </c>
      <c r="F282" s="325">
        <v>44443760.700000003</v>
      </c>
      <c r="G282" s="325">
        <v>0</v>
      </c>
      <c r="H282" s="325">
        <v>0</v>
      </c>
      <c r="I282" s="325">
        <v>0</v>
      </c>
      <c r="J282" s="325">
        <v>0</v>
      </c>
      <c r="K282" s="325">
        <v>0</v>
      </c>
      <c r="L282" s="325">
        <v>0</v>
      </c>
      <c r="M282" s="325">
        <v>0</v>
      </c>
      <c r="N282" s="325">
        <v>0</v>
      </c>
      <c r="O282" s="325">
        <v>44443760.700000003</v>
      </c>
    </row>
    <row r="283" spans="2:15" ht="102" x14ac:dyDescent="0.2">
      <c r="B283" s="24" t="s">
        <v>4302</v>
      </c>
      <c r="C283" s="24" t="s">
        <v>2009</v>
      </c>
      <c r="D283" s="25" t="s">
        <v>4303</v>
      </c>
      <c r="E283" s="26">
        <v>0</v>
      </c>
      <c r="F283" s="26">
        <v>0</v>
      </c>
      <c r="G283" s="26">
        <v>0</v>
      </c>
      <c r="H283" s="26">
        <v>0</v>
      </c>
      <c r="I283" s="26">
        <v>0</v>
      </c>
      <c r="J283" s="26">
        <v>179715.4</v>
      </c>
      <c r="K283" s="26">
        <v>56624.1</v>
      </c>
      <c r="L283" s="26">
        <v>0</v>
      </c>
      <c r="M283" s="26">
        <v>0</v>
      </c>
      <c r="N283" s="26">
        <v>123091.3</v>
      </c>
      <c r="O283" s="26">
        <f t="shared" si="1"/>
        <v>179715.4</v>
      </c>
    </row>
    <row r="284" spans="2:15" ht="25.5" x14ac:dyDescent="0.2">
      <c r="B284" s="18" t="s">
        <v>4304</v>
      </c>
      <c r="C284" s="19"/>
      <c r="D284" s="20" t="s">
        <v>4305</v>
      </c>
      <c r="E284" s="320">
        <v>3695967.7</v>
      </c>
      <c r="F284" s="320">
        <v>3003084.2</v>
      </c>
      <c r="G284" s="320">
        <v>919763.1</v>
      </c>
      <c r="H284" s="320">
        <v>274279.90000000002</v>
      </c>
      <c r="I284" s="320">
        <v>692883.5</v>
      </c>
      <c r="J284" s="320">
        <v>891080.6</v>
      </c>
      <c r="K284" s="320">
        <v>803081</v>
      </c>
      <c r="L284" s="320">
        <v>75946.8</v>
      </c>
      <c r="M284" s="320">
        <v>490806.7</v>
      </c>
      <c r="N284" s="320">
        <v>87999.6</v>
      </c>
      <c r="O284" s="320">
        <v>4587048.3</v>
      </c>
    </row>
    <row r="285" spans="2:15" ht="27" x14ac:dyDescent="0.2">
      <c r="B285" s="19" t="s">
        <v>4306</v>
      </c>
      <c r="C285" s="19"/>
      <c r="D285" s="22" t="s">
        <v>4307</v>
      </c>
      <c r="E285" s="421">
        <v>404350</v>
      </c>
      <c r="F285" s="421">
        <v>185053.1</v>
      </c>
      <c r="G285" s="421">
        <v>125666</v>
      </c>
      <c r="H285" s="421">
        <v>4435.8</v>
      </c>
      <c r="I285" s="421">
        <v>219296.9</v>
      </c>
      <c r="J285" s="421">
        <v>56603.9</v>
      </c>
      <c r="K285" s="421">
        <v>31914.9</v>
      </c>
      <c r="L285" s="421">
        <v>7758.7</v>
      </c>
      <c r="M285" s="421">
        <v>4537.6000000000004</v>
      </c>
      <c r="N285" s="421">
        <v>24689</v>
      </c>
      <c r="O285" s="421">
        <v>460953.9</v>
      </c>
    </row>
    <row r="286" spans="2:15" ht="25.5" x14ac:dyDescent="0.2">
      <c r="B286" s="24" t="s">
        <v>4308</v>
      </c>
      <c r="C286" s="24" t="s">
        <v>4309</v>
      </c>
      <c r="D286" s="25" t="s">
        <v>4310</v>
      </c>
      <c r="E286" s="325">
        <v>23590.100000000002</v>
      </c>
      <c r="F286" s="325">
        <v>23590.100000000002</v>
      </c>
      <c r="G286" s="325">
        <v>18736.599999999999</v>
      </c>
      <c r="H286" s="325">
        <v>354</v>
      </c>
      <c r="I286" s="325">
        <v>0</v>
      </c>
      <c r="J286" s="325">
        <v>18102.8</v>
      </c>
      <c r="K286" s="325">
        <v>17602.8</v>
      </c>
      <c r="L286" s="325">
        <v>2000</v>
      </c>
      <c r="M286" s="325">
        <v>3711.8</v>
      </c>
      <c r="N286" s="325">
        <v>500</v>
      </c>
      <c r="O286" s="325">
        <v>41692.9</v>
      </c>
    </row>
    <row r="287" spans="2:15" ht="89.25" x14ac:dyDescent="0.2">
      <c r="B287" s="24" t="s">
        <v>4311</v>
      </c>
      <c r="C287" s="24" t="s">
        <v>650</v>
      </c>
      <c r="D287" s="25" t="s">
        <v>4312</v>
      </c>
      <c r="E287" s="325">
        <v>13855.300000000001</v>
      </c>
      <c r="F287" s="325">
        <v>0</v>
      </c>
      <c r="G287" s="325">
        <v>0</v>
      </c>
      <c r="H287" s="325">
        <v>0</v>
      </c>
      <c r="I287" s="325">
        <v>13855.300000000001</v>
      </c>
      <c r="J287" s="325">
        <v>5300</v>
      </c>
      <c r="K287" s="325">
        <v>0</v>
      </c>
      <c r="L287" s="325">
        <v>0</v>
      </c>
      <c r="M287" s="325">
        <v>0</v>
      </c>
      <c r="N287" s="325">
        <v>5300</v>
      </c>
      <c r="O287" s="325">
        <v>19155.3</v>
      </c>
    </row>
    <row r="288" spans="2:15" ht="63.75" x14ac:dyDescent="0.2">
      <c r="B288" s="24" t="s">
        <v>4313</v>
      </c>
      <c r="C288" s="24" t="s">
        <v>2479</v>
      </c>
      <c r="D288" s="25" t="s">
        <v>4314</v>
      </c>
      <c r="E288" s="325">
        <v>9926.5</v>
      </c>
      <c r="F288" s="325">
        <v>9926.5</v>
      </c>
      <c r="G288" s="325">
        <v>7560.6</v>
      </c>
      <c r="H288" s="325">
        <v>559.5</v>
      </c>
      <c r="I288" s="325">
        <v>0</v>
      </c>
      <c r="J288" s="325">
        <v>7784.5</v>
      </c>
      <c r="K288" s="325">
        <v>5821.5</v>
      </c>
      <c r="L288" s="325">
        <v>2982</v>
      </c>
      <c r="M288" s="325">
        <v>465</v>
      </c>
      <c r="N288" s="325">
        <v>1963</v>
      </c>
      <c r="O288" s="325">
        <v>17711</v>
      </c>
    </row>
    <row r="289" spans="2:15" ht="25.5" x14ac:dyDescent="0.2">
      <c r="B289" s="24" t="s">
        <v>4315</v>
      </c>
      <c r="C289" s="24" t="s">
        <v>2482</v>
      </c>
      <c r="D289" s="25" t="s">
        <v>3457</v>
      </c>
      <c r="E289" s="325">
        <v>133916.1</v>
      </c>
      <c r="F289" s="325">
        <v>133897.60000000001</v>
      </c>
      <c r="G289" s="325">
        <v>98344.3</v>
      </c>
      <c r="H289" s="325">
        <v>3470.8</v>
      </c>
      <c r="I289" s="325">
        <v>18.5</v>
      </c>
      <c r="J289" s="325">
        <v>8788.6</v>
      </c>
      <c r="K289" s="325">
        <v>8490.6</v>
      </c>
      <c r="L289" s="325">
        <v>2776.7000000000003</v>
      </c>
      <c r="M289" s="325">
        <v>360.8</v>
      </c>
      <c r="N289" s="325">
        <v>298</v>
      </c>
      <c r="O289" s="325">
        <v>142704.70000000001</v>
      </c>
    </row>
    <row r="290" spans="2:15" x14ac:dyDescent="0.2">
      <c r="B290" s="24" t="s">
        <v>3458</v>
      </c>
      <c r="C290" s="24" t="s">
        <v>4309</v>
      </c>
      <c r="D290" s="25" t="s">
        <v>3700</v>
      </c>
      <c r="E290" s="26">
        <v>221727</v>
      </c>
      <c r="F290" s="26">
        <v>16303.9</v>
      </c>
      <c r="G290" s="26">
        <v>0</v>
      </c>
      <c r="H290" s="26">
        <v>0</v>
      </c>
      <c r="I290" s="26">
        <v>205423.1</v>
      </c>
      <c r="J290" s="26">
        <v>10628</v>
      </c>
      <c r="K290" s="26">
        <v>0</v>
      </c>
      <c r="L290" s="26">
        <v>0</v>
      </c>
      <c r="M290" s="26">
        <v>0</v>
      </c>
      <c r="N290" s="26">
        <v>10628</v>
      </c>
      <c r="O290" s="26">
        <f t="shared" si="1"/>
        <v>232355</v>
      </c>
    </row>
    <row r="291" spans="2:15" ht="51" x14ac:dyDescent="0.2">
      <c r="B291" s="24" t="s">
        <v>3701</v>
      </c>
      <c r="C291" s="24" t="s">
        <v>4309</v>
      </c>
      <c r="D291" s="25" t="s">
        <v>3702</v>
      </c>
      <c r="E291" s="26">
        <v>0</v>
      </c>
      <c r="F291" s="26">
        <v>0</v>
      </c>
      <c r="G291" s="26">
        <v>0</v>
      </c>
      <c r="H291" s="26">
        <v>0</v>
      </c>
      <c r="I291" s="26">
        <v>0</v>
      </c>
      <c r="J291" s="26">
        <v>1000</v>
      </c>
      <c r="K291" s="26">
        <v>0</v>
      </c>
      <c r="L291" s="26">
        <v>0</v>
      </c>
      <c r="M291" s="26">
        <v>0</v>
      </c>
      <c r="N291" s="26">
        <v>1000</v>
      </c>
      <c r="O291" s="26">
        <f t="shared" si="1"/>
        <v>1000</v>
      </c>
    </row>
    <row r="292" spans="2:15" ht="38.25" x14ac:dyDescent="0.2">
      <c r="B292" s="24" t="s">
        <v>3703</v>
      </c>
      <c r="C292" s="24" t="s">
        <v>4309</v>
      </c>
      <c r="D292" s="25" t="s">
        <v>3704</v>
      </c>
      <c r="E292" s="325">
        <v>1335</v>
      </c>
      <c r="F292" s="325">
        <v>1335</v>
      </c>
      <c r="G292" s="325">
        <v>1024.5</v>
      </c>
      <c r="H292" s="325">
        <v>51.5</v>
      </c>
      <c r="I292" s="325">
        <v>0</v>
      </c>
      <c r="J292" s="325">
        <v>0</v>
      </c>
      <c r="K292" s="325">
        <v>0</v>
      </c>
      <c r="L292" s="325">
        <v>0</v>
      </c>
      <c r="M292" s="325">
        <v>0</v>
      </c>
      <c r="N292" s="325">
        <v>0</v>
      </c>
      <c r="O292" s="325">
        <v>1335</v>
      </c>
    </row>
    <row r="293" spans="2:15" ht="114.2" customHeight="1" x14ac:dyDescent="0.2">
      <c r="B293" s="24" t="s">
        <v>3705</v>
      </c>
      <c r="C293" s="24" t="s">
        <v>647</v>
      </c>
      <c r="D293" s="25" t="s">
        <v>1042</v>
      </c>
      <c r="E293" s="26">
        <v>0</v>
      </c>
      <c r="F293" s="26">
        <v>0</v>
      </c>
      <c r="G293" s="26">
        <v>0</v>
      </c>
      <c r="H293" s="26">
        <v>0</v>
      </c>
      <c r="I293" s="26">
        <v>0</v>
      </c>
      <c r="J293" s="26">
        <v>5000</v>
      </c>
      <c r="K293" s="26">
        <v>0</v>
      </c>
      <c r="L293" s="26">
        <v>0</v>
      </c>
      <c r="M293" s="26">
        <v>0</v>
      </c>
      <c r="N293" s="26">
        <v>5000</v>
      </c>
      <c r="O293" s="26">
        <f t="shared" si="1"/>
        <v>5000</v>
      </c>
    </row>
    <row r="294" spans="2:15" ht="27" x14ac:dyDescent="0.2">
      <c r="B294" s="19" t="s">
        <v>1043</v>
      </c>
      <c r="C294" s="19"/>
      <c r="D294" s="22" t="s">
        <v>1044</v>
      </c>
      <c r="E294" s="23">
        <v>143.1</v>
      </c>
      <c r="F294" s="23">
        <v>143.1</v>
      </c>
      <c r="G294" s="23">
        <v>98.4</v>
      </c>
      <c r="H294" s="23">
        <v>18.3</v>
      </c>
      <c r="I294" s="23">
        <v>0</v>
      </c>
      <c r="J294" s="23">
        <v>0</v>
      </c>
      <c r="K294" s="23">
        <v>0</v>
      </c>
      <c r="L294" s="23">
        <v>0</v>
      </c>
      <c r="M294" s="23">
        <v>0</v>
      </c>
      <c r="N294" s="23">
        <v>0</v>
      </c>
      <c r="O294" s="23">
        <f t="shared" si="1"/>
        <v>143.1</v>
      </c>
    </row>
    <row r="295" spans="2:15" ht="25.5" x14ac:dyDescent="0.2">
      <c r="B295" s="24" t="s">
        <v>1045</v>
      </c>
      <c r="C295" s="24" t="s">
        <v>4309</v>
      </c>
      <c r="D295" s="25" t="s">
        <v>1046</v>
      </c>
      <c r="E295" s="26">
        <v>143.1</v>
      </c>
      <c r="F295" s="26">
        <v>143.1</v>
      </c>
      <c r="G295" s="26">
        <v>98.4</v>
      </c>
      <c r="H295" s="26">
        <v>18.3</v>
      </c>
      <c r="I295" s="26">
        <v>0</v>
      </c>
      <c r="J295" s="26">
        <v>0</v>
      </c>
      <c r="K295" s="26">
        <v>0</v>
      </c>
      <c r="L295" s="26">
        <v>0</v>
      </c>
      <c r="M295" s="26">
        <v>0</v>
      </c>
      <c r="N295" s="26">
        <v>0</v>
      </c>
      <c r="O295" s="26">
        <f t="shared" si="1"/>
        <v>143.1</v>
      </c>
    </row>
    <row r="296" spans="2:15" ht="27" x14ac:dyDescent="0.2">
      <c r="B296" s="19" t="s">
        <v>1047</v>
      </c>
      <c r="C296" s="19"/>
      <c r="D296" s="22" t="s">
        <v>1048</v>
      </c>
      <c r="E296" s="421">
        <v>110920.1</v>
      </c>
      <c r="F296" s="421">
        <v>10920.1</v>
      </c>
      <c r="G296" s="421">
        <v>8920.2000000000007</v>
      </c>
      <c r="H296" s="421">
        <v>37.5</v>
      </c>
      <c r="I296" s="421">
        <v>100000</v>
      </c>
      <c r="J296" s="421">
        <v>9050</v>
      </c>
      <c r="K296" s="421">
        <v>8700</v>
      </c>
      <c r="L296" s="421">
        <v>0</v>
      </c>
      <c r="M296" s="421">
        <v>433</v>
      </c>
      <c r="N296" s="421">
        <v>350</v>
      </c>
      <c r="O296" s="421">
        <v>119970.1</v>
      </c>
    </row>
    <row r="297" spans="2:15" ht="39.200000000000003" customHeight="1" x14ac:dyDescent="0.2">
      <c r="B297" s="24" t="s">
        <v>1049</v>
      </c>
      <c r="C297" s="24" t="s">
        <v>2786</v>
      </c>
      <c r="D297" s="25" t="s">
        <v>1050</v>
      </c>
      <c r="E297" s="325">
        <v>10920.1</v>
      </c>
      <c r="F297" s="325">
        <v>10920.1</v>
      </c>
      <c r="G297" s="325">
        <v>8920.2000000000007</v>
      </c>
      <c r="H297" s="325">
        <v>37.5</v>
      </c>
      <c r="I297" s="325">
        <v>0</v>
      </c>
      <c r="J297" s="325">
        <v>9050</v>
      </c>
      <c r="K297" s="325">
        <v>8700</v>
      </c>
      <c r="L297" s="325">
        <v>0</v>
      </c>
      <c r="M297" s="325">
        <v>433</v>
      </c>
      <c r="N297" s="325">
        <v>350</v>
      </c>
      <c r="O297" s="325">
        <v>19970.100000000002</v>
      </c>
    </row>
    <row r="298" spans="2:15" x14ac:dyDescent="0.2">
      <c r="B298" s="24" t="s">
        <v>1051</v>
      </c>
      <c r="C298" s="24" t="s">
        <v>1052</v>
      </c>
      <c r="D298" s="25" t="s">
        <v>1053</v>
      </c>
      <c r="E298" s="26">
        <v>100000</v>
      </c>
      <c r="F298" s="26">
        <v>0</v>
      </c>
      <c r="G298" s="26">
        <v>0</v>
      </c>
      <c r="H298" s="26">
        <v>0</v>
      </c>
      <c r="I298" s="26">
        <v>100000</v>
      </c>
      <c r="J298" s="26">
        <v>0</v>
      </c>
      <c r="K298" s="26">
        <v>0</v>
      </c>
      <c r="L298" s="26">
        <v>0</v>
      </c>
      <c r="M298" s="26">
        <v>0</v>
      </c>
      <c r="N298" s="26">
        <v>0</v>
      </c>
      <c r="O298" s="26">
        <f t="shared" si="1"/>
        <v>100000</v>
      </c>
    </row>
    <row r="299" spans="2:15" ht="27" x14ac:dyDescent="0.2">
      <c r="B299" s="19" t="s">
        <v>1054</v>
      </c>
      <c r="C299" s="19"/>
      <c r="D299" s="22" t="s">
        <v>1055</v>
      </c>
      <c r="E299" s="421">
        <v>139085.20000000001</v>
      </c>
      <c r="F299" s="421">
        <v>139085.20000000001</v>
      </c>
      <c r="G299" s="421">
        <v>100751.2</v>
      </c>
      <c r="H299" s="421">
        <v>4967.6000000000004</v>
      </c>
      <c r="I299" s="421">
        <v>0</v>
      </c>
      <c r="J299" s="421">
        <v>0</v>
      </c>
      <c r="K299" s="421">
        <v>0</v>
      </c>
      <c r="L299" s="421">
        <v>0</v>
      </c>
      <c r="M299" s="421">
        <v>0</v>
      </c>
      <c r="N299" s="421">
        <v>0</v>
      </c>
      <c r="O299" s="421">
        <v>139085.20000000001</v>
      </c>
    </row>
    <row r="300" spans="2:15" ht="25.5" x14ac:dyDescent="0.2">
      <c r="B300" s="24" t="s">
        <v>1056</v>
      </c>
      <c r="C300" s="24" t="s">
        <v>4309</v>
      </c>
      <c r="D300" s="25" t="s">
        <v>1057</v>
      </c>
      <c r="E300" s="325">
        <v>139085.20000000001</v>
      </c>
      <c r="F300" s="325">
        <v>139085.20000000001</v>
      </c>
      <c r="G300" s="325">
        <v>100751.2</v>
      </c>
      <c r="H300" s="325">
        <v>4967.6000000000004</v>
      </c>
      <c r="I300" s="325">
        <v>0</v>
      </c>
      <c r="J300" s="325">
        <v>0</v>
      </c>
      <c r="K300" s="325">
        <v>0</v>
      </c>
      <c r="L300" s="325">
        <v>0</v>
      </c>
      <c r="M300" s="325">
        <v>0</v>
      </c>
      <c r="N300" s="325">
        <v>0</v>
      </c>
      <c r="O300" s="325">
        <v>139085.20000000001</v>
      </c>
    </row>
    <row r="301" spans="2:15" ht="27" x14ac:dyDescent="0.2">
      <c r="B301" s="19" t="s">
        <v>1058</v>
      </c>
      <c r="C301" s="19"/>
      <c r="D301" s="22" t="s">
        <v>1059</v>
      </c>
      <c r="E301" s="421">
        <v>688.7</v>
      </c>
      <c r="F301" s="421">
        <v>688.7</v>
      </c>
      <c r="G301" s="421">
        <v>531.29999999999995</v>
      </c>
      <c r="H301" s="421">
        <v>21.5</v>
      </c>
      <c r="I301" s="421">
        <v>0</v>
      </c>
      <c r="J301" s="421">
        <v>0</v>
      </c>
      <c r="K301" s="421">
        <v>0</v>
      </c>
      <c r="L301" s="421">
        <v>0</v>
      </c>
      <c r="M301" s="421">
        <v>0</v>
      </c>
      <c r="N301" s="421">
        <v>0</v>
      </c>
      <c r="O301" s="421">
        <v>688.7</v>
      </c>
    </row>
    <row r="302" spans="2:15" ht="25.5" x14ac:dyDescent="0.2">
      <c r="B302" s="24" t="s">
        <v>1060</v>
      </c>
      <c r="C302" s="24" t="s">
        <v>4309</v>
      </c>
      <c r="D302" s="25" t="s">
        <v>1061</v>
      </c>
      <c r="E302" s="325">
        <v>688.7</v>
      </c>
      <c r="F302" s="325">
        <v>688.7</v>
      </c>
      <c r="G302" s="325">
        <v>531.29999999999995</v>
      </c>
      <c r="H302" s="325">
        <v>21.5</v>
      </c>
      <c r="I302" s="325">
        <v>0</v>
      </c>
      <c r="J302" s="325">
        <v>0</v>
      </c>
      <c r="K302" s="325">
        <v>0</v>
      </c>
      <c r="L302" s="325">
        <v>0</v>
      </c>
      <c r="M302" s="325">
        <v>0</v>
      </c>
      <c r="N302" s="325">
        <v>0</v>
      </c>
      <c r="O302" s="325">
        <v>688.7</v>
      </c>
    </row>
    <row r="303" spans="2:15" ht="27" x14ac:dyDescent="0.2">
      <c r="B303" s="19" t="s">
        <v>1062</v>
      </c>
      <c r="C303" s="19"/>
      <c r="D303" s="22" t="s">
        <v>1063</v>
      </c>
      <c r="E303" s="421">
        <v>1158162.8999999999</v>
      </c>
      <c r="F303" s="421">
        <v>1102384.7</v>
      </c>
      <c r="G303" s="421">
        <v>676972.8</v>
      </c>
      <c r="H303" s="421">
        <v>264567.3</v>
      </c>
      <c r="I303" s="421">
        <v>55778.200000000004</v>
      </c>
      <c r="J303" s="421">
        <v>825426.70000000007</v>
      </c>
      <c r="K303" s="421">
        <v>762466.1</v>
      </c>
      <c r="L303" s="421">
        <v>68188.100000000006</v>
      </c>
      <c r="M303" s="421">
        <v>485836.10000000003</v>
      </c>
      <c r="N303" s="421">
        <v>62960.6</v>
      </c>
      <c r="O303" s="421">
        <v>1983589.6</v>
      </c>
    </row>
    <row r="304" spans="2:15" ht="25.5" x14ac:dyDescent="0.2">
      <c r="B304" s="24" t="s">
        <v>1064</v>
      </c>
      <c r="C304" s="24" t="s">
        <v>1065</v>
      </c>
      <c r="D304" s="25" t="s">
        <v>1066</v>
      </c>
      <c r="E304" s="325">
        <v>10598.7</v>
      </c>
      <c r="F304" s="325">
        <v>10598.7</v>
      </c>
      <c r="G304" s="325">
        <v>8266.1</v>
      </c>
      <c r="H304" s="325">
        <v>255</v>
      </c>
      <c r="I304" s="325">
        <v>0</v>
      </c>
      <c r="J304" s="325">
        <v>0</v>
      </c>
      <c r="K304" s="325">
        <v>0</v>
      </c>
      <c r="L304" s="325">
        <v>0</v>
      </c>
      <c r="M304" s="325">
        <v>0</v>
      </c>
      <c r="N304" s="325">
        <v>0</v>
      </c>
      <c r="O304" s="325">
        <v>10598.7</v>
      </c>
    </row>
    <row r="305" spans="2:15" ht="51" x14ac:dyDescent="0.2">
      <c r="B305" s="24" t="s">
        <v>1067</v>
      </c>
      <c r="C305" s="24" t="s">
        <v>1068</v>
      </c>
      <c r="D305" s="25" t="s">
        <v>818</v>
      </c>
      <c r="E305" s="26">
        <v>168.2</v>
      </c>
      <c r="F305" s="26">
        <v>0</v>
      </c>
      <c r="G305" s="26">
        <v>0</v>
      </c>
      <c r="H305" s="26">
        <v>0</v>
      </c>
      <c r="I305" s="26">
        <v>168.2</v>
      </c>
      <c r="J305" s="26">
        <v>0</v>
      </c>
      <c r="K305" s="26">
        <v>0</v>
      </c>
      <c r="L305" s="26">
        <v>0</v>
      </c>
      <c r="M305" s="26">
        <v>0</v>
      </c>
      <c r="N305" s="26">
        <v>0</v>
      </c>
      <c r="O305" s="26">
        <f t="shared" si="1"/>
        <v>168.2</v>
      </c>
    </row>
    <row r="306" spans="2:15" ht="25.5" x14ac:dyDescent="0.2">
      <c r="B306" s="24" t="s">
        <v>819</v>
      </c>
      <c r="C306" s="24" t="s">
        <v>2479</v>
      </c>
      <c r="D306" s="25" t="s">
        <v>820</v>
      </c>
      <c r="E306" s="325">
        <v>2714.1</v>
      </c>
      <c r="F306" s="325">
        <v>2714.1</v>
      </c>
      <c r="G306" s="325">
        <v>2045.6000000000001</v>
      </c>
      <c r="H306" s="325">
        <v>208.6</v>
      </c>
      <c r="I306" s="325">
        <v>0</v>
      </c>
      <c r="J306" s="325">
        <v>1593.9</v>
      </c>
      <c r="K306" s="325">
        <v>1578.9</v>
      </c>
      <c r="L306" s="325">
        <v>465</v>
      </c>
      <c r="M306" s="325">
        <v>467</v>
      </c>
      <c r="N306" s="325">
        <v>15</v>
      </c>
      <c r="O306" s="325">
        <v>4308</v>
      </c>
    </row>
    <row r="307" spans="2:15" ht="38.25" x14ac:dyDescent="0.2">
      <c r="B307" s="24" t="s">
        <v>821</v>
      </c>
      <c r="C307" s="24" t="s">
        <v>1065</v>
      </c>
      <c r="D307" s="25" t="s">
        <v>822</v>
      </c>
      <c r="E307" s="325">
        <v>1089171.8999999999</v>
      </c>
      <c r="F307" s="325">
        <v>1089071.8999999999</v>
      </c>
      <c r="G307" s="325">
        <v>666661.1</v>
      </c>
      <c r="H307" s="325">
        <v>264103.7</v>
      </c>
      <c r="I307" s="325">
        <v>100</v>
      </c>
      <c r="J307" s="325">
        <v>823832.8</v>
      </c>
      <c r="K307" s="325">
        <v>760887.20000000007</v>
      </c>
      <c r="L307" s="325">
        <v>67723.100000000006</v>
      </c>
      <c r="M307" s="325">
        <v>485369.10000000003</v>
      </c>
      <c r="N307" s="325">
        <v>62945.599999999999</v>
      </c>
      <c r="O307" s="325">
        <v>1913004.7</v>
      </c>
    </row>
    <row r="308" spans="2:15" ht="63.75" x14ac:dyDescent="0.2">
      <c r="B308" s="24" t="s">
        <v>823</v>
      </c>
      <c r="C308" s="24" t="s">
        <v>647</v>
      </c>
      <c r="D308" s="25" t="s">
        <v>824</v>
      </c>
      <c r="E308" s="26">
        <v>200</v>
      </c>
      <c r="F308" s="26">
        <v>0</v>
      </c>
      <c r="G308" s="26">
        <v>0</v>
      </c>
      <c r="H308" s="26">
        <v>0</v>
      </c>
      <c r="I308" s="26">
        <v>200</v>
      </c>
      <c r="J308" s="26">
        <v>0</v>
      </c>
      <c r="K308" s="26">
        <v>0</v>
      </c>
      <c r="L308" s="26">
        <v>0</v>
      </c>
      <c r="M308" s="26">
        <v>0</v>
      </c>
      <c r="N308" s="26">
        <v>0</v>
      </c>
      <c r="O308" s="26">
        <f t="shared" si="1"/>
        <v>200</v>
      </c>
    </row>
    <row r="309" spans="2:15" ht="38.25" x14ac:dyDescent="0.2">
      <c r="B309" s="24" t="s">
        <v>825</v>
      </c>
      <c r="C309" s="24" t="s">
        <v>647</v>
      </c>
      <c r="D309" s="25" t="s">
        <v>826</v>
      </c>
      <c r="E309" s="26">
        <v>55310</v>
      </c>
      <c r="F309" s="26">
        <v>0</v>
      </c>
      <c r="G309" s="26">
        <v>0</v>
      </c>
      <c r="H309" s="26">
        <v>0</v>
      </c>
      <c r="I309" s="26">
        <v>55310</v>
      </c>
      <c r="J309" s="26">
        <v>0</v>
      </c>
      <c r="K309" s="26">
        <v>0</v>
      </c>
      <c r="L309" s="26">
        <v>0</v>
      </c>
      <c r="M309" s="26">
        <v>0</v>
      </c>
      <c r="N309" s="26">
        <v>0</v>
      </c>
      <c r="O309" s="26">
        <f t="shared" si="1"/>
        <v>55310</v>
      </c>
    </row>
    <row r="310" spans="2:15" ht="27" x14ac:dyDescent="0.2">
      <c r="B310" s="19" t="s">
        <v>827</v>
      </c>
      <c r="C310" s="19"/>
      <c r="D310" s="22" t="s">
        <v>828</v>
      </c>
      <c r="E310" s="421">
        <v>1882617.7</v>
      </c>
      <c r="F310" s="421">
        <v>1564809.3</v>
      </c>
      <c r="G310" s="421">
        <v>6823.2</v>
      </c>
      <c r="H310" s="421">
        <v>231.9</v>
      </c>
      <c r="I310" s="421">
        <v>317808.40000000002</v>
      </c>
      <c r="J310" s="421">
        <v>0</v>
      </c>
      <c r="K310" s="421">
        <v>0</v>
      </c>
      <c r="L310" s="421">
        <v>0</v>
      </c>
      <c r="M310" s="421">
        <v>0</v>
      </c>
      <c r="N310" s="421">
        <v>0</v>
      </c>
      <c r="O310" s="421">
        <v>1882617.7</v>
      </c>
    </row>
    <row r="311" spans="2:15" ht="25.5" x14ac:dyDescent="0.2">
      <c r="B311" s="24" t="s">
        <v>829</v>
      </c>
      <c r="C311" s="24" t="s">
        <v>830</v>
      </c>
      <c r="D311" s="25" t="s">
        <v>831</v>
      </c>
      <c r="E311" s="325">
        <v>5778.8</v>
      </c>
      <c r="F311" s="325">
        <v>5778.8</v>
      </c>
      <c r="G311" s="325">
        <v>4576.3</v>
      </c>
      <c r="H311" s="325">
        <v>163.5</v>
      </c>
      <c r="I311" s="325">
        <v>0</v>
      </c>
      <c r="J311" s="325">
        <v>0</v>
      </c>
      <c r="K311" s="325">
        <v>0</v>
      </c>
      <c r="L311" s="325">
        <v>0</v>
      </c>
      <c r="M311" s="325">
        <v>0</v>
      </c>
      <c r="N311" s="325">
        <v>0</v>
      </c>
      <c r="O311" s="325">
        <v>5778.8</v>
      </c>
    </row>
    <row r="312" spans="2:15" ht="38.25" x14ac:dyDescent="0.2">
      <c r="B312" s="24" t="s">
        <v>832</v>
      </c>
      <c r="C312" s="24" t="s">
        <v>830</v>
      </c>
      <c r="D312" s="25" t="s">
        <v>833</v>
      </c>
      <c r="E312" s="26">
        <v>601189.6</v>
      </c>
      <c r="F312" s="26">
        <v>601189.6</v>
      </c>
      <c r="G312" s="26">
        <v>0</v>
      </c>
      <c r="H312" s="26">
        <v>0</v>
      </c>
      <c r="I312" s="26">
        <v>0</v>
      </c>
      <c r="J312" s="26">
        <v>0</v>
      </c>
      <c r="K312" s="26">
        <v>0</v>
      </c>
      <c r="L312" s="26">
        <v>0</v>
      </c>
      <c r="M312" s="26">
        <v>0</v>
      </c>
      <c r="N312" s="26">
        <v>0</v>
      </c>
      <c r="O312" s="26">
        <f t="shared" si="1"/>
        <v>601189.6</v>
      </c>
    </row>
    <row r="313" spans="2:15" ht="51" x14ac:dyDescent="0.2">
      <c r="B313" s="24" t="s">
        <v>834</v>
      </c>
      <c r="C313" s="24" t="s">
        <v>830</v>
      </c>
      <c r="D313" s="25" t="s">
        <v>835</v>
      </c>
      <c r="E313" s="325">
        <v>2110.6</v>
      </c>
      <c r="F313" s="325">
        <v>0</v>
      </c>
      <c r="G313" s="325">
        <v>0</v>
      </c>
      <c r="H313" s="325">
        <v>0</v>
      </c>
      <c r="I313" s="325">
        <v>2110.6</v>
      </c>
      <c r="J313" s="325">
        <v>0</v>
      </c>
      <c r="K313" s="325">
        <v>0</v>
      </c>
      <c r="L313" s="325">
        <v>0</v>
      </c>
      <c r="M313" s="325">
        <v>0</v>
      </c>
      <c r="N313" s="325">
        <v>0</v>
      </c>
      <c r="O313" s="325">
        <v>2110.6</v>
      </c>
    </row>
    <row r="314" spans="2:15" ht="38.25" x14ac:dyDescent="0.2">
      <c r="B314" s="24" t="s">
        <v>836</v>
      </c>
      <c r="C314" s="24" t="s">
        <v>650</v>
      </c>
      <c r="D314" s="25" t="s">
        <v>3221</v>
      </c>
      <c r="E314" s="325">
        <v>3610.7000000000003</v>
      </c>
      <c r="F314" s="325">
        <v>3067.3</v>
      </c>
      <c r="G314" s="325">
        <v>2246.9</v>
      </c>
      <c r="H314" s="325">
        <v>68.400000000000006</v>
      </c>
      <c r="I314" s="325">
        <v>543.4</v>
      </c>
      <c r="J314" s="325">
        <v>0</v>
      </c>
      <c r="K314" s="325">
        <v>0</v>
      </c>
      <c r="L314" s="325">
        <v>0</v>
      </c>
      <c r="M314" s="325">
        <v>0</v>
      </c>
      <c r="N314" s="325">
        <v>0</v>
      </c>
      <c r="O314" s="325">
        <v>3610.7000000000003</v>
      </c>
    </row>
    <row r="315" spans="2:15" ht="63.75" x14ac:dyDescent="0.2">
      <c r="B315" s="24" t="s">
        <v>3222</v>
      </c>
      <c r="C315" s="24" t="s">
        <v>4078</v>
      </c>
      <c r="D315" s="25" t="s">
        <v>3223</v>
      </c>
      <c r="E315" s="26">
        <v>56049.4</v>
      </c>
      <c r="F315" s="26">
        <v>56049.4</v>
      </c>
      <c r="G315" s="26">
        <v>0</v>
      </c>
      <c r="H315" s="26">
        <v>0</v>
      </c>
      <c r="I315" s="26">
        <v>0</v>
      </c>
      <c r="J315" s="26">
        <v>0</v>
      </c>
      <c r="K315" s="26">
        <v>0</v>
      </c>
      <c r="L315" s="26">
        <v>0</v>
      </c>
      <c r="M315" s="26">
        <v>0</v>
      </c>
      <c r="N315" s="26">
        <v>0</v>
      </c>
      <c r="O315" s="26">
        <f t="shared" si="1"/>
        <v>56049.4</v>
      </c>
    </row>
    <row r="316" spans="2:15" ht="51" x14ac:dyDescent="0.2">
      <c r="B316" s="24" t="s">
        <v>3224</v>
      </c>
      <c r="C316" s="24" t="s">
        <v>830</v>
      </c>
      <c r="D316" s="25" t="s">
        <v>3225</v>
      </c>
      <c r="E316" s="26">
        <v>208016.6</v>
      </c>
      <c r="F316" s="26">
        <v>0</v>
      </c>
      <c r="G316" s="26">
        <v>0</v>
      </c>
      <c r="H316" s="26">
        <v>0</v>
      </c>
      <c r="I316" s="26">
        <v>208016.6</v>
      </c>
      <c r="J316" s="26">
        <v>0</v>
      </c>
      <c r="K316" s="26">
        <v>0</v>
      </c>
      <c r="L316" s="26">
        <v>0</v>
      </c>
      <c r="M316" s="26">
        <v>0</v>
      </c>
      <c r="N316" s="26">
        <v>0</v>
      </c>
      <c r="O316" s="26">
        <f t="shared" si="1"/>
        <v>208016.6</v>
      </c>
    </row>
    <row r="317" spans="2:15" ht="51" x14ac:dyDescent="0.2">
      <c r="B317" s="24" t="s">
        <v>3226</v>
      </c>
      <c r="C317" s="24" t="s">
        <v>830</v>
      </c>
      <c r="D317" s="25" t="s">
        <v>3227</v>
      </c>
      <c r="E317" s="26">
        <v>998224.2</v>
      </c>
      <c r="F317" s="26">
        <v>898724.2</v>
      </c>
      <c r="G317" s="26">
        <v>0</v>
      </c>
      <c r="H317" s="26">
        <v>0</v>
      </c>
      <c r="I317" s="26">
        <v>99500</v>
      </c>
      <c r="J317" s="26">
        <v>0</v>
      </c>
      <c r="K317" s="26">
        <v>0</v>
      </c>
      <c r="L317" s="26">
        <v>0</v>
      </c>
      <c r="M317" s="26">
        <v>0</v>
      </c>
      <c r="N317" s="26">
        <v>0</v>
      </c>
      <c r="O317" s="26">
        <f t="shared" si="1"/>
        <v>998224.2</v>
      </c>
    </row>
    <row r="318" spans="2:15" ht="54.75" customHeight="1" x14ac:dyDescent="0.2">
      <c r="B318" s="24" t="s">
        <v>3228</v>
      </c>
      <c r="C318" s="24" t="s">
        <v>830</v>
      </c>
      <c r="D318" s="25" t="s">
        <v>3229</v>
      </c>
      <c r="E318" s="26">
        <v>7637.8</v>
      </c>
      <c r="F318" s="26">
        <v>0</v>
      </c>
      <c r="G318" s="26">
        <v>0</v>
      </c>
      <c r="H318" s="26">
        <v>0</v>
      </c>
      <c r="I318" s="26">
        <v>7637.8</v>
      </c>
      <c r="J318" s="26">
        <v>0</v>
      </c>
      <c r="K318" s="26">
        <v>0</v>
      </c>
      <c r="L318" s="26">
        <v>0</v>
      </c>
      <c r="M318" s="26">
        <v>0</v>
      </c>
      <c r="N318" s="26">
        <v>0</v>
      </c>
      <c r="O318" s="26">
        <f t="shared" si="1"/>
        <v>7637.8</v>
      </c>
    </row>
    <row r="319" spans="2:15" ht="25.5" x14ac:dyDescent="0.2">
      <c r="B319" s="18" t="s">
        <v>3230</v>
      </c>
      <c r="C319" s="19"/>
      <c r="D319" s="20" t="s">
        <v>3231</v>
      </c>
      <c r="E319" s="320">
        <v>153320394.70000002</v>
      </c>
      <c r="F319" s="320">
        <v>153177991.09999999</v>
      </c>
      <c r="G319" s="320">
        <v>298415.2</v>
      </c>
      <c r="H319" s="320">
        <v>39362.200000000004</v>
      </c>
      <c r="I319" s="320">
        <v>142403.6</v>
      </c>
      <c r="J319" s="320">
        <v>423498.9</v>
      </c>
      <c r="K319" s="320">
        <v>213301.9</v>
      </c>
      <c r="L319" s="320">
        <v>27850.2</v>
      </c>
      <c r="M319" s="320">
        <v>8250.7999999999993</v>
      </c>
      <c r="N319" s="320">
        <v>210197</v>
      </c>
      <c r="O319" s="320">
        <v>153743893.59999999</v>
      </c>
    </row>
    <row r="320" spans="2:15" ht="27" x14ac:dyDescent="0.2">
      <c r="B320" s="19" t="s">
        <v>3232</v>
      </c>
      <c r="C320" s="19"/>
      <c r="D320" s="22" t="s">
        <v>1619</v>
      </c>
      <c r="E320" s="421">
        <v>6208327.9000000004</v>
      </c>
      <c r="F320" s="421">
        <v>6138995.6000000006</v>
      </c>
      <c r="G320" s="421">
        <v>90006.6</v>
      </c>
      <c r="H320" s="421">
        <v>30828.5</v>
      </c>
      <c r="I320" s="421">
        <v>69332.3</v>
      </c>
      <c r="J320" s="421">
        <v>278833.3</v>
      </c>
      <c r="K320" s="421">
        <v>112784.1</v>
      </c>
      <c r="L320" s="421">
        <v>967.9</v>
      </c>
      <c r="M320" s="421">
        <v>1943.9</v>
      </c>
      <c r="N320" s="421">
        <v>166049.19999999998</v>
      </c>
      <c r="O320" s="421">
        <v>6487161.2000000002</v>
      </c>
    </row>
    <row r="321" spans="2:15" ht="25.5" x14ac:dyDescent="0.2">
      <c r="B321" s="24" t="s">
        <v>1620</v>
      </c>
      <c r="C321" s="24" t="s">
        <v>4332</v>
      </c>
      <c r="D321" s="25" t="s">
        <v>1621</v>
      </c>
      <c r="E321" s="325">
        <v>60497.3</v>
      </c>
      <c r="F321" s="325">
        <v>60497.3</v>
      </c>
      <c r="G321" s="325">
        <v>45325.4</v>
      </c>
      <c r="H321" s="325">
        <v>2729.5</v>
      </c>
      <c r="I321" s="325">
        <v>0</v>
      </c>
      <c r="J321" s="325">
        <v>1856.4</v>
      </c>
      <c r="K321" s="325">
        <v>1856.4</v>
      </c>
      <c r="L321" s="325">
        <v>0</v>
      </c>
      <c r="M321" s="325">
        <v>1479.4</v>
      </c>
      <c r="N321" s="325">
        <v>0</v>
      </c>
      <c r="O321" s="325">
        <v>62353.700000000004</v>
      </c>
    </row>
    <row r="322" spans="2:15" ht="38.25" x14ac:dyDescent="0.2">
      <c r="B322" s="24" t="s">
        <v>1622</v>
      </c>
      <c r="C322" s="24" t="s">
        <v>1623</v>
      </c>
      <c r="D322" s="25" t="s">
        <v>1624</v>
      </c>
      <c r="E322" s="325">
        <v>9332.2999999999993</v>
      </c>
      <c r="F322" s="325">
        <v>0</v>
      </c>
      <c r="G322" s="325">
        <v>0</v>
      </c>
      <c r="H322" s="325">
        <v>0</v>
      </c>
      <c r="I322" s="325">
        <v>9332.2999999999993</v>
      </c>
      <c r="J322" s="325">
        <v>250</v>
      </c>
      <c r="K322" s="325">
        <v>0</v>
      </c>
      <c r="L322" s="325">
        <v>0</v>
      </c>
      <c r="M322" s="325">
        <v>0</v>
      </c>
      <c r="N322" s="325">
        <v>250</v>
      </c>
      <c r="O322" s="325">
        <v>9582.2999999999993</v>
      </c>
    </row>
    <row r="323" spans="2:15" ht="25.5" x14ac:dyDescent="0.2">
      <c r="B323" s="24" t="s">
        <v>1625</v>
      </c>
      <c r="C323" s="24" t="s">
        <v>2479</v>
      </c>
      <c r="D323" s="25" t="s">
        <v>1626</v>
      </c>
      <c r="E323" s="26">
        <v>0</v>
      </c>
      <c r="F323" s="26">
        <v>0</v>
      </c>
      <c r="G323" s="26">
        <v>0</v>
      </c>
      <c r="H323" s="26">
        <v>0</v>
      </c>
      <c r="I323" s="26">
        <v>0</v>
      </c>
      <c r="J323" s="26">
        <v>1828.5</v>
      </c>
      <c r="K323" s="26">
        <v>1828.5</v>
      </c>
      <c r="L323" s="26">
        <v>927.9</v>
      </c>
      <c r="M323" s="26">
        <v>408.8</v>
      </c>
      <c r="N323" s="26">
        <v>0</v>
      </c>
      <c r="O323" s="26">
        <f t="shared" si="1"/>
        <v>1828.5</v>
      </c>
    </row>
    <row r="324" spans="2:15" ht="76.5" x14ac:dyDescent="0.2">
      <c r="B324" s="24" t="s">
        <v>1627</v>
      </c>
      <c r="C324" s="24" t="s">
        <v>2026</v>
      </c>
      <c r="D324" s="25" t="s">
        <v>1628</v>
      </c>
      <c r="E324" s="325">
        <v>14049.9</v>
      </c>
      <c r="F324" s="325">
        <v>14049.9</v>
      </c>
      <c r="G324" s="325">
        <v>6812.4000000000005</v>
      </c>
      <c r="H324" s="325">
        <v>3509.9</v>
      </c>
      <c r="I324" s="325">
        <v>0</v>
      </c>
      <c r="J324" s="325">
        <v>84</v>
      </c>
      <c r="K324" s="325">
        <v>61.6</v>
      </c>
      <c r="L324" s="325">
        <v>0</v>
      </c>
      <c r="M324" s="325">
        <v>15.700000000000001</v>
      </c>
      <c r="N324" s="325">
        <v>22.400000000000002</v>
      </c>
      <c r="O324" s="325">
        <v>14133.9</v>
      </c>
    </row>
    <row r="325" spans="2:15" ht="89.25" x14ac:dyDescent="0.2">
      <c r="B325" s="24" t="s">
        <v>1629</v>
      </c>
      <c r="C325" s="24" t="s">
        <v>411</v>
      </c>
      <c r="D325" s="25" t="s">
        <v>1630</v>
      </c>
      <c r="E325" s="26">
        <v>3793</v>
      </c>
      <c r="F325" s="26">
        <v>3793</v>
      </c>
      <c r="G325" s="26">
        <v>0</v>
      </c>
      <c r="H325" s="26">
        <v>0</v>
      </c>
      <c r="I325" s="26">
        <v>0</v>
      </c>
      <c r="J325" s="26">
        <v>0</v>
      </c>
      <c r="K325" s="26">
        <v>0</v>
      </c>
      <c r="L325" s="26">
        <v>0</v>
      </c>
      <c r="M325" s="26">
        <v>0</v>
      </c>
      <c r="N325" s="26">
        <v>0</v>
      </c>
      <c r="O325" s="26">
        <f t="shared" si="1"/>
        <v>3793</v>
      </c>
    </row>
    <row r="326" spans="2:15" ht="51" x14ac:dyDescent="0.2">
      <c r="B326" s="24" t="s">
        <v>1631</v>
      </c>
      <c r="C326" s="24" t="s">
        <v>1632</v>
      </c>
      <c r="D326" s="25" t="s">
        <v>1633</v>
      </c>
      <c r="E326" s="26">
        <v>60340</v>
      </c>
      <c r="F326" s="26">
        <v>340</v>
      </c>
      <c r="G326" s="26">
        <v>0</v>
      </c>
      <c r="H326" s="26">
        <v>0</v>
      </c>
      <c r="I326" s="26">
        <v>60000</v>
      </c>
      <c r="J326" s="26">
        <v>0</v>
      </c>
      <c r="K326" s="26">
        <v>0</v>
      </c>
      <c r="L326" s="26">
        <v>0</v>
      </c>
      <c r="M326" s="26">
        <v>0</v>
      </c>
      <c r="N326" s="26">
        <v>0</v>
      </c>
      <c r="O326" s="26">
        <f t="shared" si="1"/>
        <v>60340</v>
      </c>
    </row>
    <row r="327" spans="2:15" ht="76.5" x14ac:dyDescent="0.2">
      <c r="B327" s="24" t="s">
        <v>1634</v>
      </c>
      <c r="C327" s="24" t="s">
        <v>1635</v>
      </c>
      <c r="D327" s="25" t="s">
        <v>4090</v>
      </c>
      <c r="E327" s="325">
        <v>50519.3</v>
      </c>
      <c r="F327" s="325">
        <v>50519.3</v>
      </c>
      <c r="G327" s="325">
        <v>0</v>
      </c>
      <c r="H327" s="325">
        <v>0</v>
      </c>
      <c r="I327" s="325">
        <v>0</v>
      </c>
      <c r="J327" s="325">
        <v>0</v>
      </c>
      <c r="K327" s="325">
        <v>0</v>
      </c>
      <c r="L327" s="325">
        <v>0</v>
      </c>
      <c r="M327" s="325">
        <v>0</v>
      </c>
      <c r="N327" s="325">
        <v>0</v>
      </c>
      <c r="O327" s="325">
        <v>50519.3</v>
      </c>
    </row>
    <row r="328" spans="2:15" ht="76.5" x14ac:dyDescent="0.2">
      <c r="B328" s="24" t="s">
        <v>4091</v>
      </c>
      <c r="C328" s="24" t="s">
        <v>4092</v>
      </c>
      <c r="D328" s="25" t="s">
        <v>4093</v>
      </c>
      <c r="E328" s="26">
        <v>874860.5</v>
      </c>
      <c r="F328" s="26">
        <v>874860.5</v>
      </c>
      <c r="G328" s="26">
        <v>0</v>
      </c>
      <c r="H328" s="26">
        <v>0</v>
      </c>
      <c r="I328" s="26">
        <v>0</v>
      </c>
      <c r="J328" s="26">
        <v>0</v>
      </c>
      <c r="K328" s="26">
        <v>0</v>
      </c>
      <c r="L328" s="26">
        <v>0</v>
      </c>
      <c r="M328" s="26">
        <v>0</v>
      </c>
      <c r="N328" s="26">
        <v>0</v>
      </c>
      <c r="O328" s="26">
        <f t="shared" si="1"/>
        <v>874860.5</v>
      </c>
    </row>
    <row r="329" spans="2:15" x14ac:dyDescent="0.2">
      <c r="B329" s="24" t="s">
        <v>4094</v>
      </c>
      <c r="C329" s="24" t="s">
        <v>4092</v>
      </c>
      <c r="D329" s="25" t="s">
        <v>4095</v>
      </c>
      <c r="E329" s="26">
        <v>3366.9</v>
      </c>
      <c r="F329" s="26">
        <v>3366.9</v>
      </c>
      <c r="G329" s="26">
        <v>0</v>
      </c>
      <c r="H329" s="26">
        <v>0</v>
      </c>
      <c r="I329" s="26">
        <v>0</v>
      </c>
      <c r="J329" s="26">
        <v>0</v>
      </c>
      <c r="K329" s="26">
        <v>0</v>
      </c>
      <c r="L329" s="26">
        <v>0</v>
      </c>
      <c r="M329" s="26">
        <v>0</v>
      </c>
      <c r="N329" s="26">
        <v>0</v>
      </c>
      <c r="O329" s="26">
        <f t="shared" si="1"/>
        <v>3366.9</v>
      </c>
    </row>
    <row r="330" spans="2:15" ht="38.25" x14ac:dyDescent="0.2">
      <c r="B330" s="24" t="s">
        <v>4096</v>
      </c>
      <c r="C330" s="24" t="s">
        <v>1632</v>
      </c>
      <c r="D330" s="25" t="s">
        <v>4097</v>
      </c>
      <c r="E330" s="26">
        <v>1919662.5</v>
      </c>
      <c r="F330" s="26">
        <v>1919662.5</v>
      </c>
      <c r="G330" s="26">
        <v>0</v>
      </c>
      <c r="H330" s="26">
        <v>0</v>
      </c>
      <c r="I330" s="26">
        <v>0</v>
      </c>
      <c r="J330" s="26">
        <v>0</v>
      </c>
      <c r="K330" s="26">
        <v>0</v>
      </c>
      <c r="L330" s="26">
        <v>0</v>
      </c>
      <c r="M330" s="26">
        <v>0</v>
      </c>
      <c r="N330" s="26">
        <v>0</v>
      </c>
      <c r="O330" s="26">
        <f t="shared" si="1"/>
        <v>1919662.5</v>
      </c>
    </row>
    <row r="331" spans="2:15" ht="76.5" x14ac:dyDescent="0.2">
      <c r="B331" s="24" t="s">
        <v>4098</v>
      </c>
      <c r="C331" s="24" t="s">
        <v>4092</v>
      </c>
      <c r="D331" s="25" t="s">
        <v>4099</v>
      </c>
      <c r="E331" s="26">
        <v>81134.100000000006</v>
      </c>
      <c r="F331" s="26">
        <v>81134.100000000006</v>
      </c>
      <c r="G331" s="26">
        <v>0</v>
      </c>
      <c r="H331" s="26">
        <v>0</v>
      </c>
      <c r="I331" s="26">
        <v>0</v>
      </c>
      <c r="J331" s="26">
        <v>0</v>
      </c>
      <c r="K331" s="26">
        <v>0</v>
      </c>
      <c r="L331" s="26">
        <v>0</v>
      </c>
      <c r="M331" s="26">
        <v>0</v>
      </c>
      <c r="N331" s="26">
        <v>0</v>
      </c>
      <c r="O331" s="26">
        <f t="shared" si="1"/>
        <v>81134.100000000006</v>
      </c>
    </row>
    <row r="332" spans="2:15" ht="56.25" x14ac:dyDescent="0.2">
      <c r="B332" s="24"/>
      <c r="C332" s="19"/>
      <c r="D332" s="27" t="s">
        <v>4100</v>
      </c>
      <c r="E332" s="28">
        <v>43341.5</v>
      </c>
      <c r="F332" s="28">
        <v>43341.5</v>
      </c>
      <c r="G332" s="28">
        <v>0</v>
      </c>
      <c r="H332" s="28">
        <v>0</v>
      </c>
      <c r="I332" s="28">
        <v>0</v>
      </c>
      <c r="J332" s="28">
        <v>0</v>
      </c>
      <c r="K332" s="28">
        <v>0</v>
      </c>
      <c r="L332" s="28">
        <v>0</v>
      </c>
      <c r="M332" s="28">
        <v>0</v>
      </c>
      <c r="N332" s="28">
        <v>0</v>
      </c>
      <c r="O332" s="28">
        <f t="shared" si="1"/>
        <v>43341.5</v>
      </c>
    </row>
    <row r="333" spans="2:15" ht="25.5" x14ac:dyDescent="0.2">
      <c r="B333" s="24" t="s">
        <v>4101</v>
      </c>
      <c r="C333" s="24" t="s">
        <v>4102</v>
      </c>
      <c r="D333" s="25" t="s">
        <v>4103</v>
      </c>
      <c r="E333" s="26">
        <v>640.70000000000005</v>
      </c>
      <c r="F333" s="26">
        <v>640.70000000000005</v>
      </c>
      <c r="G333" s="26">
        <v>0</v>
      </c>
      <c r="H333" s="26">
        <v>0</v>
      </c>
      <c r="I333" s="26">
        <v>0</v>
      </c>
      <c r="J333" s="26">
        <v>0</v>
      </c>
      <c r="K333" s="26">
        <v>0</v>
      </c>
      <c r="L333" s="26">
        <v>0</v>
      </c>
      <c r="M333" s="26">
        <v>0</v>
      </c>
      <c r="N333" s="26">
        <v>0</v>
      </c>
      <c r="O333" s="26">
        <f t="shared" si="1"/>
        <v>640.70000000000005</v>
      </c>
    </row>
    <row r="334" spans="2:15" ht="63.75" x14ac:dyDescent="0.2">
      <c r="B334" s="24" t="s">
        <v>4104</v>
      </c>
      <c r="C334" s="24" t="s">
        <v>2698</v>
      </c>
      <c r="D334" s="25" t="s">
        <v>4105</v>
      </c>
      <c r="E334" s="26">
        <v>88833.5</v>
      </c>
      <c r="F334" s="26">
        <v>88833.5</v>
      </c>
      <c r="G334" s="26">
        <v>0</v>
      </c>
      <c r="H334" s="26">
        <v>0</v>
      </c>
      <c r="I334" s="26">
        <v>0</v>
      </c>
      <c r="J334" s="26">
        <v>0</v>
      </c>
      <c r="K334" s="26">
        <v>0</v>
      </c>
      <c r="L334" s="26">
        <v>0</v>
      </c>
      <c r="M334" s="26">
        <v>0</v>
      </c>
      <c r="N334" s="26">
        <v>0</v>
      </c>
      <c r="O334" s="26">
        <f>J334+E334</f>
        <v>88833.5</v>
      </c>
    </row>
    <row r="335" spans="2:15" ht="89.25" x14ac:dyDescent="0.2">
      <c r="B335" s="24" t="s">
        <v>4106</v>
      </c>
      <c r="C335" s="24" t="s">
        <v>1392</v>
      </c>
      <c r="D335" s="25" t="s">
        <v>4107</v>
      </c>
      <c r="E335" s="325">
        <v>94190.8</v>
      </c>
      <c r="F335" s="325">
        <v>94190.8</v>
      </c>
      <c r="G335" s="325">
        <v>37868.800000000003</v>
      </c>
      <c r="H335" s="325">
        <v>24589.100000000002</v>
      </c>
      <c r="I335" s="325">
        <v>0</v>
      </c>
      <c r="J335" s="325">
        <v>128</v>
      </c>
      <c r="K335" s="325">
        <v>88</v>
      </c>
      <c r="L335" s="325">
        <v>40</v>
      </c>
      <c r="M335" s="325">
        <v>40</v>
      </c>
      <c r="N335" s="325">
        <v>40</v>
      </c>
      <c r="O335" s="325">
        <v>94318.8</v>
      </c>
    </row>
    <row r="336" spans="2:15" ht="102" x14ac:dyDescent="0.2">
      <c r="B336" s="24" t="s">
        <v>4108</v>
      </c>
      <c r="C336" s="24" t="s">
        <v>1632</v>
      </c>
      <c r="D336" s="25" t="s">
        <v>4109</v>
      </c>
      <c r="E336" s="26">
        <v>2886992.7</v>
      </c>
      <c r="F336" s="26">
        <v>2886992.7</v>
      </c>
      <c r="G336" s="26">
        <v>0</v>
      </c>
      <c r="H336" s="26">
        <v>0</v>
      </c>
      <c r="I336" s="26">
        <v>0</v>
      </c>
      <c r="J336" s="26">
        <v>0</v>
      </c>
      <c r="K336" s="26">
        <v>0</v>
      </c>
      <c r="L336" s="26">
        <v>0</v>
      </c>
      <c r="M336" s="26">
        <v>0</v>
      </c>
      <c r="N336" s="26">
        <v>0</v>
      </c>
      <c r="O336" s="26">
        <f>J336+E336</f>
        <v>2886992.7</v>
      </c>
    </row>
    <row r="337" spans="2:15" ht="46.15" customHeight="1" x14ac:dyDescent="0.2">
      <c r="B337" s="24" t="s">
        <v>4110</v>
      </c>
      <c r="C337" s="24" t="s">
        <v>1632</v>
      </c>
      <c r="D337" s="25" t="s">
        <v>4111</v>
      </c>
      <c r="E337" s="26">
        <v>58714.400000000001</v>
      </c>
      <c r="F337" s="26">
        <v>58714.400000000001</v>
      </c>
      <c r="G337" s="26">
        <v>0</v>
      </c>
      <c r="H337" s="26">
        <v>0</v>
      </c>
      <c r="I337" s="26">
        <v>0</v>
      </c>
      <c r="J337" s="26">
        <v>0</v>
      </c>
      <c r="K337" s="26">
        <v>0</v>
      </c>
      <c r="L337" s="26">
        <v>0</v>
      </c>
      <c r="M337" s="26">
        <v>0</v>
      </c>
      <c r="N337" s="26">
        <v>0</v>
      </c>
      <c r="O337" s="26">
        <f>J337+E337</f>
        <v>58714.400000000001</v>
      </c>
    </row>
    <row r="338" spans="2:15" ht="63.75" x14ac:dyDescent="0.2">
      <c r="B338" s="24" t="s">
        <v>4112</v>
      </c>
      <c r="C338" s="24" t="s">
        <v>411</v>
      </c>
      <c r="D338" s="25" t="s">
        <v>4113</v>
      </c>
      <c r="E338" s="26">
        <v>1400</v>
      </c>
      <c r="F338" s="26">
        <v>1400</v>
      </c>
      <c r="G338" s="26">
        <v>0</v>
      </c>
      <c r="H338" s="26">
        <v>0</v>
      </c>
      <c r="I338" s="26">
        <v>0</v>
      </c>
      <c r="J338" s="26">
        <v>0</v>
      </c>
      <c r="K338" s="26">
        <v>0</v>
      </c>
      <c r="L338" s="26">
        <v>0</v>
      </c>
      <c r="M338" s="26">
        <v>0</v>
      </c>
      <c r="N338" s="26">
        <v>0</v>
      </c>
      <c r="O338" s="26">
        <f>J338+E338</f>
        <v>1400</v>
      </c>
    </row>
    <row r="339" spans="2:15" ht="25.5" x14ac:dyDescent="0.2">
      <c r="B339" s="24" t="s">
        <v>4114</v>
      </c>
      <c r="C339" s="24" t="s">
        <v>411</v>
      </c>
      <c r="D339" s="25" t="s">
        <v>4115</v>
      </c>
      <c r="E339" s="26">
        <v>0</v>
      </c>
      <c r="F339" s="26">
        <v>0</v>
      </c>
      <c r="G339" s="26">
        <v>0</v>
      </c>
      <c r="H339" s="26">
        <v>0</v>
      </c>
      <c r="I339" s="26">
        <v>0</v>
      </c>
      <c r="J339" s="26">
        <v>274686.40000000002</v>
      </c>
      <c r="K339" s="26">
        <v>108949.6</v>
      </c>
      <c r="L339" s="26">
        <v>0</v>
      </c>
      <c r="M339" s="26">
        <v>0</v>
      </c>
      <c r="N339" s="26">
        <v>165736.79999999999</v>
      </c>
      <c r="O339" s="26">
        <f>J339+E339</f>
        <v>274686.40000000002</v>
      </c>
    </row>
    <row r="340" spans="2:15" ht="13.5" x14ac:dyDescent="0.2">
      <c r="B340" s="19" t="s">
        <v>4116</v>
      </c>
      <c r="C340" s="19"/>
      <c r="D340" s="22" t="s">
        <v>4117</v>
      </c>
      <c r="E340" s="421">
        <v>239124.2</v>
      </c>
      <c r="F340" s="421">
        <v>235800.7</v>
      </c>
      <c r="G340" s="421">
        <v>176207.80000000002</v>
      </c>
      <c r="H340" s="421">
        <v>6460.8</v>
      </c>
      <c r="I340" s="421">
        <v>3323.5</v>
      </c>
      <c r="J340" s="421">
        <v>4002.2000000000003</v>
      </c>
      <c r="K340" s="421">
        <v>2.2000000000000002</v>
      </c>
      <c r="L340" s="421">
        <v>0</v>
      </c>
      <c r="M340" s="421">
        <v>0</v>
      </c>
      <c r="N340" s="421">
        <v>4000</v>
      </c>
      <c r="O340" s="421">
        <v>243126.39999999999</v>
      </c>
    </row>
    <row r="341" spans="2:15" ht="51" x14ac:dyDescent="0.2">
      <c r="B341" s="24" t="s">
        <v>4118</v>
      </c>
      <c r="C341" s="24" t="s">
        <v>4332</v>
      </c>
      <c r="D341" s="25" t="s">
        <v>4119</v>
      </c>
      <c r="E341" s="325">
        <v>235800.7</v>
      </c>
      <c r="F341" s="325">
        <v>235800.7</v>
      </c>
      <c r="G341" s="325">
        <v>176207.80000000002</v>
      </c>
      <c r="H341" s="325">
        <v>6460.8</v>
      </c>
      <c r="I341" s="325">
        <v>0</v>
      </c>
      <c r="J341" s="325">
        <v>2.2000000000000002</v>
      </c>
      <c r="K341" s="325">
        <v>2.2000000000000002</v>
      </c>
      <c r="L341" s="325">
        <v>0</v>
      </c>
      <c r="M341" s="325">
        <v>0</v>
      </c>
      <c r="N341" s="325">
        <v>0</v>
      </c>
      <c r="O341" s="325">
        <v>235802.9</v>
      </c>
    </row>
    <row r="342" spans="2:15" ht="51" x14ac:dyDescent="0.2">
      <c r="B342" s="24" t="s">
        <v>4120</v>
      </c>
      <c r="C342" s="24" t="s">
        <v>4121</v>
      </c>
      <c r="D342" s="25" t="s">
        <v>4122</v>
      </c>
      <c r="E342" s="325">
        <v>3323.5</v>
      </c>
      <c r="F342" s="325">
        <v>0</v>
      </c>
      <c r="G342" s="325">
        <v>0</v>
      </c>
      <c r="H342" s="325">
        <v>0</v>
      </c>
      <c r="I342" s="325">
        <v>3323.5</v>
      </c>
      <c r="J342" s="325">
        <v>4000</v>
      </c>
      <c r="K342" s="325">
        <v>0</v>
      </c>
      <c r="L342" s="325">
        <v>0</v>
      </c>
      <c r="M342" s="325">
        <v>0</v>
      </c>
      <c r="N342" s="325">
        <v>4000</v>
      </c>
      <c r="O342" s="325">
        <v>7323.5</v>
      </c>
    </row>
    <row r="343" spans="2:15" ht="54" x14ac:dyDescent="0.2">
      <c r="B343" s="19" t="s">
        <v>4123</v>
      </c>
      <c r="C343" s="19"/>
      <c r="D343" s="22" t="s">
        <v>4124</v>
      </c>
      <c r="E343" s="421">
        <v>331956.40000000002</v>
      </c>
      <c r="F343" s="421">
        <v>262208.59999999998</v>
      </c>
      <c r="G343" s="421">
        <v>7617.6</v>
      </c>
      <c r="H343" s="421">
        <v>904.6</v>
      </c>
      <c r="I343" s="421">
        <v>69747.8</v>
      </c>
      <c r="J343" s="421">
        <v>0</v>
      </c>
      <c r="K343" s="421">
        <v>0</v>
      </c>
      <c r="L343" s="421">
        <v>0</v>
      </c>
      <c r="M343" s="421">
        <v>0</v>
      </c>
      <c r="N343" s="421">
        <v>0</v>
      </c>
      <c r="O343" s="421">
        <v>331956.40000000002</v>
      </c>
    </row>
    <row r="344" spans="2:15" ht="38.25" x14ac:dyDescent="0.2">
      <c r="B344" s="24" t="s">
        <v>4125</v>
      </c>
      <c r="C344" s="24" t="s">
        <v>4126</v>
      </c>
      <c r="D344" s="25" t="s">
        <v>2719</v>
      </c>
      <c r="E344" s="325">
        <v>12208.800000000001</v>
      </c>
      <c r="F344" s="325">
        <v>12208.800000000001</v>
      </c>
      <c r="G344" s="325">
        <v>7617.6</v>
      </c>
      <c r="H344" s="325">
        <v>904.6</v>
      </c>
      <c r="I344" s="325">
        <v>0</v>
      </c>
      <c r="J344" s="325">
        <v>0</v>
      </c>
      <c r="K344" s="325">
        <v>0</v>
      </c>
      <c r="L344" s="325">
        <v>0</v>
      </c>
      <c r="M344" s="325">
        <v>0</v>
      </c>
      <c r="N344" s="325">
        <v>0</v>
      </c>
      <c r="O344" s="325">
        <v>12208.800000000001</v>
      </c>
    </row>
    <row r="345" spans="2:15" ht="140.25" x14ac:dyDescent="0.2">
      <c r="B345" s="24" t="s">
        <v>2720</v>
      </c>
      <c r="C345" s="24" t="s">
        <v>4092</v>
      </c>
      <c r="D345" s="25" t="s">
        <v>4017</v>
      </c>
      <c r="E345" s="26">
        <v>150000</v>
      </c>
      <c r="F345" s="26">
        <v>150000</v>
      </c>
      <c r="G345" s="26">
        <v>0</v>
      </c>
      <c r="H345" s="26">
        <v>0</v>
      </c>
      <c r="I345" s="26">
        <v>0</v>
      </c>
      <c r="J345" s="26">
        <v>0</v>
      </c>
      <c r="K345" s="26">
        <v>0</v>
      </c>
      <c r="L345" s="26">
        <v>0</v>
      </c>
      <c r="M345" s="26">
        <v>0</v>
      </c>
      <c r="N345" s="26">
        <v>0</v>
      </c>
      <c r="O345" s="26">
        <f>J345+E345</f>
        <v>150000</v>
      </c>
    </row>
    <row r="346" spans="2:15" ht="76.5" x14ac:dyDescent="0.2">
      <c r="B346" s="24" t="s">
        <v>2721</v>
      </c>
      <c r="C346" s="24" t="s">
        <v>4092</v>
      </c>
      <c r="D346" s="25" t="s">
        <v>2722</v>
      </c>
      <c r="E346" s="26">
        <v>63949</v>
      </c>
      <c r="F346" s="26">
        <v>0</v>
      </c>
      <c r="G346" s="26">
        <v>0</v>
      </c>
      <c r="H346" s="26">
        <v>0</v>
      </c>
      <c r="I346" s="26">
        <v>63949</v>
      </c>
      <c r="J346" s="26">
        <v>0</v>
      </c>
      <c r="K346" s="26">
        <v>0</v>
      </c>
      <c r="L346" s="26">
        <v>0</v>
      </c>
      <c r="M346" s="26">
        <v>0</v>
      </c>
      <c r="N346" s="26">
        <v>0</v>
      </c>
      <c r="O346" s="26">
        <f>J346+E346</f>
        <v>63949</v>
      </c>
    </row>
    <row r="347" spans="2:15" ht="76.5" x14ac:dyDescent="0.2">
      <c r="B347" s="24" t="s">
        <v>2723</v>
      </c>
      <c r="C347" s="24" t="s">
        <v>4092</v>
      </c>
      <c r="D347" s="25" t="s">
        <v>2724</v>
      </c>
      <c r="E347" s="325">
        <v>105798.6</v>
      </c>
      <c r="F347" s="325">
        <v>99999.8</v>
      </c>
      <c r="G347" s="325">
        <v>0</v>
      </c>
      <c r="H347" s="325">
        <v>0</v>
      </c>
      <c r="I347" s="325">
        <v>5798.8</v>
      </c>
      <c r="J347" s="325">
        <v>0</v>
      </c>
      <c r="K347" s="325">
        <v>0</v>
      </c>
      <c r="L347" s="325">
        <v>0</v>
      </c>
      <c r="M347" s="325">
        <v>0</v>
      </c>
      <c r="N347" s="325">
        <v>0</v>
      </c>
      <c r="O347" s="325">
        <v>105798.6</v>
      </c>
    </row>
    <row r="348" spans="2:15" ht="13.5" x14ac:dyDescent="0.2">
      <c r="B348" s="19" t="s">
        <v>2725</v>
      </c>
      <c r="C348" s="19"/>
      <c r="D348" s="22" t="s">
        <v>2726</v>
      </c>
      <c r="E348" s="424">
        <v>145465519.40000001</v>
      </c>
      <c r="F348" s="424">
        <v>145465519.40000001</v>
      </c>
      <c r="G348" s="424">
        <v>0</v>
      </c>
      <c r="H348" s="424">
        <v>0</v>
      </c>
      <c r="I348" s="424">
        <v>0</v>
      </c>
      <c r="J348" s="424">
        <v>0</v>
      </c>
      <c r="K348" s="424">
        <v>0</v>
      </c>
      <c r="L348" s="424">
        <v>0</v>
      </c>
      <c r="M348" s="424">
        <v>0</v>
      </c>
      <c r="N348" s="424">
        <v>0</v>
      </c>
      <c r="O348" s="424">
        <v>145465519.40000001</v>
      </c>
    </row>
    <row r="349" spans="2:15" ht="63.75" x14ac:dyDescent="0.2">
      <c r="B349" s="24" t="s">
        <v>2727</v>
      </c>
      <c r="C349" s="24" t="s">
        <v>2728</v>
      </c>
      <c r="D349" s="25" t="s">
        <v>2729</v>
      </c>
      <c r="E349" s="325">
        <v>145465519.40000001</v>
      </c>
      <c r="F349" s="325">
        <v>145465519.40000001</v>
      </c>
      <c r="G349" s="325">
        <v>0</v>
      </c>
      <c r="H349" s="325">
        <v>0</v>
      </c>
      <c r="I349" s="325">
        <v>0</v>
      </c>
      <c r="J349" s="325">
        <v>0</v>
      </c>
      <c r="K349" s="325">
        <v>0</v>
      </c>
      <c r="L349" s="325">
        <v>0</v>
      </c>
      <c r="M349" s="325">
        <v>0</v>
      </c>
      <c r="N349" s="325">
        <v>0</v>
      </c>
      <c r="O349" s="325">
        <v>145465519.40000001</v>
      </c>
    </row>
    <row r="350" spans="2:15" ht="13.5" x14ac:dyDescent="0.2">
      <c r="B350" s="19" t="s">
        <v>2730</v>
      </c>
      <c r="C350" s="19"/>
      <c r="D350" s="22" t="s">
        <v>2731</v>
      </c>
      <c r="E350" s="421">
        <v>1075466.8</v>
      </c>
      <c r="F350" s="421">
        <v>1075466.8</v>
      </c>
      <c r="G350" s="421">
        <v>24583.200000000001</v>
      </c>
      <c r="H350" s="421">
        <v>1168.3</v>
      </c>
      <c r="I350" s="421">
        <v>0</v>
      </c>
      <c r="J350" s="421">
        <v>140663.4</v>
      </c>
      <c r="K350" s="421">
        <v>100515.6</v>
      </c>
      <c r="L350" s="421">
        <v>26882.3</v>
      </c>
      <c r="M350" s="421">
        <v>6306.9000000000005</v>
      </c>
      <c r="N350" s="421">
        <v>40147.800000000003</v>
      </c>
      <c r="O350" s="421">
        <v>1216130.2</v>
      </c>
    </row>
    <row r="351" spans="2:15" ht="25.5" x14ac:dyDescent="0.2">
      <c r="B351" s="24" t="s">
        <v>2732</v>
      </c>
      <c r="C351" s="24" t="s">
        <v>4126</v>
      </c>
      <c r="D351" s="25" t="s">
        <v>4227</v>
      </c>
      <c r="E351" s="26">
        <v>1041979.1</v>
      </c>
      <c r="F351" s="26">
        <v>1041979.1</v>
      </c>
      <c r="G351" s="26">
        <v>0</v>
      </c>
      <c r="H351" s="26">
        <v>0</v>
      </c>
      <c r="I351" s="26">
        <v>0</v>
      </c>
      <c r="J351" s="26">
        <v>140603.79999999999</v>
      </c>
      <c r="K351" s="26">
        <v>100456</v>
      </c>
      <c r="L351" s="26">
        <v>26882.3</v>
      </c>
      <c r="M351" s="26">
        <v>6299.7</v>
      </c>
      <c r="N351" s="26">
        <v>40147.800000000003</v>
      </c>
      <c r="O351" s="26">
        <f>J351+E351</f>
        <v>1182582.8999999999</v>
      </c>
    </row>
    <row r="352" spans="2:15" ht="33.75" x14ac:dyDescent="0.2">
      <c r="B352" s="24"/>
      <c r="C352" s="19"/>
      <c r="D352" s="27" t="s">
        <v>4228</v>
      </c>
      <c r="E352" s="28">
        <v>0</v>
      </c>
      <c r="F352" s="28">
        <v>0</v>
      </c>
      <c r="G352" s="28">
        <v>0</v>
      </c>
      <c r="H352" s="28">
        <v>0</v>
      </c>
      <c r="I352" s="28">
        <v>0</v>
      </c>
      <c r="J352" s="28">
        <v>15000</v>
      </c>
      <c r="K352" s="28">
        <v>0</v>
      </c>
      <c r="L352" s="28">
        <v>0</v>
      </c>
      <c r="M352" s="28">
        <v>0</v>
      </c>
      <c r="N352" s="28">
        <v>15000</v>
      </c>
      <c r="O352" s="28">
        <f>J352+E352</f>
        <v>15000</v>
      </c>
    </row>
    <row r="353" spans="2:15" ht="25.5" x14ac:dyDescent="0.2">
      <c r="B353" s="24" t="s">
        <v>4229</v>
      </c>
      <c r="C353" s="24" t="s">
        <v>4126</v>
      </c>
      <c r="D353" s="25" t="s">
        <v>4230</v>
      </c>
      <c r="E353" s="423">
        <v>32812.699999999997</v>
      </c>
      <c r="F353" s="423">
        <v>32812.699999999997</v>
      </c>
      <c r="G353" s="423">
        <v>24583.200000000001</v>
      </c>
      <c r="H353" s="423">
        <v>1168.3</v>
      </c>
      <c r="I353" s="423">
        <v>0</v>
      </c>
      <c r="J353" s="423">
        <v>59.6</v>
      </c>
      <c r="K353" s="423">
        <v>59.6</v>
      </c>
      <c r="L353" s="423">
        <v>0</v>
      </c>
      <c r="M353" s="423">
        <v>7.2</v>
      </c>
      <c r="N353" s="423">
        <v>0</v>
      </c>
      <c r="O353" s="423">
        <v>32872.299999999996</v>
      </c>
    </row>
    <row r="354" spans="2:15" x14ac:dyDescent="0.2">
      <c r="B354" s="24" t="s">
        <v>4231</v>
      </c>
      <c r="C354" s="24" t="s">
        <v>4126</v>
      </c>
      <c r="D354" s="25" t="s">
        <v>4232</v>
      </c>
      <c r="E354" s="26">
        <v>675</v>
      </c>
      <c r="F354" s="26">
        <v>675</v>
      </c>
      <c r="G354" s="26">
        <v>0</v>
      </c>
      <c r="H354" s="26">
        <v>0</v>
      </c>
      <c r="I354" s="26">
        <v>0</v>
      </c>
      <c r="J354" s="26">
        <v>0</v>
      </c>
      <c r="K354" s="26">
        <v>0</v>
      </c>
      <c r="L354" s="26">
        <v>0</v>
      </c>
      <c r="M354" s="26">
        <v>0</v>
      </c>
      <c r="N354" s="26">
        <v>0</v>
      </c>
      <c r="O354" s="26">
        <f>J354+E354</f>
        <v>675</v>
      </c>
    </row>
    <row r="355" spans="2:15" ht="25.5" x14ac:dyDescent="0.2">
      <c r="B355" s="18" t="s">
        <v>4233</v>
      </c>
      <c r="C355" s="19"/>
      <c r="D355" s="20" t="s">
        <v>4234</v>
      </c>
      <c r="E355" s="320">
        <v>1069513.3999999999</v>
      </c>
      <c r="F355" s="320">
        <v>769543.4</v>
      </c>
      <c r="G355" s="320">
        <v>0</v>
      </c>
      <c r="H355" s="320">
        <v>0</v>
      </c>
      <c r="I355" s="320">
        <v>299970</v>
      </c>
      <c r="J355" s="320">
        <v>0</v>
      </c>
      <c r="K355" s="320">
        <v>0</v>
      </c>
      <c r="L355" s="320">
        <v>0</v>
      </c>
      <c r="M355" s="320">
        <v>0</v>
      </c>
      <c r="N355" s="320">
        <v>0</v>
      </c>
      <c r="O355" s="320">
        <v>1069513.3999999999</v>
      </c>
    </row>
    <row r="356" spans="2:15" ht="40.5" x14ac:dyDescent="0.2">
      <c r="B356" s="19" t="s">
        <v>4235</v>
      </c>
      <c r="C356" s="19"/>
      <c r="D356" s="22" t="s">
        <v>4234</v>
      </c>
      <c r="E356" s="421">
        <v>1069513.3999999999</v>
      </c>
      <c r="F356" s="421">
        <v>769543.4</v>
      </c>
      <c r="G356" s="421">
        <v>0</v>
      </c>
      <c r="H356" s="421">
        <v>0</v>
      </c>
      <c r="I356" s="421">
        <v>299970</v>
      </c>
      <c r="J356" s="421">
        <v>0</v>
      </c>
      <c r="K356" s="421">
        <v>0</v>
      </c>
      <c r="L356" s="421">
        <v>0</v>
      </c>
      <c r="M356" s="421">
        <v>0</v>
      </c>
      <c r="N356" s="421">
        <v>0</v>
      </c>
      <c r="O356" s="421">
        <v>1069513.3999999999</v>
      </c>
    </row>
    <row r="357" spans="2:15" ht="140.25" x14ac:dyDescent="0.2">
      <c r="B357" s="24" t="s">
        <v>4236</v>
      </c>
      <c r="C357" s="24" t="s">
        <v>2009</v>
      </c>
      <c r="D357" s="25" t="s">
        <v>4018</v>
      </c>
      <c r="E357" s="325">
        <v>769543.4</v>
      </c>
      <c r="F357" s="325">
        <v>769543.4</v>
      </c>
      <c r="G357" s="325">
        <v>0</v>
      </c>
      <c r="H357" s="325">
        <v>0</v>
      </c>
      <c r="I357" s="325">
        <v>0</v>
      </c>
      <c r="J357" s="325">
        <v>0</v>
      </c>
      <c r="K357" s="325">
        <v>0</v>
      </c>
      <c r="L357" s="325">
        <v>0</v>
      </c>
      <c r="M357" s="325">
        <v>0</v>
      </c>
      <c r="N357" s="325">
        <v>0</v>
      </c>
      <c r="O357" s="325">
        <v>769543.4</v>
      </c>
    </row>
    <row r="358" spans="2:15" ht="127.5" x14ac:dyDescent="0.2">
      <c r="B358" s="24" t="s">
        <v>4237</v>
      </c>
      <c r="C358" s="24" t="s">
        <v>2009</v>
      </c>
      <c r="D358" s="25" t="s">
        <v>4019</v>
      </c>
      <c r="E358" s="26">
        <v>299970</v>
      </c>
      <c r="F358" s="26">
        <v>0</v>
      </c>
      <c r="G358" s="26">
        <v>0</v>
      </c>
      <c r="H358" s="26">
        <v>0</v>
      </c>
      <c r="I358" s="26">
        <v>299970</v>
      </c>
      <c r="J358" s="26">
        <v>0</v>
      </c>
      <c r="K358" s="26">
        <v>0</v>
      </c>
      <c r="L358" s="26">
        <v>0</v>
      </c>
      <c r="M358" s="26">
        <v>0</v>
      </c>
      <c r="N358" s="26">
        <v>0</v>
      </c>
      <c r="O358" s="26">
        <f>J358+E358</f>
        <v>299970</v>
      </c>
    </row>
    <row r="359" spans="2:15" ht="38.25" x14ac:dyDescent="0.2">
      <c r="B359" s="18" t="s">
        <v>4238</v>
      </c>
      <c r="C359" s="19"/>
      <c r="D359" s="20" t="s">
        <v>4239</v>
      </c>
      <c r="E359" s="324">
        <v>1672574.2</v>
      </c>
      <c r="F359" s="324">
        <v>1539313.9</v>
      </c>
      <c r="G359" s="324">
        <v>469841.6</v>
      </c>
      <c r="H359" s="324">
        <v>36622.200000000004</v>
      </c>
      <c r="I359" s="324">
        <v>133260.29999999999</v>
      </c>
      <c r="J359" s="324">
        <v>203439.30000000002</v>
      </c>
      <c r="K359" s="324">
        <v>140789.1</v>
      </c>
      <c r="L359" s="324">
        <v>1022</v>
      </c>
      <c r="M359" s="324">
        <v>76.5</v>
      </c>
      <c r="N359" s="324">
        <v>62650.200000000004</v>
      </c>
      <c r="O359" s="324">
        <v>1876013.5</v>
      </c>
    </row>
    <row r="360" spans="2:15" ht="67.5" x14ac:dyDescent="0.2">
      <c r="B360" s="19" t="s">
        <v>4240</v>
      </c>
      <c r="C360" s="19"/>
      <c r="D360" s="22" t="s">
        <v>4241</v>
      </c>
      <c r="E360" s="421">
        <v>272454</v>
      </c>
      <c r="F360" s="421">
        <v>205293.1</v>
      </c>
      <c r="G360" s="421">
        <v>35087.599999999999</v>
      </c>
      <c r="H360" s="421">
        <v>3957.3</v>
      </c>
      <c r="I360" s="421">
        <v>67160.899999999994</v>
      </c>
      <c r="J360" s="421">
        <v>112933.2</v>
      </c>
      <c r="K360" s="421">
        <v>61383</v>
      </c>
      <c r="L360" s="421">
        <v>1022</v>
      </c>
      <c r="M360" s="421">
        <v>1</v>
      </c>
      <c r="N360" s="421">
        <v>51550.200000000004</v>
      </c>
      <c r="O360" s="421">
        <v>385387.2</v>
      </c>
    </row>
    <row r="361" spans="2:15" ht="43.5" customHeight="1" x14ac:dyDescent="0.2">
      <c r="B361" s="24" t="s">
        <v>4242</v>
      </c>
      <c r="C361" s="24" t="s">
        <v>4243</v>
      </c>
      <c r="D361" s="25" t="s">
        <v>4244</v>
      </c>
      <c r="E361" s="325">
        <v>49571</v>
      </c>
      <c r="F361" s="325">
        <v>49571</v>
      </c>
      <c r="G361" s="325">
        <v>32099.600000000002</v>
      </c>
      <c r="H361" s="325">
        <v>3247.4</v>
      </c>
      <c r="I361" s="325">
        <v>0</v>
      </c>
      <c r="J361" s="325">
        <v>0</v>
      </c>
      <c r="K361" s="325">
        <v>0</v>
      </c>
      <c r="L361" s="325">
        <v>0</v>
      </c>
      <c r="M361" s="325">
        <v>0</v>
      </c>
      <c r="N361" s="325">
        <v>0</v>
      </c>
      <c r="O361" s="325">
        <v>49571</v>
      </c>
    </row>
    <row r="362" spans="2:15" ht="165.2" customHeight="1" x14ac:dyDescent="0.2">
      <c r="B362" s="24" t="s">
        <v>4245</v>
      </c>
      <c r="C362" s="24" t="s">
        <v>4246</v>
      </c>
      <c r="D362" s="25" t="s">
        <v>4020</v>
      </c>
      <c r="E362" s="325">
        <v>5075.2</v>
      </c>
      <c r="F362" s="325">
        <v>1014.3000000000001</v>
      </c>
      <c r="G362" s="325">
        <v>622.79999999999995</v>
      </c>
      <c r="H362" s="325">
        <v>254.5</v>
      </c>
      <c r="I362" s="325">
        <v>4060.9</v>
      </c>
      <c r="J362" s="325">
        <v>80</v>
      </c>
      <c r="K362" s="325">
        <v>80</v>
      </c>
      <c r="L362" s="325">
        <v>40</v>
      </c>
      <c r="M362" s="325">
        <v>1</v>
      </c>
      <c r="N362" s="325">
        <v>0</v>
      </c>
      <c r="O362" s="325">
        <v>5155.2</v>
      </c>
    </row>
    <row r="363" spans="2:15" ht="25.5" x14ac:dyDescent="0.2">
      <c r="B363" s="24" t="s">
        <v>4247</v>
      </c>
      <c r="C363" s="24" t="s">
        <v>3490</v>
      </c>
      <c r="D363" s="25" t="s">
        <v>4248</v>
      </c>
      <c r="E363" s="325">
        <v>5348.9000000000005</v>
      </c>
      <c r="F363" s="325">
        <v>5348.9000000000005</v>
      </c>
      <c r="G363" s="325">
        <v>2365.1999999999998</v>
      </c>
      <c r="H363" s="325">
        <v>455.40000000000003</v>
      </c>
      <c r="I363" s="325">
        <v>0</v>
      </c>
      <c r="J363" s="325">
        <v>124.2</v>
      </c>
      <c r="K363" s="325">
        <v>121.7</v>
      </c>
      <c r="L363" s="325">
        <v>61.800000000000004</v>
      </c>
      <c r="M363" s="325">
        <v>0</v>
      </c>
      <c r="N363" s="325">
        <v>2.5</v>
      </c>
      <c r="O363" s="325">
        <v>5473.1</v>
      </c>
    </row>
    <row r="364" spans="2:15" ht="38.25" x14ac:dyDescent="0.2">
      <c r="B364" s="24" t="s">
        <v>4249</v>
      </c>
      <c r="C364" s="24" t="s">
        <v>970</v>
      </c>
      <c r="D364" s="25" t="s">
        <v>4250</v>
      </c>
      <c r="E364" s="26">
        <v>6850</v>
      </c>
      <c r="F364" s="26">
        <v>6850</v>
      </c>
      <c r="G364" s="26">
        <v>0</v>
      </c>
      <c r="H364" s="26">
        <v>0</v>
      </c>
      <c r="I364" s="26">
        <v>0</v>
      </c>
      <c r="J364" s="26">
        <v>0</v>
      </c>
      <c r="K364" s="26">
        <v>0</v>
      </c>
      <c r="L364" s="26">
        <v>0</v>
      </c>
      <c r="M364" s="26">
        <v>0</v>
      </c>
      <c r="N364" s="26">
        <v>0</v>
      </c>
      <c r="O364" s="26">
        <f t="shared" ref="O364:O370" si="2">J364+E364</f>
        <v>6850</v>
      </c>
    </row>
    <row r="365" spans="2:15" ht="63.75" x14ac:dyDescent="0.2">
      <c r="B365" s="24" t="s">
        <v>4251</v>
      </c>
      <c r="C365" s="24" t="s">
        <v>970</v>
      </c>
      <c r="D365" s="25" t="s">
        <v>4252</v>
      </c>
      <c r="E365" s="26">
        <v>61406.400000000001</v>
      </c>
      <c r="F365" s="26">
        <v>61406.400000000001</v>
      </c>
      <c r="G365" s="26">
        <v>0</v>
      </c>
      <c r="H365" s="26">
        <v>0</v>
      </c>
      <c r="I365" s="26">
        <v>0</v>
      </c>
      <c r="J365" s="26">
        <v>0</v>
      </c>
      <c r="K365" s="26">
        <v>0</v>
      </c>
      <c r="L365" s="26">
        <v>0</v>
      </c>
      <c r="M365" s="26">
        <v>0</v>
      </c>
      <c r="N365" s="26">
        <v>0</v>
      </c>
      <c r="O365" s="26">
        <f t="shared" si="2"/>
        <v>61406.400000000001</v>
      </c>
    </row>
    <row r="366" spans="2:15" ht="102" x14ac:dyDescent="0.2">
      <c r="B366" s="24" t="s">
        <v>4253</v>
      </c>
      <c r="C366" s="24" t="s">
        <v>970</v>
      </c>
      <c r="D366" s="25" t="s">
        <v>4254</v>
      </c>
      <c r="E366" s="26">
        <v>0</v>
      </c>
      <c r="F366" s="26">
        <v>0</v>
      </c>
      <c r="G366" s="26">
        <v>0</v>
      </c>
      <c r="H366" s="26">
        <v>0</v>
      </c>
      <c r="I366" s="26">
        <v>0</v>
      </c>
      <c r="J366" s="26">
        <v>24000</v>
      </c>
      <c r="K366" s="26">
        <v>24000</v>
      </c>
      <c r="L366" s="26">
        <v>0</v>
      </c>
      <c r="M366" s="26">
        <v>0</v>
      </c>
      <c r="N366" s="26">
        <v>0</v>
      </c>
      <c r="O366" s="26">
        <f t="shared" si="2"/>
        <v>24000</v>
      </c>
    </row>
    <row r="367" spans="2:15" ht="55.7" customHeight="1" x14ac:dyDescent="0.2">
      <c r="B367" s="24" t="s">
        <v>4255</v>
      </c>
      <c r="C367" s="24" t="s">
        <v>970</v>
      </c>
      <c r="D367" s="25" t="s">
        <v>4256</v>
      </c>
      <c r="E367" s="26">
        <v>81102.5</v>
      </c>
      <c r="F367" s="26">
        <v>81102.5</v>
      </c>
      <c r="G367" s="26">
        <v>0</v>
      </c>
      <c r="H367" s="26">
        <v>0</v>
      </c>
      <c r="I367" s="26">
        <v>0</v>
      </c>
      <c r="J367" s="26">
        <v>0</v>
      </c>
      <c r="K367" s="26">
        <v>0</v>
      </c>
      <c r="L367" s="26">
        <v>0</v>
      </c>
      <c r="M367" s="26">
        <v>0</v>
      </c>
      <c r="N367" s="26">
        <v>0</v>
      </c>
      <c r="O367" s="26">
        <f t="shared" si="2"/>
        <v>81102.5</v>
      </c>
    </row>
    <row r="368" spans="2:15" ht="75.75" customHeight="1" x14ac:dyDescent="0.2">
      <c r="B368" s="24" t="s">
        <v>4257</v>
      </c>
      <c r="C368" s="24" t="s">
        <v>830</v>
      </c>
      <c r="D368" s="25" t="s">
        <v>1727</v>
      </c>
      <c r="E368" s="26">
        <v>63100</v>
      </c>
      <c r="F368" s="26">
        <v>0</v>
      </c>
      <c r="G368" s="26">
        <v>0</v>
      </c>
      <c r="H368" s="26">
        <v>0</v>
      </c>
      <c r="I368" s="26">
        <v>63100</v>
      </c>
      <c r="J368" s="26">
        <v>0</v>
      </c>
      <c r="K368" s="26">
        <v>0</v>
      </c>
      <c r="L368" s="26">
        <v>0</v>
      </c>
      <c r="M368" s="26">
        <v>0</v>
      </c>
      <c r="N368" s="26">
        <v>0</v>
      </c>
      <c r="O368" s="26">
        <f t="shared" si="2"/>
        <v>63100</v>
      </c>
    </row>
    <row r="369" spans="2:15" ht="127.15" customHeight="1" x14ac:dyDescent="0.2">
      <c r="B369" s="24" t="s">
        <v>1728</v>
      </c>
      <c r="C369" s="24" t="s">
        <v>1729</v>
      </c>
      <c r="D369" s="25" t="s">
        <v>4021</v>
      </c>
      <c r="E369" s="26">
        <v>0</v>
      </c>
      <c r="F369" s="26">
        <v>0</v>
      </c>
      <c r="G369" s="26">
        <v>0</v>
      </c>
      <c r="H369" s="26">
        <v>0</v>
      </c>
      <c r="I369" s="26">
        <v>0</v>
      </c>
      <c r="J369" s="26">
        <v>38729</v>
      </c>
      <c r="K369" s="26">
        <v>37181.300000000003</v>
      </c>
      <c r="L369" s="26">
        <v>920.2</v>
      </c>
      <c r="M369" s="26">
        <v>0</v>
      </c>
      <c r="N369" s="26">
        <v>1547.7</v>
      </c>
      <c r="O369" s="26">
        <f t="shared" si="2"/>
        <v>38729</v>
      </c>
    </row>
    <row r="370" spans="2:15" ht="25.5" x14ac:dyDescent="0.2">
      <c r="B370" s="24" t="s">
        <v>1730</v>
      </c>
      <c r="C370" s="24" t="s">
        <v>4359</v>
      </c>
      <c r="D370" s="25" t="s">
        <v>1731</v>
      </c>
      <c r="E370" s="26">
        <v>0</v>
      </c>
      <c r="F370" s="26">
        <v>0</v>
      </c>
      <c r="G370" s="26">
        <v>0</v>
      </c>
      <c r="H370" s="26">
        <v>0</v>
      </c>
      <c r="I370" s="26">
        <v>0</v>
      </c>
      <c r="J370" s="26">
        <v>50000</v>
      </c>
      <c r="K370" s="26">
        <v>0</v>
      </c>
      <c r="L370" s="26">
        <v>0</v>
      </c>
      <c r="M370" s="26">
        <v>0</v>
      </c>
      <c r="N370" s="26">
        <v>50000</v>
      </c>
      <c r="O370" s="26">
        <f t="shared" si="2"/>
        <v>50000</v>
      </c>
    </row>
    <row r="371" spans="2:15" ht="27" x14ac:dyDescent="0.2">
      <c r="B371" s="19" t="s">
        <v>1732</v>
      </c>
      <c r="C371" s="19"/>
      <c r="D371" s="22" t="s">
        <v>2411</v>
      </c>
      <c r="E371" s="421">
        <v>74987.199999999997</v>
      </c>
      <c r="F371" s="421">
        <v>74987.199999999997</v>
      </c>
      <c r="G371" s="421">
        <v>52753.599999999999</v>
      </c>
      <c r="H371" s="421">
        <v>4112.8</v>
      </c>
      <c r="I371" s="421">
        <v>0</v>
      </c>
      <c r="J371" s="421">
        <v>0</v>
      </c>
      <c r="K371" s="421">
        <v>0</v>
      </c>
      <c r="L371" s="421">
        <v>0</v>
      </c>
      <c r="M371" s="421">
        <v>0</v>
      </c>
      <c r="N371" s="421">
        <v>0</v>
      </c>
      <c r="O371" s="421">
        <v>74987.199999999997</v>
      </c>
    </row>
    <row r="372" spans="2:15" ht="38.25" x14ac:dyDescent="0.2">
      <c r="B372" s="24" t="s">
        <v>2412</v>
      </c>
      <c r="C372" s="24" t="s">
        <v>4243</v>
      </c>
      <c r="D372" s="25" t="s">
        <v>2413</v>
      </c>
      <c r="E372" s="325">
        <v>74987.199999999997</v>
      </c>
      <c r="F372" s="325">
        <v>74987.199999999997</v>
      </c>
      <c r="G372" s="325">
        <v>52753.599999999999</v>
      </c>
      <c r="H372" s="325">
        <v>4112.8</v>
      </c>
      <c r="I372" s="325">
        <v>0</v>
      </c>
      <c r="J372" s="325">
        <v>0</v>
      </c>
      <c r="K372" s="325">
        <v>0</v>
      </c>
      <c r="L372" s="325">
        <v>0</v>
      </c>
      <c r="M372" s="325">
        <v>0</v>
      </c>
      <c r="N372" s="325">
        <v>0</v>
      </c>
      <c r="O372" s="325">
        <v>74987.199999999997</v>
      </c>
    </row>
    <row r="373" spans="2:15" ht="27" x14ac:dyDescent="0.2">
      <c r="B373" s="19" t="s">
        <v>2414</v>
      </c>
      <c r="C373" s="19"/>
      <c r="D373" s="22" t="s">
        <v>2415</v>
      </c>
      <c r="E373" s="421">
        <v>5000.8</v>
      </c>
      <c r="F373" s="421">
        <v>3000.8</v>
      </c>
      <c r="G373" s="421">
        <v>2221.6</v>
      </c>
      <c r="H373" s="421">
        <v>212.3</v>
      </c>
      <c r="I373" s="421">
        <v>2000</v>
      </c>
      <c r="J373" s="421">
        <v>0</v>
      </c>
      <c r="K373" s="421">
        <v>0</v>
      </c>
      <c r="L373" s="421">
        <v>0</v>
      </c>
      <c r="M373" s="421">
        <v>0</v>
      </c>
      <c r="N373" s="421">
        <v>0</v>
      </c>
      <c r="O373" s="421">
        <v>5000.8</v>
      </c>
    </row>
    <row r="374" spans="2:15" ht="25.5" x14ac:dyDescent="0.2">
      <c r="B374" s="24" t="s">
        <v>2416</v>
      </c>
      <c r="C374" s="24" t="s">
        <v>4359</v>
      </c>
      <c r="D374" s="25" t="s">
        <v>2417</v>
      </c>
      <c r="E374" s="325">
        <v>3000.8</v>
      </c>
      <c r="F374" s="325">
        <v>3000.8</v>
      </c>
      <c r="G374" s="325">
        <v>2221.6</v>
      </c>
      <c r="H374" s="325">
        <v>212.3</v>
      </c>
      <c r="I374" s="325">
        <v>0</v>
      </c>
      <c r="J374" s="325">
        <v>0</v>
      </c>
      <c r="K374" s="325">
        <v>0</v>
      </c>
      <c r="L374" s="325">
        <v>0</v>
      </c>
      <c r="M374" s="325">
        <v>0</v>
      </c>
      <c r="N374" s="325">
        <v>0</v>
      </c>
      <c r="O374" s="325">
        <v>3000.8</v>
      </c>
    </row>
    <row r="375" spans="2:15" ht="25.5" x14ac:dyDescent="0.2">
      <c r="B375" s="24" t="s">
        <v>2418</v>
      </c>
      <c r="C375" s="24" t="s">
        <v>4359</v>
      </c>
      <c r="D375" s="25" t="s">
        <v>2419</v>
      </c>
      <c r="E375" s="26">
        <v>2000</v>
      </c>
      <c r="F375" s="26">
        <v>0</v>
      </c>
      <c r="G375" s="26">
        <v>0</v>
      </c>
      <c r="H375" s="26">
        <v>0</v>
      </c>
      <c r="I375" s="26">
        <v>2000</v>
      </c>
      <c r="J375" s="26">
        <v>0</v>
      </c>
      <c r="K375" s="26">
        <v>0</v>
      </c>
      <c r="L375" s="26">
        <v>0</v>
      </c>
      <c r="M375" s="26">
        <v>0</v>
      </c>
      <c r="N375" s="26">
        <v>0</v>
      </c>
      <c r="O375" s="26">
        <f>J375+E375</f>
        <v>2000</v>
      </c>
    </row>
    <row r="376" spans="2:15" ht="40.5" x14ac:dyDescent="0.2">
      <c r="B376" s="19" t="s">
        <v>2420</v>
      </c>
      <c r="C376" s="19"/>
      <c r="D376" s="22" t="s">
        <v>2421</v>
      </c>
      <c r="E376" s="421">
        <v>721246.5</v>
      </c>
      <c r="F376" s="421">
        <v>703096.4</v>
      </c>
      <c r="G376" s="421">
        <v>16588</v>
      </c>
      <c r="H376" s="421">
        <v>619.29999999999995</v>
      </c>
      <c r="I376" s="421">
        <v>18150.099999999999</v>
      </c>
      <c r="J376" s="421">
        <v>90402.900000000009</v>
      </c>
      <c r="K376" s="421">
        <v>79302.899999999994</v>
      </c>
      <c r="L376" s="421">
        <v>0</v>
      </c>
      <c r="M376" s="421">
        <v>0</v>
      </c>
      <c r="N376" s="421">
        <v>11100</v>
      </c>
      <c r="O376" s="421">
        <v>811649.4</v>
      </c>
    </row>
    <row r="377" spans="2:15" ht="38.25" x14ac:dyDescent="0.2">
      <c r="B377" s="24" t="s">
        <v>2422</v>
      </c>
      <c r="C377" s="24" t="s">
        <v>2745</v>
      </c>
      <c r="D377" s="25" t="s">
        <v>2423</v>
      </c>
      <c r="E377" s="325">
        <v>21246.5</v>
      </c>
      <c r="F377" s="325">
        <v>21246.5</v>
      </c>
      <c r="G377" s="325">
        <v>16588</v>
      </c>
      <c r="H377" s="325">
        <v>619.29999999999995</v>
      </c>
      <c r="I377" s="325">
        <v>0</v>
      </c>
      <c r="J377" s="325">
        <v>0</v>
      </c>
      <c r="K377" s="325">
        <v>0</v>
      </c>
      <c r="L377" s="325">
        <v>0</v>
      </c>
      <c r="M377" s="325">
        <v>0</v>
      </c>
      <c r="N377" s="325">
        <v>0</v>
      </c>
      <c r="O377" s="325">
        <v>21246.5</v>
      </c>
    </row>
    <row r="378" spans="2:15" ht="51" x14ac:dyDescent="0.2">
      <c r="B378" s="24" t="s">
        <v>2424</v>
      </c>
      <c r="C378" s="24" t="s">
        <v>4359</v>
      </c>
      <c r="D378" s="25" t="s">
        <v>2425</v>
      </c>
      <c r="E378" s="26">
        <v>700000</v>
      </c>
      <c r="F378" s="26">
        <v>681849.9</v>
      </c>
      <c r="G378" s="26">
        <v>0</v>
      </c>
      <c r="H378" s="26">
        <v>0</v>
      </c>
      <c r="I378" s="26">
        <v>18150.099999999999</v>
      </c>
      <c r="J378" s="26">
        <v>90402.9</v>
      </c>
      <c r="K378" s="26">
        <v>79302.899999999994</v>
      </c>
      <c r="L378" s="26">
        <v>0</v>
      </c>
      <c r="M378" s="26">
        <v>0</v>
      </c>
      <c r="N378" s="26">
        <v>11100</v>
      </c>
      <c r="O378" s="26">
        <f>J378+E378</f>
        <v>790402.9</v>
      </c>
    </row>
    <row r="379" spans="2:15" ht="29.25" customHeight="1" x14ac:dyDescent="0.2">
      <c r="B379" s="19" t="s">
        <v>2426</v>
      </c>
      <c r="C379" s="19"/>
      <c r="D379" s="22" t="s">
        <v>2427</v>
      </c>
      <c r="E379" s="421">
        <v>598885.70000000007</v>
      </c>
      <c r="F379" s="421">
        <v>552936.4</v>
      </c>
      <c r="G379" s="421">
        <v>363190.8</v>
      </c>
      <c r="H379" s="421">
        <v>27720.5</v>
      </c>
      <c r="I379" s="421">
        <v>45949.3</v>
      </c>
      <c r="J379" s="421">
        <v>103.2</v>
      </c>
      <c r="K379" s="421">
        <v>103.2</v>
      </c>
      <c r="L379" s="421">
        <v>0</v>
      </c>
      <c r="M379" s="421">
        <v>75.5</v>
      </c>
      <c r="N379" s="421">
        <v>0</v>
      </c>
      <c r="O379" s="421">
        <v>598988.9</v>
      </c>
    </row>
    <row r="380" spans="2:15" ht="25.5" x14ac:dyDescent="0.2">
      <c r="B380" s="24" t="s">
        <v>2428</v>
      </c>
      <c r="C380" s="24" t="s">
        <v>1065</v>
      </c>
      <c r="D380" s="25" t="s">
        <v>2429</v>
      </c>
      <c r="E380" s="325">
        <v>549051.4</v>
      </c>
      <c r="F380" s="325">
        <v>549051.4</v>
      </c>
      <c r="G380" s="325">
        <v>363190.8</v>
      </c>
      <c r="H380" s="325">
        <v>27720.5</v>
      </c>
      <c r="I380" s="325">
        <v>0</v>
      </c>
      <c r="J380" s="325">
        <v>103.2</v>
      </c>
      <c r="K380" s="325">
        <v>103.2</v>
      </c>
      <c r="L380" s="325">
        <v>0</v>
      </c>
      <c r="M380" s="325">
        <v>75.5</v>
      </c>
      <c r="N380" s="325">
        <v>0</v>
      </c>
      <c r="O380" s="325">
        <v>549154.6</v>
      </c>
    </row>
    <row r="381" spans="2:15" x14ac:dyDescent="0.2">
      <c r="B381" s="24" t="s">
        <v>2430</v>
      </c>
      <c r="C381" s="24" t="s">
        <v>1065</v>
      </c>
      <c r="D381" s="25" t="s">
        <v>2431</v>
      </c>
      <c r="E381" s="26">
        <v>44800</v>
      </c>
      <c r="F381" s="26">
        <v>3885</v>
      </c>
      <c r="G381" s="26">
        <v>0</v>
      </c>
      <c r="H381" s="26">
        <v>0</v>
      </c>
      <c r="I381" s="26">
        <v>40915</v>
      </c>
      <c r="J381" s="26">
        <v>0</v>
      </c>
      <c r="K381" s="26">
        <v>0</v>
      </c>
      <c r="L381" s="26">
        <v>0</v>
      </c>
      <c r="M381" s="26">
        <v>0</v>
      </c>
      <c r="N381" s="26">
        <v>0</v>
      </c>
      <c r="O381" s="26">
        <f>J381+E381</f>
        <v>44800</v>
      </c>
    </row>
    <row r="382" spans="2:15" ht="51" x14ac:dyDescent="0.2">
      <c r="B382" s="24" t="s">
        <v>2432</v>
      </c>
      <c r="C382" s="24" t="s">
        <v>2774</v>
      </c>
      <c r="D382" s="25" t="s">
        <v>2433</v>
      </c>
      <c r="E382" s="26">
        <v>5034.3</v>
      </c>
      <c r="F382" s="26">
        <v>0</v>
      </c>
      <c r="G382" s="26">
        <v>0</v>
      </c>
      <c r="H382" s="26">
        <v>0</v>
      </c>
      <c r="I382" s="26">
        <v>5034.3</v>
      </c>
      <c r="J382" s="26">
        <v>0</v>
      </c>
      <c r="K382" s="26">
        <v>0</v>
      </c>
      <c r="L382" s="26">
        <v>0</v>
      </c>
      <c r="M382" s="26">
        <v>0</v>
      </c>
      <c r="N382" s="26">
        <v>0</v>
      </c>
      <c r="O382" s="26">
        <f>J382+E382</f>
        <v>5034.3</v>
      </c>
    </row>
    <row r="383" spans="2:15" ht="27" x14ac:dyDescent="0.2">
      <c r="B383" s="19" t="s">
        <v>2434</v>
      </c>
      <c r="C383" s="19"/>
      <c r="D383" s="22" t="s">
        <v>2435</v>
      </c>
      <c r="E383" s="322"/>
      <c r="F383" s="322"/>
      <c r="G383" s="322"/>
      <c r="H383" s="322"/>
      <c r="I383" s="322"/>
      <c r="J383" s="322"/>
      <c r="K383" s="322"/>
      <c r="L383" s="322"/>
      <c r="M383" s="322"/>
      <c r="N383" s="322"/>
      <c r="O383" s="322"/>
    </row>
    <row r="384" spans="2:15" ht="25.5" x14ac:dyDescent="0.2">
      <c r="B384" s="24" t="s">
        <v>2436</v>
      </c>
      <c r="C384" s="24" t="s">
        <v>4243</v>
      </c>
      <c r="D384" s="25" t="s">
        <v>2437</v>
      </c>
      <c r="E384" s="423"/>
      <c r="F384" s="423"/>
      <c r="G384" s="423"/>
      <c r="H384" s="423"/>
      <c r="I384" s="423"/>
      <c r="J384" s="423"/>
      <c r="K384" s="423"/>
      <c r="L384" s="423"/>
      <c r="M384" s="423"/>
      <c r="N384" s="423"/>
      <c r="O384" s="423"/>
    </row>
    <row r="385" spans="2:15" ht="51" x14ac:dyDescent="0.2">
      <c r="B385" s="18" t="s">
        <v>2438</v>
      </c>
      <c r="C385" s="19"/>
      <c r="D385" s="20" t="s">
        <v>2439</v>
      </c>
      <c r="E385" s="21">
        <v>4115893.5</v>
      </c>
      <c r="F385" s="21">
        <v>11589.3</v>
      </c>
      <c r="G385" s="21">
        <v>0</v>
      </c>
      <c r="H385" s="21">
        <v>0</v>
      </c>
      <c r="I385" s="21">
        <v>4104304.2</v>
      </c>
      <c r="J385" s="21">
        <v>350000</v>
      </c>
      <c r="K385" s="21">
        <v>0</v>
      </c>
      <c r="L385" s="21">
        <v>0</v>
      </c>
      <c r="M385" s="21">
        <v>0</v>
      </c>
      <c r="N385" s="21">
        <v>350000</v>
      </c>
      <c r="O385" s="21">
        <f t="shared" ref="O385:O390" si="3">J385+E385</f>
        <v>4465893.5</v>
      </c>
    </row>
    <row r="386" spans="2:15" ht="56.45" customHeight="1" x14ac:dyDescent="0.2">
      <c r="B386" s="19" t="s">
        <v>2440</v>
      </c>
      <c r="C386" s="19"/>
      <c r="D386" s="22" t="s">
        <v>2439</v>
      </c>
      <c r="E386" s="23">
        <v>4115893.5</v>
      </c>
      <c r="F386" s="23">
        <v>11589.3</v>
      </c>
      <c r="G386" s="23">
        <v>0</v>
      </c>
      <c r="H386" s="23">
        <v>0</v>
      </c>
      <c r="I386" s="23">
        <v>4104304.2</v>
      </c>
      <c r="J386" s="23">
        <v>350000</v>
      </c>
      <c r="K386" s="23">
        <v>0</v>
      </c>
      <c r="L386" s="23">
        <v>0</v>
      </c>
      <c r="M386" s="23">
        <v>0</v>
      </c>
      <c r="N386" s="23">
        <v>350000</v>
      </c>
      <c r="O386" s="23">
        <f t="shared" si="3"/>
        <v>4465893.5</v>
      </c>
    </row>
    <row r="387" spans="2:15" ht="16.350000000000001" customHeight="1" x14ac:dyDescent="0.2">
      <c r="B387" s="24" t="s">
        <v>2441</v>
      </c>
      <c r="C387" s="24" t="s">
        <v>4359</v>
      </c>
      <c r="D387" s="25" t="s">
        <v>2442</v>
      </c>
      <c r="E387" s="26">
        <v>3000000</v>
      </c>
      <c r="F387" s="26">
        <v>0</v>
      </c>
      <c r="G387" s="26">
        <v>0</v>
      </c>
      <c r="H387" s="26">
        <v>0</v>
      </c>
      <c r="I387" s="26">
        <v>3000000</v>
      </c>
      <c r="J387" s="26">
        <v>0</v>
      </c>
      <c r="K387" s="26">
        <v>0</v>
      </c>
      <c r="L387" s="26">
        <v>0</v>
      </c>
      <c r="M387" s="26">
        <v>0</v>
      </c>
      <c r="N387" s="26">
        <v>0</v>
      </c>
      <c r="O387" s="26">
        <f t="shared" si="3"/>
        <v>3000000</v>
      </c>
    </row>
    <row r="388" spans="2:15" ht="51" x14ac:dyDescent="0.2">
      <c r="B388" s="24" t="s">
        <v>2443</v>
      </c>
      <c r="C388" s="24" t="s">
        <v>2009</v>
      </c>
      <c r="D388" s="25" t="s">
        <v>2444</v>
      </c>
      <c r="E388" s="26">
        <v>1000000</v>
      </c>
      <c r="F388" s="26">
        <v>0</v>
      </c>
      <c r="G388" s="26">
        <v>0</v>
      </c>
      <c r="H388" s="26">
        <v>0</v>
      </c>
      <c r="I388" s="26">
        <v>1000000</v>
      </c>
      <c r="J388" s="26">
        <v>0</v>
      </c>
      <c r="K388" s="26">
        <v>0</v>
      </c>
      <c r="L388" s="26">
        <v>0</v>
      </c>
      <c r="M388" s="26">
        <v>0</v>
      </c>
      <c r="N388" s="26">
        <v>0</v>
      </c>
      <c r="O388" s="26">
        <f t="shared" si="3"/>
        <v>1000000</v>
      </c>
    </row>
    <row r="389" spans="2:15" ht="76.5" x14ac:dyDescent="0.2">
      <c r="B389" s="24" t="s">
        <v>2445</v>
      </c>
      <c r="C389" s="24" t="s">
        <v>2009</v>
      </c>
      <c r="D389" s="25" t="s">
        <v>2446</v>
      </c>
      <c r="E389" s="26">
        <v>115893.5</v>
      </c>
      <c r="F389" s="26">
        <v>11589.3</v>
      </c>
      <c r="G389" s="26">
        <v>0</v>
      </c>
      <c r="H389" s="26">
        <v>0</v>
      </c>
      <c r="I389" s="26">
        <v>104304.2</v>
      </c>
      <c r="J389" s="26">
        <v>0</v>
      </c>
      <c r="K389" s="26">
        <v>0</v>
      </c>
      <c r="L389" s="26">
        <v>0</v>
      </c>
      <c r="M389" s="26">
        <v>0</v>
      </c>
      <c r="N389" s="26">
        <v>0</v>
      </c>
      <c r="O389" s="26">
        <f t="shared" si="3"/>
        <v>115893.5</v>
      </c>
    </row>
    <row r="390" spans="2:15" ht="63.75" x14ac:dyDescent="0.2">
      <c r="B390" s="24" t="s">
        <v>2447</v>
      </c>
      <c r="C390" s="24" t="s">
        <v>2009</v>
      </c>
      <c r="D390" s="25" t="s">
        <v>2448</v>
      </c>
      <c r="E390" s="26">
        <v>0</v>
      </c>
      <c r="F390" s="26">
        <v>0</v>
      </c>
      <c r="G390" s="26">
        <v>0</v>
      </c>
      <c r="H390" s="26">
        <v>0</v>
      </c>
      <c r="I390" s="26">
        <v>0</v>
      </c>
      <c r="J390" s="26">
        <v>350000</v>
      </c>
      <c r="K390" s="26">
        <v>0</v>
      </c>
      <c r="L390" s="26">
        <v>0</v>
      </c>
      <c r="M390" s="26">
        <v>0</v>
      </c>
      <c r="N390" s="26">
        <v>350000</v>
      </c>
      <c r="O390" s="26">
        <f t="shared" si="3"/>
        <v>350000</v>
      </c>
    </row>
    <row r="391" spans="2:15" ht="25.5" x14ac:dyDescent="0.2">
      <c r="B391" s="18" t="s">
        <v>2449</v>
      </c>
      <c r="C391" s="19"/>
      <c r="D391" s="20" t="s">
        <v>2450</v>
      </c>
      <c r="E391" s="320">
        <v>1030124.7000000001</v>
      </c>
      <c r="F391" s="320">
        <v>619024.4</v>
      </c>
      <c r="G391" s="320">
        <v>380697.9</v>
      </c>
      <c r="H391" s="320">
        <v>18471</v>
      </c>
      <c r="I391" s="320">
        <v>411100.3</v>
      </c>
      <c r="J391" s="320">
        <v>459645.10000000003</v>
      </c>
      <c r="K391" s="320">
        <v>366344.7</v>
      </c>
      <c r="L391" s="320">
        <v>104806.7</v>
      </c>
      <c r="M391" s="320">
        <v>13707.9</v>
      </c>
      <c r="N391" s="320">
        <v>93300.400000000009</v>
      </c>
      <c r="O391" s="320">
        <v>1489769.8</v>
      </c>
    </row>
    <row r="392" spans="2:15" ht="40.5" x14ac:dyDescent="0.2">
      <c r="B392" s="19" t="s">
        <v>2451</v>
      </c>
      <c r="C392" s="19"/>
      <c r="D392" s="22" t="s">
        <v>2452</v>
      </c>
      <c r="E392" s="421">
        <v>510029.60000000003</v>
      </c>
      <c r="F392" s="421">
        <v>109518.5</v>
      </c>
      <c r="G392" s="421">
        <v>40700</v>
      </c>
      <c r="H392" s="421">
        <v>2903.4</v>
      </c>
      <c r="I392" s="421">
        <v>400511.10000000003</v>
      </c>
      <c r="J392" s="421">
        <v>148825.1</v>
      </c>
      <c r="K392" s="421">
        <v>106535.1</v>
      </c>
      <c r="L392" s="421">
        <v>2372</v>
      </c>
      <c r="M392" s="421">
        <v>1000</v>
      </c>
      <c r="N392" s="421">
        <v>42290</v>
      </c>
      <c r="O392" s="421">
        <v>658854.70000000007</v>
      </c>
    </row>
    <row r="393" spans="2:15" ht="25.5" x14ac:dyDescent="0.2">
      <c r="B393" s="24" t="s">
        <v>2453</v>
      </c>
      <c r="C393" s="24" t="s">
        <v>1065</v>
      </c>
      <c r="D393" s="25" t="s">
        <v>2454</v>
      </c>
      <c r="E393" s="325">
        <v>85456.7</v>
      </c>
      <c r="F393" s="325">
        <v>85456.7</v>
      </c>
      <c r="G393" s="325">
        <v>28087.4</v>
      </c>
      <c r="H393" s="325">
        <v>1742.2</v>
      </c>
      <c r="I393" s="325">
        <v>0</v>
      </c>
      <c r="J393" s="325">
        <v>0</v>
      </c>
      <c r="K393" s="325">
        <v>0</v>
      </c>
      <c r="L393" s="325">
        <v>0</v>
      </c>
      <c r="M393" s="325">
        <v>0</v>
      </c>
      <c r="N393" s="325">
        <v>0</v>
      </c>
      <c r="O393" s="325">
        <v>85456.7</v>
      </c>
    </row>
    <row r="394" spans="2:15" ht="38.25" x14ac:dyDescent="0.2">
      <c r="B394" s="24" t="s">
        <v>2455</v>
      </c>
      <c r="C394" s="24" t="s">
        <v>1065</v>
      </c>
      <c r="D394" s="25" t="s">
        <v>2456</v>
      </c>
      <c r="E394" s="26">
        <v>300000</v>
      </c>
      <c r="F394" s="26">
        <v>0</v>
      </c>
      <c r="G394" s="26">
        <v>0</v>
      </c>
      <c r="H394" s="26">
        <v>0</v>
      </c>
      <c r="I394" s="26">
        <v>300000</v>
      </c>
      <c r="J394" s="26">
        <v>0</v>
      </c>
      <c r="K394" s="26">
        <v>0</v>
      </c>
      <c r="L394" s="26">
        <v>0</v>
      </c>
      <c r="M394" s="26">
        <v>0</v>
      </c>
      <c r="N394" s="26">
        <v>0</v>
      </c>
      <c r="O394" s="26">
        <f>J394+E394</f>
        <v>300000</v>
      </c>
    </row>
    <row r="395" spans="2:15" ht="152.85" customHeight="1" x14ac:dyDescent="0.2">
      <c r="B395" s="24" t="s">
        <v>2457</v>
      </c>
      <c r="C395" s="24" t="s">
        <v>1068</v>
      </c>
      <c r="D395" s="25" t="s">
        <v>971</v>
      </c>
      <c r="E395" s="325">
        <v>50511.1</v>
      </c>
      <c r="F395" s="325">
        <v>0</v>
      </c>
      <c r="G395" s="325">
        <v>0</v>
      </c>
      <c r="H395" s="325">
        <v>0</v>
      </c>
      <c r="I395" s="325">
        <v>50511.1</v>
      </c>
      <c r="J395" s="325">
        <v>37190</v>
      </c>
      <c r="K395" s="325">
        <v>0</v>
      </c>
      <c r="L395" s="325">
        <v>0</v>
      </c>
      <c r="M395" s="325">
        <v>0</v>
      </c>
      <c r="N395" s="325">
        <v>37190</v>
      </c>
      <c r="O395" s="325">
        <v>87701.1</v>
      </c>
    </row>
    <row r="396" spans="2:15" ht="25.5" x14ac:dyDescent="0.2">
      <c r="B396" s="24" t="s">
        <v>2458</v>
      </c>
      <c r="C396" s="24" t="s">
        <v>2479</v>
      </c>
      <c r="D396" s="25" t="s">
        <v>781</v>
      </c>
      <c r="E396" s="325">
        <v>7768</v>
      </c>
      <c r="F396" s="325">
        <v>7768</v>
      </c>
      <c r="G396" s="325">
        <v>3039.3</v>
      </c>
      <c r="H396" s="325">
        <v>539.4</v>
      </c>
      <c r="I396" s="325">
        <v>0</v>
      </c>
      <c r="J396" s="325">
        <v>6633</v>
      </c>
      <c r="K396" s="325">
        <v>6533</v>
      </c>
      <c r="L396" s="325">
        <v>2372</v>
      </c>
      <c r="M396" s="325">
        <v>1000</v>
      </c>
      <c r="N396" s="325">
        <v>100</v>
      </c>
      <c r="O396" s="325">
        <v>14401</v>
      </c>
    </row>
    <row r="397" spans="2:15" ht="76.5" x14ac:dyDescent="0.2">
      <c r="B397" s="24" t="s">
        <v>782</v>
      </c>
      <c r="C397" s="24" t="s">
        <v>830</v>
      </c>
      <c r="D397" s="25" t="s">
        <v>783</v>
      </c>
      <c r="E397" s="26">
        <v>3024</v>
      </c>
      <c r="F397" s="26">
        <v>3024</v>
      </c>
      <c r="G397" s="26">
        <v>0</v>
      </c>
      <c r="H397" s="26">
        <v>0</v>
      </c>
      <c r="I397" s="26">
        <v>0</v>
      </c>
      <c r="J397" s="26">
        <v>0</v>
      </c>
      <c r="K397" s="26">
        <v>0</v>
      </c>
      <c r="L397" s="26">
        <v>0</v>
      </c>
      <c r="M397" s="26">
        <v>0</v>
      </c>
      <c r="N397" s="26">
        <v>0</v>
      </c>
      <c r="O397" s="26">
        <f>J397+E397</f>
        <v>3024</v>
      </c>
    </row>
    <row r="398" spans="2:15" ht="25.5" x14ac:dyDescent="0.2">
      <c r="B398" s="24" t="s">
        <v>784</v>
      </c>
      <c r="C398" s="24" t="s">
        <v>1065</v>
      </c>
      <c r="D398" s="25" t="s">
        <v>785</v>
      </c>
      <c r="E398" s="26">
        <v>0</v>
      </c>
      <c r="F398" s="26">
        <v>0</v>
      </c>
      <c r="G398" s="26">
        <v>0</v>
      </c>
      <c r="H398" s="26">
        <v>0</v>
      </c>
      <c r="I398" s="26">
        <v>0</v>
      </c>
      <c r="J398" s="26">
        <v>5000</v>
      </c>
      <c r="K398" s="26">
        <v>0</v>
      </c>
      <c r="L398" s="26">
        <v>0</v>
      </c>
      <c r="M398" s="26">
        <v>0</v>
      </c>
      <c r="N398" s="26">
        <v>5000</v>
      </c>
      <c r="O398" s="26">
        <f>J398+E398</f>
        <v>5000</v>
      </c>
    </row>
    <row r="399" spans="2:15" ht="76.5" x14ac:dyDescent="0.2">
      <c r="B399" s="24" t="s">
        <v>786</v>
      </c>
      <c r="C399" s="24" t="s">
        <v>1065</v>
      </c>
      <c r="D399" s="25" t="s">
        <v>787</v>
      </c>
      <c r="E399" s="26">
        <v>0</v>
      </c>
      <c r="F399" s="26">
        <v>0</v>
      </c>
      <c r="G399" s="26">
        <v>0</v>
      </c>
      <c r="H399" s="26">
        <v>0</v>
      </c>
      <c r="I399" s="26">
        <v>0</v>
      </c>
      <c r="J399" s="26">
        <v>100000</v>
      </c>
      <c r="K399" s="26">
        <v>100000</v>
      </c>
      <c r="L399" s="26">
        <v>0</v>
      </c>
      <c r="M399" s="26">
        <v>0</v>
      </c>
      <c r="N399" s="26">
        <v>0</v>
      </c>
      <c r="O399" s="26">
        <f>J399+E399</f>
        <v>100000</v>
      </c>
    </row>
    <row r="400" spans="2:15" ht="51" x14ac:dyDescent="0.2">
      <c r="B400" s="24" t="s">
        <v>788</v>
      </c>
      <c r="C400" s="24" t="s">
        <v>1065</v>
      </c>
      <c r="D400" s="25" t="s">
        <v>789</v>
      </c>
      <c r="E400" s="325">
        <v>13269.800000000001</v>
      </c>
      <c r="F400" s="325">
        <v>13269.800000000001</v>
      </c>
      <c r="G400" s="325">
        <v>9573.2999999999993</v>
      </c>
      <c r="H400" s="325">
        <v>621.79999999999995</v>
      </c>
      <c r="I400" s="325">
        <v>0</v>
      </c>
      <c r="J400" s="325">
        <v>2.1</v>
      </c>
      <c r="K400" s="325">
        <v>2.1</v>
      </c>
      <c r="L400" s="325">
        <v>0</v>
      </c>
      <c r="M400" s="325">
        <v>0</v>
      </c>
      <c r="N400" s="325">
        <v>0</v>
      </c>
      <c r="O400" s="325">
        <v>13271.9</v>
      </c>
    </row>
    <row r="401" spans="2:15" ht="25.5" x14ac:dyDescent="0.2">
      <c r="B401" s="24" t="s">
        <v>790</v>
      </c>
      <c r="C401" s="24" t="s">
        <v>1065</v>
      </c>
      <c r="D401" s="25" t="s">
        <v>791</v>
      </c>
      <c r="E401" s="26">
        <v>50000</v>
      </c>
      <c r="F401" s="26">
        <v>0</v>
      </c>
      <c r="G401" s="26">
        <v>0</v>
      </c>
      <c r="H401" s="26">
        <v>0</v>
      </c>
      <c r="I401" s="26">
        <v>50000</v>
      </c>
      <c r="J401" s="26">
        <v>0</v>
      </c>
      <c r="K401" s="26">
        <v>0</v>
      </c>
      <c r="L401" s="26">
        <v>0</v>
      </c>
      <c r="M401" s="26">
        <v>0</v>
      </c>
      <c r="N401" s="26">
        <v>0</v>
      </c>
      <c r="O401" s="26">
        <f>J401+E401</f>
        <v>50000</v>
      </c>
    </row>
    <row r="402" spans="2:15" ht="27" x14ac:dyDescent="0.2">
      <c r="B402" s="19" t="s">
        <v>792</v>
      </c>
      <c r="C402" s="19"/>
      <c r="D402" s="22" t="s">
        <v>1792</v>
      </c>
      <c r="E402" s="421">
        <v>255642.9</v>
      </c>
      <c r="F402" s="421">
        <v>252642.9</v>
      </c>
      <c r="G402" s="421">
        <v>155333.9</v>
      </c>
      <c r="H402" s="421">
        <v>3049.6</v>
      </c>
      <c r="I402" s="421">
        <v>3000</v>
      </c>
      <c r="J402" s="421">
        <v>294158.5</v>
      </c>
      <c r="K402" s="421">
        <v>247018.2</v>
      </c>
      <c r="L402" s="421">
        <v>99420.2</v>
      </c>
      <c r="M402" s="421">
        <v>12323.300000000001</v>
      </c>
      <c r="N402" s="421">
        <v>47140.3</v>
      </c>
      <c r="O402" s="421">
        <v>549801.4</v>
      </c>
    </row>
    <row r="403" spans="2:15" ht="38.25" x14ac:dyDescent="0.2">
      <c r="B403" s="24" t="s">
        <v>1793</v>
      </c>
      <c r="C403" s="24" t="s">
        <v>1065</v>
      </c>
      <c r="D403" s="25" t="s">
        <v>1794</v>
      </c>
      <c r="E403" s="26">
        <v>47856.2</v>
      </c>
      <c r="F403" s="26">
        <v>47856.2</v>
      </c>
      <c r="G403" s="26">
        <v>34719.599999999999</v>
      </c>
      <c r="H403" s="26">
        <v>1057.3</v>
      </c>
      <c r="I403" s="26">
        <v>0</v>
      </c>
      <c r="J403" s="26">
        <v>0</v>
      </c>
      <c r="K403" s="26">
        <v>0</v>
      </c>
      <c r="L403" s="26">
        <v>0</v>
      </c>
      <c r="M403" s="26">
        <v>0</v>
      </c>
      <c r="N403" s="26">
        <v>0</v>
      </c>
      <c r="O403" s="26">
        <f>J403+E403</f>
        <v>47856.2</v>
      </c>
    </row>
    <row r="404" spans="2:15" ht="25.5" x14ac:dyDescent="0.2">
      <c r="B404" s="24" t="s">
        <v>1795</v>
      </c>
      <c r="C404" s="24" t="s">
        <v>1065</v>
      </c>
      <c r="D404" s="25" t="s">
        <v>1796</v>
      </c>
      <c r="E404" s="26">
        <v>56856.7</v>
      </c>
      <c r="F404" s="26">
        <v>53856.7</v>
      </c>
      <c r="G404" s="26">
        <v>0</v>
      </c>
      <c r="H404" s="26">
        <v>0</v>
      </c>
      <c r="I404" s="26">
        <v>3000</v>
      </c>
      <c r="J404" s="26">
        <v>0</v>
      </c>
      <c r="K404" s="26">
        <v>0</v>
      </c>
      <c r="L404" s="26">
        <v>0</v>
      </c>
      <c r="M404" s="26">
        <v>0</v>
      </c>
      <c r="N404" s="26">
        <v>0</v>
      </c>
      <c r="O404" s="26">
        <f>J404+E404</f>
        <v>56856.7</v>
      </c>
    </row>
    <row r="405" spans="2:15" ht="38.25" x14ac:dyDescent="0.2">
      <c r="B405" s="24" t="s">
        <v>1797</v>
      </c>
      <c r="C405" s="24" t="s">
        <v>1065</v>
      </c>
      <c r="D405" s="25" t="s">
        <v>1798</v>
      </c>
      <c r="E405" s="325">
        <v>150930</v>
      </c>
      <c r="F405" s="325">
        <v>150930</v>
      </c>
      <c r="G405" s="325">
        <v>120614.3</v>
      </c>
      <c r="H405" s="325">
        <v>1992.3</v>
      </c>
      <c r="I405" s="325">
        <v>0</v>
      </c>
      <c r="J405" s="325">
        <v>294158.5</v>
      </c>
      <c r="K405" s="325">
        <v>247018.2</v>
      </c>
      <c r="L405" s="325">
        <v>99420.2</v>
      </c>
      <c r="M405" s="325">
        <v>12323.300000000001</v>
      </c>
      <c r="N405" s="325">
        <v>47140.3</v>
      </c>
      <c r="O405" s="325">
        <v>445088.5</v>
      </c>
    </row>
    <row r="406" spans="2:15" ht="27" x14ac:dyDescent="0.2">
      <c r="B406" s="19" t="s">
        <v>1799</v>
      </c>
      <c r="C406" s="19"/>
      <c r="D406" s="22" t="s">
        <v>1800</v>
      </c>
      <c r="E406" s="421">
        <v>136857.4</v>
      </c>
      <c r="F406" s="421">
        <v>136111.1</v>
      </c>
      <c r="G406" s="421">
        <v>91270.5</v>
      </c>
      <c r="H406" s="421">
        <v>8391.4</v>
      </c>
      <c r="I406" s="421">
        <v>746.30000000000007</v>
      </c>
      <c r="J406" s="421">
        <v>70</v>
      </c>
      <c r="K406" s="421">
        <v>70</v>
      </c>
      <c r="L406" s="421">
        <v>0</v>
      </c>
      <c r="M406" s="421">
        <v>0</v>
      </c>
      <c r="N406" s="421">
        <v>0</v>
      </c>
      <c r="O406" s="421">
        <v>136927.4</v>
      </c>
    </row>
    <row r="407" spans="2:15" ht="25.5" x14ac:dyDescent="0.2">
      <c r="B407" s="24" t="s">
        <v>1801</v>
      </c>
      <c r="C407" s="24" t="s">
        <v>1802</v>
      </c>
      <c r="D407" s="25" t="s">
        <v>1803</v>
      </c>
      <c r="E407" s="325">
        <v>93246.8</v>
      </c>
      <c r="F407" s="325">
        <v>93246.8</v>
      </c>
      <c r="G407" s="325">
        <v>68037.5</v>
      </c>
      <c r="H407" s="325">
        <v>2591.4</v>
      </c>
      <c r="I407" s="325">
        <v>0</v>
      </c>
      <c r="J407" s="325">
        <v>50</v>
      </c>
      <c r="K407" s="325">
        <v>50</v>
      </c>
      <c r="L407" s="325">
        <v>0</v>
      </c>
      <c r="M407" s="325">
        <v>0</v>
      </c>
      <c r="N407" s="325">
        <v>0</v>
      </c>
      <c r="O407" s="325">
        <v>93296.8</v>
      </c>
    </row>
    <row r="408" spans="2:15" ht="51" x14ac:dyDescent="0.2">
      <c r="B408" s="24" t="s">
        <v>1804</v>
      </c>
      <c r="C408" s="24" t="s">
        <v>1802</v>
      </c>
      <c r="D408" s="25" t="s">
        <v>1850</v>
      </c>
      <c r="E408" s="325">
        <v>38364.300000000003</v>
      </c>
      <c r="F408" s="325">
        <v>38364.300000000003</v>
      </c>
      <c r="G408" s="325">
        <v>23233</v>
      </c>
      <c r="H408" s="325">
        <v>5800</v>
      </c>
      <c r="I408" s="325">
        <v>0</v>
      </c>
      <c r="J408" s="325">
        <v>20</v>
      </c>
      <c r="K408" s="325">
        <v>20</v>
      </c>
      <c r="L408" s="325">
        <v>0</v>
      </c>
      <c r="M408" s="325">
        <v>0</v>
      </c>
      <c r="N408" s="325">
        <v>0</v>
      </c>
      <c r="O408" s="325">
        <v>38384.300000000003</v>
      </c>
    </row>
    <row r="409" spans="2:15" ht="51" x14ac:dyDescent="0.2">
      <c r="B409" s="24" t="s">
        <v>1851</v>
      </c>
      <c r="C409" s="24" t="s">
        <v>1068</v>
      </c>
      <c r="D409" s="25" t="s">
        <v>4027</v>
      </c>
      <c r="E409" s="26">
        <v>746.3</v>
      </c>
      <c r="F409" s="26">
        <v>0</v>
      </c>
      <c r="G409" s="26">
        <v>0</v>
      </c>
      <c r="H409" s="26">
        <v>0</v>
      </c>
      <c r="I409" s="26">
        <v>746.3</v>
      </c>
      <c r="J409" s="26">
        <v>0</v>
      </c>
      <c r="K409" s="26">
        <v>0</v>
      </c>
      <c r="L409" s="26">
        <v>0</v>
      </c>
      <c r="M409" s="26">
        <v>0</v>
      </c>
      <c r="N409" s="26">
        <v>0</v>
      </c>
      <c r="O409" s="26">
        <f>J409+E409</f>
        <v>746.3</v>
      </c>
    </row>
    <row r="410" spans="2:15" ht="25.5" x14ac:dyDescent="0.2">
      <c r="B410" s="24" t="s">
        <v>4028</v>
      </c>
      <c r="C410" s="24" t="s">
        <v>1802</v>
      </c>
      <c r="D410" s="25" t="s">
        <v>4029</v>
      </c>
      <c r="E410" s="26">
        <v>4500</v>
      </c>
      <c r="F410" s="26">
        <v>4500</v>
      </c>
      <c r="G410" s="26">
        <v>0</v>
      </c>
      <c r="H410" s="26">
        <v>0</v>
      </c>
      <c r="I410" s="26">
        <v>0</v>
      </c>
      <c r="J410" s="26">
        <v>0</v>
      </c>
      <c r="K410" s="26">
        <v>0</v>
      </c>
      <c r="L410" s="26">
        <v>0</v>
      </c>
      <c r="M410" s="26">
        <v>0</v>
      </c>
      <c r="N410" s="26">
        <v>0</v>
      </c>
      <c r="O410" s="26">
        <f>J410+E410</f>
        <v>4500</v>
      </c>
    </row>
    <row r="411" spans="2:15" ht="27" x14ac:dyDescent="0.2">
      <c r="B411" s="19" t="s">
        <v>4030</v>
      </c>
      <c r="C411" s="19"/>
      <c r="D411" s="22" t="s">
        <v>4031</v>
      </c>
      <c r="E411" s="421">
        <v>115459.90000000001</v>
      </c>
      <c r="F411" s="421">
        <v>108617</v>
      </c>
      <c r="G411" s="421">
        <v>85540.900000000009</v>
      </c>
      <c r="H411" s="421">
        <v>2568.9</v>
      </c>
      <c r="I411" s="421">
        <v>6842.9000000000005</v>
      </c>
      <c r="J411" s="421">
        <v>16591.5</v>
      </c>
      <c r="K411" s="421">
        <v>12721.4</v>
      </c>
      <c r="L411" s="421">
        <v>3014.5</v>
      </c>
      <c r="M411" s="421">
        <v>384.6</v>
      </c>
      <c r="N411" s="421">
        <v>3870.1</v>
      </c>
      <c r="O411" s="421">
        <v>132051.4</v>
      </c>
    </row>
    <row r="412" spans="2:15" ht="25.5" x14ac:dyDescent="0.2">
      <c r="B412" s="24" t="s">
        <v>4032</v>
      </c>
      <c r="C412" s="24" t="s">
        <v>4033</v>
      </c>
      <c r="D412" s="25" t="s">
        <v>4034</v>
      </c>
      <c r="E412" s="325">
        <v>44090.5</v>
      </c>
      <c r="F412" s="325">
        <v>44090.5</v>
      </c>
      <c r="G412" s="325">
        <v>33494.6</v>
      </c>
      <c r="H412" s="325">
        <v>2000.7</v>
      </c>
      <c r="I412" s="325">
        <v>0</v>
      </c>
      <c r="J412" s="325">
        <v>15.8</v>
      </c>
      <c r="K412" s="325">
        <v>15.8</v>
      </c>
      <c r="L412" s="325">
        <v>0</v>
      </c>
      <c r="M412" s="325">
        <v>10.8</v>
      </c>
      <c r="N412" s="325">
        <v>0</v>
      </c>
      <c r="O412" s="325">
        <v>44106.3</v>
      </c>
    </row>
    <row r="413" spans="2:15" ht="38.25" x14ac:dyDescent="0.2">
      <c r="B413" s="24" t="s">
        <v>4035</v>
      </c>
      <c r="C413" s="24" t="s">
        <v>1395</v>
      </c>
      <c r="D413" s="25" t="s">
        <v>2622</v>
      </c>
      <c r="E413" s="325">
        <v>5122.1000000000004</v>
      </c>
      <c r="F413" s="325">
        <v>0</v>
      </c>
      <c r="G413" s="325">
        <v>0</v>
      </c>
      <c r="H413" s="325">
        <v>0</v>
      </c>
      <c r="I413" s="325">
        <v>5122.1000000000004</v>
      </c>
      <c r="J413" s="325">
        <v>2970</v>
      </c>
      <c r="K413" s="325">
        <v>0</v>
      </c>
      <c r="L413" s="325">
        <v>0</v>
      </c>
      <c r="M413" s="325">
        <v>0</v>
      </c>
      <c r="N413" s="325">
        <v>2970</v>
      </c>
      <c r="O413" s="325">
        <v>8092.1</v>
      </c>
    </row>
    <row r="414" spans="2:15" ht="38.25" x14ac:dyDescent="0.2">
      <c r="B414" s="24" t="s">
        <v>2623</v>
      </c>
      <c r="C414" s="24" t="s">
        <v>4033</v>
      </c>
      <c r="D414" s="25" t="s">
        <v>2624</v>
      </c>
      <c r="E414" s="325">
        <v>66247.3</v>
      </c>
      <c r="F414" s="325">
        <v>64526.5</v>
      </c>
      <c r="G414" s="325">
        <v>52046.3</v>
      </c>
      <c r="H414" s="325">
        <v>568.20000000000005</v>
      </c>
      <c r="I414" s="325">
        <v>1720.8</v>
      </c>
      <c r="J414" s="325">
        <v>13605.7</v>
      </c>
      <c r="K414" s="325">
        <v>12705.6</v>
      </c>
      <c r="L414" s="325">
        <v>3014.5</v>
      </c>
      <c r="M414" s="325">
        <v>373.8</v>
      </c>
      <c r="N414" s="325">
        <v>900.1</v>
      </c>
      <c r="O414" s="325">
        <v>79853</v>
      </c>
    </row>
    <row r="415" spans="2:15" ht="27" x14ac:dyDescent="0.2">
      <c r="B415" s="19" t="s">
        <v>2625</v>
      </c>
      <c r="C415" s="19"/>
      <c r="D415" s="22" t="s">
        <v>2626</v>
      </c>
      <c r="E415" s="23">
        <v>12134.9</v>
      </c>
      <c r="F415" s="23">
        <v>12134.9</v>
      </c>
      <c r="G415" s="23">
        <v>7852.6</v>
      </c>
      <c r="H415" s="23">
        <v>1557.7</v>
      </c>
      <c r="I415" s="23">
        <v>0</v>
      </c>
      <c r="J415" s="23">
        <v>0</v>
      </c>
      <c r="K415" s="23">
        <v>0</v>
      </c>
      <c r="L415" s="23">
        <v>0</v>
      </c>
      <c r="M415" s="23">
        <v>0</v>
      </c>
      <c r="N415" s="23">
        <v>0</v>
      </c>
      <c r="O415" s="23">
        <f>J415+E415</f>
        <v>12134.9</v>
      </c>
    </row>
    <row r="416" spans="2:15" ht="25.5" x14ac:dyDescent="0.2">
      <c r="B416" s="24" t="s">
        <v>2627</v>
      </c>
      <c r="C416" s="24" t="s">
        <v>1065</v>
      </c>
      <c r="D416" s="25" t="s">
        <v>2628</v>
      </c>
      <c r="E416" s="26">
        <v>12134.9</v>
      </c>
      <c r="F416" s="26">
        <v>12134.9</v>
      </c>
      <c r="G416" s="26">
        <v>7852.6</v>
      </c>
      <c r="H416" s="26">
        <v>1557.7</v>
      </c>
      <c r="I416" s="26">
        <v>0</v>
      </c>
      <c r="J416" s="26">
        <v>0</v>
      </c>
      <c r="K416" s="26">
        <v>0</v>
      </c>
      <c r="L416" s="26">
        <v>0</v>
      </c>
      <c r="M416" s="26">
        <v>0</v>
      </c>
      <c r="N416" s="26">
        <v>0</v>
      </c>
      <c r="O416" s="26">
        <f>J416+E416</f>
        <v>12134.9</v>
      </c>
    </row>
    <row r="417" spans="2:15" ht="25.5" x14ac:dyDescent="0.2">
      <c r="B417" s="18" t="s">
        <v>2629</v>
      </c>
      <c r="C417" s="19"/>
      <c r="D417" s="20" t="s">
        <v>2630</v>
      </c>
      <c r="E417" s="320">
        <v>573003.5</v>
      </c>
      <c r="F417" s="320">
        <v>516938.8</v>
      </c>
      <c r="G417" s="320">
        <v>299265.7</v>
      </c>
      <c r="H417" s="320">
        <v>21792.2</v>
      </c>
      <c r="I417" s="320">
        <v>56064.700000000004</v>
      </c>
      <c r="J417" s="320">
        <v>120935</v>
      </c>
      <c r="K417" s="320">
        <v>43089.9</v>
      </c>
      <c r="L417" s="320">
        <v>900</v>
      </c>
      <c r="M417" s="320">
        <v>6300</v>
      </c>
      <c r="N417" s="320">
        <v>77845.100000000006</v>
      </c>
      <c r="O417" s="320">
        <v>693938.5</v>
      </c>
    </row>
    <row r="418" spans="2:15" ht="27" x14ac:dyDescent="0.2">
      <c r="B418" s="19" t="s">
        <v>2631</v>
      </c>
      <c r="C418" s="19"/>
      <c r="D418" s="22" t="s">
        <v>2632</v>
      </c>
      <c r="E418" s="421">
        <v>75276.399999999994</v>
      </c>
      <c r="F418" s="421">
        <v>36236.699999999997</v>
      </c>
      <c r="G418" s="421">
        <v>20629.599999999999</v>
      </c>
      <c r="H418" s="421">
        <v>4210.2</v>
      </c>
      <c r="I418" s="421">
        <v>39039.699999999997</v>
      </c>
      <c r="J418" s="421">
        <v>1000</v>
      </c>
      <c r="K418" s="421">
        <v>0</v>
      </c>
      <c r="L418" s="421">
        <v>0</v>
      </c>
      <c r="M418" s="421">
        <v>0</v>
      </c>
      <c r="N418" s="421">
        <v>1000</v>
      </c>
      <c r="O418" s="421">
        <v>76276.399999999994</v>
      </c>
    </row>
    <row r="419" spans="2:15" ht="25.5" x14ac:dyDescent="0.2">
      <c r="B419" s="24" t="s">
        <v>2633</v>
      </c>
      <c r="C419" s="24" t="s">
        <v>2634</v>
      </c>
      <c r="D419" s="25" t="s">
        <v>2635</v>
      </c>
      <c r="E419" s="325">
        <v>36236.699999999997</v>
      </c>
      <c r="F419" s="325">
        <v>36236.699999999997</v>
      </c>
      <c r="G419" s="325">
        <v>20629.599999999999</v>
      </c>
      <c r="H419" s="325">
        <v>4210.2</v>
      </c>
      <c r="I419" s="325">
        <v>0</v>
      </c>
      <c r="J419" s="325">
        <v>0</v>
      </c>
      <c r="K419" s="325">
        <v>0</v>
      </c>
      <c r="L419" s="325">
        <v>0</v>
      </c>
      <c r="M419" s="325">
        <v>0</v>
      </c>
      <c r="N419" s="325">
        <v>0</v>
      </c>
      <c r="O419" s="325">
        <v>36236.699999999997</v>
      </c>
    </row>
    <row r="420" spans="2:15" ht="63.75" x14ac:dyDescent="0.2">
      <c r="B420" s="24" t="s">
        <v>2636</v>
      </c>
      <c r="C420" s="24" t="s">
        <v>2637</v>
      </c>
      <c r="D420" s="25" t="s">
        <v>2638</v>
      </c>
      <c r="E420" s="26">
        <v>39039.699999999997</v>
      </c>
      <c r="F420" s="26">
        <v>0</v>
      </c>
      <c r="G420" s="26">
        <v>0</v>
      </c>
      <c r="H420" s="26">
        <v>0</v>
      </c>
      <c r="I420" s="26">
        <v>39039.699999999997</v>
      </c>
      <c r="J420" s="26">
        <v>0</v>
      </c>
      <c r="K420" s="26">
        <v>0</v>
      </c>
      <c r="L420" s="26">
        <v>0</v>
      </c>
      <c r="M420" s="26">
        <v>0</v>
      </c>
      <c r="N420" s="26">
        <v>0</v>
      </c>
      <c r="O420" s="26">
        <f>J420+E420</f>
        <v>39039.699999999997</v>
      </c>
    </row>
    <row r="421" spans="2:15" ht="38.25" x14ac:dyDescent="0.2">
      <c r="B421" s="24" t="s">
        <v>2639</v>
      </c>
      <c r="C421" s="24" t="s">
        <v>4356</v>
      </c>
      <c r="D421" s="25" t="s">
        <v>2640</v>
      </c>
      <c r="E421" s="26">
        <v>0</v>
      </c>
      <c r="F421" s="26">
        <v>0</v>
      </c>
      <c r="G421" s="26">
        <v>0</v>
      </c>
      <c r="H421" s="26">
        <v>0</v>
      </c>
      <c r="I421" s="26">
        <v>0</v>
      </c>
      <c r="J421" s="26">
        <v>1000</v>
      </c>
      <c r="K421" s="26">
        <v>0</v>
      </c>
      <c r="L421" s="26">
        <v>0</v>
      </c>
      <c r="M421" s="26">
        <v>0</v>
      </c>
      <c r="N421" s="26">
        <v>1000</v>
      </c>
      <c r="O421" s="26">
        <f>J421+E421</f>
        <v>1000</v>
      </c>
    </row>
    <row r="422" spans="2:15" ht="27" x14ac:dyDescent="0.2">
      <c r="B422" s="19" t="s">
        <v>2641</v>
      </c>
      <c r="C422" s="19"/>
      <c r="D422" s="22" t="s">
        <v>2642</v>
      </c>
      <c r="E422" s="421">
        <v>331007</v>
      </c>
      <c r="F422" s="421">
        <v>315982</v>
      </c>
      <c r="G422" s="421">
        <v>195793.4</v>
      </c>
      <c r="H422" s="421">
        <v>11028.9</v>
      </c>
      <c r="I422" s="421">
        <v>15025</v>
      </c>
      <c r="J422" s="421">
        <v>119935</v>
      </c>
      <c r="K422" s="421">
        <v>43089.9</v>
      </c>
      <c r="L422" s="421">
        <v>900</v>
      </c>
      <c r="M422" s="421">
        <v>6300</v>
      </c>
      <c r="N422" s="421">
        <v>76845.100000000006</v>
      </c>
      <c r="O422" s="421">
        <v>450942</v>
      </c>
    </row>
    <row r="423" spans="2:15" ht="25.5" x14ac:dyDescent="0.2">
      <c r="B423" s="24" t="s">
        <v>2643</v>
      </c>
      <c r="C423" s="24" t="s">
        <v>2800</v>
      </c>
      <c r="D423" s="25" t="s">
        <v>2644</v>
      </c>
      <c r="E423" s="325">
        <v>331007</v>
      </c>
      <c r="F423" s="325">
        <v>315982</v>
      </c>
      <c r="G423" s="325">
        <v>195793.4</v>
      </c>
      <c r="H423" s="325">
        <v>11028.9</v>
      </c>
      <c r="I423" s="325">
        <v>15025</v>
      </c>
      <c r="J423" s="325">
        <v>69935</v>
      </c>
      <c r="K423" s="325">
        <v>31189.9</v>
      </c>
      <c r="L423" s="325">
        <v>900</v>
      </c>
      <c r="M423" s="325">
        <v>6300</v>
      </c>
      <c r="N423" s="325">
        <v>38745.1</v>
      </c>
      <c r="O423" s="325">
        <v>400942</v>
      </c>
    </row>
    <row r="424" spans="2:15" ht="51" x14ac:dyDescent="0.2">
      <c r="B424" s="24" t="s">
        <v>2645</v>
      </c>
      <c r="C424" s="24" t="s">
        <v>611</v>
      </c>
      <c r="D424" s="25" t="s">
        <v>2646</v>
      </c>
      <c r="E424" s="26">
        <v>0</v>
      </c>
      <c r="F424" s="26">
        <v>0</v>
      </c>
      <c r="G424" s="26">
        <v>0</v>
      </c>
      <c r="H424" s="26">
        <v>0</v>
      </c>
      <c r="I424" s="26">
        <v>0</v>
      </c>
      <c r="J424" s="26">
        <v>50000</v>
      </c>
      <c r="K424" s="26">
        <v>11900</v>
      </c>
      <c r="L424" s="26">
        <v>0</v>
      </c>
      <c r="M424" s="26">
        <v>0</v>
      </c>
      <c r="N424" s="26">
        <v>38100</v>
      </c>
      <c r="O424" s="26">
        <f>J424+E424</f>
        <v>50000</v>
      </c>
    </row>
    <row r="425" spans="2:15" ht="81" x14ac:dyDescent="0.2">
      <c r="B425" s="19" t="s">
        <v>2647</v>
      </c>
      <c r="C425" s="19"/>
      <c r="D425" s="22" t="s">
        <v>2648</v>
      </c>
      <c r="E425" s="23">
        <v>136.69999999999999</v>
      </c>
      <c r="F425" s="23">
        <v>136.69999999999999</v>
      </c>
      <c r="G425" s="23">
        <v>86.1</v>
      </c>
      <c r="H425" s="23">
        <v>17.7</v>
      </c>
      <c r="I425" s="23">
        <v>0</v>
      </c>
      <c r="J425" s="23">
        <v>0</v>
      </c>
      <c r="K425" s="23">
        <v>0</v>
      </c>
      <c r="L425" s="23">
        <v>0</v>
      </c>
      <c r="M425" s="23">
        <v>0</v>
      </c>
      <c r="N425" s="23">
        <v>0</v>
      </c>
      <c r="O425" s="23">
        <f>J425+E425</f>
        <v>136.69999999999999</v>
      </c>
    </row>
    <row r="426" spans="2:15" ht="63.75" x14ac:dyDescent="0.2">
      <c r="B426" s="24" t="s">
        <v>2649</v>
      </c>
      <c r="C426" s="24" t="s">
        <v>594</v>
      </c>
      <c r="D426" s="25" t="s">
        <v>2650</v>
      </c>
      <c r="E426" s="26">
        <v>136.69999999999999</v>
      </c>
      <c r="F426" s="26">
        <v>136.69999999999999</v>
      </c>
      <c r="G426" s="26">
        <v>86.1</v>
      </c>
      <c r="H426" s="26">
        <v>17.7</v>
      </c>
      <c r="I426" s="26">
        <v>0</v>
      </c>
      <c r="J426" s="26">
        <v>0</v>
      </c>
      <c r="K426" s="26">
        <v>0</v>
      </c>
      <c r="L426" s="26">
        <v>0</v>
      </c>
      <c r="M426" s="26">
        <v>0</v>
      </c>
      <c r="N426" s="26">
        <v>0</v>
      </c>
      <c r="O426" s="26">
        <f>J426+E426</f>
        <v>136.69999999999999</v>
      </c>
    </row>
    <row r="427" spans="2:15" ht="27" x14ac:dyDescent="0.2">
      <c r="B427" s="19" t="s">
        <v>2651</v>
      </c>
      <c r="C427" s="19"/>
      <c r="D427" s="22" t="s">
        <v>2652</v>
      </c>
      <c r="E427" s="421">
        <v>99997</v>
      </c>
      <c r="F427" s="421">
        <v>97997</v>
      </c>
      <c r="G427" s="421">
        <v>38407.599999999999</v>
      </c>
      <c r="H427" s="421">
        <v>2109.1999999999998</v>
      </c>
      <c r="I427" s="421">
        <v>2000</v>
      </c>
      <c r="J427" s="421">
        <v>0</v>
      </c>
      <c r="K427" s="421">
        <v>0</v>
      </c>
      <c r="L427" s="421">
        <v>0</v>
      </c>
      <c r="M427" s="421">
        <v>0</v>
      </c>
      <c r="N427" s="421">
        <v>0</v>
      </c>
      <c r="O427" s="421">
        <v>99997</v>
      </c>
    </row>
    <row r="428" spans="2:15" ht="25.5" x14ac:dyDescent="0.2">
      <c r="B428" s="24" t="s">
        <v>2653</v>
      </c>
      <c r="C428" s="24" t="s">
        <v>4345</v>
      </c>
      <c r="D428" s="25" t="s">
        <v>2654</v>
      </c>
      <c r="E428" s="325">
        <v>99997</v>
      </c>
      <c r="F428" s="325">
        <v>97997</v>
      </c>
      <c r="G428" s="325">
        <v>38407.599999999999</v>
      </c>
      <c r="H428" s="325">
        <v>2109.1999999999998</v>
      </c>
      <c r="I428" s="325">
        <v>2000</v>
      </c>
      <c r="J428" s="325">
        <v>0</v>
      </c>
      <c r="K428" s="325">
        <v>0</v>
      </c>
      <c r="L428" s="325">
        <v>0</v>
      </c>
      <c r="M428" s="325">
        <v>0</v>
      </c>
      <c r="N428" s="325">
        <v>0</v>
      </c>
      <c r="O428" s="325">
        <v>99997</v>
      </c>
    </row>
    <row r="429" spans="2:15" ht="27" x14ac:dyDescent="0.2">
      <c r="B429" s="19" t="s">
        <v>2655</v>
      </c>
      <c r="C429" s="19"/>
      <c r="D429" s="22" t="s">
        <v>2656</v>
      </c>
      <c r="E429" s="421">
        <v>66586.399999999994</v>
      </c>
      <c r="F429" s="421">
        <v>66586.399999999994</v>
      </c>
      <c r="G429" s="421">
        <v>44349</v>
      </c>
      <c r="H429" s="421">
        <v>4426.2</v>
      </c>
      <c r="I429" s="421">
        <v>0</v>
      </c>
      <c r="J429" s="421">
        <v>0</v>
      </c>
      <c r="K429" s="421">
        <v>0</v>
      </c>
      <c r="L429" s="421">
        <v>0</v>
      </c>
      <c r="M429" s="421">
        <v>0</v>
      </c>
      <c r="N429" s="421">
        <v>0</v>
      </c>
      <c r="O429" s="421">
        <v>66586.399999999994</v>
      </c>
    </row>
    <row r="430" spans="2:15" ht="25.5" x14ac:dyDescent="0.2">
      <c r="B430" s="24" t="s">
        <v>2657</v>
      </c>
      <c r="C430" s="24" t="s">
        <v>2658</v>
      </c>
      <c r="D430" s="25" t="s">
        <v>2659</v>
      </c>
      <c r="E430" s="325">
        <v>66586.399999999994</v>
      </c>
      <c r="F430" s="325">
        <v>66586.399999999994</v>
      </c>
      <c r="G430" s="325">
        <v>44349</v>
      </c>
      <c r="H430" s="325">
        <v>4426.2</v>
      </c>
      <c r="I430" s="325">
        <v>0</v>
      </c>
      <c r="J430" s="325">
        <v>0</v>
      </c>
      <c r="K430" s="325">
        <v>0</v>
      </c>
      <c r="L430" s="325">
        <v>0</v>
      </c>
      <c r="M430" s="325">
        <v>0</v>
      </c>
      <c r="N430" s="325">
        <v>0</v>
      </c>
      <c r="O430" s="325">
        <v>66586.399999999994</v>
      </c>
    </row>
    <row r="431" spans="2:15" ht="25.5" x14ac:dyDescent="0.2">
      <c r="B431" s="18" t="s">
        <v>2660</v>
      </c>
      <c r="C431" s="19"/>
      <c r="D431" s="20" t="s">
        <v>2661</v>
      </c>
      <c r="E431" s="320">
        <v>18762218.300000001</v>
      </c>
      <c r="F431" s="320">
        <v>11989695.800000001</v>
      </c>
      <c r="G431" s="320">
        <v>7969.7</v>
      </c>
      <c r="H431" s="320">
        <v>767.9</v>
      </c>
      <c r="I431" s="320">
        <v>6772522.5</v>
      </c>
      <c r="J431" s="320">
        <v>0</v>
      </c>
      <c r="K431" s="320">
        <v>0</v>
      </c>
      <c r="L431" s="320">
        <v>0</v>
      </c>
      <c r="M431" s="320">
        <v>0</v>
      </c>
      <c r="N431" s="320">
        <v>0</v>
      </c>
      <c r="O431" s="320">
        <v>18762218.300000001</v>
      </c>
    </row>
    <row r="432" spans="2:15" ht="27" x14ac:dyDescent="0.2">
      <c r="B432" s="19" t="s">
        <v>2662</v>
      </c>
      <c r="C432" s="19"/>
      <c r="D432" s="22" t="s">
        <v>2663</v>
      </c>
      <c r="E432" s="421">
        <v>18762218.300000001</v>
      </c>
      <c r="F432" s="421">
        <v>11989695.800000001</v>
      </c>
      <c r="G432" s="421">
        <v>7969.7</v>
      </c>
      <c r="H432" s="421">
        <v>767.9</v>
      </c>
      <c r="I432" s="421">
        <v>6772522.5</v>
      </c>
      <c r="J432" s="421">
        <v>0</v>
      </c>
      <c r="K432" s="421">
        <v>0</v>
      </c>
      <c r="L432" s="421">
        <v>0</v>
      </c>
      <c r="M432" s="421">
        <v>0</v>
      </c>
      <c r="N432" s="421">
        <v>0</v>
      </c>
      <c r="O432" s="421">
        <v>18762218.300000001</v>
      </c>
    </row>
    <row r="433" spans="2:15" ht="38.25" x14ac:dyDescent="0.2">
      <c r="B433" s="24" t="s">
        <v>2664</v>
      </c>
      <c r="C433" s="24" t="s">
        <v>2665</v>
      </c>
      <c r="D433" s="25" t="s">
        <v>2666</v>
      </c>
      <c r="E433" s="325">
        <v>11238.9</v>
      </c>
      <c r="F433" s="325">
        <v>11238.9</v>
      </c>
      <c r="G433" s="325">
        <v>7969.7</v>
      </c>
      <c r="H433" s="325">
        <v>767.9</v>
      </c>
      <c r="I433" s="325">
        <v>0</v>
      </c>
      <c r="J433" s="325">
        <v>0</v>
      </c>
      <c r="K433" s="325">
        <v>0</v>
      </c>
      <c r="L433" s="325">
        <v>0</v>
      </c>
      <c r="M433" s="325">
        <v>0</v>
      </c>
      <c r="N433" s="325">
        <v>0</v>
      </c>
      <c r="O433" s="325">
        <v>11238.9</v>
      </c>
    </row>
    <row r="434" spans="2:15" ht="38.25" x14ac:dyDescent="0.2">
      <c r="B434" s="24" t="s">
        <v>2667</v>
      </c>
      <c r="C434" s="24" t="s">
        <v>2665</v>
      </c>
      <c r="D434" s="25" t="s">
        <v>2668</v>
      </c>
      <c r="E434" s="26">
        <v>6573727.7999999998</v>
      </c>
      <c r="F434" s="26">
        <v>33283.199999999997</v>
      </c>
      <c r="G434" s="26">
        <v>0</v>
      </c>
      <c r="H434" s="26">
        <v>0</v>
      </c>
      <c r="I434" s="26">
        <v>6540444.5999999996</v>
      </c>
      <c r="J434" s="26">
        <v>0</v>
      </c>
      <c r="K434" s="26">
        <v>0</v>
      </c>
      <c r="L434" s="26">
        <v>0</v>
      </c>
      <c r="M434" s="26">
        <v>0</v>
      </c>
      <c r="N434" s="26">
        <v>0</v>
      </c>
      <c r="O434" s="26">
        <f>J434+E434</f>
        <v>6573727.7999999998</v>
      </c>
    </row>
    <row r="435" spans="2:15" ht="63.75" x14ac:dyDescent="0.2">
      <c r="B435" s="24" t="s">
        <v>2669</v>
      </c>
      <c r="C435" s="24" t="s">
        <v>2665</v>
      </c>
      <c r="D435" s="25" t="s">
        <v>2670</v>
      </c>
      <c r="E435" s="26">
        <v>11945173.699999999</v>
      </c>
      <c r="F435" s="26">
        <v>11945173.699999999</v>
      </c>
      <c r="G435" s="26">
        <v>0</v>
      </c>
      <c r="H435" s="26">
        <v>0</v>
      </c>
      <c r="I435" s="26">
        <v>0</v>
      </c>
      <c r="J435" s="26">
        <v>0</v>
      </c>
      <c r="K435" s="26">
        <v>0</v>
      </c>
      <c r="L435" s="26">
        <v>0</v>
      </c>
      <c r="M435" s="26">
        <v>0</v>
      </c>
      <c r="N435" s="26">
        <v>0</v>
      </c>
      <c r="O435" s="26">
        <f>J435+E435</f>
        <v>11945173.699999999</v>
      </c>
    </row>
    <row r="436" spans="2:15" ht="51" x14ac:dyDescent="0.2">
      <c r="B436" s="24" t="s">
        <v>2671</v>
      </c>
      <c r="C436" s="24" t="s">
        <v>2665</v>
      </c>
      <c r="D436" s="425" t="s">
        <v>4500</v>
      </c>
      <c r="E436" s="325">
        <v>232077.9</v>
      </c>
      <c r="F436" s="325">
        <v>0</v>
      </c>
      <c r="G436" s="325">
        <v>0</v>
      </c>
      <c r="H436" s="325">
        <v>0</v>
      </c>
      <c r="I436" s="325">
        <v>232077.9</v>
      </c>
      <c r="J436" s="325">
        <v>0</v>
      </c>
      <c r="K436" s="325">
        <v>0</v>
      </c>
      <c r="L436" s="325">
        <v>0</v>
      </c>
      <c r="M436" s="325">
        <v>0</v>
      </c>
      <c r="N436" s="325">
        <v>0</v>
      </c>
      <c r="O436" s="325">
        <v>232077.9</v>
      </c>
    </row>
    <row r="437" spans="2:15" ht="25.5" x14ac:dyDescent="0.2">
      <c r="B437" s="18" t="s">
        <v>2672</v>
      </c>
      <c r="C437" s="19"/>
      <c r="D437" s="20" t="s">
        <v>2673</v>
      </c>
      <c r="E437" s="320">
        <v>1421235.4000000001</v>
      </c>
      <c r="F437" s="320">
        <v>1394296.6</v>
      </c>
      <c r="G437" s="320">
        <v>167716.5</v>
      </c>
      <c r="H437" s="320">
        <v>2362.2000000000003</v>
      </c>
      <c r="I437" s="320">
        <v>26938.799999999999</v>
      </c>
      <c r="J437" s="320">
        <v>250</v>
      </c>
      <c r="K437" s="320">
        <v>0</v>
      </c>
      <c r="L437" s="320">
        <v>0</v>
      </c>
      <c r="M437" s="320">
        <v>0</v>
      </c>
      <c r="N437" s="320">
        <v>250</v>
      </c>
      <c r="O437" s="320">
        <v>1421485.4000000001</v>
      </c>
    </row>
    <row r="438" spans="2:15" ht="27" x14ac:dyDescent="0.2">
      <c r="B438" s="19" t="s">
        <v>2674</v>
      </c>
      <c r="C438" s="19"/>
      <c r="D438" s="22" t="s">
        <v>2675</v>
      </c>
      <c r="E438" s="421">
        <v>1421235.4000000001</v>
      </c>
      <c r="F438" s="421">
        <v>1394296.6</v>
      </c>
      <c r="G438" s="421">
        <v>167716.5</v>
      </c>
      <c r="H438" s="421">
        <v>2362.2000000000003</v>
      </c>
      <c r="I438" s="421">
        <v>26938.799999999999</v>
      </c>
      <c r="J438" s="421">
        <v>250</v>
      </c>
      <c r="K438" s="421">
        <v>0</v>
      </c>
      <c r="L438" s="421">
        <v>0</v>
      </c>
      <c r="M438" s="421">
        <v>0</v>
      </c>
      <c r="N438" s="421">
        <v>250</v>
      </c>
      <c r="O438" s="421">
        <v>1421485.4000000001</v>
      </c>
    </row>
    <row r="439" spans="2:15" ht="25.5" x14ac:dyDescent="0.2">
      <c r="B439" s="24" t="s">
        <v>2676</v>
      </c>
      <c r="C439" s="24" t="s">
        <v>4102</v>
      </c>
      <c r="D439" s="25" t="s">
        <v>2677</v>
      </c>
      <c r="E439" s="325">
        <v>21346.2</v>
      </c>
      <c r="F439" s="325">
        <v>21346.2</v>
      </c>
      <c r="G439" s="325">
        <v>15184.9</v>
      </c>
      <c r="H439" s="325">
        <v>642.29999999999995</v>
      </c>
      <c r="I439" s="325">
        <v>0</v>
      </c>
      <c r="J439" s="325">
        <v>0</v>
      </c>
      <c r="K439" s="325">
        <v>0</v>
      </c>
      <c r="L439" s="325">
        <v>0</v>
      </c>
      <c r="M439" s="325">
        <v>0</v>
      </c>
      <c r="N439" s="325">
        <v>0</v>
      </c>
      <c r="O439" s="325">
        <v>21346.2</v>
      </c>
    </row>
    <row r="440" spans="2:15" ht="25.5" x14ac:dyDescent="0.2">
      <c r="B440" s="24" t="s">
        <v>2678</v>
      </c>
      <c r="C440" s="24" t="s">
        <v>1623</v>
      </c>
      <c r="D440" s="25" t="s">
        <v>2679</v>
      </c>
      <c r="E440" s="325">
        <v>4362.8</v>
      </c>
      <c r="F440" s="325">
        <v>0</v>
      </c>
      <c r="G440" s="325">
        <v>0</v>
      </c>
      <c r="H440" s="325">
        <v>0</v>
      </c>
      <c r="I440" s="325">
        <v>4362.8</v>
      </c>
      <c r="J440" s="325">
        <v>250</v>
      </c>
      <c r="K440" s="325">
        <v>0</v>
      </c>
      <c r="L440" s="325">
        <v>0</v>
      </c>
      <c r="M440" s="325">
        <v>0</v>
      </c>
      <c r="N440" s="325">
        <v>250</v>
      </c>
      <c r="O440" s="325">
        <v>4612.8</v>
      </c>
    </row>
    <row r="441" spans="2:15" ht="25.5" x14ac:dyDescent="0.2">
      <c r="B441" s="24" t="s">
        <v>2680</v>
      </c>
      <c r="C441" s="24" t="s">
        <v>4087</v>
      </c>
      <c r="D441" s="25" t="s">
        <v>2681</v>
      </c>
      <c r="E441" s="325">
        <v>693.4</v>
      </c>
      <c r="F441" s="325">
        <v>693.4</v>
      </c>
      <c r="G441" s="325">
        <v>551.20000000000005</v>
      </c>
      <c r="H441" s="325">
        <v>14.5</v>
      </c>
      <c r="I441" s="325">
        <v>0</v>
      </c>
      <c r="J441" s="325">
        <v>0</v>
      </c>
      <c r="K441" s="325">
        <v>0</v>
      </c>
      <c r="L441" s="325">
        <v>0</v>
      </c>
      <c r="M441" s="325">
        <v>0</v>
      </c>
      <c r="N441" s="325">
        <v>0</v>
      </c>
      <c r="O441" s="325">
        <v>693.4</v>
      </c>
    </row>
    <row r="442" spans="2:15" ht="51" x14ac:dyDescent="0.2">
      <c r="B442" s="24" t="s">
        <v>2682</v>
      </c>
      <c r="C442" s="24" t="s">
        <v>4102</v>
      </c>
      <c r="D442" s="25" t="s">
        <v>2683</v>
      </c>
      <c r="E442" s="26">
        <v>22018.1</v>
      </c>
      <c r="F442" s="26">
        <v>22018.1</v>
      </c>
      <c r="G442" s="26">
        <v>0</v>
      </c>
      <c r="H442" s="26">
        <v>0</v>
      </c>
      <c r="I442" s="26">
        <v>0</v>
      </c>
      <c r="J442" s="26">
        <v>0</v>
      </c>
      <c r="K442" s="26">
        <v>0</v>
      </c>
      <c r="L442" s="26">
        <v>0</v>
      </c>
      <c r="M442" s="26">
        <v>0</v>
      </c>
      <c r="N442" s="26">
        <v>0</v>
      </c>
      <c r="O442" s="26">
        <f>J442+E442</f>
        <v>22018.1</v>
      </c>
    </row>
    <row r="443" spans="2:15" ht="25.5" x14ac:dyDescent="0.2">
      <c r="B443" s="24" t="s">
        <v>2684</v>
      </c>
      <c r="C443" s="24" t="s">
        <v>594</v>
      </c>
      <c r="D443" s="25" t="s">
        <v>2685</v>
      </c>
      <c r="E443" s="325">
        <v>213237.2</v>
      </c>
      <c r="F443" s="325">
        <v>193076.2</v>
      </c>
      <c r="G443" s="325">
        <v>28153.100000000002</v>
      </c>
      <c r="H443" s="325">
        <v>85</v>
      </c>
      <c r="I443" s="325">
        <v>20161</v>
      </c>
      <c r="J443" s="325">
        <v>0</v>
      </c>
      <c r="K443" s="325">
        <v>0</v>
      </c>
      <c r="L443" s="325">
        <v>0</v>
      </c>
      <c r="M443" s="325">
        <v>0</v>
      </c>
      <c r="N443" s="325">
        <v>0</v>
      </c>
      <c r="O443" s="325">
        <v>213237.2</v>
      </c>
    </row>
    <row r="444" spans="2:15" ht="38.25" x14ac:dyDescent="0.2">
      <c r="B444" s="24" t="s">
        <v>2686</v>
      </c>
      <c r="C444" s="24" t="s">
        <v>594</v>
      </c>
      <c r="D444" s="25" t="s">
        <v>2687</v>
      </c>
      <c r="E444" s="26">
        <v>183921.7</v>
      </c>
      <c r="F444" s="26">
        <v>183921.7</v>
      </c>
      <c r="G444" s="26">
        <v>0</v>
      </c>
      <c r="H444" s="26">
        <v>0</v>
      </c>
      <c r="I444" s="26">
        <v>0</v>
      </c>
      <c r="J444" s="26">
        <v>0</v>
      </c>
      <c r="K444" s="26">
        <v>0</v>
      </c>
      <c r="L444" s="26">
        <v>0</v>
      </c>
      <c r="M444" s="26">
        <v>0</v>
      </c>
      <c r="N444" s="26">
        <v>0</v>
      </c>
      <c r="O444" s="26">
        <f>J444+E444</f>
        <v>183921.7</v>
      </c>
    </row>
    <row r="445" spans="2:15" ht="28.5" customHeight="1" x14ac:dyDescent="0.2">
      <c r="B445" s="24" t="s">
        <v>2688</v>
      </c>
      <c r="C445" s="24" t="s">
        <v>594</v>
      </c>
      <c r="D445" s="25" t="s">
        <v>1912</v>
      </c>
      <c r="E445" s="325">
        <v>679792.1</v>
      </c>
      <c r="F445" s="325">
        <v>677377.1</v>
      </c>
      <c r="G445" s="325">
        <v>123827.3</v>
      </c>
      <c r="H445" s="325">
        <v>1620.4</v>
      </c>
      <c r="I445" s="325">
        <v>2415</v>
      </c>
      <c r="J445" s="325">
        <v>0</v>
      </c>
      <c r="K445" s="325">
        <v>0</v>
      </c>
      <c r="L445" s="325">
        <v>0</v>
      </c>
      <c r="M445" s="325">
        <v>0</v>
      </c>
      <c r="N445" s="325">
        <v>0</v>
      </c>
      <c r="O445" s="325">
        <v>679792.1</v>
      </c>
    </row>
    <row r="446" spans="2:15" ht="38.25" x14ac:dyDescent="0.2">
      <c r="B446" s="24" t="s">
        <v>1913</v>
      </c>
      <c r="C446" s="24" t="s">
        <v>594</v>
      </c>
      <c r="D446" s="25" t="s">
        <v>1914</v>
      </c>
      <c r="E446" s="325">
        <v>38421.1</v>
      </c>
      <c r="F446" s="325">
        <v>38421.1</v>
      </c>
      <c r="G446" s="325">
        <v>0</v>
      </c>
      <c r="H446" s="325">
        <v>0</v>
      </c>
      <c r="I446" s="325">
        <v>0</v>
      </c>
      <c r="J446" s="325">
        <v>0</v>
      </c>
      <c r="K446" s="325">
        <v>0</v>
      </c>
      <c r="L446" s="325">
        <v>0</v>
      </c>
      <c r="M446" s="325">
        <v>0</v>
      </c>
      <c r="N446" s="325">
        <v>0</v>
      </c>
      <c r="O446" s="325">
        <v>38421.1</v>
      </c>
    </row>
    <row r="447" spans="2:15" ht="51" x14ac:dyDescent="0.2">
      <c r="B447" s="24" t="s">
        <v>1915</v>
      </c>
      <c r="C447" s="24" t="s">
        <v>594</v>
      </c>
      <c r="D447" s="25" t="s">
        <v>1916</v>
      </c>
      <c r="E447" s="26">
        <v>257442.8</v>
      </c>
      <c r="F447" s="26">
        <v>257442.8</v>
      </c>
      <c r="G447" s="26">
        <v>0</v>
      </c>
      <c r="H447" s="26">
        <v>0</v>
      </c>
      <c r="I447" s="26">
        <v>0</v>
      </c>
      <c r="J447" s="26">
        <v>0</v>
      </c>
      <c r="K447" s="26">
        <v>0</v>
      </c>
      <c r="L447" s="26">
        <v>0</v>
      </c>
      <c r="M447" s="26">
        <v>0</v>
      </c>
      <c r="N447" s="26">
        <v>0</v>
      </c>
      <c r="O447" s="26">
        <f>J447+E447</f>
        <v>257442.8</v>
      </c>
    </row>
    <row r="448" spans="2:15" ht="13.5" x14ac:dyDescent="0.2">
      <c r="B448" s="18" t="s">
        <v>1917</v>
      </c>
      <c r="C448" s="19"/>
      <c r="D448" s="20" t="s">
        <v>1918</v>
      </c>
      <c r="E448" s="320">
        <v>7382417.7999999998</v>
      </c>
      <c r="F448" s="320">
        <v>7325924.2000000002</v>
      </c>
      <c r="G448" s="320">
        <v>4404453.5999999996</v>
      </c>
      <c r="H448" s="320">
        <v>326320.3</v>
      </c>
      <c r="I448" s="320">
        <v>56493.599999999999</v>
      </c>
      <c r="J448" s="320">
        <v>872834.70000000007</v>
      </c>
      <c r="K448" s="320">
        <v>657713.9</v>
      </c>
      <c r="L448" s="320">
        <v>14400.6</v>
      </c>
      <c r="M448" s="320">
        <v>7108.5</v>
      </c>
      <c r="N448" s="320">
        <v>215120.80000000002</v>
      </c>
      <c r="O448" s="320">
        <v>8255252.5</v>
      </c>
    </row>
    <row r="449" spans="2:15" ht="27" x14ac:dyDescent="0.2">
      <c r="B449" s="19" t="s">
        <v>1919</v>
      </c>
      <c r="C449" s="19"/>
      <c r="D449" s="22" t="s">
        <v>1920</v>
      </c>
      <c r="E449" s="421">
        <v>512415.9</v>
      </c>
      <c r="F449" s="421">
        <v>512415.9</v>
      </c>
      <c r="G449" s="421">
        <v>92196.2</v>
      </c>
      <c r="H449" s="421">
        <v>6813.8</v>
      </c>
      <c r="I449" s="421">
        <v>0</v>
      </c>
      <c r="J449" s="421">
        <v>14879.800000000001</v>
      </c>
      <c r="K449" s="421">
        <v>14384.9</v>
      </c>
      <c r="L449" s="421">
        <v>6654.7</v>
      </c>
      <c r="M449" s="421">
        <v>1552.5</v>
      </c>
      <c r="N449" s="421">
        <v>494.90000000000003</v>
      </c>
      <c r="O449" s="421">
        <v>527295.69999999995</v>
      </c>
    </row>
    <row r="450" spans="2:15" ht="25.5" x14ac:dyDescent="0.2">
      <c r="B450" s="24" t="s">
        <v>1921</v>
      </c>
      <c r="C450" s="24" t="s">
        <v>1922</v>
      </c>
      <c r="D450" s="25" t="s">
        <v>1923</v>
      </c>
      <c r="E450" s="325">
        <v>142965.29999999999</v>
      </c>
      <c r="F450" s="325">
        <v>142965.29999999999</v>
      </c>
      <c r="G450" s="325">
        <v>87304.6</v>
      </c>
      <c r="H450" s="325">
        <v>6609.4000000000005</v>
      </c>
      <c r="I450" s="325">
        <v>0</v>
      </c>
      <c r="J450" s="325">
        <v>0</v>
      </c>
      <c r="K450" s="325">
        <v>0</v>
      </c>
      <c r="L450" s="325">
        <v>0</v>
      </c>
      <c r="M450" s="325">
        <v>0</v>
      </c>
      <c r="N450" s="325">
        <v>0</v>
      </c>
      <c r="O450" s="325">
        <v>142965.29999999999</v>
      </c>
    </row>
    <row r="451" spans="2:15" ht="100.5" customHeight="1" x14ac:dyDescent="0.2">
      <c r="B451" s="24" t="s">
        <v>1924</v>
      </c>
      <c r="C451" s="24" t="s">
        <v>4356</v>
      </c>
      <c r="D451" s="25" t="s">
        <v>1925</v>
      </c>
      <c r="E451" s="325">
        <v>6489.8</v>
      </c>
      <c r="F451" s="325">
        <v>6489.8</v>
      </c>
      <c r="G451" s="325">
        <v>4891.6000000000004</v>
      </c>
      <c r="H451" s="325">
        <v>204.4</v>
      </c>
      <c r="I451" s="325">
        <v>0</v>
      </c>
      <c r="J451" s="325">
        <v>6310</v>
      </c>
      <c r="K451" s="325">
        <v>6020</v>
      </c>
      <c r="L451" s="325">
        <v>2750</v>
      </c>
      <c r="M451" s="325">
        <v>280.8</v>
      </c>
      <c r="N451" s="325">
        <v>290</v>
      </c>
      <c r="O451" s="325">
        <v>12799.800000000001</v>
      </c>
    </row>
    <row r="452" spans="2:15" x14ac:dyDescent="0.2">
      <c r="B452" s="24" t="s">
        <v>1926</v>
      </c>
      <c r="C452" s="24" t="s">
        <v>637</v>
      </c>
      <c r="D452" s="25" t="s">
        <v>1927</v>
      </c>
      <c r="E452" s="26">
        <v>320878.5</v>
      </c>
      <c r="F452" s="26">
        <v>320878.5</v>
      </c>
      <c r="G452" s="26">
        <v>0</v>
      </c>
      <c r="H452" s="26">
        <v>0</v>
      </c>
      <c r="I452" s="26">
        <v>0</v>
      </c>
      <c r="J452" s="26">
        <v>0</v>
      </c>
      <c r="K452" s="26">
        <v>0</v>
      </c>
      <c r="L452" s="26">
        <v>0</v>
      </c>
      <c r="M452" s="26">
        <v>0</v>
      </c>
      <c r="N452" s="26">
        <v>0</v>
      </c>
      <c r="O452" s="26">
        <f>J452+E452</f>
        <v>320878.5</v>
      </c>
    </row>
    <row r="453" spans="2:15" ht="25.5" x14ac:dyDescent="0.2">
      <c r="B453" s="24" t="s">
        <v>1928</v>
      </c>
      <c r="C453" s="24" t="s">
        <v>2491</v>
      </c>
      <c r="D453" s="25" t="s">
        <v>1929</v>
      </c>
      <c r="E453" s="26">
        <v>0</v>
      </c>
      <c r="F453" s="26">
        <v>0</v>
      </c>
      <c r="G453" s="26">
        <v>0</v>
      </c>
      <c r="H453" s="26">
        <v>0</v>
      </c>
      <c r="I453" s="26">
        <v>0</v>
      </c>
      <c r="J453" s="26">
        <v>8569.7999999999993</v>
      </c>
      <c r="K453" s="26">
        <v>8364.9</v>
      </c>
      <c r="L453" s="26">
        <v>3904.7</v>
      </c>
      <c r="M453" s="26">
        <v>1271.7</v>
      </c>
      <c r="N453" s="26">
        <v>204.9</v>
      </c>
      <c r="O453" s="26">
        <f>J453+E453</f>
        <v>8569.7999999999993</v>
      </c>
    </row>
    <row r="454" spans="2:15" ht="51" x14ac:dyDescent="0.2">
      <c r="B454" s="24" t="s">
        <v>1930</v>
      </c>
      <c r="C454" s="24" t="s">
        <v>1922</v>
      </c>
      <c r="D454" s="25" t="s">
        <v>1931</v>
      </c>
      <c r="E454" s="26">
        <v>2402</v>
      </c>
      <c r="F454" s="26">
        <v>2402</v>
      </c>
      <c r="G454" s="26">
        <v>0</v>
      </c>
      <c r="H454" s="26">
        <v>0</v>
      </c>
      <c r="I454" s="26">
        <v>0</v>
      </c>
      <c r="J454" s="26">
        <v>0</v>
      </c>
      <c r="K454" s="26">
        <v>0</v>
      </c>
      <c r="L454" s="26">
        <v>0</v>
      </c>
      <c r="M454" s="26">
        <v>0</v>
      </c>
      <c r="N454" s="26">
        <v>0</v>
      </c>
      <c r="O454" s="26">
        <f>J454+E454</f>
        <v>2402</v>
      </c>
    </row>
    <row r="455" spans="2:15" ht="51" x14ac:dyDescent="0.2">
      <c r="B455" s="24" t="s">
        <v>1932</v>
      </c>
      <c r="C455" s="24" t="s">
        <v>4356</v>
      </c>
      <c r="D455" s="25" t="s">
        <v>1933</v>
      </c>
      <c r="E455" s="26">
        <v>39680.300000000003</v>
      </c>
      <c r="F455" s="26">
        <v>39680.300000000003</v>
      </c>
      <c r="G455" s="26">
        <v>0</v>
      </c>
      <c r="H455" s="26">
        <v>0</v>
      </c>
      <c r="I455" s="26">
        <v>0</v>
      </c>
      <c r="J455" s="26">
        <v>0</v>
      </c>
      <c r="K455" s="26">
        <v>0</v>
      </c>
      <c r="L455" s="26">
        <v>0</v>
      </c>
      <c r="M455" s="26">
        <v>0</v>
      </c>
      <c r="N455" s="26">
        <v>0</v>
      </c>
      <c r="O455" s="26">
        <f>J455+E455</f>
        <v>39680.300000000003</v>
      </c>
    </row>
    <row r="456" spans="2:15" ht="27" x14ac:dyDescent="0.2">
      <c r="B456" s="19" t="s">
        <v>1934</v>
      </c>
      <c r="C456" s="19"/>
      <c r="D456" s="22" t="s">
        <v>1935</v>
      </c>
      <c r="E456" s="421">
        <v>918328.70000000007</v>
      </c>
      <c r="F456" s="421">
        <v>918328.70000000007</v>
      </c>
      <c r="G456" s="421">
        <v>529636.4</v>
      </c>
      <c r="H456" s="421">
        <v>49655.8</v>
      </c>
      <c r="I456" s="421">
        <v>0</v>
      </c>
      <c r="J456" s="421">
        <v>6571.8</v>
      </c>
      <c r="K456" s="421">
        <v>6190.4000000000005</v>
      </c>
      <c r="L456" s="421">
        <v>0</v>
      </c>
      <c r="M456" s="421">
        <v>2743.3</v>
      </c>
      <c r="N456" s="421">
        <v>381.40000000000003</v>
      </c>
      <c r="O456" s="421">
        <v>924900.5</v>
      </c>
    </row>
    <row r="457" spans="2:15" ht="25.5" x14ac:dyDescent="0.2">
      <c r="B457" s="24" t="s">
        <v>1936</v>
      </c>
      <c r="C457" s="24" t="s">
        <v>1922</v>
      </c>
      <c r="D457" s="25" t="s">
        <v>1937</v>
      </c>
      <c r="E457" s="325">
        <v>755476.5</v>
      </c>
      <c r="F457" s="325">
        <v>755476.5</v>
      </c>
      <c r="G457" s="325">
        <v>529636.4</v>
      </c>
      <c r="H457" s="325">
        <v>49655.8</v>
      </c>
      <c r="I457" s="325">
        <v>0</v>
      </c>
      <c r="J457" s="325">
        <v>6571.8</v>
      </c>
      <c r="K457" s="325">
        <v>6190.4000000000005</v>
      </c>
      <c r="L457" s="325">
        <v>0</v>
      </c>
      <c r="M457" s="325">
        <v>2743.3</v>
      </c>
      <c r="N457" s="325">
        <v>381.40000000000003</v>
      </c>
      <c r="O457" s="325">
        <v>762048.3</v>
      </c>
    </row>
    <row r="458" spans="2:15" ht="154.9" customHeight="1" x14ac:dyDescent="0.2">
      <c r="B458" s="24" t="s">
        <v>1938</v>
      </c>
      <c r="C458" s="24" t="s">
        <v>1632</v>
      </c>
      <c r="D458" s="25" t="s">
        <v>972</v>
      </c>
      <c r="E458" s="26">
        <v>18094.7</v>
      </c>
      <c r="F458" s="26">
        <v>18094.7</v>
      </c>
      <c r="G458" s="26">
        <v>0</v>
      </c>
      <c r="H458" s="26">
        <v>0</v>
      </c>
      <c r="I458" s="26">
        <v>0</v>
      </c>
      <c r="J458" s="26">
        <v>0</v>
      </c>
      <c r="K458" s="26">
        <v>0</v>
      </c>
      <c r="L458" s="26">
        <v>0</v>
      </c>
      <c r="M458" s="26">
        <v>0</v>
      </c>
      <c r="N458" s="26">
        <v>0</v>
      </c>
      <c r="O458" s="26">
        <f>J458+E458</f>
        <v>18094.7</v>
      </c>
    </row>
    <row r="459" spans="2:15" ht="25.5" x14ac:dyDescent="0.2">
      <c r="B459" s="24" t="s">
        <v>1939</v>
      </c>
      <c r="C459" s="24" t="s">
        <v>1389</v>
      </c>
      <c r="D459" s="25" t="s">
        <v>1940</v>
      </c>
      <c r="E459" s="26">
        <v>144757.5</v>
      </c>
      <c r="F459" s="26">
        <v>144757.5</v>
      </c>
      <c r="G459" s="26">
        <v>0</v>
      </c>
      <c r="H459" s="26">
        <v>0</v>
      </c>
      <c r="I459" s="26">
        <v>0</v>
      </c>
      <c r="J459" s="26">
        <v>0</v>
      </c>
      <c r="K459" s="26">
        <v>0</v>
      </c>
      <c r="L459" s="26">
        <v>0</v>
      </c>
      <c r="M459" s="26">
        <v>0</v>
      </c>
      <c r="N459" s="26">
        <v>0</v>
      </c>
      <c r="O459" s="26">
        <f>J459+E459</f>
        <v>144757.5</v>
      </c>
    </row>
    <row r="460" spans="2:15" ht="27" x14ac:dyDescent="0.2">
      <c r="B460" s="19" t="s">
        <v>1941</v>
      </c>
      <c r="C460" s="19"/>
      <c r="D460" s="22" t="s">
        <v>1942</v>
      </c>
      <c r="E460" s="421">
        <v>392707.5</v>
      </c>
      <c r="F460" s="421">
        <v>392707.5</v>
      </c>
      <c r="G460" s="421">
        <v>295133.90000000002</v>
      </c>
      <c r="H460" s="421">
        <v>14654.7</v>
      </c>
      <c r="I460" s="421">
        <v>0</v>
      </c>
      <c r="J460" s="421">
        <v>252.8</v>
      </c>
      <c r="K460" s="421">
        <v>148.80000000000001</v>
      </c>
      <c r="L460" s="421">
        <v>0</v>
      </c>
      <c r="M460" s="421">
        <v>0</v>
      </c>
      <c r="N460" s="421">
        <v>104</v>
      </c>
      <c r="O460" s="421">
        <v>392960.3</v>
      </c>
    </row>
    <row r="461" spans="2:15" ht="38.25" x14ac:dyDescent="0.2">
      <c r="B461" s="24" t="s">
        <v>1943</v>
      </c>
      <c r="C461" s="24" t="s">
        <v>1922</v>
      </c>
      <c r="D461" s="25" t="s">
        <v>1944</v>
      </c>
      <c r="E461" s="325">
        <v>392707.5</v>
      </c>
      <c r="F461" s="325">
        <v>392707.5</v>
      </c>
      <c r="G461" s="325">
        <v>295133.90000000002</v>
      </c>
      <c r="H461" s="325">
        <v>14654.7</v>
      </c>
      <c r="I461" s="325">
        <v>0</v>
      </c>
      <c r="J461" s="325">
        <v>252.8</v>
      </c>
      <c r="K461" s="325">
        <v>148.80000000000001</v>
      </c>
      <c r="L461" s="325">
        <v>0</v>
      </c>
      <c r="M461" s="325">
        <v>0</v>
      </c>
      <c r="N461" s="325">
        <v>104</v>
      </c>
      <c r="O461" s="325">
        <v>392960.3</v>
      </c>
    </row>
    <row r="462" spans="2:15" ht="27" x14ac:dyDescent="0.2">
      <c r="B462" s="19" t="s">
        <v>1945</v>
      </c>
      <c r="C462" s="19"/>
      <c r="D462" s="22" t="s">
        <v>1946</v>
      </c>
      <c r="E462" s="421">
        <v>5531925.5</v>
      </c>
      <c r="F462" s="421">
        <v>5475431.9000000004</v>
      </c>
      <c r="G462" s="421">
        <v>3468351.6</v>
      </c>
      <c r="H462" s="421">
        <v>253813</v>
      </c>
      <c r="I462" s="421">
        <v>56493.599999999999</v>
      </c>
      <c r="J462" s="421">
        <v>850061.3</v>
      </c>
      <c r="K462" s="421">
        <v>635920.80000000005</v>
      </c>
      <c r="L462" s="421">
        <v>7355.9000000000005</v>
      </c>
      <c r="M462" s="421">
        <v>2637.7000000000003</v>
      </c>
      <c r="N462" s="421">
        <v>214140.5</v>
      </c>
      <c r="O462" s="421">
        <v>6381986.7999999998</v>
      </c>
    </row>
    <row r="463" spans="2:15" ht="25.5" x14ac:dyDescent="0.2">
      <c r="B463" s="24" t="s">
        <v>1947</v>
      </c>
      <c r="C463" s="24" t="s">
        <v>1922</v>
      </c>
      <c r="D463" s="25" t="s">
        <v>1948</v>
      </c>
      <c r="E463" s="325">
        <v>5399346.1000000006</v>
      </c>
      <c r="F463" s="325">
        <v>5351818.0999999996</v>
      </c>
      <c r="G463" s="325">
        <v>3468351.6</v>
      </c>
      <c r="H463" s="325">
        <v>253813</v>
      </c>
      <c r="I463" s="325">
        <v>47528</v>
      </c>
      <c r="J463" s="325">
        <v>794671.1</v>
      </c>
      <c r="K463" s="325">
        <v>581959.6</v>
      </c>
      <c r="L463" s="325">
        <v>0</v>
      </c>
      <c r="M463" s="325">
        <v>110.10000000000001</v>
      </c>
      <c r="N463" s="325">
        <v>212711.5</v>
      </c>
      <c r="O463" s="325">
        <v>6194017.2000000002</v>
      </c>
    </row>
    <row r="464" spans="2:15" ht="25.5" x14ac:dyDescent="0.2">
      <c r="B464" s="24" t="s">
        <v>1949</v>
      </c>
      <c r="C464" s="24" t="s">
        <v>1395</v>
      </c>
      <c r="D464" s="25" t="s">
        <v>1950</v>
      </c>
      <c r="E464" s="325">
        <v>8965.6</v>
      </c>
      <c r="F464" s="325">
        <v>0</v>
      </c>
      <c r="G464" s="325">
        <v>0</v>
      </c>
      <c r="H464" s="325">
        <v>0</v>
      </c>
      <c r="I464" s="325">
        <v>8965.6</v>
      </c>
      <c r="J464" s="325">
        <v>169</v>
      </c>
      <c r="K464" s="325">
        <v>0</v>
      </c>
      <c r="L464" s="325">
        <v>0</v>
      </c>
      <c r="M464" s="325">
        <v>0</v>
      </c>
      <c r="N464" s="325">
        <v>169</v>
      </c>
      <c r="O464" s="325">
        <v>9134.6</v>
      </c>
    </row>
    <row r="465" spans="2:15" ht="25.5" x14ac:dyDescent="0.2">
      <c r="B465" s="24" t="s">
        <v>1951</v>
      </c>
      <c r="C465" s="24" t="s">
        <v>2479</v>
      </c>
      <c r="D465" s="25" t="s">
        <v>1952</v>
      </c>
      <c r="E465" s="26">
        <v>0</v>
      </c>
      <c r="F465" s="26">
        <v>0</v>
      </c>
      <c r="G465" s="26">
        <v>0</v>
      </c>
      <c r="H465" s="26">
        <v>0</v>
      </c>
      <c r="I465" s="26">
        <v>0</v>
      </c>
      <c r="J465" s="26">
        <v>17693</v>
      </c>
      <c r="K465" s="26">
        <v>17633</v>
      </c>
      <c r="L465" s="26">
        <v>7355.9</v>
      </c>
      <c r="M465" s="26">
        <v>2527.6</v>
      </c>
      <c r="N465" s="26">
        <v>60</v>
      </c>
      <c r="O465" s="26">
        <f>J465+E465</f>
        <v>17693</v>
      </c>
    </row>
    <row r="466" spans="2:15" ht="38.25" x14ac:dyDescent="0.2">
      <c r="B466" s="24" t="s">
        <v>1953</v>
      </c>
      <c r="C466" s="24" t="s">
        <v>958</v>
      </c>
      <c r="D466" s="25" t="s">
        <v>1954</v>
      </c>
      <c r="E466" s="325">
        <v>123613.8</v>
      </c>
      <c r="F466" s="325">
        <v>123613.8</v>
      </c>
      <c r="G466" s="325">
        <v>0</v>
      </c>
      <c r="H466" s="325">
        <v>0</v>
      </c>
      <c r="I466" s="325">
        <v>0</v>
      </c>
      <c r="J466" s="325">
        <v>36528.199999999997</v>
      </c>
      <c r="K466" s="325">
        <v>36328.199999999997</v>
      </c>
      <c r="L466" s="325">
        <v>0</v>
      </c>
      <c r="M466" s="325">
        <v>0</v>
      </c>
      <c r="N466" s="325">
        <v>200</v>
      </c>
      <c r="O466" s="325">
        <v>160142</v>
      </c>
    </row>
    <row r="467" spans="2:15" ht="51" x14ac:dyDescent="0.2">
      <c r="B467" s="24" t="s">
        <v>1955</v>
      </c>
      <c r="C467" s="24" t="s">
        <v>1922</v>
      </c>
      <c r="D467" s="25" t="s">
        <v>1956</v>
      </c>
      <c r="E467" s="26">
        <v>0</v>
      </c>
      <c r="F467" s="26">
        <v>0</v>
      </c>
      <c r="G467" s="26">
        <v>0</v>
      </c>
      <c r="H467" s="26">
        <v>0</v>
      </c>
      <c r="I467" s="26">
        <v>0</v>
      </c>
      <c r="J467" s="26">
        <v>1000</v>
      </c>
      <c r="K467" s="26">
        <v>0</v>
      </c>
      <c r="L467" s="26">
        <v>0</v>
      </c>
      <c r="M467" s="26">
        <v>0</v>
      </c>
      <c r="N467" s="26">
        <v>1000</v>
      </c>
      <c r="O467" s="26">
        <f>J467+E467</f>
        <v>1000</v>
      </c>
    </row>
    <row r="468" spans="2:15" ht="27" x14ac:dyDescent="0.2">
      <c r="B468" s="19" t="s">
        <v>1957</v>
      </c>
      <c r="C468" s="19"/>
      <c r="D468" s="22" t="s">
        <v>1958</v>
      </c>
      <c r="E468" s="421">
        <v>27040.2</v>
      </c>
      <c r="F468" s="421">
        <v>27040.2</v>
      </c>
      <c r="G468" s="421">
        <v>19135.5</v>
      </c>
      <c r="H468" s="421">
        <v>1383</v>
      </c>
      <c r="I468" s="421">
        <v>0</v>
      </c>
      <c r="J468" s="421">
        <v>1069</v>
      </c>
      <c r="K468" s="421">
        <v>1069</v>
      </c>
      <c r="L468" s="421">
        <v>390</v>
      </c>
      <c r="M468" s="421">
        <v>175</v>
      </c>
      <c r="N468" s="421">
        <v>0</v>
      </c>
      <c r="O468" s="421">
        <v>28109.200000000001</v>
      </c>
    </row>
    <row r="469" spans="2:15" ht="25.5" x14ac:dyDescent="0.2">
      <c r="B469" s="24" t="s">
        <v>1959</v>
      </c>
      <c r="C469" s="24" t="s">
        <v>1922</v>
      </c>
      <c r="D469" s="25" t="s">
        <v>1960</v>
      </c>
      <c r="E469" s="325">
        <v>27040.2</v>
      </c>
      <c r="F469" s="325">
        <v>27040.2</v>
      </c>
      <c r="G469" s="325">
        <v>19135.5</v>
      </c>
      <c r="H469" s="325">
        <v>1383</v>
      </c>
      <c r="I469" s="325">
        <v>0</v>
      </c>
      <c r="J469" s="325">
        <v>0</v>
      </c>
      <c r="K469" s="325">
        <v>0</v>
      </c>
      <c r="L469" s="325">
        <v>0</v>
      </c>
      <c r="M469" s="325">
        <v>0</v>
      </c>
      <c r="N469" s="325">
        <v>0</v>
      </c>
      <c r="O469" s="325">
        <v>27040.2</v>
      </c>
    </row>
    <row r="470" spans="2:15" ht="63.75" x14ac:dyDescent="0.2">
      <c r="B470" s="24" t="s">
        <v>1961</v>
      </c>
      <c r="C470" s="24" t="s">
        <v>2479</v>
      </c>
      <c r="D470" s="25" t="s">
        <v>1962</v>
      </c>
      <c r="E470" s="26">
        <v>0</v>
      </c>
      <c r="F470" s="26">
        <v>0</v>
      </c>
      <c r="G470" s="26">
        <v>0</v>
      </c>
      <c r="H470" s="26">
        <v>0</v>
      </c>
      <c r="I470" s="26">
        <v>0</v>
      </c>
      <c r="J470" s="26">
        <v>1069</v>
      </c>
      <c r="K470" s="26">
        <v>1069</v>
      </c>
      <c r="L470" s="26">
        <v>390</v>
      </c>
      <c r="M470" s="26">
        <v>175</v>
      </c>
      <c r="N470" s="26">
        <v>0</v>
      </c>
      <c r="O470" s="26">
        <f>J470+E470</f>
        <v>1069</v>
      </c>
    </row>
    <row r="471" spans="2:15" ht="25.5" x14ac:dyDescent="0.2">
      <c r="B471" s="18" t="s">
        <v>1963</v>
      </c>
      <c r="C471" s="19"/>
      <c r="D471" s="20" t="s">
        <v>1964</v>
      </c>
      <c r="E471" s="426">
        <v>197190046.40000001</v>
      </c>
      <c r="F471" s="426">
        <v>193297188.30000001</v>
      </c>
      <c r="G471" s="426">
        <v>0</v>
      </c>
      <c r="H471" s="426">
        <v>0</v>
      </c>
      <c r="I471" s="426">
        <v>2392858.1</v>
      </c>
      <c r="J471" s="426">
        <v>2275400</v>
      </c>
      <c r="K471" s="426">
        <v>546400</v>
      </c>
      <c r="L471" s="426">
        <v>0</v>
      </c>
      <c r="M471" s="426">
        <v>0</v>
      </c>
      <c r="N471" s="426">
        <v>1729000</v>
      </c>
      <c r="O471" s="426">
        <v>199465446.40000001</v>
      </c>
    </row>
    <row r="472" spans="2:15" ht="27" x14ac:dyDescent="0.2">
      <c r="B472" s="19" t="s">
        <v>1965</v>
      </c>
      <c r="C472" s="19"/>
      <c r="D472" s="22" t="s">
        <v>1964</v>
      </c>
      <c r="E472" s="424">
        <v>197190046.40000001</v>
      </c>
      <c r="F472" s="424">
        <v>193297188.30000001</v>
      </c>
      <c r="G472" s="424">
        <v>0</v>
      </c>
      <c r="H472" s="424">
        <v>0</v>
      </c>
      <c r="I472" s="424">
        <v>2392858.1</v>
      </c>
      <c r="J472" s="424">
        <v>2275400</v>
      </c>
      <c r="K472" s="424">
        <v>546400</v>
      </c>
      <c r="L472" s="424">
        <v>0</v>
      </c>
      <c r="M472" s="424">
        <v>0</v>
      </c>
      <c r="N472" s="424">
        <v>1729000</v>
      </c>
      <c r="O472" s="424">
        <v>199465446.40000001</v>
      </c>
    </row>
    <row r="473" spans="2:15" x14ac:dyDescent="0.2">
      <c r="B473" s="24" t="s">
        <v>1966</v>
      </c>
      <c r="C473" s="24" t="s">
        <v>1389</v>
      </c>
      <c r="D473" s="25" t="s">
        <v>1967</v>
      </c>
      <c r="E473" s="26">
        <v>1500000</v>
      </c>
      <c r="F473" s="26">
        <v>0</v>
      </c>
      <c r="G473" s="26">
        <v>0</v>
      </c>
      <c r="H473" s="26">
        <v>0</v>
      </c>
      <c r="I473" s="26">
        <v>0</v>
      </c>
      <c r="J473" s="26">
        <v>0</v>
      </c>
      <c r="K473" s="26">
        <v>0</v>
      </c>
      <c r="L473" s="26">
        <v>0</v>
      </c>
      <c r="M473" s="26">
        <v>0</v>
      </c>
      <c r="N473" s="26">
        <v>0</v>
      </c>
      <c r="O473" s="26">
        <f>J473+E473</f>
        <v>1500000</v>
      </c>
    </row>
    <row r="474" spans="2:15" x14ac:dyDescent="0.2">
      <c r="B474" s="24" t="s">
        <v>1968</v>
      </c>
      <c r="C474" s="24" t="s">
        <v>2009</v>
      </c>
      <c r="D474" s="25" t="s">
        <v>1969</v>
      </c>
      <c r="E474" s="26">
        <v>4840266.7</v>
      </c>
      <c r="F474" s="26">
        <v>4840266.7</v>
      </c>
      <c r="G474" s="26">
        <v>0</v>
      </c>
      <c r="H474" s="26">
        <v>0</v>
      </c>
      <c r="I474" s="26">
        <v>0</v>
      </c>
      <c r="J474" s="26">
        <v>0</v>
      </c>
      <c r="K474" s="26">
        <v>0</v>
      </c>
      <c r="L474" s="26">
        <v>0</v>
      </c>
      <c r="M474" s="26">
        <v>0</v>
      </c>
      <c r="N474" s="26">
        <v>0</v>
      </c>
      <c r="O474" s="26">
        <f>J474+E474</f>
        <v>4840266.7</v>
      </c>
    </row>
    <row r="475" spans="2:15" ht="25.5" x14ac:dyDescent="0.2">
      <c r="B475" s="24" t="s">
        <v>1970</v>
      </c>
      <c r="C475" s="24" t="s">
        <v>2009</v>
      </c>
      <c r="D475" s="25" t="s">
        <v>1971</v>
      </c>
      <c r="E475" s="26">
        <v>92420.7</v>
      </c>
      <c r="F475" s="26">
        <v>92420.7</v>
      </c>
      <c r="G475" s="26">
        <v>0</v>
      </c>
      <c r="H475" s="26">
        <v>0</v>
      </c>
      <c r="I475" s="26">
        <v>0</v>
      </c>
      <c r="J475" s="26">
        <v>0</v>
      </c>
      <c r="K475" s="26">
        <v>0</v>
      </c>
      <c r="L475" s="26">
        <v>0</v>
      </c>
      <c r="M475" s="26">
        <v>0</v>
      </c>
      <c r="N475" s="26">
        <v>0</v>
      </c>
      <c r="O475" s="26">
        <f>J475+E475</f>
        <v>92420.7</v>
      </c>
    </row>
    <row r="476" spans="2:15" x14ac:dyDescent="0.2">
      <c r="B476" s="24" t="s">
        <v>1972</v>
      </c>
      <c r="C476" s="24" t="s">
        <v>2009</v>
      </c>
      <c r="D476" s="25" t="s">
        <v>1973</v>
      </c>
      <c r="E476" s="26">
        <v>2000000</v>
      </c>
      <c r="F476" s="26">
        <v>2000000</v>
      </c>
      <c r="G476" s="26">
        <v>0</v>
      </c>
      <c r="H476" s="26">
        <v>0</v>
      </c>
      <c r="I476" s="26">
        <v>0</v>
      </c>
      <c r="J476" s="26">
        <v>0</v>
      </c>
      <c r="K476" s="26">
        <v>0</v>
      </c>
      <c r="L476" s="26">
        <v>0</v>
      </c>
      <c r="M476" s="26">
        <v>0</v>
      </c>
      <c r="N476" s="26">
        <v>0</v>
      </c>
      <c r="O476" s="26">
        <f>J476+E476</f>
        <v>2000000</v>
      </c>
    </row>
    <row r="477" spans="2:15" ht="125.1" customHeight="1" x14ac:dyDescent="0.2">
      <c r="B477" s="24" t="s">
        <v>1974</v>
      </c>
      <c r="C477" s="24" t="s">
        <v>2009</v>
      </c>
      <c r="D477" s="425" t="s">
        <v>973</v>
      </c>
      <c r="E477" s="325">
        <v>40269000</v>
      </c>
      <c r="F477" s="325">
        <v>40269000</v>
      </c>
      <c r="G477" s="325">
        <v>0</v>
      </c>
      <c r="H477" s="325">
        <v>0</v>
      </c>
      <c r="I477" s="325">
        <v>0</v>
      </c>
      <c r="J477" s="325">
        <v>0</v>
      </c>
      <c r="K477" s="325">
        <v>0</v>
      </c>
      <c r="L477" s="325">
        <v>0</v>
      </c>
      <c r="M477" s="325">
        <v>0</v>
      </c>
      <c r="N477" s="325">
        <v>0</v>
      </c>
      <c r="O477" s="325">
        <v>40269000</v>
      </c>
    </row>
    <row r="478" spans="2:15" ht="58.5" customHeight="1" x14ac:dyDescent="0.2">
      <c r="B478" s="24" t="s">
        <v>1975</v>
      </c>
      <c r="C478" s="24" t="s">
        <v>2009</v>
      </c>
      <c r="D478" s="25" t="s">
        <v>1976</v>
      </c>
      <c r="E478" s="26">
        <v>1940000</v>
      </c>
      <c r="F478" s="26">
        <v>0</v>
      </c>
      <c r="G478" s="26">
        <v>0</v>
      </c>
      <c r="H478" s="26">
        <v>0</v>
      </c>
      <c r="I478" s="26">
        <v>1940000</v>
      </c>
      <c r="J478" s="26">
        <v>0</v>
      </c>
      <c r="K478" s="26">
        <v>0</v>
      </c>
      <c r="L478" s="26">
        <v>0</v>
      </c>
      <c r="M478" s="26">
        <v>0</v>
      </c>
      <c r="N478" s="26">
        <v>0</v>
      </c>
      <c r="O478" s="26">
        <f>J478+E478</f>
        <v>1940000</v>
      </c>
    </row>
    <row r="479" spans="2:15" ht="69.400000000000006" customHeight="1" x14ac:dyDescent="0.2">
      <c r="B479" s="24" t="s">
        <v>1977</v>
      </c>
      <c r="C479" s="24" t="s">
        <v>2009</v>
      </c>
      <c r="D479" s="25" t="s">
        <v>1978</v>
      </c>
      <c r="E479" s="26">
        <v>1205172.8</v>
      </c>
      <c r="F479" s="26">
        <v>1205172.8</v>
      </c>
      <c r="G479" s="26">
        <v>0</v>
      </c>
      <c r="H479" s="26">
        <v>0</v>
      </c>
      <c r="I479" s="26">
        <v>0</v>
      </c>
      <c r="J479" s="26">
        <v>0</v>
      </c>
      <c r="K479" s="26">
        <v>0</v>
      </c>
      <c r="L479" s="26">
        <v>0</v>
      </c>
      <c r="M479" s="26">
        <v>0</v>
      </c>
      <c r="N479" s="26">
        <v>0</v>
      </c>
      <c r="O479" s="26">
        <f>J479+E479</f>
        <v>1205172.8</v>
      </c>
    </row>
    <row r="480" spans="2:15" ht="63.75" x14ac:dyDescent="0.2">
      <c r="B480" s="24" t="s">
        <v>1979</v>
      </c>
      <c r="C480" s="24" t="s">
        <v>2009</v>
      </c>
      <c r="D480" s="25" t="s">
        <v>1980</v>
      </c>
      <c r="E480" s="26">
        <v>300000</v>
      </c>
      <c r="F480" s="26">
        <v>300000</v>
      </c>
      <c r="G480" s="26">
        <v>0</v>
      </c>
      <c r="H480" s="26">
        <v>0</v>
      </c>
      <c r="I480" s="26">
        <v>0</v>
      </c>
      <c r="J480" s="26">
        <v>0</v>
      </c>
      <c r="K480" s="26">
        <v>0</v>
      </c>
      <c r="L480" s="26">
        <v>0</v>
      </c>
      <c r="M480" s="26">
        <v>0</v>
      </c>
      <c r="N480" s="26">
        <v>0</v>
      </c>
      <c r="O480" s="26">
        <f>J480+E480</f>
        <v>300000</v>
      </c>
    </row>
    <row r="481" spans="2:15" ht="112.15" customHeight="1" x14ac:dyDescent="0.2">
      <c r="B481" s="24" t="s">
        <v>1981</v>
      </c>
      <c r="C481" s="24" t="s">
        <v>2009</v>
      </c>
      <c r="D481" s="425" t="s">
        <v>974</v>
      </c>
      <c r="E481" s="325">
        <v>45469928</v>
      </c>
      <c r="F481" s="325">
        <v>45469928</v>
      </c>
      <c r="G481" s="325">
        <v>0</v>
      </c>
      <c r="H481" s="325">
        <v>0</v>
      </c>
      <c r="I481" s="325">
        <v>0</v>
      </c>
      <c r="J481" s="325">
        <v>0</v>
      </c>
      <c r="K481" s="325">
        <v>0</v>
      </c>
      <c r="L481" s="325">
        <v>0</v>
      </c>
      <c r="M481" s="325">
        <v>0</v>
      </c>
      <c r="N481" s="325">
        <v>0</v>
      </c>
      <c r="O481" s="325">
        <v>45469928</v>
      </c>
    </row>
    <row r="482" spans="2:15" ht="21.75" customHeight="1" x14ac:dyDescent="0.2">
      <c r="B482" s="24" t="s">
        <v>1982</v>
      </c>
      <c r="C482" s="24" t="s">
        <v>1983</v>
      </c>
      <c r="D482" s="25" t="s">
        <v>1984</v>
      </c>
      <c r="E482" s="26">
        <v>99056331.200000003</v>
      </c>
      <c r="F482" s="26">
        <v>99056331.200000003</v>
      </c>
      <c r="G482" s="26">
        <v>0</v>
      </c>
      <c r="H482" s="26">
        <v>0</v>
      </c>
      <c r="I482" s="26">
        <v>0</v>
      </c>
      <c r="J482" s="26">
        <v>0</v>
      </c>
      <c r="K482" s="26">
        <v>0</v>
      </c>
      <c r="L482" s="26">
        <v>0</v>
      </c>
      <c r="M482" s="26">
        <v>0</v>
      </c>
      <c r="N482" s="26">
        <v>0</v>
      </c>
      <c r="O482" s="26">
        <f t="shared" ref="O482:O487" si="4">J482+E482</f>
        <v>99056331.200000003</v>
      </c>
    </row>
    <row r="483" spans="2:15" ht="63.75" x14ac:dyDescent="0.2">
      <c r="B483" s="24" t="s">
        <v>1985</v>
      </c>
      <c r="C483" s="24" t="s">
        <v>2009</v>
      </c>
      <c r="D483" s="25" t="s">
        <v>1986</v>
      </c>
      <c r="E483" s="26">
        <v>8480.1</v>
      </c>
      <c r="F483" s="26">
        <v>5622</v>
      </c>
      <c r="G483" s="26">
        <v>0</v>
      </c>
      <c r="H483" s="26">
        <v>0</v>
      </c>
      <c r="I483" s="26">
        <v>2858.1</v>
      </c>
      <c r="J483" s="26">
        <v>0</v>
      </c>
      <c r="K483" s="26">
        <v>0</v>
      </c>
      <c r="L483" s="26">
        <v>0</v>
      </c>
      <c r="M483" s="26">
        <v>0</v>
      </c>
      <c r="N483" s="26">
        <v>0</v>
      </c>
      <c r="O483" s="26">
        <f t="shared" si="4"/>
        <v>8480.1</v>
      </c>
    </row>
    <row r="484" spans="2:15" ht="63.75" x14ac:dyDescent="0.2">
      <c r="B484" s="24" t="s">
        <v>1987</v>
      </c>
      <c r="C484" s="24" t="s">
        <v>1389</v>
      </c>
      <c r="D484" s="25" t="s">
        <v>714</v>
      </c>
      <c r="E484" s="26">
        <v>58446.9</v>
      </c>
      <c r="F484" s="26">
        <v>58446.9</v>
      </c>
      <c r="G484" s="26">
        <v>0</v>
      </c>
      <c r="H484" s="26">
        <v>0</v>
      </c>
      <c r="I484" s="26">
        <v>0</v>
      </c>
      <c r="J484" s="26">
        <v>0</v>
      </c>
      <c r="K484" s="26">
        <v>0</v>
      </c>
      <c r="L484" s="26">
        <v>0</v>
      </c>
      <c r="M484" s="26">
        <v>0</v>
      </c>
      <c r="N484" s="26">
        <v>0</v>
      </c>
      <c r="O484" s="26">
        <f t="shared" si="4"/>
        <v>58446.9</v>
      </c>
    </row>
    <row r="485" spans="2:15" ht="25.5" x14ac:dyDescent="0.2">
      <c r="B485" s="24" t="s">
        <v>715</v>
      </c>
      <c r="C485" s="24" t="s">
        <v>1375</v>
      </c>
      <c r="D485" s="25" t="s">
        <v>716</v>
      </c>
      <c r="E485" s="26">
        <v>0</v>
      </c>
      <c r="F485" s="26">
        <v>0</v>
      </c>
      <c r="G485" s="26">
        <v>0</v>
      </c>
      <c r="H485" s="26">
        <v>0</v>
      </c>
      <c r="I485" s="26">
        <v>0</v>
      </c>
      <c r="J485" s="26">
        <v>1729000</v>
      </c>
      <c r="K485" s="26">
        <v>0</v>
      </c>
      <c r="L485" s="26">
        <v>0</v>
      </c>
      <c r="M485" s="26">
        <v>0</v>
      </c>
      <c r="N485" s="26">
        <v>1729000</v>
      </c>
      <c r="O485" s="26">
        <f t="shared" si="4"/>
        <v>1729000</v>
      </c>
    </row>
    <row r="486" spans="2:15" ht="63.75" x14ac:dyDescent="0.2">
      <c r="B486" s="24" t="s">
        <v>717</v>
      </c>
      <c r="C486" s="24" t="s">
        <v>2009</v>
      </c>
      <c r="D486" s="25" t="s">
        <v>718</v>
      </c>
      <c r="E486" s="26">
        <v>0</v>
      </c>
      <c r="F486" s="26">
        <v>0</v>
      </c>
      <c r="G486" s="26">
        <v>0</v>
      </c>
      <c r="H486" s="26">
        <v>0</v>
      </c>
      <c r="I486" s="26">
        <v>0</v>
      </c>
      <c r="J486" s="26">
        <v>546400</v>
      </c>
      <c r="K486" s="26">
        <v>546400</v>
      </c>
      <c r="L486" s="26">
        <v>0</v>
      </c>
      <c r="M486" s="26">
        <v>0</v>
      </c>
      <c r="N486" s="26">
        <v>0</v>
      </c>
      <c r="O486" s="26">
        <f t="shared" si="4"/>
        <v>546400</v>
      </c>
    </row>
    <row r="487" spans="2:15" ht="38.25" x14ac:dyDescent="0.2">
      <c r="B487" s="24" t="s">
        <v>719</v>
      </c>
      <c r="C487" s="24" t="s">
        <v>4356</v>
      </c>
      <c r="D487" s="25" t="s">
        <v>720</v>
      </c>
      <c r="E487" s="26">
        <v>450000</v>
      </c>
      <c r="F487" s="26">
        <v>0</v>
      </c>
      <c r="G487" s="26">
        <v>0</v>
      </c>
      <c r="H487" s="26">
        <v>0</v>
      </c>
      <c r="I487" s="26">
        <v>450000</v>
      </c>
      <c r="J487" s="26">
        <v>0</v>
      </c>
      <c r="K487" s="26">
        <v>0</v>
      </c>
      <c r="L487" s="26">
        <v>0</v>
      </c>
      <c r="M487" s="26">
        <v>0</v>
      </c>
      <c r="N487" s="26">
        <v>0</v>
      </c>
      <c r="O487" s="26">
        <f t="shared" si="4"/>
        <v>450000</v>
      </c>
    </row>
    <row r="488" spans="2:15" ht="13.5" x14ac:dyDescent="0.2">
      <c r="B488" s="18" t="s">
        <v>721</v>
      </c>
      <c r="C488" s="19"/>
      <c r="D488" s="427" t="s">
        <v>722</v>
      </c>
      <c r="E488" s="320">
        <v>5623958.9000000004</v>
      </c>
      <c r="F488" s="320">
        <v>5587525</v>
      </c>
      <c r="G488" s="320">
        <v>3046445</v>
      </c>
      <c r="H488" s="320">
        <v>397839.8</v>
      </c>
      <c r="I488" s="320">
        <v>36433.9</v>
      </c>
      <c r="J488" s="320">
        <v>808676.4</v>
      </c>
      <c r="K488" s="320">
        <v>683365.3</v>
      </c>
      <c r="L488" s="320">
        <v>170855.5</v>
      </c>
      <c r="M488" s="320">
        <v>96408.3</v>
      </c>
      <c r="N488" s="320">
        <v>125311.1</v>
      </c>
      <c r="O488" s="320">
        <v>6432635.2999999998</v>
      </c>
    </row>
    <row r="489" spans="2:15" ht="27" x14ac:dyDescent="0.2">
      <c r="B489" s="19" t="s">
        <v>723</v>
      </c>
      <c r="C489" s="19"/>
      <c r="D489" s="428" t="s">
        <v>724</v>
      </c>
      <c r="E489" s="421">
        <v>1968552.6</v>
      </c>
      <c r="F489" s="421">
        <v>1939947.1</v>
      </c>
      <c r="G489" s="421">
        <v>836281.6</v>
      </c>
      <c r="H489" s="421">
        <v>61572.700000000004</v>
      </c>
      <c r="I489" s="421">
        <v>28605.5</v>
      </c>
      <c r="J489" s="421">
        <v>614484.70000000007</v>
      </c>
      <c r="K489" s="421">
        <v>491345.5</v>
      </c>
      <c r="L489" s="421">
        <v>105522.90000000001</v>
      </c>
      <c r="M489" s="421">
        <v>57403.6</v>
      </c>
      <c r="N489" s="421">
        <v>123139.2</v>
      </c>
      <c r="O489" s="421">
        <v>2583037.3000000003</v>
      </c>
    </row>
    <row r="490" spans="2:15" ht="25.5" x14ac:dyDescent="0.2">
      <c r="B490" s="24" t="s">
        <v>725</v>
      </c>
      <c r="C490" s="24" t="s">
        <v>632</v>
      </c>
      <c r="D490" s="425" t="s">
        <v>726</v>
      </c>
      <c r="E490" s="325">
        <v>1154569.3</v>
      </c>
      <c r="F490" s="325">
        <v>1154569.3</v>
      </c>
      <c r="G490" s="325">
        <v>836281.6</v>
      </c>
      <c r="H490" s="325">
        <v>61572.700000000004</v>
      </c>
      <c r="I490" s="325">
        <v>0</v>
      </c>
      <c r="J490" s="325">
        <v>563059.6</v>
      </c>
      <c r="K490" s="325">
        <v>484867.5</v>
      </c>
      <c r="L490" s="325">
        <v>102662.5</v>
      </c>
      <c r="M490" s="325">
        <v>55984.4</v>
      </c>
      <c r="N490" s="325">
        <v>78192.100000000006</v>
      </c>
      <c r="O490" s="325">
        <v>1717628.9000000001</v>
      </c>
    </row>
    <row r="491" spans="2:15" ht="51" x14ac:dyDescent="0.2">
      <c r="B491" s="24" t="s">
        <v>727</v>
      </c>
      <c r="C491" s="24" t="s">
        <v>967</v>
      </c>
      <c r="D491" s="425" t="s">
        <v>728</v>
      </c>
      <c r="E491" s="325">
        <v>28605.5</v>
      </c>
      <c r="F491" s="325">
        <v>0</v>
      </c>
      <c r="G491" s="325">
        <v>0</v>
      </c>
      <c r="H491" s="325">
        <v>0</v>
      </c>
      <c r="I491" s="325">
        <v>28605.5</v>
      </c>
      <c r="J491" s="325">
        <v>44925.1</v>
      </c>
      <c r="K491" s="325">
        <v>0</v>
      </c>
      <c r="L491" s="325">
        <v>0</v>
      </c>
      <c r="M491" s="325">
        <v>0</v>
      </c>
      <c r="N491" s="325">
        <v>44925.1</v>
      </c>
      <c r="O491" s="325">
        <v>73530.600000000006</v>
      </c>
    </row>
    <row r="492" spans="2:15" ht="25.5" x14ac:dyDescent="0.2">
      <c r="B492" s="24" t="s">
        <v>982</v>
      </c>
      <c r="C492" s="24" t="s">
        <v>2479</v>
      </c>
      <c r="D492" s="25" t="s">
        <v>983</v>
      </c>
      <c r="E492" s="26">
        <v>0</v>
      </c>
      <c r="F492" s="26">
        <v>0</v>
      </c>
      <c r="G492" s="26">
        <v>0</v>
      </c>
      <c r="H492" s="26">
        <v>0</v>
      </c>
      <c r="I492" s="26">
        <v>0</v>
      </c>
      <c r="J492" s="26">
        <v>6500</v>
      </c>
      <c r="K492" s="26">
        <v>6478</v>
      </c>
      <c r="L492" s="26">
        <v>2860.4</v>
      </c>
      <c r="M492" s="26">
        <v>1419.2</v>
      </c>
      <c r="N492" s="26">
        <v>22</v>
      </c>
      <c r="O492" s="26">
        <f>J492+E492</f>
        <v>6500</v>
      </c>
    </row>
    <row r="493" spans="2:15" ht="69.95" customHeight="1" x14ac:dyDescent="0.2">
      <c r="B493" s="24" t="s">
        <v>984</v>
      </c>
      <c r="C493" s="24" t="s">
        <v>1389</v>
      </c>
      <c r="D493" s="25" t="s">
        <v>985</v>
      </c>
      <c r="E493" s="26">
        <v>144553</v>
      </c>
      <c r="F493" s="26">
        <v>144553</v>
      </c>
      <c r="G493" s="26">
        <v>0</v>
      </c>
      <c r="H493" s="26">
        <v>0</v>
      </c>
      <c r="I493" s="26">
        <v>0</v>
      </c>
      <c r="J493" s="26">
        <v>0</v>
      </c>
      <c r="K493" s="26">
        <v>0</v>
      </c>
      <c r="L493" s="26">
        <v>0</v>
      </c>
      <c r="M493" s="26">
        <v>0</v>
      </c>
      <c r="N493" s="26">
        <v>0</v>
      </c>
      <c r="O493" s="26">
        <f>J493+E493</f>
        <v>144553</v>
      </c>
    </row>
    <row r="494" spans="2:15" ht="51" x14ac:dyDescent="0.2">
      <c r="B494" s="24" t="s">
        <v>986</v>
      </c>
      <c r="C494" s="24" t="s">
        <v>1389</v>
      </c>
      <c r="D494" s="25" t="s">
        <v>3000</v>
      </c>
      <c r="E494" s="26">
        <v>640824.80000000005</v>
      </c>
      <c r="F494" s="26">
        <v>640824.80000000005</v>
      </c>
      <c r="G494" s="26">
        <v>0</v>
      </c>
      <c r="H494" s="26">
        <v>0</v>
      </c>
      <c r="I494" s="26">
        <v>0</v>
      </c>
      <c r="J494" s="26">
        <v>0</v>
      </c>
      <c r="K494" s="26">
        <v>0</v>
      </c>
      <c r="L494" s="26">
        <v>0</v>
      </c>
      <c r="M494" s="26">
        <v>0</v>
      </c>
      <c r="N494" s="26">
        <v>0</v>
      </c>
      <c r="O494" s="26">
        <f>J494+E494</f>
        <v>640824.80000000005</v>
      </c>
    </row>
    <row r="495" spans="2:15" ht="27" x14ac:dyDescent="0.2">
      <c r="B495" s="19" t="s">
        <v>3001</v>
      </c>
      <c r="C495" s="19"/>
      <c r="D495" s="428" t="s">
        <v>3002</v>
      </c>
      <c r="E495" s="421">
        <v>218609</v>
      </c>
      <c r="F495" s="421">
        <v>218609</v>
      </c>
      <c r="G495" s="421">
        <v>85020</v>
      </c>
      <c r="H495" s="421">
        <v>4732.3999999999996</v>
      </c>
      <c r="I495" s="421">
        <v>0</v>
      </c>
      <c r="J495" s="421">
        <v>0</v>
      </c>
      <c r="K495" s="421">
        <v>0</v>
      </c>
      <c r="L495" s="421">
        <v>0</v>
      </c>
      <c r="M495" s="421">
        <v>0</v>
      </c>
      <c r="N495" s="421">
        <v>0</v>
      </c>
      <c r="O495" s="421">
        <v>218609</v>
      </c>
    </row>
    <row r="496" spans="2:15" ht="38.25" x14ac:dyDescent="0.2">
      <c r="B496" s="24" t="s">
        <v>3003</v>
      </c>
      <c r="C496" s="24" t="s">
        <v>632</v>
      </c>
      <c r="D496" s="425" t="s">
        <v>3004</v>
      </c>
      <c r="E496" s="325">
        <v>120937.8</v>
      </c>
      <c r="F496" s="325">
        <v>120937.8</v>
      </c>
      <c r="G496" s="325">
        <v>85020</v>
      </c>
      <c r="H496" s="325">
        <v>4732.3999999999996</v>
      </c>
      <c r="I496" s="325">
        <v>0</v>
      </c>
      <c r="J496" s="325">
        <v>0</v>
      </c>
      <c r="K496" s="325">
        <v>0</v>
      </c>
      <c r="L496" s="325">
        <v>0</v>
      </c>
      <c r="M496" s="325">
        <v>0</v>
      </c>
      <c r="N496" s="325">
        <v>0</v>
      </c>
      <c r="O496" s="325">
        <v>120937.8</v>
      </c>
    </row>
    <row r="497" spans="2:15" ht="54" customHeight="1" x14ac:dyDescent="0.2">
      <c r="B497" s="24" t="s">
        <v>3005</v>
      </c>
      <c r="C497" s="24" t="s">
        <v>632</v>
      </c>
      <c r="D497" s="25" t="s">
        <v>3006</v>
      </c>
      <c r="E497" s="26">
        <v>97671.2</v>
      </c>
      <c r="F497" s="26">
        <v>97671.2</v>
      </c>
      <c r="G497" s="26">
        <v>0</v>
      </c>
      <c r="H497" s="26">
        <v>0</v>
      </c>
      <c r="I497" s="26">
        <v>0</v>
      </c>
      <c r="J497" s="26">
        <v>0</v>
      </c>
      <c r="K497" s="26">
        <v>0</v>
      </c>
      <c r="L497" s="26">
        <v>0</v>
      </c>
      <c r="M497" s="26">
        <v>0</v>
      </c>
      <c r="N497" s="26">
        <v>0</v>
      </c>
      <c r="O497" s="26">
        <f>J497+E497</f>
        <v>97671.2</v>
      </c>
    </row>
    <row r="498" spans="2:15" ht="27" x14ac:dyDescent="0.2">
      <c r="B498" s="19" t="s">
        <v>3007</v>
      </c>
      <c r="C498" s="19"/>
      <c r="D498" s="22" t="s">
        <v>3008</v>
      </c>
      <c r="E498" s="421">
        <v>3342961</v>
      </c>
      <c r="F498" s="421">
        <v>3340961</v>
      </c>
      <c r="G498" s="421">
        <v>2059841.8</v>
      </c>
      <c r="H498" s="421">
        <v>327813.8</v>
      </c>
      <c r="I498" s="421">
        <v>2000</v>
      </c>
      <c r="J498" s="421">
        <v>180715.1</v>
      </c>
      <c r="K498" s="421">
        <v>178801.6</v>
      </c>
      <c r="L498" s="421">
        <v>59436.1</v>
      </c>
      <c r="M498" s="421">
        <v>38445.699999999997</v>
      </c>
      <c r="N498" s="421">
        <v>1913.5</v>
      </c>
      <c r="O498" s="421">
        <v>3523676.1</v>
      </c>
    </row>
    <row r="499" spans="2:15" ht="25.5" x14ac:dyDescent="0.2">
      <c r="B499" s="24" t="s">
        <v>3009</v>
      </c>
      <c r="C499" s="24" t="s">
        <v>3010</v>
      </c>
      <c r="D499" s="25" t="s">
        <v>3011</v>
      </c>
      <c r="E499" s="26">
        <v>264921</v>
      </c>
      <c r="F499" s="26">
        <v>264921</v>
      </c>
      <c r="G499" s="26">
        <v>200078.3</v>
      </c>
      <c r="H499" s="26">
        <v>9070.6</v>
      </c>
      <c r="I499" s="26">
        <v>0</v>
      </c>
      <c r="J499" s="26">
        <v>70.099999999999994</v>
      </c>
      <c r="K499" s="26">
        <v>70.099999999999994</v>
      </c>
      <c r="L499" s="26">
        <v>0</v>
      </c>
      <c r="M499" s="26">
        <v>12</v>
      </c>
      <c r="N499" s="26">
        <v>0</v>
      </c>
      <c r="O499" s="26">
        <f>J499+E499</f>
        <v>264991.09999999998</v>
      </c>
    </row>
    <row r="500" spans="2:15" ht="25.5" x14ac:dyDescent="0.2">
      <c r="B500" s="24" t="s">
        <v>3012</v>
      </c>
      <c r="C500" s="24" t="s">
        <v>3010</v>
      </c>
      <c r="D500" s="425" t="s">
        <v>3013</v>
      </c>
      <c r="E500" s="325">
        <v>3073631.6</v>
      </c>
      <c r="F500" s="325">
        <v>3072631.6</v>
      </c>
      <c r="G500" s="325">
        <v>1859763.5</v>
      </c>
      <c r="H500" s="325">
        <v>316090.5</v>
      </c>
      <c r="I500" s="325">
        <v>1000</v>
      </c>
      <c r="J500" s="325">
        <v>180645</v>
      </c>
      <c r="K500" s="325">
        <v>178731.5</v>
      </c>
      <c r="L500" s="325">
        <v>59436.1</v>
      </c>
      <c r="M500" s="325">
        <v>38433.699999999997</v>
      </c>
      <c r="N500" s="325">
        <v>1913.5</v>
      </c>
      <c r="O500" s="325">
        <v>3254276.6</v>
      </c>
    </row>
    <row r="501" spans="2:15" ht="51" x14ac:dyDescent="0.2">
      <c r="B501" s="24" t="s">
        <v>3014</v>
      </c>
      <c r="C501" s="24" t="s">
        <v>970</v>
      </c>
      <c r="D501" s="25" t="s">
        <v>3015</v>
      </c>
      <c r="E501" s="26">
        <v>1000</v>
      </c>
      <c r="F501" s="26">
        <v>0</v>
      </c>
      <c r="G501" s="26">
        <v>0</v>
      </c>
      <c r="H501" s="26">
        <v>0</v>
      </c>
      <c r="I501" s="26">
        <v>1000</v>
      </c>
      <c r="J501" s="26">
        <v>0</v>
      </c>
      <c r="K501" s="26">
        <v>0</v>
      </c>
      <c r="L501" s="26">
        <v>0</v>
      </c>
      <c r="M501" s="26">
        <v>0</v>
      </c>
      <c r="N501" s="26">
        <v>0</v>
      </c>
      <c r="O501" s="26">
        <f>J501+E501</f>
        <v>1000</v>
      </c>
    </row>
    <row r="502" spans="2:15" ht="51" x14ac:dyDescent="0.2">
      <c r="B502" s="24" t="s">
        <v>3016</v>
      </c>
      <c r="C502" s="24" t="s">
        <v>2701</v>
      </c>
      <c r="D502" s="25" t="s">
        <v>3017</v>
      </c>
      <c r="E502" s="26">
        <v>3408.4</v>
      </c>
      <c r="F502" s="26">
        <v>3408.4</v>
      </c>
      <c r="G502" s="26">
        <v>0</v>
      </c>
      <c r="H502" s="26">
        <v>2652.7</v>
      </c>
      <c r="I502" s="26">
        <v>0</v>
      </c>
      <c r="J502" s="26">
        <v>0</v>
      </c>
      <c r="K502" s="26">
        <v>0</v>
      </c>
      <c r="L502" s="26">
        <v>0</v>
      </c>
      <c r="M502" s="26">
        <v>0</v>
      </c>
      <c r="N502" s="26">
        <v>0</v>
      </c>
      <c r="O502" s="26">
        <f>J502+E502</f>
        <v>3408.4</v>
      </c>
    </row>
    <row r="503" spans="2:15" ht="13.5" x14ac:dyDescent="0.2">
      <c r="B503" s="19" t="s">
        <v>3018</v>
      </c>
      <c r="C503" s="19"/>
      <c r="D503" s="428" t="s">
        <v>3293</v>
      </c>
      <c r="E503" s="421">
        <v>93836.3</v>
      </c>
      <c r="F503" s="421">
        <v>88007.900000000009</v>
      </c>
      <c r="G503" s="421">
        <v>65301.599999999999</v>
      </c>
      <c r="H503" s="421">
        <v>3720.9</v>
      </c>
      <c r="I503" s="421">
        <v>5828.4000000000005</v>
      </c>
      <c r="J503" s="421">
        <v>13476.6</v>
      </c>
      <c r="K503" s="421">
        <v>13218.2</v>
      </c>
      <c r="L503" s="421">
        <v>5896.5</v>
      </c>
      <c r="M503" s="421">
        <v>559</v>
      </c>
      <c r="N503" s="421">
        <v>258.39999999999998</v>
      </c>
      <c r="O503" s="421">
        <v>107312.90000000001</v>
      </c>
    </row>
    <row r="504" spans="2:15" ht="25.5" x14ac:dyDescent="0.2">
      <c r="B504" s="24" t="s">
        <v>3294</v>
      </c>
      <c r="C504" s="24" t="s">
        <v>1389</v>
      </c>
      <c r="D504" s="425" t="s">
        <v>3295</v>
      </c>
      <c r="E504" s="325">
        <v>8797.5</v>
      </c>
      <c r="F504" s="325">
        <v>8797.5</v>
      </c>
      <c r="G504" s="325">
        <v>6862.3</v>
      </c>
      <c r="H504" s="325">
        <v>230.70000000000002</v>
      </c>
      <c r="I504" s="325">
        <v>0</v>
      </c>
      <c r="J504" s="325">
        <v>0.1</v>
      </c>
      <c r="K504" s="325">
        <v>0.1</v>
      </c>
      <c r="L504" s="325">
        <v>0</v>
      </c>
      <c r="M504" s="325">
        <v>0</v>
      </c>
      <c r="N504" s="325">
        <v>0</v>
      </c>
      <c r="O504" s="325">
        <v>8797.6</v>
      </c>
    </row>
    <row r="505" spans="2:15" ht="38.25" x14ac:dyDescent="0.2">
      <c r="B505" s="24" t="s">
        <v>3296</v>
      </c>
      <c r="C505" s="24" t="s">
        <v>1395</v>
      </c>
      <c r="D505" s="425" t="s">
        <v>3297</v>
      </c>
      <c r="E505" s="325">
        <v>5828.4000000000005</v>
      </c>
      <c r="F505" s="325">
        <v>0</v>
      </c>
      <c r="G505" s="325">
        <v>0</v>
      </c>
      <c r="H505" s="325">
        <v>0</v>
      </c>
      <c r="I505" s="325">
        <v>5828.4000000000005</v>
      </c>
      <c r="J505" s="325">
        <v>107.9</v>
      </c>
      <c r="K505" s="325">
        <v>0</v>
      </c>
      <c r="L505" s="325">
        <v>0</v>
      </c>
      <c r="M505" s="325">
        <v>0</v>
      </c>
      <c r="N505" s="325">
        <v>107.9</v>
      </c>
      <c r="O505" s="325">
        <v>5936.3</v>
      </c>
    </row>
    <row r="506" spans="2:15" ht="38.25" x14ac:dyDescent="0.2">
      <c r="B506" s="24" t="s">
        <v>3298</v>
      </c>
      <c r="C506" s="24" t="s">
        <v>1389</v>
      </c>
      <c r="D506" s="425" t="s">
        <v>3299</v>
      </c>
      <c r="E506" s="325">
        <v>79210.399999999994</v>
      </c>
      <c r="F506" s="325">
        <v>79210.399999999994</v>
      </c>
      <c r="G506" s="325">
        <v>58439.3</v>
      </c>
      <c r="H506" s="325">
        <v>3490.2000000000003</v>
      </c>
      <c r="I506" s="325">
        <v>0</v>
      </c>
      <c r="J506" s="325">
        <v>13368.6</v>
      </c>
      <c r="K506" s="325">
        <v>13218.1</v>
      </c>
      <c r="L506" s="325">
        <v>5896.5</v>
      </c>
      <c r="M506" s="325">
        <v>559</v>
      </c>
      <c r="N506" s="325">
        <v>150.5</v>
      </c>
      <c r="O506" s="325">
        <v>92579</v>
      </c>
    </row>
    <row r="507" spans="2:15" ht="25.5" x14ac:dyDescent="0.2">
      <c r="B507" s="18" t="s">
        <v>3300</v>
      </c>
      <c r="C507" s="19"/>
      <c r="D507" s="427" t="s">
        <v>3301</v>
      </c>
      <c r="E507" s="320">
        <v>112544.2</v>
      </c>
      <c r="F507" s="320">
        <v>112544.2</v>
      </c>
      <c r="G507" s="320">
        <v>15741.300000000001</v>
      </c>
      <c r="H507" s="320">
        <v>1731.2</v>
      </c>
      <c r="I507" s="320">
        <v>0</v>
      </c>
      <c r="J507" s="320">
        <v>499.5</v>
      </c>
      <c r="K507" s="320">
        <v>394.5</v>
      </c>
      <c r="L507" s="320">
        <v>225</v>
      </c>
      <c r="M507" s="320">
        <v>0</v>
      </c>
      <c r="N507" s="320">
        <v>105</v>
      </c>
      <c r="O507" s="320">
        <v>113043.7</v>
      </c>
    </row>
    <row r="508" spans="2:15" ht="27" x14ac:dyDescent="0.2">
      <c r="B508" s="19" t="s">
        <v>3302</v>
      </c>
      <c r="C508" s="19"/>
      <c r="D508" s="428" t="s">
        <v>3303</v>
      </c>
      <c r="E508" s="421">
        <v>112544.2</v>
      </c>
      <c r="F508" s="421">
        <v>112544.2</v>
      </c>
      <c r="G508" s="421">
        <v>15741.300000000001</v>
      </c>
      <c r="H508" s="421">
        <v>1731.2</v>
      </c>
      <c r="I508" s="421">
        <v>0</v>
      </c>
      <c r="J508" s="421">
        <v>499.5</v>
      </c>
      <c r="K508" s="421">
        <v>394.5</v>
      </c>
      <c r="L508" s="421">
        <v>225</v>
      </c>
      <c r="M508" s="421">
        <v>0</v>
      </c>
      <c r="N508" s="421">
        <v>105</v>
      </c>
      <c r="O508" s="421">
        <v>113043.7</v>
      </c>
    </row>
    <row r="509" spans="2:15" ht="25.5" x14ac:dyDescent="0.2">
      <c r="B509" s="24" t="s">
        <v>3304</v>
      </c>
      <c r="C509" s="24" t="s">
        <v>1380</v>
      </c>
      <c r="D509" s="425" t="s">
        <v>3305</v>
      </c>
      <c r="E509" s="325">
        <v>3873.1</v>
      </c>
      <c r="F509" s="325">
        <v>3873.1</v>
      </c>
      <c r="G509" s="325">
        <v>2230.6</v>
      </c>
      <c r="H509" s="325">
        <v>205.6</v>
      </c>
      <c r="I509" s="325">
        <v>0</v>
      </c>
      <c r="J509" s="325">
        <v>0</v>
      </c>
      <c r="K509" s="325">
        <v>0</v>
      </c>
      <c r="L509" s="325">
        <v>0</v>
      </c>
      <c r="M509" s="325">
        <v>0</v>
      </c>
      <c r="N509" s="325">
        <v>0</v>
      </c>
      <c r="O509" s="325">
        <v>3873.1</v>
      </c>
    </row>
    <row r="510" spans="2:15" ht="63.75" x14ac:dyDescent="0.2">
      <c r="B510" s="24" t="s">
        <v>3306</v>
      </c>
      <c r="C510" s="24" t="s">
        <v>1380</v>
      </c>
      <c r="D510" s="425" t="s">
        <v>3307</v>
      </c>
      <c r="E510" s="325">
        <v>108671.1</v>
      </c>
      <c r="F510" s="325">
        <v>108671.1</v>
      </c>
      <c r="G510" s="325">
        <v>13510.7</v>
      </c>
      <c r="H510" s="325">
        <v>1525.6000000000001</v>
      </c>
      <c r="I510" s="325">
        <v>0</v>
      </c>
      <c r="J510" s="325">
        <v>499.5</v>
      </c>
      <c r="K510" s="325">
        <v>394.5</v>
      </c>
      <c r="L510" s="325">
        <v>225</v>
      </c>
      <c r="M510" s="325">
        <v>0</v>
      </c>
      <c r="N510" s="325">
        <v>105</v>
      </c>
      <c r="O510" s="325">
        <v>109170.6</v>
      </c>
    </row>
    <row r="511" spans="2:15" ht="25.5" x14ac:dyDescent="0.2">
      <c r="B511" s="18" t="s">
        <v>3308</v>
      </c>
      <c r="C511" s="19"/>
      <c r="D511" s="427" t="s">
        <v>3309</v>
      </c>
      <c r="E511" s="320">
        <v>24978.100000000002</v>
      </c>
      <c r="F511" s="320">
        <v>24564.3</v>
      </c>
      <c r="G511" s="320">
        <v>19470.7</v>
      </c>
      <c r="H511" s="320">
        <v>313.10000000000002</v>
      </c>
      <c r="I511" s="320">
        <v>413.8</v>
      </c>
      <c r="J511" s="320">
        <v>0</v>
      </c>
      <c r="K511" s="320">
        <v>0</v>
      </c>
      <c r="L511" s="320">
        <v>0</v>
      </c>
      <c r="M511" s="320">
        <v>0</v>
      </c>
      <c r="N511" s="320">
        <v>0</v>
      </c>
      <c r="O511" s="320">
        <v>24978.100000000002</v>
      </c>
    </row>
    <row r="512" spans="2:15" ht="27" x14ac:dyDescent="0.2">
      <c r="B512" s="19" t="s">
        <v>3310</v>
      </c>
      <c r="C512" s="19"/>
      <c r="D512" s="428" t="s">
        <v>3311</v>
      </c>
      <c r="E512" s="421">
        <v>24978.100000000002</v>
      </c>
      <c r="F512" s="421">
        <v>24564.3</v>
      </c>
      <c r="G512" s="421">
        <v>19470.7</v>
      </c>
      <c r="H512" s="421">
        <v>313.10000000000002</v>
      </c>
      <c r="I512" s="421">
        <v>413.8</v>
      </c>
      <c r="J512" s="421">
        <v>0</v>
      </c>
      <c r="K512" s="421">
        <v>0</v>
      </c>
      <c r="L512" s="421">
        <v>0</v>
      </c>
      <c r="M512" s="421">
        <v>0</v>
      </c>
      <c r="N512" s="421">
        <v>0</v>
      </c>
      <c r="O512" s="421">
        <v>24978.100000000002</v>
      </c>
    </row>
    <row r="513" spans="2:15" ht="25.5" x14ac:dyDescent="0.2">
      <c r="B513" s="24" t="s">
        <v>3312</v>
      </c>
      <c r="C513" s="24" t="s">
        <v>2745</v>
      </c>
      <c r="D513" s="425" t="s">
        <v>3313</v>
      </c>
      <c r="E513" s="325">
        <v>24564.3</v>
      </c>
      <c r="F513" s="325">
        <v>24564.3</v>
      </c>
      <c r="G513" s="325">
        <v>19470.7</v>
      </c>
      <c r="H513" s="325">
        <v>313.10000000000002</v>
      </c>
      <c r="I513" s="325">
        <v>0</v>
      </c>
      <c r="J513" s="325">
        <v>0</v>
      </c>
      <c r="K513" s="325">
        <v>0</v>
      </c>
      <c r="L513" s="325">
        <v>0</v>
      </c>
      <c r="M513" s="325">
        <v>0</v>
      </c>
      <c r="N513" s="325">
        <v>0</v>
      </c>
      <c r="O513" s="325">
        <v>24564.3</v>
      </c>
    </row>
    <row r="514" spans="2:15" ht="38.25" x14ac:dyDescent="0.2">
      <c r="B514" s="24" t="s">
        <v>3314</v>
      </c>
      <c r="C514" s="24" t="s">
        <v>650</v>
      </c>
      <c r="D514" s="25" t="s">
        <v>3315</v>
      </c>
      <c r="E514" s="26">
        <v>413.8</v>
      </c>
      <c r="F514" s="26">
        <v>0</v>
      </c>
      <c r="G514" s="26">
        <v>0</v>
      </c>
      <c r="H514" s="26">
        <v>0</v>
      </c>
      <c r="I514" s="26">
        <v>413.8</v>
      </c>
      <c r="J514" s="26">
        <v>0</v>
      </c>
      <c r="K514" s="26">
        <v>0</v>
      </c>
      <c r="L514" s="26">
        <v>0</v>
      </c>
      <c r="M514" s="26">
        <v>0</v>
      </c>
      <c r="N514" s="26">
        <v>0</v>
      </c>
      <c r="O514" s="26">
        <f>J514+E514</f>
        <v>413.8</v>
      </c>
    </row>
    <row r="515" spans="2:15" ht="38.25" x14ac:dyDescent="0.2">
      <c r="B515" s="18" t="s">
        <v>3316</v>
      </c>
      <c r="C515" s="19"/>
      <c r="D515" s="427" t="s">
        <v>3317</v>
      </c>
      <c r="E515" s="320">
        <v>27349.200000000001</v>
      </c>
      <c r="F515" s="320">
        <v>27349.200000000001</v>
      </c>
      <c r="G515" s="320">
        <v>19712.7</v>
      </c>
      <c r="H515" s="320">
        <v>1230.5999999999999</v>
      </c>
      <c r="I515" s="320">
        <v>0</v>
      </c>
      <c r="J515" s="320">
        <v>0</v>
      </c>
      <c r="K515" s="320">
        <v>0</v>
      </c>
      <c r="L515" s="320">
        <v>0</v>
      </c>
      <c r="M515" s="320">
        <v>0</v>
      </c>
      <c r="N515" s="320">
        <v>0</v>
      </c>
      <c r="O515" s="320">
        <v>27349.200000000001</v>
      </c>
    </row>
    <row r="516" spans="2:15" ht="40.5" x14ac:dyDescent="0.2">
      <c r="B516" s="19" t="s">
        <v>3318</v>
      </c>
      <c r="C516" s="19"/>
      <c r="D516" s="428" t="s">
        <v>3319</v>
      </c>
      <c r="E516" s="421">
        <v>27349.200000000001</v>
      </c>
      <c r="F516" s="421">
        <v>27349.200000000001</v>
      </c>
      <c r="G516" s="421">
        <v>19712.7</v>
      </c>
      <c r="H516" s="421">
        <v>1230.5999999999999</v>
      </c>
      <c r="I516" s="421">
        <v>0</v>
      </c>
      <c r="J516" s="421">
        <v>0</v>
      </c>
      <c r="K516" s="421">
        <v>0</v>
      </c>
      <c r="L516" s="421">
        <v>0</v>
      </c>
      <c r="M516" s="421">
        <v>0</v>
      </c>
      <c r="N516" s="421">
        <v>0</v>
      </c>
      <c r="O516" s="421">
        <v>27349.200000000001</v>
      </c>
    </row>
    <row r="517" spans="2:15" ht="31.9" customHeight="1" x14ac:dyDescent="0.2">
      <c r="B517" s="24" t="s">
        <v>3320</v>
      </c>
      <c r="C517" s="24" t="s">
        <v>1922</v>
      </c>
      <c r="D517" s="425" t="s">
        <v>3321</v>
      </c>
      <c r="E517" s="325">
        <v>27349.200000000001</v>
      </c>
      <c r="F517" s="325">
        <v>27349.200000000001</v>
      </c>
      <c r="G517" s="325">
        <v>19712.7</v>
      </c>
      <c r="H517" s="325">
        <v>1230.5999999999999</v>
      </c>
      <c r="I517" s="325">
        <v>0</v>
      </c>
      <c r="J517" s="325">
        <v>0</v>
      </c>
      <c r="K517" s="325">
        <v>0</v>
      </c>
      <c r="L517" s="325">
        <v>0</v>
      </c>
      <c r="M517" s="325">
        <v>0</v>
      </c>
      <c r="N517" s="325">
        <v>0</v>
      </c>
      <c r="O517" s="325">
        <v>27349.200000000001</v>
      </c>
    </row>
    <row r="518" spans="2:15" ht="41.45" customHeight="1" x14ac:dyDescent="0.2">
      <c r="B518" s="18" t="s">
        <v>3322</v>
      </c>
      <c r="C518" s="19"/>
      <c r="D518" s="427" t="s">
        <v>3323</v>
      </c>
      <c r="E518" s="320">
        <v>31663.9</v>
      </c>
      <c r="F518" s="320">
        <v>31663.9</v>
      </c>
      <c r="G518" s="320">
        <v>22914.5</v>
      </c>
      <c r="H518" s="320">
        <v>1634.2</v>
      </c>
      <c r="I518" s="320">
        <v>0</v>
      </c>
      <c r="J518" s="320">
        <v>0</v>
      </c>
      <c r="K518" s="320">
        <v>0</v>
      </c>
      <c r="L518" s="320">
        <v>0</v>
      </c>
      <c r="M518" s="320">
        <v>0</v>
      </c>
      <c r="N518" s="320">
        <v>0</v>
      </c>
      <c r="O518" s="320">
        <v>31663.9</v>
      </c>
    </row>
    <row r="519" spans="2:15" ht="40.5" x14ac:dyDescent="0.2">
      <c r="B519" s="19" t="s">
        <v>3324</v>
      </c>
      <c r="C519" s="19"/>
      <c r="D519" s="428" t="s">
        <v>3323</v>
      </c>
      <c r="E519" s="421">
        <v>31663.9</v>
      </c>
      <c r="F519" s="421">
        <v>31663.9</v>
      </c>
      <c r="G519" s="421">
        <v>22914.5</v>
      </c>
      <c r="H519" s="421">
        <v>1634.2</v>
      </c>
      <c r="I519" s="421">
        <v>0</v>
      </c>
      <c r="J519" s="421">
        <v>0</v>
      </c>
      <c r="K519" s="421">
        <v>0</v>
      </c>
      <c r="L519" s="421">
        <v>0</v>
      </c>
      <c r="M519" s="421">
        <v>0</v>
      </c>
      <c r="N519" s="421">
        <v>0</v>
      </c>
      <c r="O519" s="421">
        <v>31663.9</v>
      </c>
    </row>
    <row r="520" spans="2:15" ht="25.5" x14ac:dyDescent="0.2">
      <c r="B520" s="24" t="s">
        <v>3325</v>
      </c>
      <c r="C520" s="24" t="s">
        <v>3326</v>
      </c>
      <c r="D520" s="425" t="s">
        <v>3327</v>
      </c>
      <c r="E520" s="325">
        <v>31663.9</v>
      </c>
      <c r="F520" s="325">
        <v>31663.9</v>
      </c>
      <c r="G520" s="325">
        <v>22914.5</v>
      </c>
      <c r="H520" s="325">
        <v>1634.2</v>
      </c>
      <c r="I520" s="325">
        <v>0</v>
      </c>
      <c r="J520" s="325">
        <v>0</v>
      </c>
      <c r="K520" s="325">
        <v>0</v>
      </c>
      <c r="L520" s="325">
        <v>0</v>
      </c>
      <c r="M520" s="325">
        <v>0</v>
      </c>
      <c r="N520" s="325">
        <v>0</v>
      </c>
      <c r="O520" s="325">
        <v>31663.9</v>
      </c>
    </row>
    <row r="521" spans="2:15" ht="25.5" x14ac:dyDescent="0.2">
      <c r="B521" s="18" t="s">
        <v>3328</v>
      </c>
      <c r="C521" s="19"/>
      <c r="D521" s="427" t="s">
        <v>3329</v>
      </c>
      <c r="E521" s="320">
        <v>1003061</v>
      </c>
      <c r="F521" s="320">
        <v>835898.20000000007</v>
      </c>
      <c r="G521" s="320">
        <v>535203.69999999995</v>
      </c>
      <c r="H521" s="320">
        <v>19035.3</v>
      </c>
      <c r="I521" s="320">
        <v>167162.79999999999</v>
      </c>
      <c r="J521" s="320">
        <v>100065</v>
      </c>
      <c r="K521" s="320">
        <v>3</v>
      </c>
      <c r="L521" s="320">
        <v>0</v>
      </c>
      <c r="M521" s="320">
        <v>3</v>
      </c>
      <c r="N521" s="320">
        <v>100062</v>
      </c>
      <c r="O521" s="320">
        <v>1103126</v>
      </c>
    </row>
    <row r="522" spans="2:15" ht="27" x14ac:dyDescent="0.2">
      <c r="B522" s="19" t="s">
        <v>3330</v>
      </c>
      <c r="C522" s="19"/>
      <c r="D522" s="428" t="s">
        <v>3329</v>
      </c>
      <c r="E522" s="421">
        <v>1003061</v>
      </c>
      <c r="F522" s="421">
        <v>835898.20000000007</v>
      </c>
      <c r="G522" s="421">
        <v>535203.69999999995</v>
      </c>
      <c r="H522" s="421">
        <v>19035.3</v>
      </c>
      <c r="I522" s="421">
        <v>167162.79999999999</v>
      </c>
      <c r="J522" s="421">
        <v>100065</v>
      </c>
      <c r="K522" s="421">
        <v>3</v>
      </c>
      <c r="L522" s="421">
        <v>0</v>
      </c>
      <c r="M522" s="421">
        <v>3</v>
      </c>
      <c r="N522" s="421">
        <v>100062</v>
      </c>
      <c r="O522" s="421">
        <v>1103126</v>
      </c>
    </row>
    <row r="523" spans="2:15" ht="25.5" x14ac:dyDescent="0.2">
      <c r="B523" s="24" t="s">
        <v>3331</v>
      </c>
      <c r="C523" s="24" t="s">
        <v>4069</v>
      </c>
      <c r="D523" s="425" t="s">
        <v>3332</v>
      </c>
      <c r="E523" s="325">
        <v>1003061</v>
      </c>
      <c r="F523" s="325">
        <v>835898.20000000007</v>
      </c>
      <c r="G523" s="325">
        <v>535203.69999999995</v>
      </c>
      <c r="H523" s="325">
        <v>19035.3</v>
      </c>
      <c r="I523" s="325">
        <v>167162.79999999999</v>
      </c>
      <c r="J523" s="325">
        <v>65</v>
      </c>
      <c r="K523" s="325">
        <v>3</v>
      </c>
      <c r="L523" s="325">
        <v>0</v>
      </c>
      <c r="M523" s="325">
        <v>3</v>
      </c>
      <c r="N523" s="325">
        <v>62</v>
      </c>
      <c r="O523" s="325">
        <v>1003126</v>
      </c>
    </row>
    <row r="524" spans="2:15" ht="57.2" customHeight="1" x14ac:dyDescent="0.2">
      <c r="B524" s="24" t="s">
        <v>3333</v>
      </c>
      <c r="C524" s="24" t="s">
        <v>611</v>
      </c>
      <c r="D524" s="25" t="s">
        <v>3334</v>
      </c>
      <c r="E524" s="26">
        <v>0</v>
      </c>
      <c r="F524" s="26">
        <v>0</v>
      </c>
      <c r="G524" s="26">
        <v>0</v>
      </c>
      <c r="H524" s="26">
        <v>0</v>
      </c>
      <c r="I524" s="26">
        <v>0</v>
      </c>
      <c r="J524" s="26">
        <v>100000</v>
      </c>
      <c r="K524" s="26">
        <v>0</v>
      </c>
      <c r="L524" s="26">
        <v>0</v>
      </c>
      <c r="M524" s="26">
        <v>0</v>
      </c>
      <c r="N524" s="26">
        <v>100000</v>
      </c>
      <c r="O524" s="26">
        <f>J524+E524</f>
        <v>100000</v>
      </c>
    </row>
    <row r="525" spans="2:15" ht="13.5" x14ac:dyDescent="0.2">
      <c r="B525" s="18" t="s">
        <v>3335</v>
      </c>
      <c r="C525" s="19"/>
      <c r="D525" s="427" t="s">
        <v>3336</v>
      </c>
      <c r="E525" s="320">
        <v>29146</v>
      </c>
      <c r="F525" s="320">
        <v>29146</v>
      </c>
      <c r="G525" s="320">
        <v>21529.600000000002</v>
      </c>
      <c r="H525" s="320">
        <v>1391.6000000000001</v>
      </c>
      <c r="I525" s="320">
        <v>0</v>
      </c>
      <c r="J525" s="320">
        <v>0</v>
      </c>
      <c r="K525" s="320">
        <v>0</v>
      </c>
      <c r="L525" s="320">
        <v>0</v>
      </c>
      <c r="M525" s="320">
        <v>0</v>
      </c>
      <c r="N525" s="320">
        <v>0</v>
      </c>
      <c r="O525" s="320">
        <v>29146</v>
      </c>
    </row>
    <row r="526" spans="2:15" ht="13.5" x14ac:dyDescent="0.2">
      <c r="B526" s="19" t="s">
        <v>3337</v>
      </c>
      <c r="C526" s="19"/>
      <c r="D526" s="428" t="s">
        <v>3338</v>
      </c>
      <c r="E526" s="421">
        <v>29146</v>
      </c>
      <c r="F526" s="421">
        <v>29146</v>
      </c>
      <c r="G526" s="421">
        <v>21529.600000000002</v>
      </c>
      <c r="H526" s="421">
        <v>1391.6000000000001</v>
      </c>
      <c r="I526" s="421">
        <v>0</v>
      </c>
      <c r="J526" s="421">
        <v>0</v>
      </c>
      <c r="K526" s="421">
        <v>0</v>
      </c>
      <c r="L526" s="421">
        <v>0</v>
      </c>
      <c r="M526" s="421">
        <v>0</v>
      </c>
      <c r="N526" s="421">
        <v>0</v>
      </c>
      <c r="O526" s="421">
        <v>29146</v>
      </c>
    </row>
    <row r="527" spans="2:15" ht="25.5" x14ac:dyDescent="0.2">
      <c r="B527" s="24" t="s">
        <v>3339</v>
      </c>
      <c r="C527" s="24" t="s">
        <v>4366</v>
      </c>
      <c r="D527" s="425" t="s">
        <v>4184</v>
      </c>
      <c r="E527" s="325">
        <v>29146</v>
      </c>
      <c r="F527" s="325">
        <v>29146</v>
      </c>
      <c r="G527" s="325">
        <v>21529.600000000002</v>
      </c>
      <c r="H527" s="325">
        <v>1391.6000000000001</v>
      </c>
      <c r="I527" s="325">
        <v>0</v>
      </c>
      <c r="J527" s="325">
        <v>0</v>
      </c>
      <c r="K527" s="325">
        <v>0</v>
      </c>
      <c r="L527" s="325">
        <v>0</v>
      </c>
      <c r="M527" s="325">
        <v>0</v>
      </c>
      <c r="N527" s="325">
        <v>0</v>
      </c>
      <c r="O527" s="325">
        <v>29146</v>
      </c>
    </row>
    <row r="528" spans="2:15" ht="38.25" x14ac:dyDescent="0.2">
      <c r="B528" s="18" t="s">
        <v>4185</v>
      </c>
      <c r="C528" s="19"/>
      <c r="D528" s="427" t="s">
        <v>4186</v>
      </c>
      <c r="E528" s="320">
        <v>30729.4</v>
      </c>
      <c r="F528" s="320">
        <v>30729.4</v>
      </c>
      <c r="G528" s="320">
        <v>23972.9</v>
      </c>
      <c r="H528" s="320">
        <v>508.8</v>
      </c>
      <c r="I528" s="320">
        <v>0</v>
      </c>
      <c r="J528" s="320">
        <v>0</v>
      </c>
      <c r="K528" s="320">
        <v>0</v>
      </c>
      <c r="L528" s="320">
        <v>0</v>
      </c>
      <c r="M528" s="320">
        <v>0</v>
      </c>
      <c r="N528" s="320">
        <v>0</v>
      </c>
      <c r="O528" s="320">
        <v>30729.4</v>
      </c>
    </row>
    <row r="529" spans="2:15" ht="40.5" x14ac:dyDescent="0.2">
      <c r="B529" s="19" t="s">
        <v>4187</v>
      </c>
      <c r="C529" s="19"/>
      <c r="D529" s="428" t="s">
        <v>4186</v>
      </c>
      <c r="E529" s="421">
        <v>30729.4</v>
      </c>
      <c r="F529" s="421">
        <v>30729.4</v>
      </c>
      <c r="G529" s="421">
        <v>23972.9</v>
      </c>
      <c r="H529" s="421">
        <v>508.8</v>
      </c>
      <c r="I529" s="421">
        <v>0</v>
      </c>
      <c r="J529" s="421">
        <v>0</v>
      </c>
      <c r="K529" s="421">
        <v>0</v>
      </c>
      <c r="L529" s="421">
        <v>0</v>
      </c>
      <c r="M529" s="421">
        <v>0</v>
      </c>
      <c r="N529" s="421">
        <v>0</v>
      </c>
      <c r="O529" s="421">
        <v>30729.4</v>
      </c>
    </row>
    <row r="530" spans="2:15" ht="38.25" x14ac:dyDescent="0.2">
      <c r="B530" s="24" t="s">
        <v>4188</v>
      </c>
      <c r="C530" s="24" t="s">
        <v>1375</v>
      </c>
      <c r="D530" s="425" t="s">
        <v>4189</v>
      </c>
      <c r="E530" s="325">
        <v>30729.4</v>
      </c>
      <c r="F530" s="325">
        <v>30729.4</v>
      </c>
      <c r="G530" s="325">
        <v>23972.9</v>
      </c>
      <c r="H530" s="325">
        <v>508.8</v>
      </c>
      <c r="I530" s="325">
        <v>0</v>
      </c>
      <c r="J530" s="325">
        <v>0</v>
      </c>
      <c r="K530" s="325">
        <v>0</v>
      </c>
      <c r="L530" s="325">
        <v>0</v>
      </c>
      <c r="M530" s="325">
        <v>0</v>
      </c>
      <c r="N530" s="325">
        <v>0</v>
      </c>
      <c r="O530" s="325">
        <v>30729.4</v>
      </c>
    </row>
    <row r="531" spans="2:15" ht="13.5" x14ac:dyDescent="0.2">
      <c r="B531" s="18" t="s">
        <v>4190</v>
      </c>
      <c r="C531" s="19"/>
      <c r="D531" s="427" t="s">
        <v>4191</v>
      </c>
      <c r="E531" s="320">
        <v>65810.7</v>
      </c>
      <c r="F531" s="320">
        <v>64968.1</v>
      </c>
      <c r="G531" s="320">
        <v>48526</v>
      </c>
      <c r="H531" s="320">
        <v>2151.1999999999998</v>
      </c>
      <c r="I531" s="320">
        <v>842.6</v>
      </c>
      <c r="J531" s="320">
        <v>2785.8</v>
      </c>
      <c r="K531" s="320">
        <v>2785.8</v>
      </c>
      <c r="L531" s="320">
        <v>0</v>
      </c>
      <c r="M531" s="320">
        <v>0</v>
      </c>
      <c r="N531" s="320">
        <v>0</v>
      </c>
      <c r="O531" s="320">
        <v>68596.5</v>
      </c>
    </row>
    <row r="532" spans="2:15" ht="27" x14ac:dyDescent="0.2">
      <c r="B532" s="19" t="s">
        <v>4192</v>
      </c>
      <c r="C532" s="19"/>
      <c r="D532" s="428" t="s">
        <v>4193</v>
      </c>
      <c r="E532" s="421">
        <v>65810.7</v>
      </c>
      <c r="F532" s="421">
        <v>64968.1</v>
      </c>
      <c r="G532" s="421">
        <v>48526</v>
      </c>
      <c r="H532" s="421">
        <v>2151.1999999999998</v>
      </c>
      <c r="I532" s="421">
        <v>842.6</v>
      </c>
      <c r="J532" s="421">
        <v>2785.8</v>
      </c>
      <c r="K532" s="421">
        <v>2785.8</v>
      </c>
      <c r="L532" s="421">
        <v>0</v>
      </c>
      <c r="M532" s="421">
        <v>0</v>
      </c>
      <c r="N532" s="421">
        <v>0</v>
      </c>
      <c r="O532" s="421">
        <v>68596.5</v>
      </c>
    </row>
    <row r="533" spans="2:15" ht="51" x14ac:dyDescent="0.2">
      <c r="B533" s="24" t="s">
        <v>4194</v>
      </c>
      <c r="C533" s="24" t="s">
        <v>2774</v>
      </c>
      <c r="D533" s="425" t="s">
        <v>4195</v>
      </c>
      <c r="E533" s="325">
        <v>64968.1</v>
      </c>
      <c r="F533" s="325">
        <v>64968.1</v>
      </c>
      <c r="G533" s="325">
        <v>48526</v>
      </c>
      <c r="H533" s="325">
        <v>2151.1999999999998</v>
      </c>
      <c r="I533" s="325">
        <v>0</v>
      </c>
      <c r="J533" s="325">
        <v>2785.8</v>
      </c>
      <c r="K533" s="325">
        <v>2785.8</v>
      </c>
      <c r="L533" s="325">
        <v>0</v>
      </c>
      <c r="M533" s="325">
        <v>0</v>
      </c>
      <c r="N533" s="325">
        <v>0</v>
      </c>
      <c r="O533" s="325">
        <v>67753.899999999994</v>
      </c>
    </row>
    <row r="534" spans="2:15" ht="25.5" x14ac:dyDescent="0.2">
      <c r="B534" s="24" t="s">
        <v>4196</v>
      </c>
      <c r="C534" s="24" t="s">
        <v>4121</v>
      </c>
      <c r="D534" s="425" t="s">
        <v>4197</v>
      </c>
      <c r="E534" s="325">
        <v>842.6</v>
      </c>
      <c r="F534" s="325">
        <v>0</v>
      </c>
      <c r="G534" s="325">
        <v>0</v>
      </c>
      <c r="H534" s="325">
        <v>0</v>
      </c>
      <c r="I534" s="325">
        <v>842.6</v>
      </c>
      <c r="J534" s="325">
        <v>0</v>
      </c>
      <c r="K534" s="325">
        <v>0</v>
      </c>
      <c r="L534" s="325">
        <v>0</v>
      </c>
      <c r="M534" s="325">
        <v>0</v>
      </c>
      <c r="N534" s="325">
        <v>0</v>
      </c>
      <c r="O534" s="325">
        <v>842.6</v>
      </c>
    </row>
    <row r="535" spans="2:15" ht="25.5" x14ac:dyDescent="0.2">
      <c r="B535" s="18" t="s">
        <v>4198</v>
      </c>
      <c r="C535" s="19"/>
      <c r="D535" s="427" t="s">
        <v>4199</v>
      </c>
      <c r="E535" s="320">
        <v>75142</v>
      </c>
      <c r="F535" s="320">
        <v>75142</v>
      </c>
      <c r="G535" s="320">
        <v>17841</v>
      </c>
      <c r="H535" s="320">
        <v>2901</v>
      </c>
      <c r="I535" s="320">
        <v>0</v>
      </c>
      <c r="J535" s="320">
        <v>451</v>
      </c>
      <c r="K535" s="320">
        <v>451</v>
      </c>
      <c r="L535" s="320">
        <v>0</v>
      </c>
      <c r="M535" s="320">
        <v>256</v>
      </c>
      <c r="N535" s="320">
        <v>0</v>
      </c>
      <c r="O535" s="320">
        <v>75593</v>
      </c>
    </row>
    <row r="536" spans="2:15" ht="31.35" customHeight="1" x14ac:dyDescent="0.2">
      <c r="B536" s="19" t="s">
        <v>4200</v>
      </c>
      <c r="C536" s="19"/>
      <c r="D536" s="428" t="s">
        <v>4201</v>
      </c>
      <c r="E536" s="421">
        <v>75142</v>
      </c>
      <c r="F536" s="421">
        <v>75142</v>
      </c>
      <c r="G536" s="421">
        <v>17841</v>
      </c>
      <c r="H536" s="421">
        <v>2901</v>
      </c>
      <c r="I536" s="421">
        <v>0</v>
      </c>
      <c r="J536" s="421">
        <v>451</v>
      </c>
      <c r="K536" s="421">
        <v>451</v>
      </c>
      <c r="L536" s="421">
        <v>0</v>
      </c>
      <c r="M536" s="421">
        <v>256</v>
      </c>
      <c r="N536" s="421">
        <v>0</v>
      </c>
      <c r="O536" s="421">
        <v>75593</v>
      </c>
    </row>
    <row r="537" spans="2:15" ht="30.6" customHeight="1" x14ac:dyDescent="0.2">
      <c r="B537" s="24" t="s">
        <v>4202</v>
      </c>
      <c r="C537" s="24" t="s">
        <v>4203</v>
      </c>
      <c r="D537" s="425" t="s">
        <v>4204</v>
      </c>
      <c r="E537" s="325">
        <v>24174.5</v>
      </c>
      <c r="F537" s="325">
        <v>24174.5</v>
      </c>
      <c r="G537" s="325">
        <v>13842.6</v>
      </c>
      <c r="H537" s="325">
        <v>2508.6999999999998</v>
      </c>
      <c r="I537" s="325">
        <v>0</v>
      </c>
      <c r="J537" s="325">
        <v>451</v>
      </c>
      <c r="K537" s="325">
        <v>451</v>
      </c>
      <c r="L537" s="325">
        <v>0</v>
      </c>
      <c r="M537" s="325">
        <v>256</v>
      </c>
      <c r="N537" s="325">
        <v>0</v>
      </c>
      <c r="O537" s="325">
        <v>24625.5</v>
      </c>
    </row>
    <row r="538" spans="2:15" ht="280.5" x14ac:dyDescent="0.2">
      <c r="B538" s="24" t="s">
        <v>4205</v>
      </c>
      <c r="C538" s="24" t="s">
        <v>2479</v>
      </c>
      <c r="D538" s="425" t="s">
        <v>975</v>
      </c>
      <c r="E538" s="325">
        <v>50967.5</v>
      </c>
      <c r="F538" s="325">
        <v>50967.5</v>
      </c>
      <c r="G538" s="325">
        <v>3998.4</v>
      </c>
      <c r="H538" s="325">
        <v>392.3</v>
      </c>
      <c r="I538" s="325">
        <v>0</v>
      </c>
      <c r="J538" s="325">
        <v>0</v>
      </c>
      <c r="K538" s="325">
        <v>0</v>
      </c>
      <c r="L538" s="325">
        <v>0</v>
      </c>
      <c r="M538" s="325">
        <v>0</v>
      </c>
      <c r="N538" s="325">
        <v>0</v>
      </c>
      <c r="O538" s="325">
        <v>50967.5</v>
      </c>
    </row>
    <row r="539" spans="2:15" ht="25.5" x14ac:dyDescent="0.2">
      <c r="B539" s="18" t="s">
        <v>4206</v>
      </c>
      <c r="C539" s="19"/>
      <c r="D539" s="427" t="s">
        <v>4207</v>
      </c>
      <c r="E539" s="320">
        <v>52596.1</v>
      </c>
      <c r="F539" s="320">
        <v>51811.1</v>
      </c>
      <c r="G539" s="320">
        <v>32615.3</v>
      </c>
      <c r="H539" s="320">
        <v>1828</v>
      </c>
      <c r="I539" s="320">
        <v>785</v>
      </c>
      <c r="J539" s="320">
        <v>0</v>
      </c>
      <c r="K539" s="320">
        <v>0</v>
      </c>
      <c r="L539" s="320">
        <v>0</v>
      </c>
      <c r="M539" s="320">
        <v>0</v>
      </c>
      <c r="N539" s="320">
        <v>0</v>
      </c>
      <c r="O539" s="320">
        <v>52596.1</v>
      </c>
    </row>
    <row r="540" spans="2:15" ht="27" x14ac:dyDescent="0.2">
      <c r="B540" s="19" t="s">
        <v>4208</v>
      </c>
      <c r="C540" s="19"/>
      <c r="D540" s="428" t="s">
        <v>4209</v>
      </c>
      <c r="E540" s="421">
        <v>52596.1</v>
      </c>
      <c r="F540" s="421">
        <v>51811.1</v>
      </c>
      <c r="G540" s="421">
        <v>32615.3</v>
      </c>
      <c r="H540" s="421">
        <v>1828</v>
      </c>
      <c r="I540" s="421">
        <v>785</v>
      </c>
      <c r="J540" s="421">
        <v>0</v>
      </c>
      <c r="K540" s="421">
        <v>0</v>
      </c>
      <c r="L540" s="421">
        <v>0</v>
      </c>
      <c r="M540" s="421">
        <v>0</v>
      </c>
      <c r="N540" s="421">
        <v>0</v>
      </c>
      <c r="O540" s="421">
        <v>52596.1</v>
      </c>
    </row>
    <row r="541" spans="2:15" ht="25.5" x14ac:dyDescent="0.2">
      <c r="B541" s="24" t="s">
        <v>4210</v>
      </c>
      <c r="C541" s="24" t="s">
        <v>2774</v>
      </c>
      <c r="D541" s="425" t="s">
        <v>4211</v>
      </c>
      <c r="E541" s="325">
        <v>52596.1</v>
      </c>
      <c r="F541" s="325">
        <v>51811.1</v>
      </c>
      <c r="G541" s="325">
        <v>32615.3</v>
      </c>
      <c r="H541" s="325">
        <v>1828</v>
      </c>
      <c r="I541" s="325">
        <v>785</v>
      </c>
      <c r="J541" s="325">
        <v>0</v>
      </c>
      <c r="K541" s="325">
        <v>0</v>
      </c>
      <c r="L541" s="325">
        <v>0</v>
      </c>
      <c r="M541" s="325">
        <v>0</v>
      </c>
      <c r="N541" s="325">
        <v>0</v>
      </c>
      <c r="O541" s="325">
        <v>52596.1</v>
      </c>
    </row>
    <row r="542" spans="2:15" ht="25.5" x14ac:dyDescent="0.2">
      <c r="B542" s="18" t="s">
        <v>4212</v>
      </c>
      <c r="C542" s="19"/>
      <c r="D542" s="427" t="s">
        <v>4213</v>
      </c>
      <c r="E542" s="320">
        <v>488565.8</v>
      </c>
      <c r="F542" s="320">
        <v>374385.8</v>
      </c>
      <c r="G542" s="320">
        <v>203372.5</v>
      </c>
      <c r="H542" s="320">
        <v>3833.8</v>
      </c>
      <c r="I542" s="320">
        <v>114180</v>
      </c>
      <c r="J542" s="320">
        <v>0</v>
      </c>
      <c r="K542" s="320">
        <v>0</v>
      </c>
      <c r="L542" s="320">
        <v>0</v>
      </c>
      <c r="M542" s="320">
        <v>0</v>
      </c>
      <c r="N542" s="320">
        <v>0</v>
      </c>
      <c r="O542" s="320">
        <v>488565.8</v>
      </c>
    </row>
    <row r="543" spans="2:15" ht="27" x14ac:dyDescent="0.2">
      <c r="B543" s="19" t="s">
        <v>4214</v>
      </c>
      <c r="C543" s="19"/>
      <c r="D543" s="428" t="s">
        <v>4213</v>
      </c>
      <c r="E543" s="421">
        <v>488565.8</v>
      </c>
      <c r="F543" s="421">
        <v>374385.8</v>
      </c>
      <c r="G543" s="421">
        <v>203372.5</v>
      </c>
      <c r="H543" s="421">
        <v>3833.8</v>
      </c>
      <c r="I543" s="421">
        <v>114180</v>
      </c>
      <c r="J543" s="421">
        <v>0</v>
      </c>
      <c r="K543" s="421">
        <v>0</v>
      </c>
      <c r="L543" s="421">
        <v>0</v>
      </c>
      <c r="M543" s="421">
        <v>0</v>
      </c>
      <c r="N543" s="421">
        <v>0</v>
      </c>
      <c r="O543" s="421">
        <v>488565.8</v>
      </c>
    </row>
    <row r="544" spans="2:15" ht="38.25" x14ac:dyDescent="0.2">
      <c r="B544" s="24" t="s">
        <v>4215</v>
      </c>
      <c r="C544" s="24" t="s">
        <v>4216</v>
      </c>
      <c r="D544" s="425" t="s">
        <v>4217</v>
      </c>
      <c r="E544" s="325">
        <v>488565.8</v>
      </c>
      <c r="F544" s="325">
        <v>374385.8</v>
      </c>
      <c r="G544" s="325">
        <v>203372.5</v>
      </c>
      <c r="H544" s="325">
        <v>3833.8</v>
      </c>
      <c r="I544" s="325">
        <v>114180</v>
      </c>
      <c r="J544" s="325">
        <v>0</v>
      </c>
      <c r="K544" s="325">
        <v>0</v>
      </c>
      <c r="L544" s="325">
        <v>0</v>
      </c>
      <c r="M544" s="325">
        <v>0</v>
      </c>
      <c r="N544" s="325">
        <v>0</v>
      </c>
      <c r="O544" s="325">
        <v>488565.8</v>
      </c>
    </row>
    <row r="545" spans="2:15" ht="25.5" x14ac:dyDescent="0.2">
      <c r="B545" s="18" t="s">
        <v>4218</v>
      </c>
      <c r="C545" s="19"/>
      <c r="D545" s="427" t="s">
        <v>4219</v>
      </c>
      <c r="E545" s="320">
        <v>486452.60000000003</v>
      </c>
      <c r="F545" s="320">
        <v>486452.60000000003</v>
      </c>
      <c r="G545" s="320">
        <v>63736.4</v>
      </c>
      <c r="H545" s="320">
        <v>0</v>
      </c>
      <c r="I545" s="320">
        <v>0</v>
      </c>
      <c r="J545" s="320">
        <v>0</v>
      </c>
      <c r="K545" s="320">
        <v>0</v>
      </c>
      <c r="L545" s="320">
        <v>0</v>
      </c>
      <c r="M545" s="320">
        <v>0</v>
      </c>
      <c r="N545" s="320">
        <v>0</v>
      </c>
      <c r="O545" s="320">
        <v>486452.60000000003</v>
      </c>
    </row>
    <row r="546" spans="2:15" ht="27" x14ac:dyDescent="0.2">
      <c r="B546" s="19" t="s">
        <v>4220</v>
      </c>
      <c r="C546" s="19"/>
      <c r="D546" s="428" t="s">
        <v>4221</v>
      </c>
      <c r="E546" s="421">
        <v>486452.60000000003</v>
      </c>
      <c r="F546" s="421">
        <v>486452.60000000003</v>
      </c>
      <c r="G546" s="421">
        <v>63736.4</v>
      </c>
      <c r="H546" s="421">
        <v>0</v>
      </c>
      <c r="I546" s="421">
        <v>0</v>
      </c>
      <c r="J546" s="421">
        <v>0</v>
      </c>
      <c r="K546" s="421">
        <v>0</v>
      </c>
      <c r="L546" s="421">
        <v>0</v>
      </c>
      <c r="M546" s="421">
        <v>0</v>
      </c>
      <c r="N546" s="421">
        <v>0</v>
      </c>
      <c r="O546" s="421">
        <v>486452.60000000003</v>
      </c>
    </row>
    <row r="547" spans="2:15" ht="25.5" x14ac:dyDescent="0.2">
      <c r="B547" s="24" t="s">
        <v>4222</v>
      </c>
      <c r="C547" s="24" t="s">
        <v>1375</v>
      </c>
      <c r="D547" s="425" t="s">
        <v>4223</v>
      </c>
      <c r="E547" s="325">
        <v>95420.3</v>
      </c>
      <c r="F547" s="325">
        <v>95420.3</v>
      </c>
      <c r="G547" s="325">
        <v>63736.4</v>
      </c>
      <c r="H547" s="325">
        <v>0</v>
      </c>
      <c r="I547" s="325">
        <v>0</v>
      </c>
      <c r="J547" s="325">
        <v>0</v>
      </c>
      <c r="K547" s="325">
        <v>0</v>
      </c>
      <c r="L547" s="325">
        <v>0</v>
      </c>
      <c r="M547" s="325">
        <v>0</v>
      </c>
      <c r="N547" s="325">
        <v>0</v>
      </c>
      <c r="O547" s="325">
        <v>95420.3</v>
      </c>
    </row>
    <row r="548" spans="2:15" ht="25.5" x14ac:dyDescent="0.2">
      <c r="B548" s="24" t="s">
        <v>4224</v>
      </c>
      <c r="C548" s="24" t="s">
        <v>1375</v>
      </c>
      <c r="D548" s="25" t="s">
        <v>4225</v>
      </c>
      <c r="E548" s="26">
        <v>391032.3</v>
      </c>
      <c r="F548" s="26">
        <v>391032.3</v>
      </c>
      <c r="G548" s="26">
        <v>0</v>
      </c>
      <c r="H548" s="26">
        <v>0</v>
      </c>
      <c r="I548" s="26">
        <v>0</v>
      </c>
      <c r="J548" s="26">
        <v>0</v>
      </c>
      <c r="K548" s="26">
        <v>0</v>
      </c>
      <c r="L548" s="26">
        <v>0</v>
      </c>
      <c r="M548" s="26">
        <v>0</v>
      </c>
      <c r="N548" s="26">
        <v>0</v>
      </c>
      <c r="O548" s="26">
        <f>J548+E548</f>
        <v>391032.3</v>
      </c>
    </row>
    <row r="549" spans="2:15" ht="38.25" x14ac:dyDescent="0.2">
      <c r="B549" s="18" t="s">
        <v>4226</v>
      </c>
      <c r="C549" s="19"/>
      <c r="D549" s="427" t="s">
        <v>2459</v>
      </c>
      <c r="E549" s="320">
        <v>53258</v>
      </c>
      <c r="F549" s="320">
        <v>53258</v>
      </c>
      <c r="G549" s="320">
        <v>40260.300000000003</v>
      </c>
      <c r="H549" s="320">
        <v>2075.4</v>
      </c>
      <c r="I549" s="320">
        <v>0</v>
      </c>
      <c r="J549" s="320">
        <v>140</v>
      </c>
      <c r="K549" s="320">
        <v>140</v>
      </c>
      <c r="L549" s="320">
        <v>0</v>
      </c>
      <c r="M549" s="320">
        <v>20</v>
      </c>
      <c r="N549" s="320">
        <v>0</v>
      </c>
      <c r="O549" s="320">
        <v>53398</v>
      </c>
    </row>
    <row r="550" spans="2:15" ht="54" x14ac:dyDescent="0.2">
      <c r="B550" s="19" t="s">
        <v>2460</v>
      </c>
      <c r="C550" s="19"/>
      <c r="D550" s="428" t="s">
        <v>2461</v>
      </c>
      <c r="E550" s="421">
        <v>53258</v>
      </c>
      <c r="F550" s="421">
        <v>53258</v>
      </c>
      <c r="G550" s="421">
        <v>40260.300000000003</v>
      </c>
      <c r="H550" s="421">
        <v>2075.4</v>
      </c>
      <c r="I550" s="421">
        <v>0</v>
      </c>
      <c r="J550" s="421">
        <v>140</v>
      </c>
      <c r="K550" s="421">
        <v>140</v>
      </c>
      <c r="L550" s="421">
        <v>0</v>
      </c>
      <c r="M550" s="421">
        <v>20</v>
      </c>
      <c r="N550" s="421">
        <v>0</v>
      </c>
      <c r="O550" s="421">
        <v>53398</v>
      </c>
    </row>
    <row r="551" spans="2:15" ht="38.25" x14ac:dyDescent="0.2">
      <c r="B551" s="24" t="s">
        <v>2462</v>
      </c>
      <c r="C551" s="24" t="s">
        <v>4356</v>
      </c>
      <c r="D551" s="425" t="s">
        <v>2463</v>
      </c>
      <c r="E551" s="325">
        <v>53258</v>
      </c>
      <c r="F551" s="325">
        <v>53258</v>
      </c>
      <c r="G551" s="325">
        <v>40260.300000000003</v>
      </c>
      <c r="H551" s="325">
        <v>2075.4</v>
      </c>
      <c r="I551" s="325">
        <v>0</v>
      </c>
      <c r="J551" s="325">
        <v>140</v>
      </c>
      <c r="K551" s="325">
        <v>140</v>
      </c>
      <c r="L551" s="325">
        <v>0</v>
      </c>
      <c r="M551" s="325">
        <v>20</v>
      </c>
      <c r="N551" s="325">
        <v>0</v>
      </c>
      <c r="O551" s="325">
        <v>53398</v>
      </c>
    </row>
    <row r="552" spans="2:15" ht="25.5" x14ac:dyDescent="0.2">
      <c r="B552" s="18" t="s">
        <v>2464</v>
      </c>
      <c r="C552" s="19"/>
      <c r="D552" s="427" t="s">
        <v>2465</v>
      </c>
      <c r="E552" s="320">
        <v>2469899.3000000003</v>
      </c>
      <c r="F552" s="320">
        <v>125530.6</v>
      </c>
      <c r="G552" s="320">
        <v>87086.900000000009</v>
      </c>
      <c r="H552" s="320">
        <v>10906.9</v>
      </c>
      <c r="I552" s="320">
        <v>2344368.7000000002</v>
      </c>
      <c r="J552" s="320">
        <v>929045</v>
      </c>
      <c r="K552" s="320">
        <v>3129.6</v>
      </c>
      <c r="L552" s="320">
        <v>913.6</v>
      </c>
      <c r="M552" s="320">
        <v>450.40000000000003</v>
      </c>
      <c r="N552" s="320">
        <v>925915.4</v>
      </c>
      <c r="O552" s="320">
        <v>3398944.3000000003</v>
      </c>
    </row>
    <row r="553" spans="2:15" ht="27" x14ac:dyDescent="0.2">
      <c r="B553" s="19" t="s">
        <v>2466</v>
      </c>
      <c r="C553" s="19"/>
      <c r="D553" s="428" t="s">
        <v>2467</v>
      </c>
      <c r="E553" s="421">
        <v>2469899.3000000003</v>
      </c>
      <c r="F553" s="421">
        <v>125530.6</v>
      </c>
      <c r="G553" s="421">
        <v>87086.900000000009</v>
      </c>
      <c r="H553" s="421">
        <v>10906.9</v>
      </c>
      <c r="I553" s="421">
        <v>2344368.7000000002</v>
      </c>
      <c r="J553" s="421">
        <v>929045</v>
      </c>
      <c r="K553" s="421">
        <v>3129.6</v>
      </c>
      <c r="L553" s="421">
        <v>913.6</v>
      </c>
      <c r="M553" s="421">
        <v>450.40000000000003</v>
      </c>
      <c r="N553" s="421">
        <v>925915.4</v>
      </c>
      <c r="O553" s="421">
        <v>3398944.3000000003</v>
      </c>
    </row>
    <row r="554" spans="2:15" ht="25.5" x14ac:dyDescent="0.2">
      <c r="B554" s="24" t="s">
        <v>2468</v>
      </c>
      <c r="C554" s="24" t="s">
        <v>4359</v>
      </c>
      <c r="D554" s="425" t="s">
        <v>2469</v>
      </c>
      <c r="E554" s="325">
        <v>11971.9</v>
      </c>
      <c r="F554" s="325">
        <v>11971.9</v>
      </c>
      <c r="G554" s="325">
        <v>8636</v>
      </c>
      <c r="H554" s="325">
        <v>1119.2</v>
      </c>
      <c r="I554" s="325">
        <v>0</v>
      </c>
      <c r="J554" s="325">
        <v>50</v>
      </c>
      <c r="K554" s="325">
        <v>50</v>
      </c>
      <c r="L554" s="325">
        <v>0</v>
      </c>
      <c r="M554" s="325">
        <v>0</v>
      </c>
      <c r="N554" s="325">
        <v>0</v>
      </c>
      <c r="O554" s="325">
        <v>12021.9</v>
      </c>
    </row>
    <row r="555" spans="2:15" ht="76.5" x14ac:dyDescent="0.2">
      <c r="B555" s="24" t="s">
        <v>2470</v>
      </c>
      <c r="C555" s="24" t="s">
        <v>2471</v>
      </c>
      <c r="D555" s="25" t="s">
        <v>2472</v>
      </c>
      <c r="E555" s="26">
        <v>223600</v>
      </c>
      <c r="F555" s="26">
        <v>0</v>
      </c>
      <c r="G555" s="26">
        <v>0</v>
      </c>
      <c r="H555" s="26">
        <v>0</v>
      </c>
      <c r="I555" s="26">
        <v>223600</v>
      </c>
      <c r="J555" s="26">
        <v>0</v>
      </c>
      <c r="K555" s="26">
        <v>0</v>
      </c>
      <c r="L555" s="26">
        <v>0</v>
      </c>
      <c r="M555" s="26">
        <v>0</v>
      </c>
      <c r="N555" s="26">
        <v>0</v>
      </c>
      <c r="O555" s="26">
        <f>J555+E555</f>
        <v>223600</v>
      </c>
    </row>
    <row r="556" spans="2:15" ht="44.85" customHeight="1" x14ac:dyDescent="0.2">
      <c r="B556" s="24" t="s">
        <v>2473</v>
      </c>
      <c r="C556" s="24" t="s">
        <v>2698</v>
      </c>
      <c r="D556" s="425" t="s">
        <v>251</v>
      </c>
      <c r="E556" s="325">
        <v>5012.8999999999996</v>
      </c>
      <c r="F556" s="325">
        <v>5012.8999999999996</v>
      </c>
      <c r="G556" s="325">
        <v>3119.8</v>
      </c>
      <c r="H556" s="325">
        <v>909.7</v>
      </c>
      <c r="I556" s="325">
        <v>0</v>
      </c>
      <c r="J556" s="325">
        <v>235</v>
      </c>
      <c r="K556" s="325">
        <v>215</v>
      </c>
      <c r="L556" s="325">
        <v>13</v>
      </c>
      <c r="M556" s="325">
        <v>53</v>
      </c>
      <c r="N556" s="325">
        <v>20</v>
      </c>
      <c r="O556" s="325">
        <v>5247.9000000000005</v>
      </c>
    </row>
    <row r="557" spans="2:15" ht="25.5" x14ac:dyDescent="0.2">
      <c r="B557" s="24" t="s">
        <v>2474</v>
      </c>
      <c r="C557" s="24" t="s">
        <v>4359</v>
      </c>
      <c r="D557" s="425" t="s">
        <v>2475</v>
      </c>
      <c r="E557" s="325">
        <v>110545.8</v>
      </c>
      <c r="F557" s="325">
        <v>108545.8</v>
      </c>
      <c r="G557" s="325">
        <v>75331.100000000006</v>
      </c>
      <c r="H557" s="325">
        <v>8878</v>
      </c>
      <c r="I557" s="325">
        <v>2000</v>
      </c>
      <c r="J557" s="325">
        <v>2960</v>
      </c>
      <c r="K557" s="325">
        <v>2864.6</v>
      </c>
      <c r="L557" s="325">
        <v>900.6</v>
      </c>
      <c r="M557" s="325">
        <v>397.40000000000003</v>
      </c>
      <c r="N557" s="325">
        <v>95.4</v>
      </c>
      <c r="O557" s="325">
        <v>113505.8</v>
      </c>
    </row>
    <row r="558" spans="2:15" ht="16.350000000000001" customHeight="1" x14ac:dyDescent="0.2">
      <c r="B558" s="24" t="s">
        <v>2476</v>
      </c>
      <c r="C558" s="24" t="s">
        <v>4078</v>
      </c>
      <c r="D558" s="25" t="s">
        <v>3386</v>
      </c>
      <c r="E558" s="26">
        <v>264401</v>
      </c>
      <c r="F558" s="26">
        <v>0</v>
      </c>
      <c r="G558" s="26">
        <v>0</v>
      </c>
      <c r="H558" s="26">
        <v>0</v>
      </c>
      <c r="I558" s="26">
        <v>264401</v>
      </c>
      <c r="J558" s="26">
        <v>0</v>
      </c>
      <c r="K558" s="26">
        <v>0</v>
      </c>
      <c r="L558" s="26">
        <v>0</v>
      </c>
      <c r="M558" s="26">
        <v>0</v>
      </c>
      <c r="N558" s="26">
        <v>0</v>
      </c>
      <c r="O558" s="26">
        <f>J558+E558</f>
        <v>264401</v>
      </c>
    </row>
    <row r="559" spans="2:15" ht="72.75" customHeight="1" x14ac:dyDescent="0.2">
      <c r="B559" s="24" t="s">
        <v>3387</v>
      </c>
      <c r="C559" s="24" t="s">
        <v>4359</v>
      </c>
      <c r="D559" s="25" t="s">
        <v>3388</v>
      </c>
      <c r="E559" s="26">
        <v>1854367.7</v>
      </c>
      <c r="F559" s="26">
        <v>0</v>
      </c>
      <c r="G559" s="26">
        <v>0</v>
      </c>
      <c r="H559" s="26">
        <v>0</v>
      </c>
      <c r="I559" s="26">
        <v>1854367.7</v>
      </c>
      <c r="J559" s="26">
        <v>0</v>
      </c>
      <c r="K559" s="26">
        <v>0</v>
      </c>
      <c r="L559" s="26">
        <v>0</v>
      </c>
      <c r="M559" s="26">
        <v>0</v>
      </c>
      <c r="N559" s="26">
        <v>0</v>
      </c>
      <c r="O559" s="26">
        <f>J559+E559</f>
        <v>1854367.7</v>
      </c>
    </row>
    <row r="560" spans="2:15" ht="127.15" customHeight="1" x14ac:dyDescent="0.2">
      <c r="B560" s="24" t="s">
        <v>3389</v>
      </c>
      <c r="C560" s="24" t="s">
        <v>2791</v>
      </c>
      <c r="D560" s="25" t="s">
        <v>1866</v>
      </c>
      <c r="E560" s="26">
        <v>0</v>
      </c>
      <c r="F560" s="26">
        <v>0</v>
      </c>
      <c r="G560" s="26">
        <v>0</v>
      </c>
      <c r="H560" s="26">
        <v>0</v>
      </c>
      <c r="I560" s="26">
        <v>0</v>
      </c>
      <c r="J560" s="26">
        <v>925800</v>
      </c>
      <c r="K560" s="26">
        <v>0</v>
      </c>
      <c r="L560" s="26">
        <v>0</v>
      </c>
      <c r="M560" s="26">
        <v>0</v>
      </c>
      <c r="N560" s="26">
        <v>925800</v>
      </c>
      <c r="O560" s="26">
        <f>J560+E560</f>
        <v>925800</v>
      </c>
    </row>
    <row r="561" spans="2:15" ht="55.15" customHeight="1" x14ac:dyDescent="0.2">
      <c r="B561" s="18" t="s">
        <v>3390</v>
      </c>
      <c r="C561" s="19"/>
      <c r="D561" s="427" t="s">
        <v>3391</v>
      </c>
      <c r="E561" s="320">
        <v>25349.600000000002</v>
      </c>
      <c r="F561" s="320">
        <v>23349.600000000002</v>
      </c>
      <c r="G561" s="320">
        <v>14804.6</v>
      </c>
      <c r="H561" s="320">
        <v>488</v>
      </c>
      <c r="I561" s="320">
        <v>2000</v>
      </c>
      <c r="J561" s="320">
        <v>0</v>
      </c>
      <c r="K561" s="320">
        <v>0</v>
      </c>
      <c r="L561" s="320">
        <v>0</v>
      </c>
      <c r="M561" s="320">
        <v>0</v>
      </c>
      <c r="N561" s="320">
        <v>0</v>
      </c>
      <c r="O561" s="320">
        <v>25349.600000000002</v>
      </c>
    </row>
    <row r="562" spans="2:15" ht="67.5" x14ac:dyDescent="0.2">
      <c r="B562" s="19" t="s">
        <v>3392</v>
      </c>
      <c r="C562" s="19"/>
      <c r="D562" s="428" t="s">
        <v>3393</v>
      </c>
      <c r="E562" s="421">
        <v>25349.600000000002</v>
      </c>
      <c r="F562" s="421">
        <v>23349.600000000002</v>
      </c>
      <c r="G562" s="421">
        <v>14804.6</v>
      </c>
      <c r="H562" s="421">
        <v>488</v>
      </c>
      <c r="I562" s="421">
        <v>2000</v>
      </c>
      <c r="J562" s="421">
        <v>0</v>
      </c>
      <c r="K562" s="421">
        <v>0</v>
      </c>
      <c r="L562" s="421">
        <v>0</v>
      </c>
      <c r="M562" s="421">
        <v>0</v>
      </c>
      <c r="N562" s="421">
        <v>0</v>
      </c>
      <c r="O562" s="421">
        <v>25349.600000000002</v>
      </c>
    </row>
    <row r="563" spans="2:15" ht="51" x14ac:dyDescent="0.2">
      <c r="B563" s="24" t="s">
        <v>3394</v>
      </c>
      <c r="C563" s="24" t="s">
        <v>1375</v>
      </c>
      <c r="D563" s="425" t="s">
        <v>3395</v>
      </c>
      <c r="E563" s="325">
        <v>25349.600000000002</v>
      </c>
      <c r="F563" s="325">
        <v>23349.600000000002</v>
      </c>
      <c r="G563" s="325">
        <v>14804.6</v>
      </c>
      <c r="H563" s="325">
        <v>488</v>
      </c>
      <c r="I563" s="325">
        <v>2000</v>
      </c>
      <c r="J563" s="325">
        <v>0</v>
      </c>
      <c r="K563" s="325">
        <v>0</v>
      </c>
      <c r="L563" s="325">
        <v>0</v>
      </c>
      <c r="M563" s="325">
        <v>0</v>
      </c>
      <c r="N563" s="325">
        <v>0</v>
      </c>
      <c r="O563" s="325">
        <v>25349.600000000002</v>
      </c>
    </row>
    <row r="564" spans="2:15" ht="25.5" x14ac:dyDescent="0.2">
      <c r="B564" s="18" t="s">
        <v>3396</v>
      </c>
      <c r="C564" s="19"/>
      <c r="D564" s="427" t="s">
        <v>3397</v>
      </c>
      <c r="E564" s="320">
        <v>28593.100000000002</v>
      </c>
      <c r="F564" s="320">
        <v>23790.9</v>
      </c>
      <c r="G564" s="320">
        <v>17484.8</v>
      </c>
      <c r="H564" s="320">
        <v>913.6</v>
      </c>
      <c r="I564" s="320">
        <v>4802.2</v>
      </c>
      <c r="J564" s="320">
        <v>5.0999999999999996</v>
      </c>
      <c r="K564" s="320">
        <v>5.0999999999999996</v>
      </c>
      <c r="L564" s="320">
        <v>0</v>
      </c>
      <c r="M564" s="320">
        <v>3</v>
      </c>
      <c r="N564" s="320">
        <v>0</v>
      </c>
      <c r="O564" s="320">
        <v>28598.2</v>
      </c>
    </row>
    <row r="565" spans="2:15" ht="40.5" x14ac:dyDescent="0.2">
      <c r="B565" s="19" t="s">
        <v>3398</v>
      </c>
      <c r="C565" s="19"/>
      <c r="D565" s="428" t="s">
        <v>3399</v>
      </c>
      <c r="E565" s="421">
        <v>28593.100000000002</v>
      </c>
      <c r="F565" s="421">
        <v>23790.9</v>
      </c>
      <c r="G565" s="421">
        <v>17484.8</v>
      </c>
      <c r="H565" s="421">
        <v>913.6</v>
      </c>
      <c r="I565" s="421">
        <v>4802.2</v>
      </c>
      <c r="J565" s="421">
        <v>5.0999999999999996</v>
      </c>
      <c r="K565" s="421">
        <v>5.0999999999999996</v>
      </c>
      <c r="L565" s="421">
        <v>0</v>
      </c>
      <c r="M565" s="421">
        <v>3</v>
      </c>
      <c r="N565" s="421">
        <v>0</v>
      </c>
      <c r="O565" s="421">
        <v>28598.2</v>
      </c>
    </row>
    <row r="566" spans="2:15" ht="38.25" x14ac:dyDescent="0.2">
      <c r="B566" s="24" t="s">
        <v>3400</v>
      </c>
      <c r="C566" s="24" t="s">
        <v>1380</v>
      </c>
      <c r="D566" s="425" t="s">
        <v>3401</v>
      </c>
      <c r="E566" s="325">
        <v>28593.100000000002</v>
      </c>
      <c r="F566" s="325">
        <v>23790.9</v>
      </c>
      <c r="G566" s="325">
        <v>17484.8</v>
      </c>
      <c r="H566" s="325">
        <v>913.6</v>
      </c>
      <c r="I566" s="325">
        <v>4802.2</v>
      </c>
      <c r="J566" s="325">
        <v>5.0999999999999996</v>
      </c>
      <c r="K566" s="325">
        <v>5.0999999999999996</v>
      </c>
      <c r="L566" s="325">
        <v>0</v>
      </c>
      <c r="M566" s="325">
        <v>3</v>
      </c>
      <c r="N566" s="325">
        <v>0</v>
      </c>
      <c r="O566" s="325">
        <v>28598.2</v>
      </c>
    </row>
    <row r="567" spans="2:15" ht="25.5" x14ac:dyDescent="0.2">
      <c r="B567" s="18" t="s">
        <v>3402</v>
      </c>
      <c r="C567" s="19"/>
      <c r="D567" s="427" t="s">
        <v>3403</v>
      </c>
      <c r="E567" s="320">
        <v>70676.3</v>
      </c>
      <c r="F567" s="320">
        <v>51449.3</v>
      </c>
      <c r="G567" s="320">
        <v>28636.9</v>
      </c>
      <c r="H567" s="320">
        <v>0</v>
      </c>
      <c r="I567" s="320">
        <v>19227</v>
      </c>
      <c r="J567" s="320">
        <v>0</v>
      </c>
      <c r="K567" s="320">
        <v>0</v>
      </c>
      <c r="L567" s="320">
        <v>0</v>
      </c>
      <c r="M567" s="320">
        <v>0</v>
      </c>
      <c r="N567" s="320">
        <v>0</v>
      </c>
      <c r="O567" s="320">
        <v>70676.3</v>
      </c>
    </row>
    <row r="568" spans="2:15" ht="27" x14ac:dyDescent="0.2">
      <c r="B568" s="19" t="s">
        <v>3404</v>
      </c>
      <c r="C568" s="19"/>
      <c r="D568" s="428" t="s">
        <v>3405</v>
      </c>
      <c r="E568" s="421">
        <v>70676.3</v>
      </c>
      <c r="F568" s="421">
        <v>51449.3</v>
      </c>
      <c r="G568" s="421">
        <v>28636.9</v>
      </c>
      <c r="H568" s="421">
        <v>0</v>
      </c>
      <c r="I568" s="421">
        <v>19227</v>
      </c>
      <c r="J568" s="421">
        <v>0</v>
      </c>
      <c r="K568" s="421">
        <v>0</v>
      </c>
      <c r="L568" s="421">
        <v>0</v>
      </c>
      <c r="M568" s="421">
        <v>0</v>
      </c>
      <c r="N568" s="421">
        <v>0</v>
      </c>
      <c r="O568" s="421">
        <v>70676.3</v>
      </c>
    </row>
    <row r="569" spans="2:15" ht="46.9" customHeight="1" x14ac:dyDescent="0.2">
      <c r="B569" s="24" t="s">
        <v>3406</v>
      </c>
      <c r="C569" s="24" t="s">
        <v>4216</v>
      </c>
      <c r="D569" s="425" t="s">
        <v>3407</v>
      </c>
      <c r="E569" s="325">
        <v>70676.3</v>
      </c>
      <c r="F569" s="325">
        <v>51449.3</v>
      </c>
      <c r="G569" s="325">
        <v>28636.9</v>
      </c>
      <c r="H569" s="325">
        <v>0</v>
      </c>
      <c r="I569" s="325">
        <v>19227</v>
      </c>
      <c r="J569" s="325">
        <v>0</v>
      </c>
      <c r="K569" s="325">
        <v>0</v>
      </c>
      <c r="L569" s="325">
        <v>0</v>
      </c>
      <c r="M569" s="325">
        <v>0</v>
      </c>
      <c r="N569" s="325">
        <v>0</v>
      </c>
      <c r="O569" s="325">
        <v>70676.3</v>
      </c>
    </row>
    <row r="570" spans="2:15" ht="13.5" x14ac:dyDescent="0.2">
      <c r="B570" s="18" t="s">
        <v>3408</v>
      </c>
      <c r="C570" s="19"/>
      <c r="D570" s="427" t="s">
        <v>3409</v>
      </c>
      <c r="E570" s="320">
        <v>83607.199999999997</v>
      </c>
      <c r="F570" s="320">
        <v>83607.199999999997</v>
      </c>
      <c r="G570" s="320">
        <v>55674.8</v>
      </c>
      <c r="H570" s="320">
        <v>3795</v>
      </c>
      <c r="I570" s="320">
        <v>0</v>
      </c>
      <c r="J570" s="320">
        <v>0</v>
      </c>
      <c r="K570" s="320">
        <v>0</v>
      </c>
      <c r="L570" s="320">
        <v>0</v>
      </c>
      <c r="M570" s="320">
        <v>0</v>
      </c>
      <c r="N570" s="320">
        <v>0</v>
      </c>
      <c r="O570" s="320">
        <v>83607.199999999997</v>
      </c>
    </row>
    <row r="571" spans="2:15" ht="13.5" x14ac:dyDescent="0.2">
      <c r="B571" s="19" t="s">
        <v>3410</v>
      </c>
      <c r="C571" s="19"/>
      <c r="D571" s="428" t="s">
        <v>3411</v>
      </c>
      <c r="E571" s="421">
        <v>83607.199999999997</v>
      </c>
      <c r="F571" s="421">
        <v>83607.199999999997</v>
      </c>
      <c r="G571" s="421">
        <v>55674.8</v>
      </c>
      <c r="H571" s="421">
        <v>3795</v>
      </c>
      <c r="I571" s="421">
        <v>0</v>
      </c>
      <c r="J571" s="421">
        <v>0</v>
      </c>
      <c r="K571" s="421">
        <v>0</v>
      </c>
      <c r="L571" s="421">
        <v>0</v>
      </c>
      <c r="M571" s="421">
        <v>0</v>
      </c>
      <c r="N571" s="421">
        <v>0</v>
      </c>
      <c r="O571" s="421">
        <v>83607.199999999997</v>
      </c>
    </row>
    <row r="572" spans="2:15" ht="38.25" x14ac:dyDescent="0.2">
      <c r="B572" s="24" t="s">
        <v>3412</v>
      </c>
      <c r="C572" s="24" t="s">
        <v>1922</v>
      </c>
      <c r="D572" s="425" t="s">
        <v>3413</v>
      </c>
      <c r="E572" s="325">
        <v>83607.199999999997</v>
      </c>
      <c r="F572" s="325">
        <v>83607.199999999997</v>
      </c>
      <c r="G572" s="325">
        <v>55674.8</v>
      </c>
      <c r="H572" s="325">
        <v>3795</v>
      </c>
      <c r="I572" s="325">
        <v>0</v>
      </c>
      <c r="J572" s="325">
        <v>0</v>
      </c>
      <c r="K572" s="325">
        <v>0</v>
      </c>
      <c r="L572" s="325">
        <v>0</v>
      </c>
      <c r="M572" s="325">
        <v>0</v>
      </c>
      <c r="N572" s="325">
        <v>0</v>
      </c>
      <c r="O572" s="325">
        <v>83607.199999999997</v>
      </c>
    </row>
    <row r="573" spans="2:15" ht="13.5" x14ac:dyDescent="0.2">
      <c r="B573" s="18" t="s">
        <v>3414</v>
      </c>
      <c r="C573" s="19"/>
      <c r="D573" s="427" t="s">
        <v>3415</v>
      </c>
      <c r="E573" s="320">
        <v>5217842.5</v>
      </c>
      <c r="F573" s="320">
        <v>4848701.2</v>
      </c>
      <c r="G573" s="320">
        <v>3602302.9</v>
      </c>
      <c r="H573" s="320">
        <v>207563.9</v>
      </c>
      <c r="I573" s="320">
        <v>369141.3</v>
      </c>
      <c r="J573" s="320">
        <v>330000</v>
      </c>
      <c r="K573" s="320">
        <v>95006.400000000009</v>
      </c>
      <c r="L573" s="320">
        <v>22071.4</v>
      </c>
      <c r="M573" s="320">
        <v>20939.100000000002</v>
      </c>
      <c r="N573" s="320">
        <v>234993.6</v>
      </c>
      <c r="O573" s="320">
        <v>5547842.5</v>
      </c>
    </row>
    <row r="574" spans="2:15" ht="27" x14ac:dyDescent="0.2">
      <c r="B574" s="19" t="s">
        <v>3416</v>
      </c>
      <c r="C574" s="19"/>
      <c r="D574" s="428" t="s">
        <v>3417</v>
      </c>
      <c r="E574" s="421">
        <v>5208221.8</v>
      </c>
      <c r="F574" s="421">
        <v>4847221.8</v>
      </c>
      <c r="G574" s="421">
        <v>3602302.9</v>
      </c>
      <c r="H574" s="421">
        <v>207563.9</v>
      </c>
      <c r="I574" s="421">
        <v>361000</v>
      </c>
      <c r="J574" s="421">
        <v>330000</v>
      </c>
      <c r="K574" s="421">
        <v>95006.400000000009</v>
      </c>
      <c r="L574" s="421">
        <v>22071.4</v>
      </c>
      <c r="M574" s="421">
        <v>20939.100000000002</v>
      </c>
      <c r="N574" s="421">
        <v>234993.6</v>
      </c>
      <c r="O574" s="421">
        <v>5538221.7999999998</v>
      </c>
    </row>
    <row r="575" spans="2:15" ht="38.25" x14ac:dyDescent="0.2">
      <c r="B575" s="24" t="s">
        <v>3418</v>
      </c>
      <c r="C575" s="24" t="s">
        <v>4216</v>
      </c>
      <c r="D575" s="425" t="s">
        <v>3419</v>
      </c>
      <c r="E575" s="325">
        <v>4963346.5</v>
      </c>
      <c r="F575" s="325">
        <v>4748346.5</v>
      </c>
      <c r="G575" s="325">
        <v>3602302.9</v>
      </c>
      <c r="H575" s="325">
        <v>169673.4</v>
      </c>
      <c r="I575" s="325">
        <v>215000</v>
      </c>
      <c r="J575" s="325">
        <v>32516.100000000002</v>
      </c>
      <c r="K575" s="325">
        <v>31481.200000000001</v>
      </c>
      <c r="L575" s="325">
        <v>4101.8</v>
      </c>
      <c r="M575" s="325">
        <v>8649.7000000000007</v>
      </c>
      <c r="N575" s="325">
        <v>1034.9000000000001</v>
      </c>
      <c r="O575" s="325">
        <v>4995862.6000000006</v>
      </c>
    </row>
    <row r="576" spans="2:15" ht="51" x14ac:dyDescent="0.2">
      <c r="B576" s="24" t="s">
        <v>3420</v>
      </c>
      <c r="C576" s="24" t="s">
        <v>632</v>
      </c>
      <c r="D576" s="25" t="s">
        <v>3421</v>
      </c>
      <c r="E576" s="26">
        <v>63403.5</v>
      </c>
      <c r="F576" s="26">
        <v>45903.5</v>
      </c>
      <c r="G576" s="26">
        <v>0</v>
      </c>
      <c r="H576" s="26">
        <v>23299.3</v>
      </c>
      <c r="I576" s="26">
        <v>17500</v>
      </c>
      <c r="J576" s="26">
        <v>58967.199999999997</v>
      </c>
      <c r="K576" s="26">
        <v>55870.1</v>
      </c>
      <c r="L576" s="26">
        <v>16132</v>
      </c>
      <c r="M576" s="26">
        <v>11389.4</v>
      </c>
      <c r="N576" s="26">
        <v>3097.1</v>
      </c>
      <c r="O576" s="26">
        <f t="shared" ref="O576:O582" si="5">J576+E576</f>
        <v>122370.7</v>
      </c>
    </row>
    <row r="577" spans="2:15" ht="51" x14ac:dyDescent="0.2">
      <c r="B577" s="24" t="s">
        <v>3422</v>
      </c>
      <c r="C577" s="24" t="s">
        <v>958</v>
      </c>
      <c r="D577" s="25" t="s">
        <v>3423</v>
      </c>
      <c r="E577" s="26">
        <v>31934</v>
      </c>
      <c r="F577" s="26">
        <v>29434</v>
      </c>
      <c r="G577" s="26">
        <v>0</v>
      </c>
      <c r="H577" s="26">
        <v>14591.2</v>
      </c>
      <c r="I577" s="26">
        <v>2500</v>
      </c>
      <c r="J577" s="26">
        <v>8416.7000000000007</v>
      </c>
      <c r="K577" s="26">
        <v>7655.1</v>
      </c>
      <c r="L577" s="26">
        <v>1837.6</v>
      </c>
      <c r="M577" s="26">
        <v>900</v>
      </c>
      <c r="N577" s="26">
        <v>761.6</v>
      </c>
      <c r="O577" s="26">
        <f t="shared" si="5"/>
        <v>40350.699999999997</v>
      </c>
    </row>
    <row r="578" spans="2:15" ht="38.25" x14ac:dyDescent="0.2">
      <c r="B578" s="24" t="s">
        <v>3424</v>
      </c>
      <c r="C578" s="24" t="s">
        <v>970</v>
      </c>
      <c r="D578" s="25" t="s">
        <v>3425</v>
      </c>
      <c r="E578" s="26">
        <v>120000</v>
      </c>
      <c r="F578" s="26">
        <v>0</v>
      </c>
      <c r="G578" s="26">
        <v>0</v>
      </c>
      <c r="H578" s="26">
        <v>0</v>
      </c>
      <c r="I578" s="26">
        <v>120000</v>
      </c>
      <c r="J578" s="26">
        <v>100</v>
      </c>
      <c r="K578" s="26">
        <v>0</v>
      </c>
      <c r="L578" s="26">
        <v>0</v>
      </c>
      <c r="M578" s="26">
        <v>0</v>
      </c>
      <c r="N578" s="26">
        <v>100</v>
      </c>
      <c r="O578" s="26">
        <f t="shared" si="5"/>
        <v>120100</v>
      </c>
    </row>
    <row r="579" spans="2:15" ht="51" x14ac:dyDescent="0.2">
      <c r="B579" s="24" t="s">
        <v>3426</v>
      </c>
      <c r="C579" s="24" t="s">
        <v>4216</v>
      </c>
      <c r="D579" s="25" t="s">
        <v>1805</v>
      </c>
      <c r="E579" s="26">
        <v>29537.8</v>
      </c>
      <c r="F579" s="26">
        <v>23537.8</v>
      </c>
      <c r="G579" s="26">
        <v>0</v>
      </c>
      <c r="H579" s="26">
        <v>0</v>
      </c>
      <c r="I579" s="26">
        <v>6000</v>
      </c>
      <c r="J579" s="26">
        <v>0</v>
      </c>
      <c r="K579" s="26">
        <v>0</v>
      </c>
      <c r="L579" s="26">
        <v>0</v>
      </c>
      <c r="M579" s="26">
        <v>0</v>
      </c>
      <c r="N579" s="26">
        <v>0</v>
      </c>
      <c r="O579" s="26">
        <f t="shared" si="5"/>
        <v>29537.8</v>
      </c>
    </row>
    <row r="580" spans="2:15" ht="42.75" customHeight="1" x14ac:dyDescent="0.2">
      <c r="B580" s="24" t="s">
        <v>1806</v>
      </c>
      <c r="C580" s="24" t="s">
        <v>611</v>
      </c>
      <c r="D580" s="25" t="s">
        <v>1807</v>
      </c>
      <c r="E580" s="26">
        <v>0</v>
      </c>
      <c r="F580" s="26">
        <v>0</v>
      </c>
      <c r="G580" s="26">
        <v>0</v>
      </c>
      <c r="H580" s="26">
        <v>0</v>
      </c>
      <c r="I580" s="26">
        <v>0</v>
      </c>
      <c r="J580" s="26">
        <v>230000</v>
      </c>
      <c r="K580" s="26">
        <v>0</v>
      </c>
      <c r="L580" s="26">
        <v>0</v>
      </c>
      <c r="M580" s="26">
        <v>0</v>
      </c>
      <c r="N580" s="26">
        <v>230000</v>
      </c>
      <c r="O580" s="26">
        <f t="shared" si="5"/>
        <v>230000</v>
      </c>
    </row>
    <row r="581" spans="2:15" ht="27" x14ac:dyDescent="0.2">
      <c r="B581" s="19" t="s">
        <v>1808</v>
      </c>
      <c r="C581" s="19"/>
      <c r="D581" s="22" t="s">
        <v>1809</v>
      </c>
      <c r="E581" s="23">
        <v>9620.7000000000007</v>
      </c>
      <c r="F581" s="23">
        <v>1479.4</v>
      </c>
      <c r="G581" s="23">
        <v>0</v>
      </c>
      <c r="H581" s="23">
        <v>0</v>
      </c>
      <c r="I581" s="23">
        <v>8141.3</v>
      </c>
      <c r="J581" s="23">
        <v>0</v>
      </c>
      <c r="K581" s="23">
        <v>0</v>
      </c>
      <c r="L581" s="23">
        <v>0</v>
      </c>
      <c r="M581" s="23">
        <v>0</v>
      </c>
      <c r="N581" s="23">
        <v>0</v>
      </c>
      <c r="O581" s="23">
        <f t="shared" si="5"/>
        <v>9620.7000000000007</v>
      </c>
    </row>
    <row r="582" spans="2:15" ht="38.25" x14ac:dyDescent="0.2">
      <c r="B582" s="24" t="s">
        <v>1810</v>
      </c>
      <c r="C582" s="24" t="s">
        <v>4216</v>
      </c>
      <c r="D582" s="25" t="s">
        <v>1811</v>
      </c>
      <c r="E582" s="26">
        <v>9620.7000000000007</v>
      </c>
      <c r="F582" s="26">
        <v>1479.4</v>
      </c>
      <c r="G582" s="26">
        <v>0</v>
      </c>
      <c r="H582" s="26">
        <v>0</v>
      </c>
      <c r="I582" s="26">
        <v>8141.3</v>
      </c>
      <c r="J582" s="26">
        <v>0</v>
      </c>
      <c r="K582" s="26">
        <v>0</v>
      </c>
      <c r="L582" s="26">
        <v>0</v>
      </c>
      <c r="M582" s="26">
        <v>0</v>
      </c>
      <c r="N582" s="26">
        <v>0</v>
      </c>
      <c r="O582" s="26">
        <f t="shared" si="5"/>
        <v>9620.7000000000007</v>
      </c>
    </row>
    <row r="583" spans="2:15" ht="13.5" x14ac:dyDescent="0.2">
      <c r="B583" s="18" t="s">
        <v>1812</v>
      </c>
      <c r="C583" s="19"/>
      <c r="D583" s="427" t="s">
        <v>1813</v>
      </c>
      <c r="E583" s="320">
        <v>2060645.5</v>
      </c>
      <c r="F583" s="320">
        <v>111182.40000000001</v>
      </c>
      <c r="G583" s="320">
        <v>58300.6</v>
      </c>
      <c r="H583" s="320">
        <v>4744.1000000000004</v>
      </c>
      <c r="I583" s="320">
        <v>1949463.1</v>
      </c>
      <c r="J583" s="320">
        <v>593711.19999999995</v>
      </c>
      <c r="K583" s="320">
        <v>9625.1</v>
      </c>
      <c r="L583" s="320">
        <v>801.30000000000007</v>
      </c>
      <c r="M583" s="320">
        <v>2495.7000000000003</v>
      </c>
      <c r="N583" s="320">
        <v>584086.1</v>
      </c>
      <c r="O583" s="320">
        <v>2654356.7000000002</v>
      </c>
    </row>
    <row r="584" spans="2:15" ht="13.5" x14ac:dyDescent="0.2">
      <c r="B584" s="19" t="s">
        <v>1814</v>
      </c>
      <c r="C584" s="19"/>
      <c r="D584" s="428" t="s">
        <v>1813</v>
      </c>
      <c r="E584" s="421">
        <v>2060645.5</v>
      </c>
      <c r="F584" s="421">
        <v>111182.40000000001</v>
      </c>
      <c r="G584" s="421">
        <v>58300.6</v>
      </c>
      <c r="H584" s="421">
        <v>4744.1000000000004</v>
      </c>
      <c r="I584" s="421">
        <v>1949463.1</v>
      </c>
      <c r="J584" s="421">
        <v>593711.19999999995</v>
      </c>
      <c r="K584" s="421">
        <v>9625.1</v>
      </c>
      <c r="L584" s="421">
        <v>801.30000000000007</v>
      </c>
      <c r="M584" s="421">
        <v>2495.7000000000003</v>
      </c>
      <c r="N584" s="421">
        <v>584086.1</v>
      </c>
      <c r="O584" s="421">
        <v>2654356.7000000002</v>
      </c>
    </row>
    <row r="585" spans="2:15" ht="38.25" x14ac:dyDescent="0.2">
      <c r="B585" s="24" t="s">
        <v>1815</v>
      </c>
      <c r="C585" s="24" t="s">
        <v>1395</v>
      </c>
      <c r="D585" s="425" t="s">
        <v>1816</v>
      </c>
      <c r="E585" s="325">
        <v>62237</v>
      </c>
      <c r="F585" s="325">
        <v>62237</v>
      </c>
      <c r="G585" s="325">
        <v>27495.4</v>
      </c>
      <c r="H585" s="325">
        <v>776.1</v>
      </c>
      <c r="I585" s="325">
        <v>0</v>
      </c>
      <c r="J585" s="325">
        <v>8377.2999999999993</v>
      </c>
      <c r="K585" s="325">
        <v>8055.5</v>
      </c>
      <c r="L585" s="325">
        <v>0</v>
      </c>
      <c r="M585" s="325">
        <v>2354.5</v>
      </c>
      <c r="N585" s="325">
        <v>321.8</v>
      </c>
      <c r="O585" s="325">
        <v>70614.3</v>
      </c>
    </row>
    <row r="586" spans="2:15" ht="138.6" customHeight="1" x14ac:dyDescent="0.2">
      <c r="B586" s="24" t="s">
        <v>1817</v>
      </c>
      <c r="C586" s="24" t="s">
        <v>1395</v>
      </c>
      <c r="D586" s="425" t="s">
        <v>1241</v>
      </c>
      <c r="E586" s="325">
        <v>1919847.9000000001</v>
      </c>
      <c r="F586" s="325">
        <v>0</v>
      </c>
      <c r="G586" s="325">
        <v>0</v>
      </c>
      <c r="H586" s="325">
        <v>0</v>
      </c>
      <c r="I586" s="325">
        <v>1919847.9000000001</v>
      </c>
      <c r="J586" s="325">
        <v>578748.69999999995</v>
      </c>
      <c r="K586" s="325">
        <v>0</v>
      </c>
      <c r="L586" s="325">
        <v>0</v>
      </c>
      <c r="M586" s="325">
        <v>0</v>
      </c>
      <c r="N586" s="325">
        <v>578748.69999999995</v>
      </c>
      <c r="O586" s="325">
        <v>2498596.6</v>
      </c>
    </row>
    <row r="587" spans="2:15" ht="42.2" customHeight="1" x14ac:dyDescent="0.2">
      <c r="B587" s="24" t="s">
        <v>1818</v>
      </c>
      <c r="C587" s="24" t="s">
        <v>958</v>
      </c>
      <c r="D587" s="425" t="s">
        <v>1819</v>
      </c>
      <c r="E587" s="325">
        <v>2828.2000000000003</v>
      </c>
      <c r="F587" s="325">
        <v>2828.2000000000003</v>
      </c>
      <c r="G587" s="325">
        <v>0</v>
      </c>
      <c r="H587" s="325">
        <v>0</v>
      </c>
      <c r="I587" s="325">
        <v>0</v>
      </c>
      <c r="J587" s="325">
        <v>85.100000000000009</v>
      </c>
      <c r="K587" s="325">
        <v>85.100000000000009</v>
      </c>
      <c r="L587" s="325">
        <v>0</v>
      </c>
      <c r="M587" s="325">
        <v>0</v>
      </c>
      <c r="N587" s="325">
        <v>0</v>
      </c>
      <c r="O587" s="325">
        <v>2913.3</v>
      </c>
    </row>
    <row r="588" spans="2:15" ht="30.6" customHeight="1" x14ac:dyDescent="0.2">
      <c r="B588" s="24" t="s">
        <v>1820</v>
      </c>
      <c r="C588" s="24" t="s">
        <v>2485</v>
      </c>
      <c r="D588" s="425" t="s">
        <v>1821</v>
      </c>
      <c r="E588" s="325">
        <v>39626.400000000001</v>
      </c>
      <c r="F588" s="325">
        <v>39626.400000000001</v>
      </c>
      <c r="G588" s="325">
        <v>25606.100000000002</v>
      </c>
      <c r="H588" s="325">
        <v>3937.5</v>
      </c>
      <c r="I588" s="325">
        <v>0</v>
      </c>
      <c r="J588" s="325">
        <v>1289.3</v>
      </c>
      <c r="K588" s="325">
        <v>1273.7</v>
      </c>
      <c r="L588" s="325">
        <v>690.30000000000007</v>
      </c>
      <c r="M588" s="325">
        <v>130.4</v>
      </c>
      <c r="N588" s="325">
        <v>15.6</v>
      </c>
      <c r="O588" s="325">
        <v>40915.700000000004</v>
      </c>
    </row>
    <row r="589" spans="2:15" ht="63.75" x14ac:dyDescent="0.2">
      <c r="B589" s="24" t="s">
        <v>1822</v>
      </c>
      <c r="C589" s="24" t="s">
        <v>650</v>
      </c>
      <c r="D589" s="425" t="s">
        <v>1823</v>
      </c>
      <c r="E589" s="325">
        <v>29615.200000000001</v>
      </c>
      <c r="F589" s="325">
        <v>0</v>
      </c>
      <c r="G589" s="325">
        <v>0</v>
      </c>
      <c r="H589" s="325">
        <v>0</v>
      </c>
      <c r="I589" s="325">
        <v>29615.200000000001</v>
      </c>
      <c r="J589" s="325">
        <v>5000</v>
      </c>
      <c r="K589" s="325">
        <v>0</v>
      </c>
      <c r="L589" s="325">
        <v>0</v>
      </c>
      <c r="M589" s="325">
        <v>0</v>
      </c>
      <c r="N589" s="325">
        <v>5000</v>
      </c>
      <c r="O589" s="325">
        <v>34615.199999999997</v>
      </c>
    </row>
    <row r="590" spans="2:15" ht="63.75" x14ac:dyDescent="0.2">
      <c r="B590" s="24" t="s">
        <v>1824</v>
      </c>
      <c r="C590" s="24" t="s">
        <v>2479</v>
      </c>
      <c r="D590" s="425" t="s">
        <v>1825</v>
      </c>
      <c r="E590" s="325">
        <v>6490.8</v>
      </c>
      <c r="F590" s="325">
        <v>6490.8</v>
      </c>
      <c r="G590" s="325">
        <v>5199.1000000000004</v>
      </c>
      <c r="H590" s="325">
        <v>30.5</v>
      </c>
      <c r="I590" s="325">
        <v>0</v>
      </c>
      <c r="J590" s="325">
        <v>210.8</v>
      </c>
      <c r="K590" s="325">
        <v>210.8</v>
      </c>
      <c r="L590" s="325">
        <v>111</v>
      </c>
      <c r="M590" s="325">
        <v>10.8</v>
      </c>
      <c r="N590" s="325">
        <v>0</v>
      </c>
      <c r="O590" s="325">
        <v>6701.6</v>
      </c>
    </row>
    <row r="591" spans="2:15" ht="25.5" x14ac:dyDescent="0.2">
      <c r="B591" s="18" t="s">
        <v>1826</v>
      </c>
      <c r="C591" s="19"/>
      <c r="D591" s="427" t="s">
        <v>1827</v>
      </c>
      <c r="E591" s="320">
        <v>98841</v>
      </c>
      <c r="F591" s="320">
        <v>26398.600000000002</v>
      </c>
      <c r="G591" s="320">
        <v>15047.6</v>
      </c>
      <c r="H591" s="320">
        <v>1498.6000000000001</v>
      </c>
      <c r="I591" s="320">
        <v>72442.399999999994</v>
      </c>
      <c r="J591" s="320">
        <v>16597.900000000001</v>
      </c>
      <c r="K591" s="320">
        <v>12762</v>
      </c>
      <c r="L591" s="320">
        <v>6335.7</v>
      </c>
      <c r="M591" s="320">
        <v>1856.6000000000001</v>
      </c>
      <c r="N591" s="320">
        <v>3835.9</v>
      </c>
      <c r="O591" s="320">
        <v>115438.90000000001</v>
      </c>
    </row>
    <row r="592" spans="2:15" ht="27" x14ac:dyDescent="0.2">
      <c r="B592" s="19" t="s">
        <v>1828</v>
      </c>
      <c r="C592" s="19"/>
      <c r="D592" s="428" t="s">
        <v>1827</v>
      </c>
      <c r="E592" s="421">
        <v>98841</v>
      </c>
      <c r="F592" s="421">
        <v>26398.600000000002</v>
      </c>
      <c r="G592" s="421">
        <v>15047.6</v>
      </c>
      <c r="H592" s="421">
        <v>1498.6000000000001</v>
      </c>
      <c r="I592" s="421">
        <v>72442.399999999994</v>
      </c>
      <c r="J592" s="421">
        <v>16597.900000000001</v>
      </c>
      <c r="K592" s="421">
        <v>12762</v>
      </c>
      <c r="L592" s="421">
        <v>6335.7</v>
      </c>
      <c r="M592" s="421">
        <v>1856.6000000000001</v>
      </c>
      <c r="N592" s="421">
        <v>3835.9</v>
      </c>
      <c r="O592" s="421">
        <v>115438.90000000001</v>
      </c>
    </row>
    <row r="593" spans="2:15" ht="38.25" x14ac:dyDescent="0.2">
      <c r="B593" s="24" t="s">
        <v>1829</v>
      </c>
      <c r="C593" s="24" t="s">
        <v>2691</v>
      </c>
      <c r="D593" s="425" t="s">
        <v>1830</v>
      </c>
      <c r="E593" s="325">
        <v>11841.5</v>
      </c>
      <c r="F593" s="325">
        <v>11841.5</v>
      </c>
      <c r="G593" s="325">
        <v>4384</v>
      </c>
      <c r="H593" s="325">
        <v>496.5</v>
      </c>
      <c r="I593" s="325">
        <v>0</v>
      </c>
      <c r="J593" s="325">
        <v>754.4</v>
      </c>
      <c r="K593" s="325">
        <v>754.4</v>
      </c>
      <c r="L593" s="325">
        <v>210</v>
      </c>
      <c r="M593" s="325">
        <v>118</v>
      </c>
      <c r="N593" s="325">
        <v>0</v>
      </c>
      <c r="O593" s="325">
        <v>12595.9</v>
      </c>
    </row>
    <row r="594" spans="2:15" ht="125.65" customHeight="1" x14ac:dyDescent="0.2">
      <c r="B594" s="24" t="s">
        <v>1831</v>
      </c>
      <c r="C594" s="24" t="s">
        <v>1395</v>
      </c>
      <c r="D594" s="425" t="s">
        <v>1242</v>
      </c>
      <c r="E594" s="325">
        <v>72442.399999999994</v>
      </c>
      <c r="F594" s="325">
        <v>0</v>
      </c>
      <c r="G594" s="325">
        <v>0</v>
      </c>
      <c r="H594" s="325">
        <v>0</v>
      </c>
      <c r="I594" s="325">
        <v>72442.399999999994</v>
      </c>
      <c r="J594" s="325">
        <v>3635.9</v>
      </c>
      <c r="K594" s="325">
        <v>0</v>
      </c>
      <c r="L594" s="325">
        <v>0</v>
      </c>
      <c r="M594" s="325">
        <v>0</v>
      </c>
      <c r="N594" s="325">
        <v>3635.9</v>
      </c>
      <c r="O594" s="325">
        <v>76078.299999999988</v>
      </c>
    </row>
    <row r="595" spans="2:15" ht="51" x14ac:dyDescent="0.2">
      <c r="B595" s="24" t="s">
        <v>1832</v>
      </c>
      <c r="C595" s="24" t="s">
        <v>2479</v>
      </c>
      <c r="D595" s="425" t="s">
        <v>3459</v>
      </c>
      <c r="E595" s="325">
        <v>14557.1</v>
      </c>
      <c r="F595" s="325">
        <v>14557.1</v>
      </c>
      <c r="G595" s="325">
        <v>10663.6</v>
      </c>
      <c r="H595" s="325">
        <v>1002.1</v>
      </c>
      <c r="I595" s="325">
        <v>0</v>
      </c>
      <c r="J595" s="325">
        <v>12207.6</v>
      </c>
      <c r="K595" s="325">
        <v>12007.6</v>
      </c>
      <c r="L595" s="325">
        <v>6125.7</v>
      </c>
      <c r="M595" s="325">
        <v>1738.6000000000001</v>
      </c>
      <c r="N595" s="325">
        <v>200</v>
      </c>
      <c r="O595" s="325">
        <v>26764.7</v>
      </c>
    </row>
    <row r="596" spans="2:15" ht="25.5" x14ac:dyDescent="0.2">
      <c r="B596" s="18" t="s">
        <v>3460</v>
      </c>
      <c r="C596" s="19"/>
      <c r="D596" s="427" t="s">
        <v>3461</v>
      </c>
      <c r="E596" s="320">
        <v>1345377.8</v>
      </c>
      <c r="F596" s="320">
        <v>1073200.8</v>
      </c>
      <c r="G596" s="320">
        <v>482034.2</v>
      </c>
      <c r="H596" s="320">
        <v>108319.40000000001</v>
      </c>
      <c r="I596" s="320">
        <v>272177</v>
      </c>
      <c r="J596" s="320">
        <v>89761.2</v>
      </c>
      <c r="K596" s="320">
        <v>41983.3</v>
      </c>
      <c r="L596" s="320">
        <v>5788.6</v>
      </c>
      <c r="M596" s="320">
        <v>9320.4</v>
      </c>
      <c r="N596" s="320">
        <v>47777.9</v>
      </c>
      <c r="O596" s="320">
        <v>1435139</v>
      </c>
    </row>
    <row r="597" spans="2:15" ht="27" x14ac:dyDescent="0.2">
      <c r="B597" s="19" t="s">
        <v>3462</v>
      </c>
      <c r="C597" s="19"/>
      <c r="D597" s="428" t="s">
        <v>3461</v>
      </c>
      <c r="E597" s="421">
        <v>1345377.8</v>
      </c>
      <c r="F597" s="421">
        <v>1073200.8</v>
      </c>
      <c r="G597" s="421">
        <v>482034.2</v>
      </c>
      <c r="H597" s="421">
        <v>108319.40000000001</v>
      </c>
      <c r="I597" s="421">
        <v>272177</v>
      </c>
      <c r="J597" s="421">
        <v>89761.2</v>
      </c>
      <c r="K597" s="421">
        <v>41983.3</v>
      </c>
      <c r="L597" s="421">
        <v>5788.6</v>
      </c>
      <c r="M597" s="421">
        <v>9320.4</v>
      </c>
      <c r="N597" s="421">
        <v>47777.9</v>
      </c>
      <c r="O597" s="421">
        <v>1435139</v>
      </c>
    </row>
    <row r="598" spans="2:15" ht="127.5" x14ac:dyDescent="0.2">
      <c r="B598" s="24" t="s">
        <v>3463</v>
      </c>
      <c r="C598" s="24" t="s">
        <v>3464</v>
      </c>
      <c r="D598" s="425" t="s">
        <v>3811</v>
      </c>
      <c r="E598" s="325">
        <v>197202.7</v>
      </c>
      <c r="F598" s="325">
        <v>0</v>
      </c>
      <c r="G598" s="325">
        <v>0</v>
      </c>
      <c r="H598" s="325">
        <v>0</v>
      </c>
      <c r="I598" s="325">
        <v>197202.7</v>
      </c>
      <c r="J598" s="325">
        <v>46758.3</v>
      </c>
      <c r="K598" s="325">
        <v>0</v>
      </c>
      <c r="L598" s="325">
        <v>0</v>
      </c>
      <c r="M598" s="325">
        <v>0</v>
      </c>
      <c r="N598" s="325">
        <v>46758.3</v>
      </c>
      <c r="O598" s="325">
        <v>243961</v>
      </c>
    </row>
    <row r="599" spans="2:15" ht="102" x14ac:dyDescent="0.2">
      <c r="B599" s="24" t="s">
        <v>3465</v>
      </c>
      <c r="C599" s="24" t="s">
        <v>2026</v>
      </c>
      <c r="D599" s="425" t="s">
        <v>3466</v>
      </c>
      <c r="E599" s="325">
        <v>1062319.1000000001</v>
      </c>
      <c r="F599" s="325">
        <v>1062319.1000000001</v>
      </c>
      <c r="G599" s="325">
        <v>477445.10000000003</v>
      </c>
      <c r="H599" s="325">
        <v>108030.40000000001</v>
      </c>
      <c r="I599" s="325">
        <v>0</v>
      </c>
      <c r="J599" s="325">
        <v>42990.9</v>
      </c>
      <c r="K599" s="325">
        <v>41971.3</v>
      </c>
      <c r="L599" s="325">
        <v>5788.6</v>
      </c>
      <c r="M599" s="325">
        <v>9320.4</v>
      </c>
      <c r="N599" s="325">
        <v>1019.6</v>
      </c>
      <c r="O599" s="325">
        <v>1105310</v>
      </c>
    </row>
    <row r="600" spans="2:15" ht="38.25" x14ac:dyDescent="0.2">
      <c r="B600" s="24" t="s">
        <v>3467</v>
      </c>
      <c r="C600" s="24" t="s">
        <v>3464</v>
      </c>
      <c r="D600" s="425" t="s">
        <v>3468</v>
      </c>
      <c r="E600" s="325">
        <v>10881.7</v>
      </c>
      <c r="F600" s="325">
        <v>10881.7</v>
      </c>
      <c r="G600" s="325">
        <v>4589.1000000000004</v>
      </c>
      <c r="H600" s="325">
        <v>289</v>
      </c>
      <c r="I600" s="325">
        <v>0</v>
      </c>
      <c r="J600" s="325">
        <v>12</v>
      </c>
      <c r="K600" s="325">
        <v>12</v>
      </c>
      <c r="L600" s="325">
        <v>0</v>
      </c>
      <c r="M600" s="325">
        <v>0</v>
      </c>
      <c r="N600" s="325">
        <v>0</v>
      </c>
      <c r="O600" s="325">
        <v>10893.7</v>
      </c>
    </row>
    <row r="601" spans="2:15" ht="38.25" x14ac:dyDescent="0.2">
      <c r="B601" s="24" t="s">
        <v>3469</v>
      </c>
      <c r="C601" s="24" t="s">
        <v>2026</v>
      </c>
      <c r="D601" s="25" t="s">
        <v>3470</v>
      </c>
      <c r="E601" s="26">
        <v>74974.3</v>
      </c>
      <c r="F601" s="26">
        <v>0</v>
      </c>
      <c r="G601" s="26">
        <v>0</v>
      </c>
      <c r="H601" s="26">
        <v>0</v>
      </c>
      <c r="I601" s="26">
        <v>74974.3</v>
      </c>
      <c r="J601" s="26">
        <v>0</v>
      </c>
      <c r="K601" s="26">
        <v>0</v>
      </c>
      <c r="L601" s="26">
        <v>0</v>
      </c>
      <c r="M601" s="26">
        <v>0</v>
      </c>
      <c r="N601" s="26">
        <v>0</v>
      </c>
      <c r="O601" s="26">
        <f>J601+E601</f>
        <v>74974.3</v>
      </c>
    </row>
    <row r="602" spans="2:15" ht="25.5" x14ac:dyDescent="0.2">
      <c r="B602" s="18" t="s">
        <v>3471</v>
      </c>
      <c r="C602" s="19"/>
      <c r="D602" s="427" t="s">
        <v>3472</v>
      </c>
      <c r="E602" s="320">
        <v>16294.4</v>
      </c>
      <c r="F602" s="320">
        <v>9236.1</v>
      </c>
      <c r="G602" s="320">
        <v>4041.2000000000003</v>
      </c>
      <c r="H602" s="320">
        <v>260</v>
      </c>
      <c r="I602" s="320">
        <v>7058.3</v>
      </c>
      <c r="J602" s="320">
        <v>0</v>
      </c>
      <c r="K602" s="320">
        <v>0</v>
      </c>
      <c r="L602" s="320">
        <v>0</v>
      </c>
      <c r="M602" s="320">
        <v>0</v>
      </c>
      <c r="N602" s="320">
        <v>0</v>
      </c>
      <c r="O602" s="320">
        <v>16294.4</v>
      </c>
    </row>
    <row r="603" spans="2:15" ht="27" x14ac:dyDescent="0.2">
      <c r="B603" s="19" t="s">
        <v>3473</v>
      </c>
      <c r="C603" s="19"/>
      <c r="D603" s="428" t="s">
        <v>3472</v>
      </c>
      <c r="E603" s="421">
        <v>16294.4</v>
      </c>
      <c r="F603" s="421">
        <v>9236.1</v>
      </c>
      <c r="G603" s="421">
        <v>4041.2000000000003</v>
      </c>
      <c r="H603" s="421">
        <v>260</v>
      </c>
      <c r="I603" s="421">
        <v>7058.3</v>
      </c>
      <c r="J603" s="421">
        <v>0</v>
      </c>
      <c r="K603" s="421">
        <v>0</v>
      </c>
      <c r="L603" s="421">
        <v>0</v>
      </c>
      <c r="M603" s="421">
        <v>0</v>
      </c>
      <c r="N603" s="421">
        <v>0</v>
      </c>
      <c r="O603" s="421">
        <v>16294.4</v>
      </c>
    </row>
    <row r="604" spans="2:15" ht="38.25" x14ac:dyDescent="0.2">
      <c r="B604" s="24" t="s">
        <v>3474</v>
      </c>
      <c r="C604" s="24" t="s">
        <v>457</v>
      </c>
      <c r="D604" s="425" t="s">
        <v>3710</v>
      </c>
      <c r="E604" s="325">
        <v>9236.1</v>
      </c>
      <c r="F604" s="325">
        <v>9236.1</v>
      </c>
      <c r="G604" s="325">
        <v>4041.2000000000003</v>
      </c>
      <c r="H604" s="325">
        <v>260</v>
      </c>
      <c r="I604" s="325">
        <v>0</v>
      </c>
      <c r="J604" s="325">
        <v>0</v>
      </c>
      <c r="K604" s="325">
        <v>0</v>
      </c>
      <c r="L604" s="325">
        <v>0</v>
      </c>
      <c r="M604" s="325">
        <v>0</v>
      </c>
      <c r="N604" s="325">
        <v>0</v>
      </c>
      <c r="O604" s="325">
        <v>9236.1</v>
      </c>
    </row>
    <row r="605" spans="2:15" ht="38.25" x14ac:dyDescent="0.2">
      <c r="B605" s="24" t="s">
        <v>3711</v>
      </c>
      <c r="C605" s="24" t="s">
        <v>1395</v>
      </c>
      <c r="D605" s="425" t="s">
        <v>3712</v>
      </c>
      <c r="E605" s="325">
        <v>7058.3</v>
      </c>
      <c r="F605" s="325">
        <v>0</v>
      </c>
      <c r="G605" s="325">
        <v>0</v>
      </c>
      <c r="H605" s="325">
        <v>0</v>
      </c>
      <c r="I605" s="325">
        <v>7058.3</v>
      </c>
      <c r="J605" s="325">
        <v>0</v>
      </c>
      <c r="K605" s="325">
        <v>0</v>
      </c>
      <c r="L605" s="325">
        <v>0</v>
      </c>
      <c r="M605" s="325">
        <v>0</v>
      </c>
      <c r="N605" s="325">
        <v>0</v>
      </c>
      <c r="O605" s="325">
        <v>7058.3</v>
      </c>
    </row>
    <row r="606" spans="2:15" ht="25.5" x14ac:dyDescent="0.2">
      <c r="B606" s="18" t="s">
        <v>3713</v>
      </c>
      <c r="C606" s="19"/>
      <c r="D606" s="427" t="s">
        <v>3714</v>
      </c>
      <c r="E606" s="320">
        <v>23817.5</v>
      </c>
      <c r="F606" s="320">
        <v>8956.4</v>
      </c>
      <c r="G606" s="320">
        <v>2697</v>
      </c>
      <c r="H606" s="320">
        <v>319.89999999999998</v>
      </c>
      <c r="I606" s="320">
        <v>14861.1</v>
      </c>
      <c r="J606" s="320">
        <v>4717.1000000000004</v>
      </c>
      <c r="K606" s="320">
        <v>949.7</v>
      </c>
      <c r="L606" s="320">
        <v>210.4</v>
      </c>
      <c r="M606" s="320">
        <v>206.20000000000002</v>
      </c>
      <c r="N606" s="320">
        <v>3767.4</v>
      </c>
      <c r="O606" s="320">
        <v>28534.600000000002</v>
      </c>
    </row>
    <row r="607" spans="2:15" ht="27" x14ac:dyDescent="0.2">
      <c r="B607" s="19" t="s">
        <v>3715</v>
      </c>
      <c r="C607" s="19"/>
      <c r="D607" s="428" t="s">
        <v>3714</v>
      </c>
      <c r="E607" s="421">
        <v>23817.5</v>
      </c>
      <c r="F607" s="421">
        <v>8956.4</v>
      </c>
      <c r="G607" s="421">
        <v>2697</v>
      </c>
      <c r="H607" s="421">
        <v>319.89999999999998</v>
      </c>
      <c r="I607" s="421">
        <v>14861.1</v>
      </c>
      <c r="J607" s="421">
        <v>4717.1000000000004</v>
      </c>
      <c r="K607" s="421">
        <v>949.7</v>
      </c>
      <c r="L607" s="421">
        <v>210.4</v>
      </c>
      <c r="M607" s="421">
        <v>206.20000000000002</v>
      </c>
      <c r="N607" s="421">
        <v>3767.4</v>
      </c>
      <c r="O607" s="421">
        <v>28534.600000000002</v>
      </c>
    </row>
    <row r="608" spans="2:15" ht="38.25" x14ac:dyDescent="0.2">
      <c r="B608" s="24" t="s">
        <v>3716</v>
      </c>
      <c r="C608" s="24" t="s">
        <v>967</v>
      </c>
      <c r="D608" s="425" t="s">
        <v>3717</v>
      </c>
      <c r="E608" s="325">
        <v>8956.4</v>
      </c>
      <c r="F608" s="325">
        <v>8956.4</v>
      </c>
      <c r="G608" s="325">
        <v>2697</v>
      </c>
      <c r="H608" s="325">
        <v>319.89999999999998</v>
      </c>
      <c r="I608" s="325">
        <v>0</v>
      </c>
      <c r="J608" s="325">
        <v>949.7</v>
      </c>
      <c r="K608" s="325">
        <v>949.7</v>
      </c>
      <c r="L608" s="325">
        <v>210.4</v>
      </c>
      <c r="M608" s="325">
        <v>206.20000000000002</v>
      </c>
      <c r="N608" s="325">
        <v>0</v>
      </c>
      <c r="O608" s="325">
        <v>9906.1</v>
      </c>
    </row>
    <row r="609" spans="2:15" ht="102" x14ac:dyDescent="0.2">
      <c r="B609" s="24" t="s">
        <v>3718</v>
      </c>
      <c r="C609" s="24" t="s">
        <v>967</v>
      </c>
      <c r="D609" s="425" t="s">
        <v>3546</v>
      </c>
      <c r="E609" s="325">
        <v>14861.1</v>
      </c>
      <c r="F609" s="325">
        <v>0</v>
      </c>
      <c r="G609" s="325">
        <v>0</v>
      </c>
      <c r="H609" s="325">
        <v>0</v>
      </c>
      <c r="I609" s="325">
        <v>14861.1</v>
      </c>
      <c r="J609" s="325">
        <v>3767.4</v>
      </c>
      <c r="K609" s="325">
        <v>0</v>
      </c>
      <c r="L609" s="325">
        <v>0</v>
      </c>
      <c r="M609" s="325">
        <v>0</v>
      </c>
      <c r="N609" s="325">
        <v>3767.4</v>
      </c>
      <c r="O609" s="325">
        <v>18628.5</v>
      </c>
    </row>
    <row r="610" spans="2:15" ht="25.5" x14ac:dyDescent="0.2">
      <c r="B610" s="18" t="s">
        <v>3719</v>
      </c>
      <c r="C610" s="19"/>
      <c r="D610" s="427" t="s">
        <v>3720</v>
      </c>
      <c r="E610" s="320">
        <v>298496.2</v>
      </c>
      <c r="F610" s="320">
        <v>30220.799999999999</v>
      </c>
      <c r="G610" s="320">
        <v>15496.1</v>
      </c>
      <c r="H610" s="320">
        <v>1671.2</v>
      </c>
      <c r="I610" s="320">
        <v>268275.40000000002</v>
      </c>
      <c r="J610" s="320">
        <v>235361.2</v>
      </c>
      <c r="K610" s="320">
        <v>3042.7000000000003</v>
      </c>
      <c r="L610" s="320">
        <v>400</v>
      </c>
      <c r="M610" s="320">
        <v>260.8</v>
      </c>
      <c r="N610" s="320">
        <v>232318.5</v>
      </c>
      <c r="O610" s="320">
        <v>533857.4</v>
      </c>
    </row>
    <row r="611" spans="2:15" ht="27" x14ac:dyDescent="0.2">
      <c r="B611" s="19" t="s">
        <v>3721</v>
      </c>
      <c r="C611" s="19"/>
      <c r="D611" s="428" t="s">
        <v>3720</v>
      </c>
      <c r="E611" s="421">
        <v>298496.2</v>
      </c>
      <c r="F611" s="421">
        <v>30220.799999999999</v>
      </c>
      <c r="G611" s="421">
        <v>15496.1</v>
      </c>
      <c r="H611" s="421">
        <v>1671.2</v>
      </c>
      <c r="I611" s="421">
        <v>268275.40000000002</v>
      </c>
      <c r="J611" s="421">
        <v>235361.2</v>
      </c>
      <c r="K611" s="421">
        <v>3042.7000000000003</v>
      </c>
      <c r="L611" s="421">
        <v>400</v>
      </c>
      <c r="M611" s="421">
        <v>260.8</v>
      </c>
      <c r="N611" s="421">
        <v>232318.5</v>
      </c>
      <c r="O611" s="421">
        <v>533857.4</v>
      </c>
    </row>
    <row r="612" spans="2:15" ht="38.25" x14ac:dyDescent="0.2">
      <c r="B612" s="24" t="s">
        <v>3722</v>
      </c>
      <c r="C612" s="24" t="s">
        <v>1068</v>
      </c>
      <c r="D612" s="425" t="s">
        <v>3723</v>
      </c>
      <c r="E612" s="325">
        <v>19192.900000000001</v>
      </c>
      <c r="F612" s="325">
        <v>19192.900000000001</v>
      </c>
      <c r="G612" s="325">
        <v>7289.8</v>
      </c>
      <c r="H612" s="325">
        <v>655.29999999999995</v>
      </c>
      <c r="I612" s="325">
        <v>0</v>
      </c>
      <c r="J612" s="325">
        <v>633.1</v>
      </c>
      <c r="K612" s="325">
        <v>547.70000000000005</v>
      </c>
      <c r="L612" s="325">
        <v>0</v>
      </c>
      <c r="M612" s="325">
        <v>165.8</v>
      </c>
      <c r="N612" s="325">
        <v>85.4</v>
      </c>
      <c r="O612" s="325">
        <v>19826</v>
      </c>
    </row>
    <row r="613" spans="2:15" ht="140.25" x14ac:dyDescent="0.2">
      <c r="B613" s="24" t="s">
        <v>3724</v>
      </c>
      <c r="C613" s="24" t="s">
        <v>1068</v>
      </c>
      <c r="D613" s="425" t="s">
        <v>3547</v>
      </c>
      <c r="E613" s="325">
        <v>265645.5</v>
      </c>
      <c r="F613" s="325">
        <v>0</v>
      </c>
      <c r="G613" s="325">
        <v>0</v>
      </c>
      <c r="H613" s="325">
        <v>0</v>
      </c>
      <c r="I613" s="325">
        <v>265645.5</v>
      </c>
      <c r="J613" s="325">
        <v>232028.1</v>
      </c>
      <c r="K613" s="325">
        <v>0</v>
      </c>
      <c r="L613" s="325">
        <v>0</v>
      </c>
      <c r="M613" s="325">
        <v>0</v>
      </c>
      <c r="N613" s="325">
        <v>232028.1</v>
      </c>
      <c r="O613" s="325">
        <v>497673.60000000003</v>
      </c>
    </row>
    <row r="614" spans="2:15" ht="25.5" x14ac:dyDescent="0.2">
      <c r="B614" s="24" t="s">
        <v>3725</v>
      </c>
      <c r="C614" s="24" t="s">
        <v>1065</v>
      </c>
      <c r="D614" s="25" t="s">
        <v>3726</v>
      </c>
      <c r="E614" s="26">
        <v>2629.9</v>
      </c>
      <c r="F614" s="26">
        <v>0</v>
      </c>
      <c r="G614" s="26">
        <v>0</v>
      </c>
      <c r="H614" s="26">
        <v>0</v>
      </c>
      <c r="I614" s="26">
        <v>2629.9</v>
      </c>
      <c r="J614" s="26">
        <v>0</v>
      </c>
      <c r="K614" s="26">
        <v>0</v>
      </c>
      <c r="L614" s="26">
        <v>0</v>
      </c>
      <c r="M614" s="26">
        <v>0</v>
      </c>
      <c r="N614" s="26">
        <v>0</v>
      </c>
      <c r="O614" s="26">
        <f>J614+E614</f>
        <v>2629.9</v>
      </c>
    </row>
    <row r="615" spans="2:15" ht="38.25" x14ac:dyDescent="0.2">
      <c r="B615" s="24" t="s">
        <v>3727</v>
      </c>
      <c r="C615" s="24" t="s">
        <v>2482</v>
      </c>
      <c r="D615" s="425" t="s">
        <v>3728</v>
      </c>
      <c r="E615" s="325">
        <v>11027.9</v>
      </c>
      <c r="F615" s="325">
        <v>11027.9</v>
      </c>
      <c r="G615" s="325">
        <v>8206.2999999999993</v>
      </c>
      <c r="H615" s="325">
        <v>1015.9</v>
      </c>
      <c r="I615" s="325">
        <v>0</v>
      </c>
      <c r="J615" s="325">
        <v>2700</v>
      </c>
      <c r="K615" s="325">
        <v>2495</v>
      </c>
      <c r="L615" s="325">
        <v>400</v>
      </c>
      <c r="M615" s="325">
        <v>95</v>
      </c>
      <c r="N615" s="325">
        <v>205</v>
      </c>
      <c r="O615" s="325">
        <v>13727.9</v>
      </c>
    </row>
    <row r="616" spans="2:15" ht="25.5" x14ac:dyDescent="0.2">
      <c r="B616" s="18" t="s">
        <v>3729</v>
      </c>
      <c r="C616" s="19"/>
      <c r="D616" s="427" t="s">
        <v>3730</v>
      </c>
      <c r="E616" s="320">
        <v>581746.6</v>
      </c>
      <c r="F616" s="320">
        <v>481746.60000000003</v>
      </c>
      <c r="G616" s="320">
        <v>342516.60000000003</v>
      </c>
      <c r="H616" s="320">
        <v>7000</v>
      </c>
      <c r="I616" s="320">
        <v>100000</v>
      </c>
      <c r="J616" s="320">
        <v>20041</v>
      </c>
      <c r="K616" s="320">
        <v>34</v>
      </c>
      <c r="L616" s="320">
        <v>20</v>
      </c>
      <c r="M616" s="320">
        <v>0</v>
      </c>
      <c r="N616" s="320">
        <v>20007</v>
      </c>
      <c r="O616" s="320">
        <v>601787.6</v>
      </c>
    </row>
    <row r="617" spans="2:15" ht="27" x14ac:dyDescent="0.2">
      <c r="B617" s="19" t="s">
        <v>3731</v>
      </c>
      <c r="C617" s="19"/>
      <c r="D617" s="428" t="s">
        <v>3730</v>
      </c>
      <c r="E617" s="421">
        <v>581746.6</v>
      </c>
      <c r="F617" s="421">
        <v>481746.60000000003</v>
      </c>
      <c r="G617" s="421">
        <v>342516.60000000003</v>
      </c>
      <c r="H617" s="421">
        <v>7000</v>
      </c>
      <c r="I617" s="421">
        <v>100000</v>
      </c>
      <c r="J617" s="421">
        <v>20041</v>
      </c>
      <c r="K617" s="421">
        <v>34</v>
      </c>
      <c r="L617" s="421">
        <v>20</v>
      </c>
      <c r="M617" s="421">
        <v>0</v>
      </c>
      <c r="N617" s="421">
        <v>20007</v>
      </c>
      <c r="O617" s="421">
        <v>601787.6</v>
      </c>
    </row>
    <row r="618" spans="2:15" ht="25.5" x14ac:dyDescent="0.2">
      <c r="B618" s="24" t="s">
        <v>3732</v>
      </c>
      <c r="C618" s="24" t="s">
        <v>4216</v>
      </c>
      <c r="D618" s="425" t="s">
        <v>3733</v>
      </c>
      <c r="E618" s="325">
        <v>541746.6</v>
      </c>
      <c r="F618" s="325">
        <v>481746.60000000003</v>
      </c>
      <c r="G618" s="325">
        <v>342516.60000000003</v>
      </c>
      <c r="H618" s="325">
        <v>7000</v>
      </c>
      <c r="I618" s="325">
        <v>60000</v>
      </c>
      <c r="J618" s="325">
        <v>41</v>
      </c>
      <c r="K618" s="325">
        <v>34</v>
      </c>
      <c r="L618" s="325">
        <v>20</v>
      </c>
      <c r="M618" s="325">
        <v>0</v>
      </c>
      <c r="N618" s="325">
        <v>7</v>
      </c>
      <c r="O618" s="325">
        <v>541787.6</v>
      </c>
    </row>
    <row r="619" spans="2:15" ht="38.25" x14ac:dyDescent="0.2">
      <c r="B619" s="24" t="s">
        <v>3734</v>
      </c>
      <c r="C619" s="24" t="s">
        <v>970</v>
      </c>
      <c r="D619" s="25" t="s">
        <v>3735</v>
      </c>
      <c r="E619" s="26">
        <v>40000</v>
      </c>
      <c r="F619" s="26">
        <v>0</v>
      </c>
      <c r="G619" s="26">
        <v>0</v>
      </c>
      <c r="H619" s="26">
        <v>0</v>
      </c>
      <c r="I619" s="26">
        <v>40000</v>
      </c>
      <c r="J619" s="26">
        <v>0</v>
      </c>
      <c r="K619" s="26">
        <v>0</v>
      </c>
      <c r="L619" s="26">
        <v>0</v>
      </c>
      <c r="M619" s="26">
        <v>0</v>
      </c>
      <c r="N619" s="26">
        <v>0</v>
      </c>
      <c r="O619" s="26">
        <f>J619+E619</f>
        <v>40000</v>
      </c>
    </row>
    <row r="620" spans="2:15" ht="51" x14ac:dyDescent="0.2">
      <c r="B620" s="24" t="s">
        <v>3736</v>
      </c>
      <c r="C620" s="24" t="s">
        <v>611</v>
      </c>
      <c r="D620" s="25" t="s">
        <v>3737</v>
      </c>
      <c r="E620" s="26">
        <v>0</v>
      </c>
      <c r="F620" s="26">
        <v>0</v>
      </c>
      <c r="G620" s="26">
        <v>0</v>
      </c>
      <c r="H620" s="26">
        <v>0</v>
      </c>
      <c r="I620" s="26">
        <v>0</v>
      </c>
      <c r="J620" s="26">
        <v>20000</v>
      </c>
      <c r="K620" s="26">
        <v>0</v>
      </c>
      <c r="L620" s="26">
        <v>0</v>
      </c>
      <c r="M620" s="26">
        <v>0</v>
      </c>
      <c r="N620" s="26">
        <v>20000</v>
      </c>
      <c r="O620" s="26">
        <f>J620+E620</f>
        <v>20000</v>
      </c>
    </row>
    <row r="621" spans="2:15" ht="13.5" x14ac:dyDescent="0.2">
      <c r="B621" s="18" t="s">
        <v>3738</v>
      </c>
      <c r="C621" s="19"/>
      <c r="D621" s="427" t="s">
        <v>3739</v>
      </c>
      <c r="E621" s="320">
        <v>177279.80000000002</v>
      </c>
      <c r="F621" s="320">
        <v>177269.80000000002</v>
      </c>
      <c r="G621" s="320">
        <v>113486.6</v>
      </c>
      <c r="H621" s="320">
        <v>7214</v>
      </c>
      <c r="I621" s="320">
        <v>10</v>
      </c>
      <c r="J621" s="320">
        <v>415</v>
      </c>
      <c r="K621" s="320">
        <v>385</v>
      </c>
      <c r="L621" s="320">
        <v>0</v>
      </c>
      <c r="M621" s="320">
        <v>2.5</v>
      </c>
      <c r="N621" s="320">
        <v>30</v>
      </c>
      <c r="O621" s="320">
        <v>177694.80000000002</v>
      </c>
    </row>
    <row r="622" spans="2:15" ht="27" x14ac:dyDescent="0.2">
      <c r="B622" s="19" t="s">
        <v>3740</v>
      </c>
      <c r="C622" s="19"/>
      <c r="D622" s="428" t="s">
        <v>3741</v>
      </c>
      <c r="E622" s="421">
        <v>177279.80000000002</v>
      </c>
      <c r="F622" s="421">
        <v>177269.80000000002</v>
      </c>
      <c r="G622" s="421">
        <v>113486.6</v>
      </c>
      <c r="H622" s="421">
        <v>7214</v>
      </c>
      <c r="I622" s="421">
        <v>10</v>
      </c>
      <c r="J622" s="421">
        <v>415</v>
      </c>
      <c r="K622" s="421">
        <v>385</v>
      </c>
      <c r="L622" s="421">
        <v>0</v>
      </c>
      <c r="M622" s="421">
        <v>2.5</v>
      </c>
      <c r="N622" s="421">
        <v>30</v>
      </c>
      <c r="O622" s="421">
        <v>177694.80000000002</v>
      </c>
    </row>
    <row r="623" spans="2:15" ht="25.5" x14ac:dyDescent="0.2">
      <c r="B623" s="24" t="s">
        <v>3742</v>
      </c>
      <c r="C623" s="24" t="s">
        <v>2774</v>
      </c>
      <c r="D623" s="425" t="s">
        <v>3743</v>
      </c>
      <c r="E623" s="325">
        <v>157279.79999999999</v>
      </c>
      <c r="F623" s="325">
        <v>157269.79999999999</v>
      </c>
      <c r="G623" s="325">
        <v>113486.6</v>
      </c>
      <c r="H623" s="325">
        <v>7214</v>
      </c>
      <c r="I623" s="325">
        <v>10</v>
      </c>
      <c r="J623" s="325">
        <v>415</v>
      </c>
      <c r="K623" s="325">
        <v>385</v>
      </c>
      <c r="L623" s="325">
        <v>0</v>
      </c>
      <c r="M623" s="325">
        <v>2.5</v>
      </c>
      <c r="N623" s="325">
        <v>30</v>
      </c>
      <c r="O623" s="325">
        <v>157694.79999999999</v>
      </c>
    </row>
    <row r="624" spans="2:15" ht="25.5" x14ac:dyDescent="0.2">
      <c r="B624" s="24" t="s">
        <v>3744</v>
      </c>
      <c r="C624" s="24" t="s">
        <v>2774</v>
      </c>
      <c r="D624" s="25" t="s">
        <v>3745</v>
      </c>
      <c r="E624" s="26">
        <v>20000</v>
      </c>
      <c r="F624" s="26">
        <v>20000</v>
      </c>
      <c r="G624" s="26">
        <v>0</v>
      </c>
      <c r="H624" s="26">
        <v>0</v>
      </c>
      <c r="I624" s="26">
        <v>0</v>
      </c>
      <c r="J624" s="26">
        <v>0</v>
      </c>
      <c r="K624" s="26">
        <v>0</v>
      </c>
      <c r="L624" s="26">
        <v>0</v>
      </c>
      <c r="M624" s="26">
        <v>0</v>
      </c>
      <c r="N624" s="26">
        <v>0</v>
      </c>
      <c r="O624" s="26">
        <f>J624+E624</f>
        <v>20000</v>
      </c>
    </row>
    <row r="625" spans="2:15" ht="13.5" x14ac:dyDescent="0.2">
      <c r="B625" s="18" t="s">
        <v>3746</v>
      </c>
      <c r="C625" s="19"/>
      <c r="D625" s="427" t="s">
        <v>3747</v>
      </c>
      <c r="E625" s="320">
        <v>852547.3</v>
      </c>
      <c r="F625" s="320">
        <v>684316.6</v>
      </c>
      <c r="G625" s="320">
        <v>506951</v>
      </c>
      <c r="H625" s="320">
        <v>18514.400000000001</v>
      </c>
      <c r="I625" s="320">
        <v>168230.7</v>
      </c>
      <c r="J625" s="320">
        <v>100040</v>
      </c>
      <c r="K625" s="320">
        <v>20</v>
      </c>
      <c r="L625" s="320">
        <v>0</v>
      </c>
      <c r="M625" s="320">
        <v>2</v>
      </c>
      <c r="N625" s="320">
        <v>100020</v>
      </c>
      <c r="O625" s="320">
        <v>952587.3</v>
      </c>
    </row>
    <row r="626" spans="2:15" ht="27" x14ac:dyDescent="0.2">
      <c r="B626" s="19" t="s">
        <v>3748</v>
      </c>
      <c r="C626" s="19"/>
      <c r="D626" s="428" t="s">
        <v>3747</v>
      </c>
      <c r="E626" s="421">
        <v>852547.3</v>
      </c>
      <c r="F626" s="421">
        <v>684316.6</v>
      </c>
      <c r="G626" s="421">
        <v>506951</v>
      </c>
      <c r="H626" s="421">
        <v>18514.400000000001</v>
      </c>
      <c r="I626" s="421">
        <v>168230.7</v>
      </c>
      <c r="J626" s="421">
        <v>100040</v>
      </c>
      <c r="K626" s="421">
        <v>20</v>
      </c>
      <c r="L626" s="421">
        <v>0</v>
      </c>
      <c r="M626" s="421">
        <v>2</v>
      </c>
      <c r="N626" s="421">
        <v>100020</v>
      </c>
      <c r="O626" s="421">
        <v>952587.3</v>
      </c>
    </row>
    <row r="627" spans="2:15" ht="42.2" customHeight="1" x14ac:dyDescent="0.2">
      <c r="B627" s="24" t="s">
        <v>3749</v>
      </c>
      <c r="C627" s="24" t="s">
        <v>4216</v>
      </c>
      <c r="D627" s="425" t="s">
        <v>3750</v>
      </c>
      <c r="E627" s="325">
        <v>816586.20000000007</v>
      </c>
      <c r="F627" s="325">
        <v>658355.5</v>
      </c>
      <c r="G627" s="325">
        <v>485792.5</v>
      </c>
      <c r="H627" s="325">
        <v>17949.8</v>
      </c>
      <c r="I627" s="325">
        <v>158230.70000000001</v>
      </c>
      <c r="J627" s="325">
        <v>40</v>
      </c>
      <c r="K627" s="325">
        <v>20</v>
      </c>
      <c r="L627" s="325">
        <v>0</v>
      </c>
      <c r="M627" s="325">
        <v>2</v>
      </c>
      <c r="N627" s="325">
        <v>20</v>
      </c>
      <c r="O627" s="325">
        <v>816626.20000000007</v>
      </c>
    </row>
    <row r="628" spans="2:15" ht="38.25" x14ac:dyDescent="0.2">
      <c r="B628" s="24" t="s">
        <v>3751</v>
      </c>
      <c r="C628" s="24" t="s">
        <v>970</v>
      </c>
      <c r="D628" s="25" t="s">
        <v>3752</v>
      </c>
      <c r="E628" s="26">
        <v>10000</v>
      </c>
      <c r="F628" s="26">
        <v>0</v>
      </c>
      <c r="G628" s="26">
        <v>0</v>
      </c>
      <c r="H628" s="26">
        <v>0</v>
      </c>
      <c r="I628" s="26">
        <v>10000</v>
      </c>
      <c r="J628" s="26">
        <v>0</v>
      </c>
      <c r="K628" s="26">
        <v>0</v>
      </c>
      <c r="L628" s="26">
        <v>0</v>
      </c>
      <c r="M628" s="26">
        <v>0</v>
      </c>
      <c r="N628" s="26">
        <v>0</v>
      </c>
      <c r="O628" s="26">
        <f>J628+E628</f>
        <v>10000</v>
      </c>
    </row>
    <row r="629" spans="2:15" ht="51" x14ac:dyDescent="0.2">
      <c r="B629" s="24" t="s">
        <v>3753</v>
      </c>
      <c r="C629" s="24" t="s">
        <v>958</v>
      </c>
      <c r="D629" s="429" t="s">
        <v>3754</v>
      </c>
      <c r="E629" s="423">
        <v>25961.100000000002</v>
      </c>
      <c r="F629" s="423">
        <v>25961.100000000002</v>
      </c>
      <c r="G629" s="423">
        <v>21158.5</v>
      </c>
      <c r="H629" s="423">
        <v>564.6</v>
      </c>
      <c r="I629" s="423">
        <v>0</v>
      </c>
      <c r="J629" s="423">
        <v>0</v>
      </c>
      <c r="K629" s="423">
        <v>0</v>
      </c>
      <c r="L629" s="423">
        <v>0</v>
      </c>
      <c r="M629" s="423">
        <v>0</v>
      </c>
      <c r="N629" s="423">
        <v>0</v>
      </c>
      <c r="O629" s="423">
        <v>25961.100000000002</v>
      </c>
    </row>
    <row r="630" spans="2:15" ht="51" x14ac:dyDescent="0.2">
      <c r="B630" s="24" t="s">
        <v>3755</v>
      </c>
      <c r="C630" s="24" t="s">
        <v>611</v>
      </c>
      <c r="D630" s="25" t="s">
        <v>3756</v>
      </c>
      <c r="E630" s="26">
        <v>0</v>
      </c>
      <c r="F630" s="26">
        <v>0</v>
      </c>
      <c r="G630" s="26">
        <v>0</v>
      </c>
      <c r="H630" s="26">
        <v>0</v>
      </c>
      <c r="I630" s="26">
        <v>0</v>
      </c>
      <c r="J630" s="26">
        <v>100000</v>
      </c>
      <c r="K630" s="26">
        <v>0</v>
      </c>
      <c r="L630" s="26">
        <v>0</v>
      </c>
      <c r="M630" s="26">
        <v>0</v>
      </c>
      <c r="N630" s="26">
        <v>100000</v>
      </c>
      <c r="O630" s="26">
        <f>J630+E630</f>
        <v>100000</v>
      </c>
    </row>
    <row r="631" spans="2:15" ht="38.25" x14ac:dyDescent="0.2">
      <c r="B631" s="18" t="s">
        <v>3757</v>
      </c>
      <c r="C631" s="19"/>
      <c r="D631" s="427" t="s">
        <v>3758</v>
      </c>
      <c r="E631" s="320">
        <v>943198.9</v>
      </c>
      <c r="F631" s="320">
        <v>752180.9</v>
      </c>
      <c r="G631" s="320">
        <v>474035.5</v>
      </c>
      <c r="H631" s="320">
        <v>41272.700000000004</v>
      </c>
      <c r="I631" s="320">
        <v>191018</v>
      </c>
      <c r="J631" s="320">
        <v>559959</v>
      </c>
      <c r="K631" s="320">
        <v>301791.8</v>
      </c>
      <c r="L631" s="320">
        <v>25767.9</v>
      </c>
      <c r="M631" s="320">
        <v>2588.7000000000003</v>
      </c>
      <c r="N631" s="320">
        <v>258167.2</v>
      </c>
      <c r="O631" s="320">
        <v>1503157.9000000001</v>
      </c>
    </row>
    <row r="632" spans="2:15" ht="40.5" x14ac:dyDescent="0.2">
      <c r="B632" s="19" t="s">
        <v>3759</v>
      </c>
      <c r="C632" s="19"/>
      <c r="D632" s="428" t="s">
        <v>3758</v>
      </c>
      <c r="E632" s="421">
        <v>904298.1</v>
      </c>
      <c r="F632" s="421">
        <v>713280.1</v>
      </c>
      <c r="G632" s="421">
        <v>451494.10000000003</v>
      </c>
      <c r="H632" s="421">
        <v>40793.4</v>
      </c>
      <c r="I632" s="421">
        <v>191018</v>
      </c>
      <c r="J632" s="421">
        <v>508609</v>
      </c>
      <c r="K632" s="421">
        <v>251720.9</v>
      </c>
      <c r="L632" s="421">
        <v>514.20000000000005</v>
      </c>
      <c r="M632" s="421">
        <v>1474.6000000000001</v>
      </c>
      <c r="N632" s="421">
        <v>256888.1</v>
      </c>
      <c r="O632" s="421">
        <v>1412907.1</v>
      </c>
    </row>
    <row r="633" spans="2:15" ht="38.25" x14ac:dyDescent="0.2">
      <c r="B633" s="24" t="s">
        <v>3760</v>
      </c>
      <c r="C633" s="24" t="s">
        <v>632</v>
      </c>
      <c r="D633" s="425" t="s">
        <v>3761</v>
      </c>
      <c r="E633" s="325">
        <v>683500.5</v>
      </c>
      <c r="F633" s="325">
        <v>664864.19999999995</v>
      </c>
      <c r="G633" s="325">
        <v>424571.7</v>
      </c>
      <c r="H633" s="325">
        <v>35442.9</v>
      </c>
      <c r="I633" s="325">
        <v>18636.3</v>
      </c>
      <c r="J633" s="325">
        <v>8189</v>
      </c>
      <c r="K633" s="325">
        <v>7403.1</v>
      </c>
      <c r="L633" s="325">
        <v>514.20000000000005</v>
      </c>
      <c r="M633" s="325">
        <v>1474.6000000000001</v>
      </c>
      <c r="N633" s="325">
        <v>785.9</v>
      </c>
      <c r="O633" s="325">
        <v>691689.5</v>
      </c>
    </row>
    <row r="634" spans="2:15" ht="38.25" x14ac:dyDescent="0.2">
      <c r="B634" s="24" t="s">
        <v>3762</v>
      </c>
      <c r="C634" s="24" t="s">
        <v>4216</v>
      </c>
      <c r="D634" s="25" t="s">
        <v>3763</v>
      </c>
      <c r="E634" s="26">
        <v>171381.7</v>
      </c>
      <c r="F634" s="26">
        <v>0</v>
      </c>
      <c r="G634" s="26">
        <v>0</v>
      </c>
      <c r="H634" s="26">
        <v>0</v>
      </c>
      <c r="I634" s="26">
        <v>171381.7</v>
      </c>
      <c r="J634" s="26">
        <v>0</v>
      </c>
      <c r="K634" s="26">
        <v>0</v>
      </c>
      <c r="L634" s="26">
        <v>0</v>
      </c>
      <c r="M634" s="26">
        <v>0</v>
      </c>
      <c r="N634" s="26">
        <v>0</v>
      </c>
      <c r="O634" s="26">
        <f>J634+E634</f>
        <v>171381.7</v>
      </c>
    </row>
    <row r="635" spans="2:15" ht="38.25" x14ac:dyDescent="0.2">
      <c r="B635" s="24" t="s">
        <v>3764</v>
      </c>
      <c r="C635" s="24" t="s">
        <v>958</v>
      </c>
      <c r="D635" s="429" t="s">
        <v>3765</v>
      </c>
      <c r="E635" s="423">
        <v>48415.9</v>
      </c>
      <c r="F635" s="423">
        <v>48415.9</v>
      </c>
      <c r="G635" s="423">
        <v>26922.400000000001</v>
      </c>
      <c r="H635" s="423">
        <v>5350.5</v>
      </c>
      <c r="I635" s="423">
        <v>0</v>
      </c>
      <c r="J635" s="423">
        <v>420</v>
      </c>
      <c r="K635" s="423">
        <v>317.8</v>
      </c>
      <c r="L635" s="423">
        <v>0</v>
      </c>
      <c r="M635" s="423">
        <v>0</v>
      </c>
      <c r="N635" s="423">
        <v>102.2</v>
      </c>
      <c r="O635" s="423">
        <v>48835.9</v>
      </c>
    </row>
    <row r="636" spans="2:15" ht="51" x14ac:dyDescent="0.2">
      <c r="B636" s="24" t="s">
        <v>3766</v>
      </c>
      <c r="C636" s="24" t="s">
        <v>970</v>
      </c>
      <c r="D636" s="25" t="s">
        <v>4167</v>
      </c>
      <c r="E636" s="26">
        <v>1000</v>
      </c>
      <c r="F636" s="26">
        <v>0</v>
      </c>
      <c r="G636" s="26">
        <v>0</v>
      </c>
      <c r="H636" s="26">
        <v>0</v>
      </c>
      <c r="I636" s="26">
        <v>1000</v>
      </c>
      <c r="J636" s="26">
        <v>0</v>
      </c>
      <c r="K636" s="26">
        <v>0</v>
      </c>
      <c r="L636" s="26">
        <v>0</v>
      </c>
      <c r="M636" s="26">
        <v>0</v>
      </c>
      <c r="N636" s="26">
        <v>0</v>
      </c>
      <c r="O636" s="26">
        <f>J636+E636</f>
        <v>1000</v>
      </c>
    </row>
    <row r="637" spans="2:15" ht="63.75" x14ac:dyDescent="0.2">
      <c r="B637" s="24" t="s">
        <v>4168</v>
      </c>
      <c r="C637" s="24" t="s">
        <v>611</v>
      </c>
      <c r="D637" s="25" t="s">
        <v>4169</v>
      </c>
      <c r="E637" s="26">
        <v>0</v>
      </c>
      <c r="F637" s="26">
        <v>0</v>
      </c>
      <c r="G637" s="26">
        <v>0</v>
      </c>
      <c r="H637" s="26">
        <v>0</v>
      </c>
      <c r="I637" s="26">
        <v>0</v>
      </c>
      <c r="J637" s="26">
        <v>500000</v>
      </c>
      <c r="K637" s="26">
        <v>244000</v>
      </c>
      <c r="L637" s="26">
        <v>0</v>
      </c>
      <c r="M637" s="26">
        <v>0</v>
      </c>
      <c r="N637" s="26">
        <v>256000</v>
      </c>
      <c r="O637" s="26">
        <f>J637+E637</f>
        <v>500000</v>
      </c>
    </row>
    <row r="638" spans="2:15" ht="58.5" customHeight="1" x14ac:dyDescent="0.2">
      <c r="B638" s="19" t="s">
        <v>4170</v>
      </c>
      <c r="C638" s="19"/>
      <c r="D638" s="430" t="s">
        <v>4501</v>
      </c>
      <c r="E638" s="322">
        <v>38900.800000000003</v>
      </c>
      <c r="F638" s="322">
        <v>38900.800000000003</v>
      </c>
      <c r="G638" s="322">
        <v>22541.4</v>
      </c>
      <c r="H638" s="322">
        <v>479.3</v>
      </c>
      <c r="I638" s="322">
        <v>0</v>
      </c>
      <c r="J638" s="322">
        <v>51350</v>
      </c>
      <c r="K638" s="322">
        <v>50070.9</v>
      </c>
      <c r="L638" s="322">
        <v>25253.7</v>
      </c>
      <c r="M638" s="322">
        <v>1114.0999999999999</v>
      </c>
      <c r="N638" s="322">
        <v>1279.0999999999999</v>
      </c>
      <c r="O638" s="322">
        <v>90250.8</v>
      </c>
    </row>
    <row r="639" spans="2:15" ht="25.5" x14ac:dyDescent="0.2">
      <c r="B639" s="24" t="s">
        <v>1314</v>
      </c>
      <c r="C639" s="24" t="s">
        <v>637</v>
      </c>
      <c r="D639" s="25" t="s">
        <v>1315</v>
      </c>
      <c r="E639" s="26">
        <v>2056.5</v>
      </c>
      <c r="F639" s="26">
        <v>2056.5</v>
      </c>
      <c r="G639" s="26">
        <v>0</v>
      </c>
      <c r="H639" s="26">
        <v>0</v>
      </c>
      <c r="I639" s="26">
        <v>0</v>
      </c>
      <c r="J639" s="26">
        <v>0</v>
      </c>
      <c r="K639" s="26">
        <v>0</v>
      </c>
      <c r="L639" s="26">
        <v>0</v>
      </c>
      <c r="M639" s="26">
        <v>0</v>
      </c>
      <c r="N639" s="26">
        <v>0</v>
      </c>
      <c r="O639" s="26">
        <f>J639+E639</f>
        <v>2056.5</v>
      </c>
    </row>
    <row r="640" spans="2:15" ht="38.25" x14ac:dyDescent="0.2">
      <c r="B640" s="24" t="s">
        <v>1316</v>
      </c>
      <c r="C640" s="24" t="s">
        <v>3326</v>
      </c>
      <c r="D640" s="429" t="s">
        <v>1317</v>
      </c>
      <c r="E640" s="423">
        <v>36844.300000000003</v>
      </c>
      <c r="F640" s="423">
        <v>36844.300000000003</v>
      </c>
      <c r="G640" s="423">
        <v>22541.4</v>
      </c>
      <c r="H640" s="423">
        <v>479.3</v>
      </c>
      <c r="I640" s="423">
        <v>0</v>
      </c>
      <c r="J640" s="423">
        <v>51350</v>
      </c>
      <c r="K640" s="423">
        <v>50070.9</v>
      </c>
      <c r="L640" s="423">
        <v>25253.7</v>
      </c>
      <c r="M640" s="423">
        <v>1114.0999999999999</v>
      </c>
      <c r="N640" s="423">
        <v>1279.0999999999999</v>
      </c>
      <c r="O640" s="423">
        <v>88194.3</v>
      </c>
    </row>
    <row r="641" spans="2:16" ht="13.5" x14ac:dyDescent="0.2">
      <c r="B641" s="18" t="s">
        <v>1318</v>
      </c>
      <c r="C641" s="19"/>
      <c r="D641" s="454" t="s">
        <v>1319</v>
      </c>
      <c r="E641" s="442">
        <f>E642</f>
        <v>131192.79999999999</v>
      </c>
      <c r="F641" s="442">
        <f>F642</f>
        <v>131192.79999999999</v>
      </c>
      <c r="G641" s="442">
        <f>G642</f>
        <v>41854.6</v>
      </c>
      <c r="H641" s="442">
        <f>H642</f>
        <v>1996.3</v>
      </c>
      <c r="I641" s="442"/>
      <c r="J641" s="442"/>
      <c r="K641" s="442"/>
      <c r="L641" s="442"/>
      <c r="M641" s="442"/>
      <c r="N641" s="442"/>
      <c r="O641" s="451">
        <f>E641+J641</f>
        <v>131192.79999999999</v>
      </c>
      <c r="P641" s="448"/>
    </row>
    <row r="642" spans="2:16" ht="27" x14ac:dyDescent="0.2">
      <c r="B642" s="19" t="s">
        <v>1320</v>
      </c>
      <c r="C642" s="19"/>
      <c r="D642" s="430" t="s">
        <v>1321</v>
      </c>
      <c r="E642" s="442">
        <f>E643+E644+E645</f>
        <v>131192.79999999999</v>
      </c>
      <c r="F642" s="442">
        <f>F643+F644+F645</f>
        <v>131192.79999999999</v>
      </c>
      <c r="G642" s="442">
        <f>G643+G644+G645</f>
        <v>41854.6</v>
      </c>
      <c r="H642" s="442">
        <f>H643+H644+H645</f>
        <v>1996.3</v>
      </c>
      <c r="I642" s="443"/>
      <c r="J642" s="443"/>
      <c r="K642" s="443"/>
      <c r="L642" s="443"/>
      <c r="M642" s="443"/>
      <c r="N642" s="443"/>
      <c r="O642" s="452">
        <f>E642+J642</f>
        <v>131192.79999999999</v>
      </c>
      <c r="P642" s="449"/>
    </row>
    <row r="643" spans="2:16" ht="25.5" x14ac:dyDescent="0.2">
      <c r="B643" s="24" t="s">
        <v>1322</v>
      </c>
      <c r="C643" s="24" t="s">
        <v>1323</v>
      </c>
      <c r="D643" s="455" t="s">
        <v>1324</v>
      </c>
      <c r="E643" s="444">
        <f>F643+I643</f>
        <v>66590.7</v>
      </c>
      <c r="F643" s="444">
        <v>66590.7</v>
      </c>
      <c r="G643" s="444">
        <v>41854.6</v>
      </c>
      <c r="H643" s="444">
        <v>1996.3</v>
      </c>
      <c r="I643" s="444"/>
      <c r="J643" s="444"/>
      <c r="K643" s="444"/>
      <c r="L643" s="444"/>
      <c r="M643" s="444"/>
      <c r="N643" s="444"/>
      <c r="O643" s="446">
        <f>E643+J643</f>
        <v>66590.7</v>
      </c>
      <c r="P643" s="450"/>
    </row>
    <row r="644" spans="2:16" ht="25.5" x14ac:dyDescent="0.2">
      <c r="B644" s="24" t="s">
        <v>1325</v>
      </c>
      <c r="C644" s="24" t="s">
        <v>1323</v>
      </c>
      <c r="D644" s="25" t="s">
        <v>1326</v>
      </c>
      <c r="E644" s="444">
        <f>F644</f>
        <v>32167.599999999999</v>
      </c>
      <c r="F644" s="444">
        <v>32167.599999999999</v>
      </c>
      <c r="G644" s="444"/>
      <c r="H644" s="444"/>
      <c r="I644" s="444"/>
      <c r="J644" s="444"/>
      <c r="K644" s="444"/>
      <c r="L644" s="444"/>
      <c r="M644" s="444"/>
      <c r="N644" s="444"/>
      <c r="O644" s="445">
        <f>E644+J644</f>
        <v>32167.599999999999</v>
      </c>
      <c r="P644" s="450"/>
    </row>
    <row r="645" spans="2:16" ht="25.5" x14ac:dyDescent="0.2">
      <c r="B645" s="24" t="s">
        <v>1327</v>
      </c>
      <c r="C645" s="24" t="s">
        <v>1323</v>
      </c>
      <c r="D645" s="25" t="s">
        <v>1328</v>
      </c>
      <c r="E645" s="447">
        <v>32434.5</v>
      </c>
      <c r="F645" s="447">
        <v>32434.5</v>
      </c>
      <c r="G645" s="447"/>
      <c r="H645" s="447"/>
      <c r="I645" s="447"/>
      <c r="J645" s="447"/>
      <c r="K645" s="447"/>
      <c r="L645" s="447"/>
      <c r="M645" s="447"/>
      <c r="N645" s="447"/>
      <c r="O645" s="453">
        <f>E645+J645</f>
        <v>32434.5</v>
      </c>
      <c r="P645" s="450"/>
    </row>
    <row r="646" spans="2:16" ht="25.5" x14ac:dyDescent="0.2">
      <c r="B646" s="18" t="s">
        <v>1329</v>
      </c>
      <c r="C646" s="19"/>
      <c r="D646" s="20" t="s">
        <v>1330</v>
      </c>
      <c r="E646" s="21">
        <v>20000</v>
      </c>
      <c r="F646" s="21">
        <v>20000</v>
      </c>
      <c r="G646" s="21">
        <v>0</v>
      </c>
      <c r="H646" s="21">
        <v>0</v>
      </c>
      <c r="I646" s="21">
        <v>0</v>
      </c>
      <c r="J646" s="21">
        <v>0</v>
      </c>
      <c r="K646" s="21">
        <v>0</v>
      </c>
      <c r="L646" s="21">
        <v>0</v>
      </c>
      <c r="M646" s="21">
        <v>0</v>
      </c>
      <c r="N646" s="21">
        <v>0</v>
      </c>
      <c r="O646" s="21">
        <f>J646+E646</f>
        <v>20000</v>
      </c>
    </row>
    <row r="647" spans="2:16" ht="27" x14ac:dyDescent="0.2">
      <c r="B647" s="19" t="s">
        <v>1331</v>
      </c>
      <c r="C647" s="19"/>
      <c r="D647" s="22" t="s">
        <v>1332</v>
      </c>
      <c r="E647" s="23">
        <v>20000</v>
      </c>
      <c r="F647" s="23">
        <v>20000</v>
      </c>
      <c r="G647" s="23">
        <v>0</v>
      </c>
      <c r="H647" s="23">
        <v>0</v>
      </c>
      <c r="I647" s="23">
        <v>0</v>
      </c>
      <c r="J647" s="23">
        <v>0</v>
      </c>
      <c r="K647" s="23">
        <v>0</v>
      </c>
      <c r="L647" s="23">
        <v>0</v>
      </c>
      <c r="M647" s="23">
        <v>0</v>
      </c>
      <c r="N647" s="23">
        <v>0</v>
      </c>
      <c r="O647" s="23">
        <f>J647+E647</f>
        <v>20000</v>
      </c>
    </row>
    <row r="648" spans="2:16" ht="51" x14ac:dyDescent="0.2">
      <c r="B648" s="24" t="s">
        <v>1333</v>
      </c>
      <c r="C648" s="24" t="s">
        <v>2009</v>
      </c>
      <c r="D648" s="25" t="s">
        <v>1334</v>
      </c>
      <c r="E648" s="26">
        <v>20000</v>
      </c>
      <c r="F648" s="26">
        <v>20000</v>
      </c>
      <c r="G648" s="26">
        <v>0</v>
      </c>
      <c r="H648" s="26">
        <v>0</v>
      </c>
      <c r="I648" s="26">
        <v>0</v>
      </c>
      <c r="J648" s="26">
        <v>0</v>
      </c>
      <c r="K648" s="26">
        <v>0</v>
      </c>
      <c r="L648" s="26">
        <v>0</v>
      </c>
      <c r="M648" s="26">
        <v>0</v>
      </c>
      <c r="N648" s="26">
        <v>0</v>
      </c>
      <c r="O648" s="26">
        <f>J648+E648</f>
        <v>20000</v>
      </c>
    </row>
    <row r="649" spans="2:16" ht="25.5" x14ac:dyDescent="0.2">
      <c r="B649" s="18" t="s">
        <v>1335</v>
      </c>
      <c r="C649" s="19"/>
      <c r="D649" s="427" t="s">
        <v>1336</v>
      </c>
      <c r="E649" s="320">
        <v>169905.9</v>
      </c>
      <c r="F649" s="320">
        <v>169905.9</v>
      </c>
      <c r="G649" s="320">
        <v>128755.7</v>
      </c>
      <c r="H649" s="320">
        <v>9837.2000000000007</v>
      </c>
      <c r="I649" s="320">
        <v>0</v>
      </c>
      <c r="J649" s="320">
        <v>1816.6000000000001</v>
      </c>
      <c r="K649" s="320">
        <v>1289.4000000000001</v>
      </c>
      <c r="L649" s="320">
        <v>0</v>
      </c>
      <c r="M649" s="320">
        <v>347.40000000000003</v>
      </c>
      <c r="N649" s="320">
        <v>527.20000000000005</v>
      </c>
      <c r="O649" s="320">
        <v>171722.5</v>
      </c>
    </row>
    <row r="650" spans="2:16" ht="27" x14ac:dyDescent="0.2">
      <c r="B650" s="19" t="s">
        <v>1337</v>
      </c>
      <c r="C650" s="19"/>
      <c r="D650" s="428" t="s">
        <v>1338</v>
      </c>
      <c r="E650" s="421">
        <v>169905.9</v>
      </c>
      <c r="F650" s="421">
        <v>169905.9</v>
      </c>
      <c r="G650" s="421">
        <v>128755.7</v>
      </c>
      <c r="H650" s="421">
        <v>9837.2000000000007</v>
      </c>
      <c r="I650" s="421">
        <v>0</v>
      </c>
      <c r="J650" s="421">
        <v>1816.6000000000001</v>
      </c>
      <c r="K650" s="421">
        <v>1289.4000000000001</v>
      </c>
      <c r="L650" s="421">
        <v>0</v>
      </c>
      <c r="M650" s="421">
        <v>347.40000000000003</v>
      </c>
      <c r="N650" s="421">
        <v>527.20000000000005</v>
      </c>
      <c r="O650" s="421">
        <v>171722.5</v>
      </c>
    </row>
    <row r="651" spans="2:16" ht="25.5" x14ac:dyDescent="0.2">
      <c r="B651" s="24" t="s">
        <v>1339</v>
      </c>
      <c r="C651" s="24" t="s">
        <v>1375</v>
      </c>
      <c r="D651" s="425" t="s">
        <v>1340</v>
      </c>
      <c r="E651" s="325">
        <v>169905.9</v>
      </c>
      <c r="F651" s="325">
        <v>169905.9</v>
      </c>
      <c r="G651" s="325">
        <v>128755.7</v>
      </c>
      <c r="H651" s="325">
        <v>9837.2000000000007</v>
      </c>
      <c r="I651" s="325">
        <v>0</v>
      </c>
      <c r="J651" s="325">
        <v>1816.6000000000001</v>
      </c>
      <c r="K651" s="325">
        <v>1289.4000000000001</v>
      </c>
      <c r="L651" s="325">
        <v>0</v>
      </c>
      <c r="M651" s="325">
        <v>347.40000000000003</v>
      </c>
      <c r="N651" s="325">
        <v>527.20000000000005</v>
      </c>
      <c r="O651" s="325">
        <v>171722.5</v>
      </c>
    </row>
    <row r="652" spans="2:16" ht="25.5" x14ac:dyDescent="0.2">
      <c r="B652" s="18" t="s">
        <v>1341</v>
      </c>
      <c r="C652" s="19"/>
      <c r="D652" s="427" t="s">
        <v>1342</v>
      </c>
      <c r="E652" s="320">
        <v>104479.3</v>
      </c>
      <c r="F652" s="320">
        <v>104479.3</v>
      </c>
      <c r="G652" s="320">
        <v>77794.5</v>
      </c>
      <c r="H652" s="320">
        <v>7479.4000000000005</v>
      </c>
      <c r="I652" s="320">
        <v>0</v>
      </c>
      <c r="J652" s="320">
        <v>3459.5</v>
      </c>
      <c r="K652" s="320">
        <v>3411.5</v>
      </c>
      <c r="L652" s="320">
        <v>1493.5</v>
      </c>
      <c r="M652" s="320">
        <v>345.2</v>
      </c>
      <c r="N652" s="320">
        <v>48</v>
      </c>
      <c r="O652" s="320">
        <v>107938.8</v>
      </c>
    </row>
    <row r="653" spans="2:16" ht="27" x14ac:dyDescent="0.2">
      <c r="B653" s="19" t="s">
        <v>1343</v>
      </c>
      <c r="C653" s="19"/>
      <c r="D653" s="428" t="s">
        <v>1344</v>
      </c>
      <c r="E653" s="421">
        <v>104479.3</v>
      </c>
      <c r="F653" s="421">
        <v>104479.3</v>
      </c>
      <c r="G653" s="421">
        <v>77794.5</v>
      </c>
      <c r="H653" s="421">
        <v>7479.4000000000005</v>
      </c>
      <c r="I653" s="421">
        <v>0</v>
      </c>
      <c r="J653" s="421">
        <v>3459.5</v>
      </c>
      <c r="K653" s="421">
        <v>3411.5</v>
      </c>
      <c r="L653" s="421">
        <v>1493.5</v>
      </c>
      <c r="M653" s="421">
        <v>345.2</v>
      </c>
      <c r="N653" s="421">
        <v>48</v>
      </c>
      <c r="O653" s="421">
        <v>107938.8</v>
      </c>
    </row>
    <row r="654" spans="2:16" ht="25.5" x14ac:dyDescent="0.2">
      <c r="B654" s="24" t="s">
        <v>1345</v>
      </c>
      <c r="C654" s="24" t="s">
        <v>1375</v>
      </c>
      <c r="D654" s="425" t="s">
        <v>1346</v>
      </c>
      <c r="E654" s="325">
        <v>104479.3</v>
      </c>
      <c r="F654" s="325">
        <v>104479.3</v>
      </c>
      <c r="G654" s="325">
        <v>77794.5</v>
      </c>
      <c r="H654" s="325">
        <v>7479.4000000000005</v>
      </c>
      <c r="I654" s="325">
        <v>0</v>
      </c>
      <c r="J654" s="325">
        <v>3459.5</v>
      </c>
      <c r="K654" s="325">
        <v>3411.5</v>
      </c>
      <c r="L654" s="325">
        <v>1493.5</v>
      </c>
      <c r="M654" s="325">
        <v>345.2</v>
      </c>
      <c r="N654" s="325">
        <v>48</v>
      </c>
      <c r="O654" s="325">
        <v>107938.8</v>
      </c>
    </row>
    <row r="655" spans="2:16" ht="25.5" x14ac:dyDescent="0.2">
      <c r="B655" s="18" t="s">
        <v>1347</v>
      </c>
      <c r="C655" s="19"/>
      <c r="D655" s="427" t="s">
        <v>1348</v>
      </c>
      <c r="E655" s="320">
        <v>159282.70000000001</v>
      </c>
      <c r="F655" s="320">
        <v>159282.70000000001</v>
      </c>
      <c r="G655" s="320">
        <v>120890.1</v>
      </c>
      <c r="H655" s="320">
        <v>8566.6</v>
      </c>
      <c r="I655" s="320">
        <v>0</v>
      </c>
      <c r="J655" s="320">
        <v>7585.5</v>
      </c>
      <c r="K655" s="320">
        <v>6696.3</v>
      </c>
      <c r="L655" s="320">
        <v>3147.5</v>
      </c>
      <c r="M655" s="320">
        <v>777.4</v>
      </c>
      <c r="N655" s="320">
        <v>889.2</v>
      </c>
      <c r="O655" s="320">
        <v>166868.20000000001</v>
      </c>
    </row>
    <row r="656" spans="2:16" ht="27" x14ac:dyDescent="0.2">
      <c r="B656" s="19" t="s">
        <v>1349</v>
      </c>
      <c r="C656" s="19"/>
      <c r="D656" s="428" t="s">
        <v>1350</v>
      </c>
      <c r="E656" s="421">
        <v>159282.70000000001</v>
      </c>
      <c r="F656" s="421">
        <v>159282.70000000001</v>
      </c>
      <c r="G656" s="421">
        <v>120890.1</v>
      </c>
      <c r="H656" s="421">
        <v>8566.6</v>
      </c>
      <c r="I656" s="421">
        <v>0</v>
      </c>
      <c r="J656" s="421">
        <v>7585.5</v>
      </c>
      <c r="K656" s="421">
        <v>6696.3</v>
      </c>
      <c r="L656" s="421">
        <v>3147.5</v>
      </c>
      <c r="M656" s="421">
        <v>777.4</v>
      </c>
      <c r="N656" s="421">
        <v>889.2</v>
      </c>
      <c r="O656" s="421">
        <v>166868.20000000001</v>
      </c>
    </row>
    <row r="657" spans="2:15" ht="25.5" x14ac:dyDescent="0.2">
      <c r="B657" s="24" t="s">
        <v>1351</v>
      </c>
      <c r="C657" s="24" t="s">
        <v>1375</v>
      </c>
      <c r="D657" s="425" t="s">
        <v>1352</v>
      </c>
      <c r="E657" s="325">
        <v>159282.70000000001</v>
      </c>
      <c r="F657" s="325">
        <v>159282.70000000001</v>
      </c>
      <c r="G657" s="325">
        <v>120890.1</v>
      </c>
      <c r="H657" s="325">
        <v>8566.6</v>
      </c>
      <c r="I657" s="325">
        <v>0</v>
      </c>
      <c r="J657" s="325">
        <v>7585.5</v>
      </c>
      <c r="K657" s="325">
        <v>6696.3</v>
      </c>
      <c r="L657" s="325">
        <v>3147.5</v>
      </c>
      <c r="M657" s="325">
        <v>777.4</v>
      </c>
      <c r="N657" s="325">
        <v>889.2</v>
      </c>
      <c r="O657" s="325">
        <v>166868.20000000001</v>
      </c>
    </row>
    <row r="658" spans="2:15" ht="25.5" x14ac:dyDescent="0.2">
      <c r="B658" s="18" t="s">
        <v>1353</v>
      </c>
      <c r="C658" s="19"/>
      <c r="D658" s="427" t="s">
        <v>1354</v>
      </c>
      <c r="E658" s="320">
        <v>150077.79999999999</v>
      </c>
      <c r="F658" s="320">
        <v>150077.79999999999</v>
      </c>
      <c r="G658" s="320">
        <v>111622.6</v>
      </c>
      <c r="H658" s="320">
        <v>9679</v>
      </c>
      <c r="I658" s="320">
        <v>0</v>
      </c>
      <c r="J658" s="320">
        <v>4426.8</v>
      </c>
      <c r="K658" s="320">
        <v>4321.8</v>
      </c>
      <c r="L658" s="320">
        <v>2267.6999999999998</v>
      </c>
      <c r="M658" s="320">
        <v>289.89999999999998</v>
      </c>
      <c r="N658" s="320">
        <v>105</v>
      </c>
      <c r="O658" s="320">
        <v>154504.59999999998</v>
      </c>
    </row>
    <row r="659" spans="2:15" ht="27" x14ac:dyDescent="0.2">
      <c r="B659" s="19" t="s">
        <v>1355</v>
      </c>
      <c r="C659" s="19"/>
      <c r="D659" s="428" t="s">
        <v>1356</v>
      </c>
      <c r="E659" s="421">
        <v>150077.79999999999</v>
      </c>
      <c r="F659" s="421">
        <v>150077.79999999999</v>
      </c>
      <c r="G659" s="421">
        <v>111622.6</v>
      </c>
      <c r="H659" s="421">
        <v>9679</v>
      </c>
      <c r="I659" s="421">
        <v>0</v>
      </c>
      <c r="J659" s="421">
        <v>4426.8</v>
      </c>
      <c r="K659" s="421">
        <v>4321.8</v>
      </c>
      <c r="L659" s="421">
        <v>2267.6999999999998</v>
      </c>
      <c r="M659" s="421">
        <v>289.89999999999998</v>
      </c>
      <c r="N659" s="421">
        <v>105</v>
      </c>
      <c r="O659" s="421">
        <v>154504.59999999998</v>
      </c>
    </row>
    <row r="660" spans="2:15" ht="25.5" x14ac:dyDescent="0.2">
      <c r="B660" s="24" t="s">
        <v>1357</v>
      </c>
      <c r="C660" s="24" t="s">
        <v>1375</v>
      </c>
      <c r="D660" s="425" t="s">
        <v>1358</v>
      </c>
      <c r="E660" s="325">
        <v>150077.79999999999</v>
      </c>
      <c r="F660" s="325">
        <v>150077.79999999999</v>
      </c>
      <c r="G660" s="325">
        <v>111622.6</v>
      </c>
      <c r="H660" s="325">
        <v>9679</v>
      </c>
      <c r="I660" s="325">
        <v>0</v>
      </c>
      <c r="J660" s="325">
        <v>4426.8</v>
      </c>
      <c r="K660" s="325">
        <v>4321.8</v>
      </c>
      <c r="L660" s="325">
        <v>2267.6999999999998</v>
      </c>
      <c r="M660" s="325">
        <v>289.89999999999998</v>
      </c>
      <c r="N660" s="325">
        <v>105</v>
      </c>
      <c r="O660" s="325">
        <v>154504.59999999998</v>
      </c>
    </row>
    <row r="661" spans="2:15" ht="25.5" x14ac:dyDescent="0.2">
      <c r="B661" s="18" t="s">
        <v>1359</v>
      </c>
      <c r="C661" s="19"/>
      <c r="D661" s="427" t="s">
        <v>3795</v>
      </c>
      <c r="E661" s="320">
        <v>139723.5</v>
      </c>
      <c r="F661" s="320">
        <v>139723.5</v>
      </c>
      <c r="G661" s="320">
        <v>105111</v>
      </c>
      <c r="H661" s="320">
        <v>7658.6</v>
      </c>
      <c r="I661" s="320">
        <v>0</v>
      </c>
      <c r="J661" s="320">
        <v>634.5</v>
      </c>
      <c r="K661" s="320">
        <v>624.5</v>
      </c>
      <c r="L661" s="320">
        <v>43</v>
      </c>
      <c r="M661" s="320">
        <v>55</v>
      </c>
      <c r="N661" s="320">
        <v>10</v>
      </c>
      <c r="O661" s="320">
        <v>140358</v>
      </c>
    </row>
    <row r="662" spans="2:15" ht="27" x14ac:dyDescent="0.2">
      <c r="B662" s="19" t="s">
        <v>3796</v>
      </c>
      <c r="C662" s="19"/>
      <c r="D662" s="428" t="s">
        <v>3797</v>
      </c>
      <c r="E662" s="421">
        <v>139723.5</v>
      </c>
      <c r="F662" s="421">
        <v>139723.5</v>
      </c>
      <c r="G662" s="421">
        <v>105111</v>
      </c>
      <c r="H662" s="421">
        <v>7658.6</v>
      </c>
      <c r="I662" s="421">
        <v>0</v>
      </c>
      <c r="J662" s="421">
        <v>634.5</v>
      </c>
      <c r="K662" s="421">
        <v>624.5</v>
      </c>
      <c r="L662" s="421">
        <v>43</v>
      </c>
      <c r="M662" s="421">
        <v>55</v>
      </c>
      <c r="N662" s="421">
        <v>10</v>
      </c>
      <c r="O662" s="421">
        <v>140358</v>
      </c>
    </row>
    <row r="663" spans="2:15" ht="25.5" x14ac:dyDescent="0.2">
      <c r="B663" s="24" t="s">
        <v>3798</v>
      </c>
      <c r="C663" s="24" t="s">
        <v>1375</v>
      </c>
      <c r="D663" s="425" t="s">
        <v>3799</v>
      </c>
      <c r="E663" s="325">
        <v>139723.5</v>
      </c>
      <c r="F663" s="325">
        <v>139723.5</v>
      </c>
      <c r="G663" s="325">
        <v>105111</v>
      </c>
      <c r="H663" s="325">
        <v>7658.6</v>
      </c>
      <c r="I663" s="325">
        <v>0</v>
      </c>
      <c r="J663" s="325">
        <v>634.5</v>
      </c>
      <c r="K663" s="325">
        <v>624.5</v>
      </c>
      <c r="L663" s="325">
        <v>43</v>
      </c>
      <c r="M663" s="325">
        <v>55</v>
      </c>
      <c r="N663" s="325">
        <v>10</v>
      </c>
      <c r="O663" s="325">
        <v>140358</v>
      </c>
    </row>
    <row r="664" spans="2:15" ht="25.5" x14ac:dyDescent="0.2">
      <c r="B664" s="18" t="s">
        <v>3800</v>
      </c>
      <c r="C664" s="19"/>
      <c r="D664" s="427" t="s">
        <v>3801</v>
      </c>
      <c r="E664" s="320">
        <v>108122.90000000001</v>
      </c>
      <c r="F664" s="320">
        <v>108122.90000000001</v>
      </c>
      <c r="G664" s="320">
        <v>79944.3</v>
      </c>
      <c r="H664" s="320">
        <v>8178.6</v>
      </c>
      <c r="I664" s="320">
        <v>0</v>
      </c>
      <c r="J664" s="320">
        <v>1875.4</v>
      </c>
      <c r="K664" s="320">
        <v>1811.4</v>
      </c>
      <c r="L664" s="320">
        <v>914</v>
      </c>
      <c r="M664" s="320">
        <v>48.2</v>
      </c>
      <c r="N664" s="320">
        <v>64</v>
      </c>
      <c r="O664" s="320">
        <v>109998.3</v>
      </c>
    </row>
    <row r="665" spans="2:15" ht="27" x14ac:dyDescent="0.2">
      <c r="B665" s="19" t="s">
        <v>3802</v>
      </c>
      <c r="C665" s="19"/>
      <c r="D665" s="428" t="s">
        <v>3803</v>
      </c>
      <c r="E665" s="421">
        <v>108122.90000000001</v>
      </c>
      <c r="F665" s="421">
        <v>108122.90000000001</v>
      </c>
      <c r="G665" s="421">
        <v>79944.3</v>
      </c>
      <c r="H665" s="421">
        <v>8178.6</v>
      </c>
      <c r="I665" s="421">
        <v>0</v>
      </c>
      <c r="J665" s="421">
        <v>1875.4</v>
      </c>
      <c r="K665" s="421">
        <v>1811.4</v>
      </c>
      <c r="L665" s="421">
        <v>914</v>
      </c>
      <c r="M665" s="421">
        <v>48.2</v>
      </c>
      <c r="N665" s="421">
        <v>64</v>
      </c>
      <c r="O665" s="421">
        <v>109998.3</v>
      </c>
    </row>
    <row r="666" spans="2:15" ht="25.5" x14ac:dyDescent="0.2">
      <c r="B666" s="24" t="s">
        <v>3804</v>
      </c>
      <c r="C666" s="24" t="s">
        <v>1375</v>
      </c>
      <c r="D666" s="425" t="s">
        <v>3805</v>
      </c>
      <c r="E666" s="325">
        <v>108122.90000000001</v>
      </c>
      <c r="F666" s="325">
        <v>108122.90000000001</v>
      </c>
      <c r="G666" s="325">
        <v>79944.3</v>
      </c>
      <c r="H666" s="325">
        <v>8178.6</v>
      </c>
      <c r="I666" s="325">
        <v>0</v>
      </c>
      <c r="J666" s="325">
        <v>1875.4</v>
      </c>
      <c r="K666" s="325">
        <v>1811.4</v>
      </c>
      <c r="L666" s="325">
        <v>914</v>
      </c>
      <c r="M666" s="325">
        <v>48.2</v>
      </c>
      <c r="N666" s="325">
        <v>64</v>
      </c>
      <c r="O666" s="325">
        <v>109998.3</v>
      </c>
    </row>
    <row r="667" spans="2:15" ht="25.5" x14ac:dyDescent="0.2">
      <c r="B667" s="18" t="s">
        <v>3806</v>
      </c>
      <c r="C667" s="19"/>
      <c r="D667" s="427" t="s">
        <v>3807</v>
      </c>
      <c r="E667" s="320">
        <v>126073.2</v>
      </c>
      <c r="F667" s="320">
        <v>126073.2</v>
      </c>
      <c r="G667" s="320">
        <v>93201.3</v>
      </c>
      <c r="H667" s="320">
        <v>9603.4</v>
      </c>
      <c r="I667" s="320">
        <v>0</v>
      </c>
      <c r="J667" s="320">
        <v>3230.6</v>
      </c>
      <c r="K667" s="320">
        <v>3230.6</v>
      </c>
      <c r="L667" s="320">
        <v>1742.9</v>
      </c>
      <c r="M667" s="320">
        <v>170.5</v>
      </c>
      <c r="N667" s="320">
        <v>0</v>
      </c>
      <c r="O667" s="320">
        <v>129303.8</v>
      </c>
    </row>
    <row r="668" spans="2:15" ht="27" x14ac:dyDescent="0.2">
      <c r="B668" s="19" t="s">
        <v>3808</v>
      </c>
      <c r="C668" s="19"/>
      <c r="D668" s="428" t="s">
        <v>3809</v>
      </c>
      <c r="E668" s="421">
        <v>126073.2</v>
      </c>
      <c r="F668" s="421">
        <v>126073.2</v>
      </c>
      <c r="G668" s="421">
        <v>93201.3</v>
      </c>
      <c r="H668" s="421">
        <v>9603.4</v>
      </c>
      <c r="I668" s="421">
        <v>0</v>
      </c>
      <c r="J668" s="421">
        <v>3230.6</v>
      </c>
      <c r="K668" s="421">
        <v>3230.6</v>
      </c>
      <c r="L668" s="421">
        <v>1742.9</v>
      </c>
      <c r="M668" s="421">
        <v>170.5</v>
      </c>
      <c r="N668" s="421">
        <v>0</v>
      </c>
      <c r="O668" s="421">
        <v>129303.8</v>
      </c>
    </row>
    <row r="669" spans="2:15" ht="25.5" x14ac:dyDescent="0.2">
      <c r="B669" s="24" t="s">
        <v>3810</v>
      </c>
      <c r="C669" s="24" t="s">
        <v>1375</v>
      </c>
      <c r="D669" s="425" t="s">
        <v>3538</v>
      </c>
      <c r="E669" s="325">
        <v>126073.2</v>
      </c>
      <c r="F669" s="325">
        <v>126073.2</v>
      </c>
      <c r="G669" s="325">
        <v>93201.3</v>
      </c>
      <c r="H669" s="325">
        <v>9603.4</v>
      </c>
      <c r="I669" s="325">
        <v>0</v>
      </c>
      <c r="J669" s="325">
        <v>3230.6</v>
      </c>
      <c r="K669" s="325">
        <v>3230.6</v>
      </c>
      <c r="L669" s="325">
        <v>1742.9</v>
      </c>
      <c r="M669" s="325">
        <v>170.5</v>
      </c>
      <c r="N669" s="325">
        <v>0</v>
      </c>
      <c r="O669" s="325">
        <v>129303.8</v>
      </c>
    </row>
    <row r="670" spans="2:15" ht="25.5" x14ac:dyDescent="0.2">
      <c r="B670" s="18" t="s">
        <v>3539</v>
      </c>
      <c r="C670" s="19"/>
      <c r="D670" s="427" t="s">
        <v>3540</v>
      </c>
      <c r="E670" s="320">
        <v>113300.2</v>
      </c>
      <c r="F670" s="320">
        <v>113300.2</v>
      </c>
      <c r="G670" s="320">
        <v>86006.400000000009</v>
      </c>
      <c r="H670" s="320">
        <v>5715.3</v>
      </c>
      <c r="I670" s="320">
        <v>0</v>
      </c>
      <c r="J670" s="320">
        <v>4952.8999999999996</v>
      </c>
      <c r="K670" s="320">
        <v>4925.8999999999996</v>
      </c>
      <c r="L670" s="320">
        <v>2504.3000000000002</v>
      </c>
      <c r="M670" s="320">
        <v>205.1</v>
      </c>
      <c r="N670" s="320">
        <v>27</v>
      </c>
      <c r="O670" s="320">
        <v>118253.1</v>
      </c>
    </row>
    <row r="671" spans="2:15" ht="27" x14ac:dyDescent="0.2">
      <c r="B671" s="19" t="s">
        <v>3541</v>
      </c>
      <c r="C671" s="19"/>
      <c r="D671" s="428" t="s">
        <v>3542</v>
      </c>
      <c r="E671" s="421">
        <v>113300.2</v>
      </c>
      <c r="F671" s="421">
        <v>113300.2</v>
      </c>
      <c r="G671" s="421">
        <v>86006.400000000009</v>
      </c>
      <c r="H671" s="421">
        <v>5715.3</v>
      </c>
      <c r="I671" s="421">
        <v>0</v>
      </c>
      <c r="J671" s="421">
        <v>4952.8999999999996</v>
      </c>
      <c r="K671" s="421">
        <v>4925.8999999999996</v>
      </c>
      <c r="L671" s="421">
        <v>2504.3000000000002</v>
      </c>
      <c r="M671" s="421">
        <v>205.1</v>
      </c>
      <c r="N671" s="421">
        <v>27</v>
      </c>
      <c r="O671" s="421">
        <v>118253.1</v>
      </c>
    </row>
    <row r="672" spans="2:15" ht="25.5" x14ac:dyDescent="0.2">
      <c r="B672" s="24" t="s">
        <v>3543</v>
      </c>
      <c r="C672" s="24" t="s">
        <v>1375</v>
      </c>
      <c r="D672" s="425" t="s">
        <v>3544</v>
      </c>
      <c r="E672" s="325">
        <v>113300.2</v>
      </c>
      <c r="F672" s="325">
        <v>113300.2</v>
      </c>
      <c r="G672" s="325">
        <v>86006.400000000009</v>
      </c>
      <c r="H672" s="325">
        <v>5715.3</v>
      </c>
      <c r="I672" s="325">
        <v>0</v>
      </c>
      <c r="J672" s="325">
        <v>4952.8999999999996</v>
      </c>
      <c r="K672" s="325">
        <v>4925.8999999999996</v>
      </c>
      <c r="L672" s="325">
        <v>2504.3000000000002</v>
      </c>
      <c r="M672" s="325">
        <v>205.1</v>
      </c>
      <c r="N672" s="325">
        <v>27</v>
      </c>
      <c r="O672" s="325">
        <v>118253.1</v>
      </c>
    </row>
    <row r="673" spans="2:15" ht="25.5" x14ac:dyDescent="0.2">
      <c r="B673" s="18" t="s">
        <v>3545</v>
      </c>
      <c r="C673" s="19"/>
      <c r="D673" s="427" t="s">
        <v>3019</v>
      </c>
      <c r="E673" s="320">
        <v>165683.70000000001</v>
      </c>
      <c r="F673" s="320">
        <v>165683.70000000001</v>
      </c>
      <c r="G673" s="320">
        <v>121146.6</v>
      </c>
      <c r="H673" s="320">
        <v>13715.9</v>
      </c>
      <c r="I673" s="320">
        <v>0</v>
      </c>
      <c r="J673" s="320">
        <v>3908.4</v>
      </c>
      <c r="K673" s="320">
        <v>3784</v>
      </c>
      <c r="L673" s="320">
        <v>2250.6999999999998</v>
      </c>
      <c r="M673" s="320">
        <v>192</v>
      </c>
      <c r="N673" s="320">
        <v>124.4</v>
      </c>
      <c r="O673" s="320">
        <v>169592.1</v>
      </c>
    </row>
    <row r="674" spans="2:15" ht="27" x14ac:dyDescent="0.2">
      <c r="B674" s="19" t="s">
        <v>3020</v>
      </c>
      <c r="C674" s="19"/>
      <c r="D674" s="428" t="s">
        <v>3021</v>
      </c>
      <c r="E674" s="421">
        <v>165683.70000000001</v>
      </c>
      <c r="F674" s="421">
        <v>165683.70000000001</v>
      </c>
      <c r="G674" s="421">
        <v>121146.6</v>
      </c>
      <c r="H674" s="421">
        <v>13715.9</v>
      </c>
      <c r="I674" s="421">
        <v>0</v>
      </c>
      <c r="J674" s="421">
        <v>3908.4</v>
      </c>
      <c r="K674" s="421">
        <v>3784</v>
      </c>
      <c r="L674" s="421">
        <v>2250.6999999999998</v>
      </c>
      <c r="M674" s="421">
        <v>192</v>
      </c>
      <c r="N674" s="421">
        <v>124.4</v>
      </c>
      <c r="O674" s="421">
        <v>169592.1</v>
      </c>
    </row>
    <row r="675" spans="2:15" ht="25.5" x14ac:dyDescent="0.2">
      <c r="B675" s="24" t="s">
        <v>3022</v>
      </c>
      <c r="C675" s="24" t="s">
        <v>1375</v>
      </c>
      <c r="D675" s="425" t="s">
        <v>3023</v>
      </c>
      <c r="E675" s="325">
        <v>165683.70000000001</v>
      </c>
      <c r="F675" s="325">
        <v>165683.70000000001</v>
      </c>
      <c r="G675" s="325">
        <v>121146.6</v>
      </c>
      <c r="H675" s="325">
        <v>13715.9</v>
      </c>
      <c r="I675" s="325">
        <v>0</v>
      </c>
      <c r="J675" s="325">
        <v>3908.4</v>
      </c>
      <c r="K675" s="325">
        <v>3784</v>
      </c>
      <c r="L675" s="325">
        <v>2250.6999999999998</v>
      </c>
      <c r="M675" s="325">
        <v>192</v>
      </c>
      <c r="N675" s="325">
        <v>124.4</v>
      </c>
      <c r="O675" s="325">
        <v>169592.1</v>
      </c>
    </row>
    <row r="676" spans="2:15" ht="25.5" x14ac:dyDescent="0.2">
      <c r="B676" s="18" t="s">
        <v>3024</v>
      </c>
      <c r="C676" s="19"/>
      <c r="D676" s="427" t="s">
        <v>3025</v>
      </c>
      <c r="E676" s="320">
        <v>120663.90000000001</v>
      </c>
      <c r="F676" s="320">
        <v>120663.90000000001</v>
      </c>
      <c r="G676" s="320">
        <v>90789.7</v>
      </c>
      <c r="H676" s="320">
        <v>6210.1</v>
      </c>
      <c r="I676" s="320">
        <v>0</v>
      </c>
      <c r="J676" s="320">
        <v>2650.6</v>
      </c>
      <c r="K676" s="320">
        <v>2646.2000000000003</v>
      </c>
      <c r="L676" s="320">
        <v>1626.4</v>
      </c>
      <c r="M676" s="320">
        <v>150.9</v>
      </c>
      <c r="N676" s="320">
        <v>4.4000000000000004</v>
      </c>
      <c r="O676" s="320">
        <v>123314.5</v>
      </c>
    </row>
    <row r="677" spans="2:15" ht="27" x14ac:dyDescent="0.2">
      <c r="B677" s="19" t="s">
        <v>3026</v>
      </c>
      <c r="C677" s="19"/>
      <c r="D677" s="428" t="s">
        <v>3027</v>
      </c>
      <c r="E677" s="421">
        <v>120663.90000000001</v>
      </c>
      <c r="F677" s="421">
        <v>120663.90000000001</v>
      </c>
      <c r="G677" s="421">
        <v>90789.7</v>
      </c>
      <c r="H677" s="421">
        <v>6210.1</v>
      </c>
      <c r="I677" s="421">
        <v>0</v>
      </c>
      <c r="J677" s="421">
        <v>2650.6</v>
      </c>
      <c r="K677" s="421">
        <v>2646.2000000000003</v>
      </c>
      <c r="L677" s="421">
        <v>1626.4</v>
      </c>
      <c r="M677" s="421">
        <v>150.9</v>
      </c>
      <c r="N677" s="421">
        <v>4.4000000000000004</v>
      </c>
      <c r="O677" s="421">
        <v>123314.5</v>
      </c>
    </row>
    <row r="678" spans="2:15" ht="25.5" x14ac:dyDescent="0.2">
      <c r="B678" s="24" t="s">
        <v>3028</v>
      </c>
      <c r="C678" s="24" t="s">
        <v>1375</v>
      </c>
      <c r="D678" s="425" t="s">
        <v>3029</v>
      </c>
      <c r="E678" s="325">
        <v>120663.90000000001</v>
      </c>
      <c r="F678" s="325">
        <v>120663.90000000001</v>
      </c>
      <c r="G678" s="325">
        <v>90789.7</v>
      </c>
      <c r="H678" s="325">
        <v>6210.1</v>
      </c>
      <c r="I678" s="325">
        <v>0</v>
      </c>
      <c r="J678" s="325">
        <v>2650.6</v>
      </c>
      <c r="K678" s="325">
        <v>2646.2000000000003</v>
      </c>
      <c r="L678" s="325">
        <v>1626.4</v>
      </c>
      <c r="M678" s="325">
        <v>150.9</v>
      </c>
      <c r="N678" s="325">
        <v>4.4000000000000004</v>
      </c>
      <c r="O678" s="325">
        <v>123314.5</v>
      </c>
    </row>
    <row r="679" spans="2:15" ht="25.5" x14ac:dyDescent="0.2">
      <c r="B679" s="18" t="s">
        <v>3030</v>
      </c>
      <c r="C679" s="19"/>
      <c r="D679" s="427" t="s">
        <v>3031</v>
      </c>
      <c r="E679" s="320">
        <v>124807.40000000001</v>
      </c>
      <c r="F679" s="320">
        <v>124807.40000000001</v>
      </c>
      <c r="G679" s="320">
        <v>93250.1</v>
      </c>
      <c r="H679" s="320">
        <v>7895.6</v>
      </c>
      <c r="I679" s="320">
        <v>0</v>
      </c>
      <c r="J679" s="320">
        <v>3073.7000000000003</v>
      </c>
      <c r="K679" s="320">
        <v>2821.3</v>
      </c>
      <c r="L679" s="320">
        <v>1363.5</v>
      </c>
      <c r="M679" s="320">
        <v>137.80000000000001</v>
      </c>
      <c r="N679" s="320">
        <v>252.4</v>
      </c>
      <c r="O679" s="320">
        <v>127881.1</v>
      </c>
    </row>
    <row r="680" spans="2:15" ht="27" x14ac:dyDescent="0.2">
      <c r="B680" s="19" t="s">
        <v>3032</v>
      </c>
      <c r="C680" s="19"/>
      <c r="D680" s="428" t="s">
        <v>3033</v>
      </c>
      <c r="E680" s="421">
        <v>124807.40000000001</v>
      </c>
      <c r="F680" s="421">
        <v>124807.40000000001</v>
      </c>
      <c r="G680" s="421">
        <v>93250.1</v>
      </c>
      <c r="H680" s="421">
        <v>7895.6</v>
      </c>
      <c r="I680" s="421">
        <v>0</v>
      </c>
      <c r="J680" s="421">
        <v>3073.7000000000003</v>
      </c>
      <c r="K680" s="421">
        <v>2821.3</v>
      </c>
      <c r="L680" s="421">
        <v>1363.5</v>
      </c>
      <c r="M680" s="421">
        <v>137.80000000000001</v>
      </c>
      <c r="N680" s="421">
        <v>252.4</v>
      </c>
      <c r="O680" s="421">
        <v>127881.1</v>
      </c>
    </row>
    <row r="681" spans="2:15" ht="25.5" x14ac:dyDescent="0.2">
      <c r="B681" s="24" t="s">
        <v>3034</v>
      </c>
      <c r="C681" s="24" t="s">
        <v>1375</v>
      </c>
      <c r="D681" s="425" t="s">
        <v>3035</v>
      </c>
      <c r="E681" s="325">
        <v>124807.40000000001</v>
      </c>
      <c r="F681" s="325">
        <v>124807.40000000001</v>
      </c>
      <c r="G681" s="325">
        <v>93250.1</v>
      </c>
      <c r="H681" s="325">
        <v>7895.6</v>
      </c>
      <c r="I681" s="325">
        <v>0</v>
      </c>
      <c r="J681" s="325">
        <v>3073.7000000000003</v>
      </c>
      <c r="K681" s="325">
        <v>2821.3</v>
      </c>
      <c r="L681" s="325">
        <v>1363.5</v>
      </c>
      <c r="M681" s="325">
        <v>137.80000000000001</v>
      </c>
      <c r="N681" s="325">
        <v>252.4</v>
      </c>
      <c r="O681" s="325">
        <v>127881.1</v>
      </c>
    </row>
    <row r="682" spans="2:15" ht="25.5" x14ac:dyDescent="0.2">
      <c r="B682" s="18" t="s">
        <v>3036</v>
      </c>
      <c r="C682" s="19"/>
      <c r="D682" s="427" t="s">
        <v>3037</v>
      </c>
      <c r="E682" s="320">
        <v>141580.29999999999</v>
      </c>
      <c r="F682" s="320">
        <v>141580.29999999999</v>
      </c>
      <c r="G682" s="320">
        <v>107269.40000000001</v>
      </c>
      <c r="H682" s="320">
        <v>7460.2</v>
      </c>
      <c r="I682" s="320">
        <v>0</v>
      </c>
      <c r="J682" s="320">
        <v>4029.3</v>
      </c>
      <c r="K682" s="320">
        <v>4029.3</v>
      </c>
      <c r="L682" s="320">
        <v>2193.1</v>
      </c>
      <c r="M682" s="320">
        <v>344.5</v>
      </c>
      <c r="N682" s="320">
        <v>0</v>
      </c>
      <c r="O682" s="320">
        <v>145609.59999999998</v>
      </c>
    </row>
    <row r="683" spans="2:15" ht="27" x14ac:dyDescent="0.2">
      <c r="B683" s="19" t="s">
        <v>3038</v>
      </c>
      <c r="C683" s="19"/>
      <c r="D683" s="428" t="s">
        <v>3039</v>
      </c>
      <c r="E683" s="421">
        <v>141580.29999999999</v>
      </c>
      <c r="F683" s="421">
        <v>141580.29999999999</v>
      </c>
      <c r="G683" s="421">
        <v>107269.40000000001</v>
      </c>
      <c r="H683" s="421">
        <v>7460.2</v>
      </c>
      <c r="I683" s="421">
        <v>0</v>
      </c>
      <c r="J683" s="421">
        <v>4029.3</v>
      </c>
      <c r="K683" s="421">
        <v>4029.3</v>
      </c>
      <c r="L683" s="421">
        <v>2193.1</v>
      </c>
      <c r="M683" s="421">
        <v>344.5</v>
      </c>
      <c r="N683" s="421">
        <v>0</v>
      </c>
      <c r="O683" s="421">
        <v>145609.59999999998</v>
      </c>
    </row>
    <row r="684" spans="2:15" ht="25.5" x14ac:dyDescent="0.2">
      <c r="B684" s="24" t="s">
        <v>3040</v>
      </c>
      <c r="C684" s="24" t="s">
        <v>1375</v>
      </c>
      <c r="D684" s="425" t="s">
        <v>3041</v>
      </c>
      <c r="E684" s="325">
        <v>141580.29999999999</v>
      </c>
      <c r="F684" s="325">
        <v>141580.29999999999</v>
      </c>
      <c r="G684" s="325">
        <v>107269.40000000001</v>
      </c>
      <c r="H684" s="325">
        <v>7460.2</v>
      </c>
      <c r="I684" s="325">
        <v>0</v>
      </c>
      <c r="J684" s="325">
        <v>4029.3</v>
      </c>
      <c r="K684" s="325">
        <v>4029.3</v>
      </c>
      <c r="L684" s="325">
        <v>2193.1</v>
      </c>
      <c r="M684" s="325">
        <v>344.5</v>
      </c>
      <c r="N684" s="325">
        <v>0</v>
      </c>
      <c r="O684" s="325">
        <v>145609.59999999998</v>
      </c>
    </row>
    <row r="685" spans="2:15" ht="25.5" x14ac:dyDescent="0.2">
      <c r="B685" s="18" t="s">
        <v>3042</v>
      </c>
      <c r="C685" s="19"/>
      <c r="D685" s="427" t="s">
        <v>3043</v>
      </c>
      <c r="E685" s="320">
        <v>108949.1</v>
      </c>
      <c r="F685" s="320">
        <v>108949.1</v>
      </c>
      <c r="G685" s="320">
        <v>82653</v>
      </c>
      <c r="H685" s="320">
        <v>5511.1</v>
      </c>
      <c r="I685" s="320">
        <v>0</v>
      </c>
      <c r="J685" s="320">
        <v>3690.9</v>
      </c>
      <c r="K685" s="320">
        <v>3572.6</v>
      </c>
      <c r="L685" s="320">
        <v>2047.1000000000001</v>
      </c>
      <c r="M685" s="320">
        <v>196.3</v>
      </c>
      <c r="N685" s="320">
        <v>118.3</v>
      </c>
      <c r="O685" s="320">
        <v>112640</v>
      </c>
    </row>
    <row r="686" spans="2:15" ht="27" x14ac:dyDescent="0.2">
      <c r="B686" s="19" t="s">
        <v>3044</v>
      </c>
      <c r="C686" s="19"/>
      <c r="D686" s="428" t="s">
        <v>3045</v>
      </c>
      <c r="E686" s="421">
        <v>108949.1</v>
      </c>
      <c r="F686" s="421">
        <v>108949.1</v>
      </c>
      <c r="G686" s="421">
        <v>82653</v>
      </c>
      <c r="H686" s="421">
        <v>5511.1</v>
      </c>
      <c r="I686" s="421">
        <v>0</v>
      </c>
      <c r="J686" s="421">
        <v>3690.9</v>
      </c>
      <c r="K686" s="421">
        <v>3572.6</v>
      </c>
      <c r="L686" s="421">
        <v>2047.1000000000001</v>
      </c>
      <c r="M686" s="421">
        <v>196.3</v>
      </c>
      <c r="N686" s="421">
        <v>118.3</v>
      </c>
      <c r="O686" s="421">
        <v>112640</v>
      </c>
    </row>
    <row r="687" spans="2:15" ht="25.5" x14ac:dyDescent="0.2">
      <c r="B687" s="24" t="s">
        <v>3046</v>
      </c>
      <c r="C687" s="24" t="s">
        <v>1375</v>
      </c>
      <c r="D687" s="425" t="s">
        <v>3047</v>
      </c>
      <c r="E687" s="325">
        <v>108949.1</v>
      </c>
      <c r="F687" s="325">
        <v>108949.1</v>
      </c>
      <c r="G687" s="325">
        <v>82653</v>
      </c>
      <c r="H687" s="325">
        <v>5511.1</v>
      </c>
      <c r="I687" s="325">
        <v>0</v>
      </c>
      <c r="J687" s="325">
        <v>3690.9</v>
      </c>
      <c r="K687" s="325">
        <v>3572.6</v>
      </c>
      <c r="L687" s="325">
        <v>2047.1000000000001</v>
      </c>
      <c r="M687" s="325">
        <v>196.3</v>
      </c>
      <c r="N687" s="325">
        <v>118.3</v>
      </c>
      <c r="O687" s="325">
        <v>112640</v>
      </c>
    </row>
    <row r="688" spans="2:15" ht="25.5" x14ac:dyDescent="0.2">
      <c r="B688" s="18" t="s">
        <v>3048</v>
      </c>
      <c r="C688" s="19"/>
      <c r="D688" s="427" t="s">
        <v>3049</v>
      </c>
      <c r="E688" s="320">
        <v>159287.6</v>
      </c>
      <c r="F688" s="320">
        <v>159287.6</v>
      </c>
      <c r="G688" s="320">
        <v>120166.1</v>
      </c>
      <c r="H688" s="320">
        <v>8147.5</v>
      </c>
      <c r="I688" s="320">
        <v>0</v>
      </c>
      <c r="J688" s="320">
        <v>2715.5</v>
      </c>
      <c r="K688" s="320">
        <v>2715.5</v>
      </c>
      <c r="L688" s="320">
        <v>1508</v>
      </c>
      <c r="M688" s="320">
        <v>111.9</v>
      </c>
      <c r="N688" s="320">
        <v>0</v>
      </c>
      <c r="O688" s="320">
        <v>162003.1</v>
      </c>
    </row>
    <row r="689" spans="2:15" ht="27" x14ac:dyDescent="0.2">
      <c r="B689" s="19" t="s">
        <v>3050</v>
      </c>
      <c r="C689" s="19"/>
      <c r="D689" s="428" t="s">
        <v>3051</v>
      </c>
      <c r="E689" s="421">
        <v>159287.6</v>
      </c>
      <c r="F689" s="421">
        <v>159287.6</v>
      </c>
      <c r="G689" s="421">
        <v>120166.1</v>
      </c>
      <c r="H689" s="421">
        <v>8147.5</v>
      </c>
      <c r="I689" s="421">
        <v>0</v>
      </c>
      <c r="J689" s="421">
        <v>2715.5</v>
      </c>
      <c r="K689" s="421">
        <v>2715.5</v>
      </c>
      <c r="L689" s="421">
        <v>1508</v>
      </c>
      <c r="M689" s="421">
        <v>111.9</v>
      </c>
      <c r="N689" s="421">
        <v>0</v>
      </c>
      <c r="O689" s="421">
        <v>162003.1</v>
      </c>
    </row>
    <row r="690" spans="2:15" ht="25.5" x14ac:dyDescent="0.2">
      <c r="B690" s="24" t="s">
        <v>3052</v>
      </c>
      <c r="C690" s="24" t="s">
        <v>1375</v>
      </c>
      <c r="D690" s="425" t="s">
        <v>3053</v>
      </c>
      <c r="E690" s="325">
        <v>159287.6</v>
      </c>
      <c r="F690" s="325">
        <v>159287.6</v>
      </c>
      <c r="G690" s="325">
        <v>120166.1</v>
      </c>
      <c r="H690" s="325">
        <v>8147.5</v>
      </c>
      <c r="I690" s="325">
        <v>0</v>
      </c>
      <c r="J690" s="325">
        <v>2715.5</v>
      </c>
      <c r="K690" s="325">
        <v>2715.5</v>
      </c>
      <c r="L690" s="325">
        <v>1508</v>
      </c>
      <c r="M690" s="325">
        <v>111.9</v>
      </c>
      <c r="N690" s="325">
        <v>0</v>
      </c>
      <c r="O690" s="325">
        <v>162003.1</v>
      </c>
    </row>
    <row r="691" spans="2:15" ht="25.5" x14ac:dyDescent="0.2">
      <c r="B691" s="18" t="s">
        <v>3054</v>
      </c>
      <c r="C691" s="19"/>
      <c r="D691" s="427" t="s">
        <v>3055</v>
      </c>
      <c r="E691" s="320">
        <v>134145.29999999999</v>
      </c>
      <c r="F691" s="320">
        <v>134145.29999999999</v>
      </c>
      <c r="G691" s="320">
        <v>100701.6</v>
      </c>
      <c r="H691" s="320">
        <v>9323.7999999999993</v>
      </c>
      <c r="I691" s="320">
        <v>0</v>
      </c>
      <c r="J691" s="320">
        <v>3625.4</v>
      </c>
      <c r="K691" s="320">
        <v>3502.4</v>
      </c>
      <c r="L691" s="320">
        <v>1671.8</v>
      </c>
      <c r="M691" s="320">
        <v>361.5</v>
      </c>
      <c r="N691" s="320">
        <v>123</v>
      </c>
      <c r="O691" s="320">
        <v>137770.69999999998</v>
      </c>
    </row>
    <row r="692" spans="2:15" ht="27" x14ac:dyDescent="0.2">
      <c r="B692" s="19" t="s">
        <v>3056</v>
      </c>
      <c r="C692" s="19"/>
      <c r="D692" s="428" t="s">
        <v>3057</v>
      </c>
      <c r="E692" s="421">
        <v>134145.29999999999</v>
      </c>
      <c r="F692" s="421">
        <v>134145.29999999999</v>
      </c>
      <c r="G692" s="421">
        <v>100701.6</v>
      </c>
      <c r="H692" s="421">
        <v>9323.7999999999993</v>
      </c>
      <c r="I692" s="421">
        <v>0</v>
      </c>
      <c r="J692" s="421">
        <v>3625.4</v>
      </c>
      <c r="K692" s="421">
        <v>3502.4</v>
      </c>
      <c r="L692" s="421">
        <v>1671.8</v>
      </c>
      <c r="M692" s="421">
        <v>361.5</v>
      </c>
      <c r="N692" s="421">
        <v>123</v>
      </c>
      <c r="O692" s="421">
        <v>137770.69999999998</v>
      </c>
    </row>
    <row r="693" spans="2:15" ht="25.5" x14ac:dyDescent="0.2">
      <c r="B693" s="24" t="s">
        <v>3058</v>
      </c>
      <c r="C693" s="24" t="s">
        <v>1375</v>
      </c>
      <c r="D693" s="425" t="s">
        <v>3059</v>
      </c>
      <c r="E693" s="325">
        <v>134145.29999999999</v>
      </c>
      <c r="F693" s="325">
        <v>134145.29999999999</v>
      </c>
      <c r="G693" s="325">
        <v>100701.6</v>
      </c>
      <c r="H693" s="325">
        <v>9323.7999999999993</v>
      </c>
      <c r="I693" s="325">
        <v>0</v>
      </c>
      <c r="J693" s="325">
        <v>3625.4</v>
      </c>
      <c r="K693" s="325">
        <v>3502.4</v>
      </c>
      <c r="L693" s="325">
        <v>1671.8</v>
      </c>
      <c r="M693" s="325">
        <v>361.5</v>
      </c>
      <c r="N693" s="325">
        <v>123</v>
      </c>
      <c r="O693" s="325">
        <v>137770.69999999998</v>
      </c>
    </row>
    <row r="694" spans="2:15" ht="25.5" x14ac:dyDescent="0.2">
      <c r="B694" s="18" t="s">
        <v>3060</v>
      </c>
      <c r="C694" s="19"/>
      <c r="D694" s="427" t="s">
        <v>3061</v>
      </c>
      <c r="E694" s="320">
        <v>107437.5</v>
      </c>
      <c r="F694" s="320">
        <v>107437.5</v>
      </c>
      <c r="G694" s="320">
        <v>80274</v>
      </c>
      <c r="H694" s="320">
        <v>7406.6</v>
      </c>
      <c r="I694" s="320">
        <v>0</v>
      </c>
      <c r="J694" s="320">
        <v>5304.8</v>
      </c>
      <c r="K694" s="320">
        <v>5243</v>
      </c>
      <c r="L694" s="320">
        <v>2970</v>
      </c>
      <c r="M694" s="320">
        <v>295.10000000000002</v>
      </c>
      <c r="N694" s="320">
        <v>61.800000000000004</v>
      </c>
      <c r="O694" s="320">
        <v>112742.3</v>
      </c>
    </row>
    <row r="695" spans="2:15" ht="27" x14ac:dyDescent="0.2">
      <c r="B695" s="19" t="s">
        <v>3062</v>
      </c>
      <c r="C695" s="19"/>
      <c r="D695" s="428" t="s">
        <v>3063</v>
      </c>
      <c r="E695" s="421">
        <v>107437.5</v>
      </c>
      <c r="F695" s="421">
        <v>107437.5</v>
      </c>
      <c r="G695" s="421">
        <v>80274</v>
      </c>
      <c r="H695" s="421">
        <v>7406.6</v>
      </c>
      <c r="I695" s="421">
        <v>0</v>
      </c>
      <c r="J695" s="421">
        <v>5304.8</v>
      </c>
      <c r="K695" s="421">
        <v>5243</v>
      </c>
      <c r="L695" s="421">
        <v>2970</v>
      </c>
      <c r="M695" s="421">
        <v>295.10000000000002</v>
      </c>
      <c r="N695" s="421">
        <v>61.800000000000004</v>
      </c>
      <c r="O695" s="421">
        <v>112742.3</v>
      </c>
    </row>
    <row r="696" spans="2:15" ht="25.5" x14ac:dyDescent="0.2">
      <c r="B696" s="24" t="s">
        <v>3064</v>
      </c>
      <c r="C696" s="24" t="s">
        <v>1375</v>
      </c>
      <c r="D696" s="425" t="s">
        <v>3065</v>
      </c>
      <c r="E696" s="325">
        <v>107437.5</v>
      </c>
      <c r="F696" s="325">
        <v>107437.5</v>
      </c>
      <c r="G696" s="325">
        <v>80274</v>
      </c>
      <c r="H696" s="325">
        <v>7406.6</v>
      </c>
      <c r="I696" s="325">
        <v>0</v>
      </c>
      <c r="J696" s="325">
        <v>5304.8</v>
      </c>
      <c r="K696" s="325">
        <v>5243</v>
      </c>
      <c r="L696" s="325">
        <v>2970</v>
      </c>
      <c r="M696" s="325">
        <v>295.10000000000002</v>
      </c>
      <c r="N696" s="325">
        <v>61.800000000000004</v>
      </c>
      <c r="O696" s="325">
        <v>112742.3</v>
      </c>
    </row>
    <row r="697" spans="2:15" ht="25.5" x14ac:dyDescent="0.2">
      <c r="B697" s="18" t="s">
        <v>3066</v>
      </c>
      <c r="C697" s="19"/>
      <c r="D697" s="427" t="s">
        <v>3067</v>
      </c>
      <c r="E697" s="320">
        <v>114742.2</v>
      </c>
      <c r="F697" s="320">
        <v>114742.2</v>
      </c>
      <c r="G697" s="320">
        <v>86900.2</v>
      </c>
      <c r="H697" s="320">
        <v>6620.5</v>
      </c>
      <c r="I697" s="320">
        <v>0</v>
      </c>
      <c r="J697" s="320">
        <v>1297.0999999999999</v>
      </c>
      <c r="K697" s="320">
        <v>1287.0999999999999</v>
      </c>
      <c r="L697" s="320">
        <v>345</v>
      </c>
      <c r="M697" s="320">
        <v>221</v>
      </c>
      <c r="N697" s="320">
        <v>10</v>
      </c>
      <c r="O697" s="320">
        <v>116039.3</v>
      </c>
    </row>
    <row r="698" spans="2:15" ht="27" x14ac:dyDescent="0.2">
      <c r="B698" s="19" t="s">
        <v>3068</v>
      </c>
      <c r="C698" s="19"/>
      <c r="D698" s="428" t="s">
        <v>3069</v>
      </c>
      <c r="E698" s="421">
        <v>114742.2</v>
      </c>
      <c r="F698" s="421">
        <v>114742.2</v>
      </c>
      <c r="G698" s="421">
        <v>86900.2</v>
      </c>
      <c r="H698" s="421">
        <v>6620.5</v>
      </c>
      <c r="I698" s="421">
        <v>0</v>
      </c>
      <c r="J698" s="421">
        <v>1297.0999999999999</v>
      </c>
      <c r="K698" s="421">
        <v>1287.0999999999999</v>
      </c>
      <c r="L698" s="421">
        <v>345</v>
      </c>
      <c r="M698" s="421">
        <v>221</v>
      </c>
      <c r="N698" s="421">
        <v>10</v>
      </c>
      <c r="O698" s="421">
        <v>116039.3</v>
      </c>
    </row>
    <row r="699" spans="2:15" ht="25.5" x14ac:dyDescent="0.2">
      <c r="B699" s="24" t="s">
        <v>3070</v>
      </c>
      <c r="C699" s="24" t="s">
        <v>1375</v>
      </c>
      <c r="D699" s="425" t="s">
        <v>3071</v>
      </c>
      <c r="E699" s="325">
        <v>114742.2</v>
      </c>
      <c r="F699" s="325">
        <v>114742.2</v>
      </c>
      <c r="G699" s="325">
        <v>86900.2</v>
      </c>
      <c r="H699" s="325">
        <v>6620.5</v>
      </c>
      <c r="I699" s="325">
        <v>0</v>
      </c>
      <c r="J699" s="325">
        <v>1297.0999999999999</v>
      </c>
      <c r="K699" s="325">
        <v>1287.0999999999999</v>
      </c>
      <c r="L699" s="325">
        <v>345</v>
      </c>
      <c r="M699" s="325">
        <v>221</v>
      </c>
      <c r="N699" s="325">
        <v>10</v>
      </c>
      <c r="O699" s="325">
        <v>116039.3</v>
      </c>
    </row>
    <row r="700" spans="2:15" ht="25.5" x14ac:dyDescent="0.2">
      <c r="B700" s="18" t="s">
        <v>3072</v>
      </c>
      <c r="C700" s="19"/>
      <c r="D700" s="427" t="s">
        <v>3073</v>
      </c>
      <c r="E700" s="320">
        <v>114826.2</v>
      </c>
      <c r="F700" s="320">
        <v>114826.2</v>
      </c>
      <c r="G700" s="320">
        <v>86386.2</v>
      </c>
      <c r="H700" s="320">
        <v>6611.7</v>
      </c>
      <c r="I700" s="320">
        <v>0</v>
      </c>
      <c r="J700" s="320">
        <v>2548.1</v>
      </c>
      <c r="K700" s="320">
        <v>2391.1</v>
      </c>
      <c r="L700" s="320">
        <v>1115</v>
      </c>
      <c r="M700" s="320">
        <v>151.9</v>
      </c>
      <c r="N700" s="320">
        <v>157</v>
      </c>
      <c r="O700" s="320">
        <v>117374.3</v>
      </c>
    </row>
    <row r="701" spans="2:15" ht="27" x14ac:dyDescent="0.2">
      <c r="B701" s="19" t="s">
        <v>3074</v>
      </c>
      <c r="C701" s="19"/>
      <c r="D701" s="428" t="s">
        <v>3075</v>
      </c>
      <c r="E701" s="421">
        <v>114826.2</v>
      </c>
      <c r="F701" s="421">
        <v>114826.2</v>
      </c>
      <c r="G701" s="421">
        <v>86386.2</v>
      </c>
      <c r="H701" s="421">
        <v>6611.7</v>
      </c>
      <c r="I701" s="421">
        <v>0</v>
      </c>
      <c r="J701" s="421">
        <v>2548.1</v>
      </c>
      <c r="K701" s="421">
        <v>2391.1</v>
      </c>
      <c r="L701" s="421">
        <v>1115</v>
      </c>
      <c r="M701" s="421">
        <v>151.9</v>
      </c>
      <c r="N701" s="421">
        <v>157</v>
      </c>
      <c r="O701" s="421">
        <v>117374.3</v>
      </c>
    </row>
    <row r="702" spans="2:15" ht="25.5" x14ac:dyDescent="0.2">
      <c r="B702" s="24" t="s">
        <v>3076</v>
      </c>
      <c r="C702" s="24" t="s">
        <v>1375</v>
      </c>
      <c r="D702" s="425" t="s">
        <v>3077</v>
      </c>
      <c r="E702" s="325">
        <v>114826.2</v>
      </c>
      <c r="F702" s="325">
        <v>114826.2</v>
      </c>
      <c r="G702" s="325">
        <v>86386.2</v>
      </c>
      <c r="H702" s="325">
        <v>6611.7</v>
      </c>
      <c r="I702" s="325">
        <v>0</v>
      </c>
      <c r="J702" s="325">
        <v>2548.1</v>
      </c>
      <c r="K702" s="325">
        <v>2391.1</v>
      </c>
      <c r="L702" s="325">
        <v>1115</v>
      </c>
      <c r="M702" s="325">
        <v>151.9</v>
      </c>
      <c r="N702" s="325">
        <v>157</v>
      </c>
      <c r="O702" s="325">
        <v>117374.3</v>
      </c>
    </row>
    <row r="703" spans="2:15" ht="25.5" x14ac:dyDescent="0.2">
      <c r="B703" s="18" t="s">
        <v>3078</v>
      </c>
      <c r="C703" s="19"/>
      <c r="D703" s="427" t="s">
        <v>3079</v>
      </c>
      <c r="E703" s="320">
        <v>175274.5</v>
      </c>
      <c r="F703" s="320">
        <v>175274.5</v>
      </c>
      <c r="G703" s="320">
        <v>131598.79999999999</v>
      </c>
      <c r="H703" s="320">
        <v>8619.2000000000007</v>
      </c>
      <c r="I703" s="320">
        <v>0</v>
      </c>
      <c r="J703" s="320">
        <v>4604.8</v>
      </c>
      <c r="K703" s="320">
        <v>4564.8</v>
      </c>
      <c r="L703" s="320">
        <v>1927.2</v>
      </c>
      <c r="M703" s="320">
        <v>326.2</v>
      </c>
      <c r="N703" s="320">
        <v>40</v>
      </c>
      <c r="O703" s="320">
        <v>179879.30000000002</v>
      </c>
    </row>
    <row r="704" spans="2:15" ht="27" x14ac:dyDescent="0.2">
      <c r="B704" s="19" t="s">
        <v>3080</v>
      </c>
      <c r="C704" s="19"/>
      <c r="D704" s="428" t="s">
        <v>3081</v>
      </c>
      <c r="E704" s="421">
        <v>175274.5</v>
      </c>
      <c r="F704" s="421">
        <v>175274.5</v>
      </c>
      <c r="G704" s="421">
        <v>131598.79999999999</v>
      </c>
      <c r="H704" s="421">
        <v>8619.2000000000007</v>
      </c>
      <c r="I704" s="421">
        <v>0</v>
      </c>
      <c r="J704" s="421">
        <v>4604.8</v>
      </c>
      <c r="K704" s="421">
        <v>4564.8</v>
      </c>
      <c r="L704" s="421">
        <v>1927.2</v>
      </c>
      <c r="M704" s="421">
        <v>326.2</v>
      </c>
      <c r="N704" s="421">
        <v>40</v>
      </c>
      <c r="O704" s="421">
        <v>179879.30000000002</v>
      </c>
    </row>
    <row r="705" spans="2:15" ht="25.5" x14ac:dyDescent="0.2">
      <c r="B705" s="24" t="s">
        <v>3082</v>
      </c>
      <c r="C705" s="24" t="s">
        <v>1375</v>
      </c>
      <c r="D705" s="425" t="s">
        <v>3083</v>
      </c>
      <c r="E705" s="325">
        <v>175274.5</v>
      </c>
      <c r="F705" s="325">
        <v>175274.5</v>
      </c>
      <c r="G705" s="325">
        <v>131598.79999999999</v>
      </c>
      <c r="H705" s="325">
        <v>8619.2000000000007</v>
      </c>
      <c r="I705" s="325">
        <v>0</v>
      </c>
      <c r="J705" s="325">
        <v>4604.8</v>
      </c>
      <c r="K705" s="325">
        <v>4564.8</v>
      </c>
      <c r="L705" s="325">
        <v>1927.2</v>
      </c>
      <c r="M705" s="325">
        <v>326.2</v>
      </c>
      <c r="N705" s="325">
        <v>40</v>
      </c>
      <c r="O705" s="325">
        <v>179879.30000000002</v>
      </c>
    </row>
    <row r="706" spans="2:15" ht="25.5" x14ac:dyDescent="0.2">
      <c r="B706" s="18" t="s">
        <v>3084</v>
      </c>
      <c r="C706" s="19"/>
      <c r="D706" s="427" t="s">
        <v>3085</v>
      </c>
      <c r="E706" s="320">
        <v>102559.6</v>
      </c>
      <c r="F706" s="320">
        <v>102559.6</v>
      </c>
      <c r="G706" s="320">
        <v>77284.600000000006</v>
      </c>
      <c r="H706" s="320">
        <v>5960.2</v>
      </c>
      <c r="I706" s="320">
        <v>0</v>
      </c>
      <c r="J706" s="320">
        <v>439.3</v>
      </c>
      <c r="K706" s="320">
        <v>415.3</v>
      </c>
      <c r="L706" s="320">
        <v>32.200000000000003</v>
      </c>
      <c r="M706" s="320">
        <v>82.7</v>
      </c>
      <c r="N706" s="320">
        <v>24</v>
      </c>
      <c r="O706" s="320">
        <v>102998.90000000001</v>
      </c>
    </row>
    <row r="707" spans="2:15" ht="27" x14ac:dyDescent="0.2">
      <c r="B707" s="19" t="s">
        <v>3086</v>
      </c>
      <c r="C707" s="19"/>
      <c r="D707" s="428" t="s">
        <v>3087</v>
      </c>
      <c r="E707" s="421">
        <v>102559.6</v>
      </c>
      <c r="F707" s="421">
        <v>102559.6</v>
      </c>
      <c r="G707" s="421">
        <v>77284.600000000006</v>
      </c>
      <c r="H707" s="421">
        <v>5960.2</v>
      </c>
      <c r="I707" s="421">
        <v>0</v>
      </c>
      <c r="J707" s="421">
        <v>439.3</v>
      </c>
      <c r="K707" s="421">
        <v>415.3</v>
      </c>
      <c r="L707" s="421">
        <v>32.200000000000003</v>
      </c>
      <c r="M707" s="421">
        <v>82.7</v>
      </c>
      <c r="N707" s="421">
        <v>24</v>
      </c>
      <c r="O707" s="421">
        <v>102998.90000000001</v>
      </c>
    </row>
    <row r="708" spans="2:15" ht="25.5" x14ac:dyDescent="0.2">
      <c r="B708" s="24" t="s">
        <v>3088</v>
      </c>
      <c r="C708" s="24" t="s">
        <v>1375</v>
      </c>
      <c r="D708" s="425" t="s">
        <v>3089</v>
      </c>
      <c r="E708" s="325">
        <v>102559.6</v>
      </c>
      <c r="F708" s="325">
        <v>102559.6</v>
      </c>
      <c r="G708" s="325">
        <v>77284.600000000006</v>
      </c>
      <c r="H708" s="325">
        <v>5960.2</v>
      </c>
      <c r="I708" s="325">
        <v>0</v>
      </c>
      <c r="J708" s="325">
        <v>439.3</v>
      </c>
      <c r="K708" s="325">
        <v>415.3</v>
      </c>
      <c r="L708" s="325">
        <v>32.200000000000003</v>
      </c>
      <c r="M708" s="325">
        <v>82.7</v>
      </c>
      <c r="N708" s="325">
        <v>24</v>
      </c>
      <c r="O708" s="325">
        <v>102998.90000000001</v>
      </c>
    </row>
    <row r="709" spans="2:15" ht="25.5" x14ac:dyDescent="0.2">
      <c r="B709" s="18" t="s">
        <v>3090</v>
      </c>
      <c r="C709" s="19"/>
      <c r="D709" s="427" t="s">
        <v>3091</v>
      </c>
      <c r="E709" s="320">
        <v>128714.7</v>
      </c>
      <c r="F709" s="320">
        <v>128714.7</v>
      </c>
      <c r="G709" s="320">
        <v>96662.8</v>
      </c>
      <c r="H709" s="320">
        <v>8616.5</v>
      </c>
      <c r="I709" s="320">
        <v>0</v>
      </c>
      <c r="J709" s="320">
        <v>750.4</v>
      </c>
      <c r="K709" s="320">
        <v>750.4</v>
      </c>
      <c r="L709" s="320">
        <v>0</v>
      </c>
      <c r="M709" s="320">
        <v>372.40000000000003</v>
      </c>
      <c r="N709" s="320">
        <v>0</v>
      </c>
      <c r="O709" s="320">
        <v>129465.1</v>
      </c>
    </row>
    <row r="710" spans="2:15" ht="27" x14ac:dyDescent="0.2">
      <c r="B710" s="19" t="s">
        <v>3092</v>
      </c>
      <c r="C710" s="19"/>
      <c r="D710" s="428" t="s">
        <v>3093</v>
      </c>
      <c r="E710" s="421">
        <v>128714.7</v>
      </c>
      <c r="F710" s="421">
        <v>128714.7</v>
      </c>
      <c r="G710" s="421">
        <v>96662.8</v>
      </c>
      <c r="H710" s="421">
        <v>8616.5</v>
      </c>
      <c r="I710" s="421">
        <v>0</v>
      </c>
      <c r="J710" s="421">
        <v>750.4</v>
      </c>
      <c r="K710" s="421">
        <v>750.4</v>
      </c>
      <c r="L710" s="421">
        <v>0</v>
      </c>
      <c r="M710" s="421">
        <v>372.40000000000003</v>
      </c>
      <c r="N710" s="421">
        <v>0</v>
      </c>
      <c r="O710" s="421">
        <v>129465.1</v>
      </c>
    </row>
    <row r="711" spans="2:15" ht="25.5" x14ac:dyDescent="0.2">
      <c r="B711" s="24" t="s">
        <v>3094</v>
      </c>
      <c r="C711" s="24" t="s">
        <v>1375</v>
      </c>
      <c r="D711" s="425" t="s">
        <v>3095</v>
      </c>
      <c r="E711" s="325">
        <v>128714.7</v>
      </c>
      <c r="F711" s="325">
        <v>128714.7</v>
      </c>
      <c r="G711" s="325">
        <v>96662.8</v>
      </c>
      <c r="H711" s="325">
        <v>8616.5</v>
      </c>
      <c r="I711" s="325">
        <v>0</v>
      </c>
      <c r="J711" s="325">
        <v>750.4</v>
      </c>
      <c r="K711" s="325">
        <v>750.4</v>
      </c>
      <c r="L711" s="325">
        <v>0</v>
      </c>
      <c r="M711" s="325">
        <v>372.40000000000003</v>
      </c>
      <c r="N711" s="325">
        <v>0</v>
      </c>
      <c r="O711" s="325">
        <v>129465.1</v>
      </c>
    </row>
    <row r="712" spans="2:15" ht="25.5" x14ac:dyDescent="0.2">
      <c r="B712" s="18" t="s">
        <v>3096</v>
      </c>
      <c r="C712" s="19"/>
      <c r="D712" s="427" t="s">
        <v>3097</v>
      </c>
      <c r="E712" s="320">
        <v>118900.1</v>
      </c>
      <c r="F712" s="320">
        <v>118900.1</v>
      </c>
      <c r="G712" s="320">
        <v>89247.1</v>
      </c>
      <c r="H712" s="320">
        <v>6966.7</v>
      </c>
      <c r="I712" s="320">
        <v>0</v>
      </c>
      <c r="J712" s="320">
        <v>4899.7</v>
      </c>
      <c r="K712" s="320">
        <v>4899.7</v>
      </c>
      <c r="L712" s="320">
        <v>2586</v>
      </c>
      <c r="M712" s="320">
        <v>273.39999999999998</v>
      </c>
      <c r="N712" s="320">
        <v>0</v>
      </c>
      <c r="O712" s="320">
        <v>123799.8</v>
      </c>
    </row>
    <row r="713" spans="2:15" ht="27" x14ac:dyDescent="0.2">
      <c r="B713" s="19" t="s">
        <v>3098</v>
      </c>
      <c r="C713" s="19"/>
      <c r="D713" s="428" t="s">
        <v>3099</v>
      </c>
      <c r="E713" s="421">
        <v>118900.1</v>
      </c>
      <c r="F713" s="421">
        <v>118900.1</v>
      </c>
      <c r="G713" s="421">
        <v>89247.1</v>
      </c>
      <c r="H713" s="421">
        <v>6966.7</v>
      </c>
      <c r="I713" s="421">
        <v>0</v>
      </c>
      <c r="J713" s="421">
        <v>4899.7</v>
      </c>
      <c r="K713" s="421">
        <v>4899.7</v>
      </c>
      <c r="L713" s="421">
        <v>2586</v>
      </c>
      <c r="M713" s="421">
        <v>273.39999999999998</v>
      </c>
      <c r="N713" s="421">
        <v>0</v>
      </c>
      <c r="O713" s="421">
        <v>123799.8</v>
      </c>
    </row>
    <row r="714" spans="2:15" ht="25.5" x14ac:dyDescent="0.2">
      <c r="B714" s="24" t="s">
        <v>3100</v>
      </c>
      <c r="C714" s="24" t="s">
        <v>1375</v>
      </c>
      <c r="D714" s="425" t="s">
        <v>3101</v>
      </c>
      <c r="E714" s="325">
        <v>118900.1</v>
      </c>
      <c r="F714" s="325">
        <v>118900.1</v>
      </c>
      <c r="G714" s="325">
        <v>89247.1</v>
      </c>
      <c r="H714" s="325">
        <v>6966.7</v>
      </c>
      <c r="I714" s="325">
        <v>0</v>
      </c>
      <c r="J714" s="325">
        <v>4899.7</v>
      </c>
      <c r="K714" s="325">
        <v>4899.7</v>
      </c>
      <c r="L714" s="325">
        <v>2586</v>
      </c>
      <c r="M714" s="325">
        <v>273.39999999999998</v>
      </c>
      <c r="N714" s="325">
        <v>0</v>
      </c>
      <c r="O714" s="325">
        <v>123799.8</v>
      </c>
    </row>
    <row r="715" spans="2:15" ht="25.5" x14ac:dyDescent="0.2">
      <c r="B715" s="18" t="s">
        <v>3102</v>
      </c>
      <c r="C715" s="19"/>
      <c r="D715" s="427" t="s">
        <v>3103</v>
      </c>
      <c r="E715" s="320">
        <v>76135.5</v>
      </c>
      <c r="F715" s="320">
        <v>76135.5</v>
      </c>
      <c r="G715" s="320">
        <v>57571.200000000004</v>
      </c>
      <c r="H715" s="320">
        <v>3947.8</v>
      </c>
      <c r="I715" s="320">
        <v>0</v>
      </c>
      <c r="J715" s="320">
        <v>3160</v>
      </c>
      <c r="K715" s="320">
        <v>3069</v>
      </c>
      <c r="L715" s="320">
        <v>1779.7</v>
      </c>
      <c r="M715" s="320">
        <v>158</v>
      </c>
      <c r="N715" s="320">
        <v>91</v>
      </c>
      <c r="O715" s="320">
        <v>79295.5</v>
      </c>
    </row>
    <row r="716" spans="2:15" ht="27" x14ac:dyDescent="0.2">
      <c r="B716" s="19" t="s">
        <v>3104</v>
      </c>
      <c r="C716" s="19"/>
      <c r="D716" s="428" t="s">
        <v>3105</v>
      </c>
      <c r="E716" s="421">
        <v>76135.5</v>
      </c>
      <c r="F716" s="421">
        <v>76135.5</v>
      </c>
      <c r="G716" s="421">
        <v>57571.200000000004</v>
      </c>
      <c r="H716" s="421">
        <v>3947.8</v>
      </c>
      <c r="I716" s="421">
        <v>0</v>
      </c>
      <c r="J716" s="421">
        <v>3160</v>
      </c>
      <c r="K716" s="421">
        <v>3069</v>
      </c>
      <c r="L716" s="421">
        <v>1779.7</v>
      </c>
      <c r="M716" s="421">
        <v>158</v>
      </c>
      <c r="N716" s="421">
        <v>91</v>
      </c>
      <c r="O716" s="421">
        <v>79295.5</v>
      </c>
    </row>
    <row r="717" spans="2:15" ht="25.5" x14ac:dyDescent="0.2">
      <c r="B717" s="24" t="s">
        <v>3106</v>
      </c>
      <c r="C717" s="24" t="s">
        <v>1375</v>
      </c>
      <c r="D717" s="425" t="s">
        <v>3107</v>
      </c>
      <c r="E717" s="325">
        <v>76135.5</v>
      </c>
      <c r="F717" s="325">
        <v>76135.5</v>
      </c>
      <c r="G717" s="325">
        <v>57571.200000000004</v>
      </c>
      <c r="H717" s="325">
        <v>3947.8</v>
      </c>
      <c r="I717" s="325">
        <v>0</v>
      </c>
      <c r="J717" s="325">
        <v>3160</v>
      </c>
      <c r="K717" s="325">
        <v>3069</v>
      </c>
      <c r="L717" s="325">
        <v>1779.7</v>
      </c>
      <c r="M717" s="325">
        <v>158</v>
      </c>
      <c r="N717" s="325">
        <v>91</v>
      </c>
      <c r="O717" s="325">
        <v>79295.5</v>
      </c>
    </row>
    <row r="718" spans="2:15" ht="25.5" x14ac:dyDescent="0.2">
      <c r="B718" s="18" t="s">
        <v>3108</v>
      </c>
      <c r="C718" s="19"/>
      <c r="D718" s="427" t="s">
        <v>3109</v>
      </c>
      <c r="E718" s="320">
        <v>124589.7</v>
      </c>
      <c r="F718" s="320">
        <v>124589.7</v>
      </c>
      <c r="G718" s="320">
        <v>93696.5</v>
      </c>
      <c r="H718" s="320">
        <v>7289.3</v>
      </c>
      <c r="I718" s="320">
        <v>0</v>
      </c>
      <c r="J718" s="320">
        <v>3127</v>
      </c>
      <c r="K718" s="320">
        <v>3117</v>
      </c>
      <c r="L718" s="320">
        <v>1770</v>
      </c>
      <c r="M718" s="320">
        <v>287</v>
      </c>
      <c r="N718" s="320">
        <v>10</v>
      </c>
      <c r="O718" s="320">
        <v>127716.7</v>
      </c>
    </row>
    <row r="719" spans="2:15" ht="27" x14ac:dyDescent="0.2">
      <c r="B719" s="19" t="s">
        <v>3110</v>
      </c>
      <c r="C719" s="19"/>
      <c r="D719" s="428" t="s">
        <v>3111</v>
      </c>
      <c r="E719" s="421">
        <v>124589.7</v>
      </c>
      <c r="F719" s="421">
        <v>124589.7</v>
      </c>
      <c r="G719" s="421">
        <v>93696.5</v>
      </c>
      <c r="H719" s="421">
        <v>7289.3</v>
      </c>
      <c r="I719" s="421">
        <v>0</v>
      </c>
      <c r="J719" s="421">
        <v>3127</v>
      </c>
      <c r="K719" s="421">
        <v>3117</v>
      </c>
      <c r="L719" s="421">
        <v>1770</v>
      </c>
      <c r="M719" s="421">
        <v>287</v>
      </c>
      <c r="N719" s="421">
        <v>10</v>
      </c>
      <c r="O719" s="421">
        <v>127716.7</v>
      </c>
    </row>
    <row r="720" spans="2:15" ht="25.5" x14ac:dyDescent="0.2">
      <c r="B720" s="24" t="s">
        <v>3112</v>
      </c>
      <c r="C720" s="24" t="s">
        <v>1375</v>
      </c>
      <c r="D720" s="425" t="s">
        <v>3113</v>
      </c>
      <c r="E720" s="325">
        <v>124589.7</v>
      </c>
      <c r="F720" s="325">
        <v>124589.7</v>
      </c>
      <c r="G720" s="325">
        <v>93696.5</v>
      </c>
      <c r="H720" s="325">
        <v>7289.3</v>
      </c>
      <c r="I720" s="325">
        <v>0</v>
      </c>
      <c r="J720" s="325">
        <v>3127</v>
      </c>
      <c r="K720" s="325">
        <v>3117</v>
      </c>
      <c r="L720" s="325">
        <v>1770</v>
      </c>
      <c r="M720" s="325">
        <v>287</v>
      </c>
      <c r="N720" s="325">
        <v>10</v>
      </c>
      <c r="O720" s="325">
        <v>127716.7</v>
      </c>
    </row>
    <row r="721" spans="2:15" ht="25.5" x14ac:dyDescent="0.2">
      <c r="B721" s="18" t="s">
        <v>3114</v>
      </c>
      <c r="C721" s="19"/>
      <c r="D721" s="427" t="s">
        <v>3115</v>
      </c>
      <c r="E721" s="320">
        <v>20074.8</v>
      </c>
      <c r="F721" s="320">
        <v>20074.8</v>
      </c>
      <c r="G721" s="320">
        <v>13310.4</v>
      </c>
      <c r="H721" s="320">
        <v>1106</v>
      </c>
      <c r="I721" s="320">
        <v>0</v>
      </c>
      <c r="J721" s="320">
        <v>590.70000000000005</v>
      </c>
      <c r="K721" s="320">
        <v>590.70000000000005</v>
      </c>
      <c r="L721" s="320">
        <v>0</v>
      </c>
      <c r="M721" s="320">
        <v>535.4</v>
      </c>
      <c r="N721" s="320">
        <v>0</v>
      </c>
      <c r="O721" s="320">
        <v>20665.5</v>
      </c>
    </row>
    <row r="722" spans="2:15" ht="27" x14ac:dyDescent="0.2">
      <c r="B722" s="19" t="s">
        <v>3116</v>
      </c>
      <c r="C722" s="19"/>
      <c r="D722" s="428" t="s">
        <v>3117</v>
      </c>
      <c r="E722" s="421">
        <v>20074.8</v>
      </c>
      <c r="F722" s="421">
        <v>20074.8</v>
      </c>
      <c r="G722" s="421">
        <v>13310.4</v>
      </c>
      <c r="H722" s="421">
        <v>1106</v>
      </c>
      <c r="I722" s="421">
        <v>0</v>
      </c>
      <c r="J722" s="421">
        <v>590.70000000000005</v>
      </c>
      <c r="K722" s="421">
        <v>590.70000000000005</v>
      </c>
      <c r="L722" s="421">
        <v>0</v>
      </c>
      <c r="M722" s="421">
        <v>535.4</v>
      </c>
      <c r="N722" s="421">
        <v>0</v>
      </c>
      <c r="O722" s="421">
        <v>20665.5</v>
      </c>
    </row>
    <row r="723" spans="2:15" ht="25.5" x14ac:dyDescent="0.2">
      <c r="B723" s="24" t="s">
        <v>3118</v>
      </c>
      <c r="C723" s="24" t="s">
        <v>2774</v>
      </c>
      <c r="D723" s="425" t="s">
        <v>3119</v>
      </c>
      <c r="E723" s="325">
        <v>20074.8</v>
      </c>
      <c r="F723" s="325">
        <v>20074.8</v>
      </c>
      <c r="G723" s="325">
        <v>13310.4</v>
      </c>
      <c r="H723" s="325">
        <v>1106</v>
      </c>
      <c r="I723" s="325">
        <v>0</v>
      </c>
      <c r="J723" s="325">
        <v>590.70000000000005</v>
      </c>
      <c r="K723" s="325">
        <v>590.70000000000005</v>
      </c>
      <c r="L723" s="325">
        <v>0</v>
      </c>
      <c r="M723" s="325">
        <v>535.4</v>
      </c>
      <c r="N723" s="325">
        <v>0</v>
      </c>
      <c r="O723" s="325">
        <v>20665.5</v>
      </c>
    </row>
    <row r="724" spans="2:15" ht="13.5" x14ac:dyDescent="0.2">
      <c r="B724" s="15"/>
      <c r="C724" s="3"/>
      <c r="D724" s="4" t="s">
        <v>3120</v>
      </c>
      <c r="E724" s="5">
        <v>0</v>
      </c>
      <c r="F724" s="5">
        <v>0</v>
      </c>
      <c r="G724" s="5">
        <v>0</v>
      </c>
      <c r="H724" s="5">
        <v>0</v>
      </c>
      <c r="I724" s="5">
        <v>0</v>
      </c>
      <c r="J724" s="5">
        <v>0</v>
      </c>
      <c r="K724" s="5">
        <v>0</v>
      </c>
      <c r="L724" s="5">
        <v>0</v>
      </c>
      <c r="M724" s="5">
        <v>0</v>
      </c>
      <c r="N724" s="5">
        <v>0</v>
      </c>
      <c r="O724" s="5">
        <f>J724+E724</f>
        <v>0</v>
      </c>
    </row>
  </sheetData>
  <mergeCells count="17">
    <mergeCell ref="B4:O4"/>
    <mergeCell ref="L3:O3"/>
    <mergeCell ref="J6:N6"/>
    <mergeCell ref="B6:B8"/>
    <mergeCell ref="E7:E8"/>
    <mergeCell ref="G7:H7"/>
    <mergeCell ref="O6:O8"/>
    <mergeCell ref="C6:C8"/>
    <mergeCell ref="D6:D8"/>
    <mergeCell ref="J7:J8"/>
    <mergeCell ref="O9:P9"/>
    <mergeCell ref="L7:M7"/>
    <mergeCell ref="E6:I6"/>
    <mergeCell ref="K7:K8"/>
    <mergeCell ref="N7:N8"/>
    <mergeCell ref="F7:F8"/>
    <mergeCell ref="I7:I8"/>
  </mergeCells>
  <phoneticPr fontId="26" type="noConversion"/>
  <pageMargins left="0.74803149606299213" right="0.74803149606299213" top="0.59055118110236227" bottom="0.59055118110236227" header="0.51181102362204722" footer="0.51181102362204722"/>
  <pageSetup paperSize="9" scale="71" fitToHeight="0" orientation="landscape" horizontalDpi="300" verticalDpi="300"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showZeros="0" topLeftCell="B1" zoomScaleNormal="100" zoomScaleSheetLayoutView="85" workbookViewId="0">
      <pane xSplit="2" ySplit="5" topLeftCell="D6" activePane="bottomRight" state="frozen"/>
      <selection activeCell="B1" sqref="B1"/>
      <selection pane="topRight" activeCell="D1" sqref="D1"/>
      <selection pane="bottomLeft" activeCell="B6" sqref="B6"/>
      <selection pane="bottomRight" activeCell="B1" sqref="B1"/>
    </sheetView>
  </sheetViews>
  <sheetFormatPr defaultColWidth="9.1640625" defaultRowHeight="12.75" customHeight="1" x14ac:dyDescent="0.2"/>
  <cols>
    <col min="1" max="1" width="0" style="76" hidden="1" customWidth="1"/>
    <col min="2" max="2" width="11.6640625" style="78" customWidth="1"/>
    <col min="3" max="3" width="10.33203125" style="78" customWidth="1"/>
    <col min="4" max="4" width="40.83203125" style="78" customWidth="1"/>
    <col min="5" max="5" width="12.5" style="78" customWidth="1"/>
    <col min="6" max="6" width="12.83203125" style="78" customWidth="1"/>
    <col min="7" max="7" width="13" style="78" customWidth="1"/>
    <col min="8" max="8" width="14.5" style="78" customWidth="1"/>
    <col min="9" max="9" width="12.5" style="78" customWidth="1"/>
    <col min="10" max="10" width="16.5" style="78" customWidth="1"/>
    <col min="11" max="11" width="17.33203125" style="78" customWidth="1"/>
    <col min="12" max="12" width="12.83203125" style="78" customWidth="1"/>
    <col min="13" max="13" width="13" style="78" customWidth="1"/>
    <col min="14" max="16384" width="9.1640625" style="78"/>
  </cols>
  <sheetData>
    <row r="1" spans="1:17" ht="56.25" customHeight="1" x14ac:dyDescent="0.2">
      <c r="B1" s="76"/>
      <c r="C1" s="76"/>
      <c r="D1" s="77"/>
      <c r="E1" s="77"/>
      <c r="F1" s="77"/>
      <c r="G1" s="77"/>
      <c r="H1" s="77"/>
      <c r="I1" s="77"/>
      <c r="J1" s="475" t="s">
        <v>1484</v>
      </c>
      <c r="K1" s="475"/>
      <c r="L1" s="475"/>
      <c r="M1" s="475"/>
    </row>
    <row r="2" spans="1:17" ht="51.75" customHeight="1" x14ac:dyDescent="0.2">
      <c r="B2" s="76"/>
      <c r="C2" s="76"/>
      <c r="D2" s="476" t="s">
        <v>2833</v>
      </c>
      <c r="E2" s="476"/>
      <c r="F2" s="476"/>
      <c r="G2" s="476"/>
      <c r="H2" s="476"/>
      <c r="I2" s="476"/>
      <c r="J2" s="476"/>
      <c r="L2" s="79"/>
      <c r="M2" s="79"/>
    </row>
    <row r="3" spans="1:17" ht="18.75" x14ac:dyDescent="0.3">
      <c r="B3" s="80"/>
      <c r="C3" s="81"/>
      <c r="D3" s="476"/>
      <c r="E3" s="476"/>
      <c r="F3" s="476"/>
      <c r="G3" s="476"/>
      <c r="H3" s="476"/>
      <c r="I3" s="476"/>
      <c r="J3" s="476"/>
      <c r="K3" s="76"/>
      <c r="L3" s="76"/>
      <c r="M3" s="82" t="s">
        <v>518</v>
      </c>
      <c r="N3" s="77"/>
      <c r="O3" s="77"/>
      <c r="P3" s="77"/>
      <c r="Q3" s="77"/>
    </row>
    <row r="4" spans="1:17" ht="15.75" customHeight="1" x14ac:dyDescent="0.2">
      <c r="A4" s="83"/>
      <c r="B4" s="474" t="s">
        <v>1361</v>
      </c>
      <c r="C4" s="482" t="s">
        <v>1362</v>
      </c>
      <c r="D4" s="481" t="s">
        <v>1363</v>
      </c>
      <c r="E4" s="477" t="s">
        <v>2834</v>
      </c>
      <c r="F4" s="477"/>
      <c r="G4" s="478"/>
      <c r="H4" s="479" t="s">
        <v>2835</v>
      </c>
      <c r="I4" s="477"/>
      <c r="J4" s="477"/>
      <c r="K4" s="480" t="s">
        <v>1487</v>
      </c>
      <c r="L4" s="480"/>
      <c r="M4" s="480"/>
      <c r="N4" s="77"/>
      <c r="O4" s="77"/>
      <c r="P4" s="77"/>
      <c r="Q4" s="77"/>
    </row>
    <row r="5" spans="1:17" ht="78" customHeight="1" x14ac:dyDescent="0.2">
      <c r="A5" s="84"/>
      <c r="B5" s="474"/>
      <c r="C5" s="482"/>
      <c r="D5" s="481"/>
      <c r="E5" s="85" t="s">
        <v>1364</v>
      </c>
      <c r="F5" s="86" t="s">
        <v>1365</v>
      </c>
      <c r="G5" s="87" t="s">
        <v>1366</v>
      </c>
      <c r="H5" s="86" t="s">
        <v>1364</v>
      </c>
      <c r="I5" s="86" t="s">
        <v>1365</v>
      </c>
      <c r="J5" s="87" t="s">
        <v>1366</v>
      </c>
      <c r="K5" s="88" t="s">
        <v>1364</v>
      </c>
      <c r="L5" s="88" t="s">
        <v>1365</v>
      </c>
      <c r="M5" s="88" t="s">
        <v>1366</v>
      </c>
      <c r="N5" s="77"/>
      <c r="O5" s="77"/>
      <c r="P5" s="77"/>
      <c r="Q5" s="77"/>
    </row>
    <row r="6" spans="1:17" x14ac:dyDescent="0.2">
      <c r="B6" s="89"/>
      <c r="C6" s="89"/>
      <c r="D6" s="306" t="s">
        <v>3794</v>
      </c>
      <c r="E6" s="91">
        <v>1750952.9</v>
      </c>
      <c r="F6" s="91">
        <v>14984174.699999999</v>
      </c>
      <c r="G6" s="90">
        <f t="shared" ref="G6:G37" si="0">E6+F6</f>
        <v>16735127.6</v>
      </c>
      <c r="H6" s="91">
        <v>-3634106.5</v>
      </c>
      <c r="I6" s="91">
        <v>-2059393</v>
      </c>
      <c r="J6" s="90">
        <f t="shared" ref="J6:J37" si="1">H6+I6</f>
        <v>-5693499.5</v>
      </c>
      <c r="K6" s="90">
        <f t="shared" ref="K6:K37" si="2">E6+H6</f>
        <v>-1883153.6</v>
      </c>
      <c r="L6" s="90">
        <f t="shared" ref="L6:L37" si="3">F6+I6</f>
        <v>12924781.699999999</v>
      </c>
      <c r="M6" s="90">
        <f t="shared" ref="M6:M37" si="4">K6+L6</f>
        <v>11041628.1</v>
      </c>
    </row>
    <row r="7" spans="1:17" ht="25.5" x14ac:dyDescent="0.2">
      <c r="B7" s="92" t="s">
        <v>2740</v>
      </c>
      <c r="C7" s="93"/>
      <c r="D7" s="94" t="s">
        <v>2741</v>
      </c>
      <c r="E7" s="91">
        <v>0</v>
      </c>
      <c r="F7" s="91">
        <v>6379421.2999999998</v>
      </c>
      <c r="G7" s="91">
        <f t="shared" si="0"/>
        <v>6379421.2999999998</v>
      </c>
      <c r="H7" s="91">
        <v>0</v>
      </c>
      <c r="I7" s="91">
        <v>-461108.7</v>
      </c>
      <c r="J7" s="91">
        <f t="shared" si="1"/>
        <v>-461108.7</v>
      </c>
      <c r="K7" s="91">
        <f t="shared" si="2"/>
        <v>0</v>
      </c>
      <c r="L7" s="91">
        <f t="shared" si="3"/>
        <v>5918312.5999999996</v>
      </c>
      <c r="M7" s="91">
        <f t="shared" si="4"/>
        <v>5918312.5999999996</v>
      </c>
    </row>
    <row r="8" spans="1:17" ht="27" customHeight="1" x14ac:dyDescent="0.2">
      <c r="B8" s="93" t="s">
        <v>2742</v>
      </c>
      <c r="C8" s="93"/>
      <c r="D8" s="95" t="s">
        <v>2743</v>
      </c>
      <c r="E8" s="96">
        <v>0</v>
      </c>
      <c r="F8" s="96">
        <v>6379421.2999999998</v>
      </c>
      <c r="G8" s="96">
        <f t="shared" si="0"/>
        <v>6379421.2999999998</v>
      </c>
      <c r="H8" s="96">
        <v>0</v>
      </c>
      <c r="I8" s="96">
        <v>-461108.7</v>
      </c>
      <c r="J8" s="96">
        <f t="shared" si="1"/>
        <v>-461108.7</v>
      </c>
      <c r="K8" s="96">
        <f t="shared" si="2"/>
        <v>0</v>
      </c>
      <c r="L8" s="96">
        <f t="shared" si="3"/>
        <v>5918312.5999999996</v>
      </c>
      <c r="M8" s="96">
        <f t="shared" si="4"/>
        <v>5918312.5999999996</v>
      </c>
    </row>
    <row r="9" spans="1:17" ht="61.15" customHeight="1" x14ac:dyDescent="0.2">
      <c r="B9" s="97" t="s">
        <v>2836</v>
      </c>
      <c r="C9" s="97" t="s">
        <v>4356</v>
      </c>
      <c r="D9" s="98" t="s">
        <v>1488</v>
      </c>
      <c r="E9" s="99">
        <v>0</v>
      </c>
      <c r="F9" s="99">
        <v>0</v>
      </c>
      <c r="G9" s="99">
        <f t="shared" si="0"/>
        <v>0</v>
      </c>
      <c r="H9" s="99">
        <v>0</v>
      </c>
      <c r="I9" s="99">
        <v>-461108.7</v>
      </c>
      <c r="J9" s="99">
        <f t="shared" si="1"/>
        <v>-461108.7</v>
      </c>
      <c r="K9" s="99">
        <f t="shared" si="2"/>
        <v>0</v>
      </c>
      <c r="L9" s="99">
        <f t="shared" si="3"/>
        <v>-461108.7</v>
      </c>
      <c r="M9" s="99">
        <f t="shared" si="4"/>
        <v>-461108.7</v>
      </c>
    </row>
    <row r="10" spans="1:17" ht="30.2" customHeight="1" x14ac:dyDescent="0.2">
      <c r="B10" s="97" t="s">
        <v>2837</v>
      </c>
      <c r="C10" s="97" t="s">
        <v>2757</v>
      </c>
      <c r="D10" s="98" t="s">
        <v>2838</v>
      </c>
      <c r="E10" s="99">
        <v>0</v>
      </c>
      <c r="F10" s="99">
        <v>1614051.3</v>
      </c>
      <c r="G10" s="99">
        <f t="shared" si="0"/>
        <v>1614051.3</v>
      </c>
      <c r="H10" s="99">
        <v>0</v>
      </c>
      <c r="I10" s="99">
        <v>0</v>
      </c>
      <c r="J10" s="99">
        <f t="shared" si="1"/>
        <v>0</v>
      </c>
      <c r="K10" s="99">
        <f t="shared" si="2"/>
        <v>0</v>
      </c>
      <c r="L10" s="99">
        <f t="shared" si="3"/>
        <v>1614051.3</v>
      </c>
      <c r="M10" s="99">
        <f t="shared" si="4"/>
        <v>1614051.3</v>
      </c>
    </row>
    <row r="11" spans="1:17" ht="15.75" customHeight="1" x14ac:dyDescent="0.2">
      <c r="B11" s="97" t="s">
        <v>2839</v>
      </c>
      <c r="C11" s="97" t="s">
        <v>2757</v>
      </c>
      <c r="D11" s="98" t="s">
        <v>2840</v>
      </c>
      <c r="E11" s="99">
        <v>0</v>
      </c>
      <c r="F11" s="99">
        <v>30500</v>
      </c>
      <c r="G11" s="99">
        <f t="shared" si="0"/>
        <v>30500</v>
      </c>
      <c r="H11" s="99">
        <v>0</v>
      </c>
      <c r="I11" s="99">
        <v>0</v>
      </c>
      <c r="J11" s="99">
        <f t="shared" si="1"/>
        <v>0</v>
      </c>
      <c r="K11" s="99">
        <f t="shared" si="2"/>
        <v>0</v>
      </c>
      <c r="L11" s="99">
        <f t="shared" si="3"/>
        <v>30500</v>
      </c>
      <c r="M11" s="99">
        <f t="shared" si="4"/>
        <v>30500</v>
      </c>
    </row>
    <row r="12" spans="1:17" ht="42" customHeight="1" x14ac:dyDescent="0.2">
      <c r="B12" s="97" t="s">
        <v>2841</v>
      </c>
      <c r="C12" s="97" t="s">
        <v>2757</v>
      </c>
      <c r="D12" s="98" t="s">
        <v>2842</v>
      </c>
      <c r="E12" s="99">
        <v>0</v>
      </c>
      <c r="F12" s="99">
        <v>600000</v>
      </c>
      <c r="G12" s="99">
        <f t="shared" si="0"/>
        <v>600000</v>
      </c>
      <c r="H12" s="99">
        <v>0</v>
      </c>
      <c r="I12" s="99">
        <v>0</v>
      </c>
      <c r="J12" s="99">
        <f t="shared" si="1"/>
        <v>0</v>
      </c>
      <c r="K12" s="99">
        <f t="shared" si="2"/>
        <v>0</v>
      </c>
      <c r="L12" s="99">
        <f t="shared" si="3"/>
        <v>600000</v>
      </c>
      <c r="M12" s="99">
        <f t="shared" si="4"/>
        <v>600000</v>
      </c>
    </row>
    <row r="13" spans="1:17" ht="30.2" customHeight="1" x14ac:dyDescent="0.2">
      <c r="B13" s="97" t="s">
        <v>2843</v>
      </c>
      <c r="C13" s="97" t="s">
        <v>2757</v>
      </c>
      <c r="D13" s="98" t="s">
        <v>2844</v>
      </c>
      <c r="E13" s="99">
        <v>0</v>
      </c>
      <c r="F13" s="99">
        <v>675920</v>
      </c>
      <c r="G13" s="99">
        <f t="shared" si="0"/>
        <v>675920</v>
      </c>
      <c r="H13" s="99">
        <v>0</v>
      </c>
      <c r="I13" s="99">
        <v>0</v>
      </c>
      <c r="J13" s="99">
        <f t="shared" si="1"/>
        <v>0</v>
      </c>
      <c r="K13" s="99">
        <f t="shared" si="2"/>
        <v>0</v>
      </c>
      <c r="L13" s="99">
        <f t="shared" si="3"/>
        <v>675920</v>
      </c>
      <c r="M13" s="99">
        <f t="shared" si="4"/>
        <v>675920</v>
      </c>
    </row>
    <row r="14" spans="1:17" ht="27.75" customHeight="1" x14ac:dyDescent="0.2">
      <c r="B14" s="97" t="s">
        <v>2845</v>
      </c>
      <c r="C14" s="97" t="s">
        <v>2757</v>
      </c>
      <c r="D14" s="98" t="s">
        <v>2846</v>
      </c>
      <c r="E14" s="99">
        <v>0</v>
      </c>
      <c r="F14" s="99">
        <v>1300000</v>
      </c>
      <c r="G14" s="99">
        <f t="shared" si="0"/>
        <v>1300000</v>
      </c>
      <c r="H14" s="99">
        <v>0</v>
      </c>
      <c r="I14" s="99">
        <v>0</v>
      </c>
      <c r="J14" s="99">
        <f t="shared" si="1"/>
        <v>0</v>
      </c>
      <c r="K14" s="99">
        <f t="shared" si="2"/>
        <v>0</v>
      </c>
      <c r="L14" s="99">
        <f t="shared" si="3"/>
        <v>1300000</v>
      </c>
      <c r="M14" s="99">
        <f t="shared" si="4"/>
        <v>1300000</v>
      </c>
    </row>
    <row r="15" spans="1:17" ht="27.75" customHeight="1" x14ac:dyDescent="0.2">
      <c r="B15" s="97" t="s">
        <v>2847</v>
      </c>
      <c r="C15" s="97" t="s">
        <v>2757</v>
      </c>
      <c r="D15" s="98" t="s">
        <v>2848</v>
      </c>
      <c r="E15" s="99">
        <v>0</v>
      </c>
      <c r="F15" s="99">
        <v>1900950</v>
      </c>
      <c r="G15" s="99">
        <f t="shared" si="0"/>
        <v>1900950</v>
      </c>
      <c r="H15" s="99">
        <v>0</v>
      </c>
      <c r="I15" s="99">
        <v>0</v>
      </c>
      <c r="J15" s="99">
        <f t="shared" si="1"/>
        <v>0</v>
      </c>
      <c r="K15" s="99">
        <f t="shared" si="2"/>
        <v>0</v>
      </c>
      <c r="L15" s="99">
        <f t="shared" si="3"/>
        <v>1900950</v>
      </c>
      <c r="M15" s="99">
        <f t="shared" si="4"/>
        <v>1900950</v>
      </c>
    </row>
    <row r="16" spans="1:17" ht="30.75" customHeight="1" x14ac:dyDescent="0.2">
      <c r="B16" s="97" t="s">
        <v>2849</v>
      </c>
      <c r="C16" s="97" t="s">
        <v>2757</v>
      </c>
      <c r="D16" s="98" t="s">
        <v>2850</v>
      </c>
      <c r="E16" s="99">
        <v>0</v>
      </c>
      <c r="F16" s="99">
        <v>208000</v>
      </c>
      <c r="G16" s="99">
        <f t="shared" si="0"/>
        <v>208000</v>
      </c>
      <c r="H16" s="99">
        <v>0</v>
      </c>
      <c r="I16" s="99">
        <v>0</v>
      </c>
      <c r="J16" s="99">
        <f t="shared" si="1"/>
        <v>0</v>
      </c>
      <c r="K16" s="99">
        <f t="shared" si="2"/>
        <v>0</v>
      </c>
      <c r="L16" s="99">
        <f t="shared" si="3"/>
        <v>208000</v>
      </c>
      <c r="M16" s="99">
        <f t="shared" si="4"/>
        <v>208000</v>
      </c>
    </row>
    <row r="17" spans="2:13" ht="30.75" customHeight="1" x14ac:dyDescent="0.2">
      <c r="B17" s="97" t="s">
        <v>2851</v>
      </c>
      <c r="C17" s="97" t="s">
        <v>2757</v>
      </c>
      <c r="D17" s="98" t="s">
        <v>2852</v>
      </c>
      <c r="E17" s="99">
        <v>0</v>
      </c>
      <c r="F17" s="99">
        <v>50000</v>
      </c>
      <c r="G17" s="99">
        <f t="shared" si="0"/>
        <v>50000</v>
      </c>
      <c r="H17" s="99">
        <v>0</v>
      </c>
      <c r="I17" s="99">
        <v>0</v>
      </c>
      <c r="J17" s="99">
        <f t="shared" si="1"/>
        <v>0</v>
      </c>
      <c r="K17" s="99">
        <f t="shared" si="2"/>
        <v>0</v>
      </c>
      <c r="L17" s="99">
        <f t="shared" si="3"/>
        <v>50000</v>
      </c>
      <c r="M17" s="99">
        <f t="shared" si="4"/>
        <v>50000</v>
      </c>
    </row>
    <row r="18" spans="2:13" ht="25.5" x14ac:dyDescent="0.2">
      <c r="B18" s="92" t="s">
        <v>2766</v>
      </c>
      <c r="C18" s="93"/>
      <c r="D18" s="94" t="s">
        <v>2767</v>
      </c>
      <c r="E18" s="91">
        <v>0</v>
      </c>
      <c r="F18" s="91">
        <v>0</v>
      </c>
      <c r="G18" s="91">
        <f t="shared" si="0"/>
        <v>0</v>
      </c>
      <c r="H18" s="91">
        <v>-204597.2</v>
      </c>
      <c r="I18" s="91">
        <v>-6745.1</v>
      </c>
      <c r="J18" s="91">
        <f t="shared" si="1"/>
        <v>-211342.30000000002</v>
      </c>
      <c r="K18" s="91">
        <f t="shared" si="2"/>
        <v>-204597.2</v>
      </c>
      <c r="L18" s="91">
        <f t="shared" si="3"/>
        <v>-6745.1</v>
      </c>
      <c r="M18" s="91">
        <f t="shared" si="4"/>
        <v>-211342.30000000002</v>
      </c>
    </row>
    <row r="19" spans="2:13" ht="27.2" customHeight="1" x14ac:dyDescent="0.2">
      <c r="B19" s="93" t="s">
        <v>2768</v>
      </c>
      <c r="C19" s="93"/>
      <c r="D19" s="95" t="s">
        <v>2769</v>
      </c>
      <c r="E19" s="96">
        <v>0</v>
      </c>
      <c r="F19" s="96">
        <v>0</v>
      </c>
      <c r="G19" s="96">
        <f t="shared" si="0"/>
        <v>0</v>
      </c>
      <c r="H19" s="96">
        <v>-204597.2</v>
      </c>
      <c r="I19" s="96">
        <v>-6745.1</v>
      </c>
      <c r="J19" s="96">
        <f t="shared" si="1"/>
        <v>-211342.30000000002</v>
      </c>
      <c r="K19" s="96">
        <f t="shared" si="2"/>
        <v>-204597.2</v>
      </c>
      <c r="L19" s="96">
        <f t="shared" si="3"/>
        <v>-6745.1</v>
      </c>
      <c r="M19" s="96">
        <f t="shared" si="4"/>
        <v>-211342.30000000002</v>
      </c>
    </row>
    <row r="20" spans="2:13" ht="103.7" customHeight="1" x14ac:dyDescent="0.2">
      <c r="B20" s="97" t="s">
        <v>2853</v>
      </c>
      <c r="C20" s="97" t="s">
        <v>4359</v>
      </c>
      <c r="D20" s="98" t="s">
        <v>2854</v>
      </c>
      <c r="E20" s="99">
        <v>0</v>
      </c>
      <c r="F20" s="99">
        <v>0</v>
      </c>
      <c r="G20" s="99">
        <f t="shared" si="0"/>
        <v>0</v>
      </c>
      <c r="H20" s="99">
        <v>-196918.5</v>
      </c>
      <c r="I20" s="99">
        <v>-6745.1</v>
      </c>
      <c r="J20" s="99">
        <f t="shared" si="1"/>
        <v>-203663.6</v>
      </c>
      <c r="K20" s="99">
        <f t="shared" si="2"/>
        <v>-196918.5</v>
      </c>
      <c r="L20" s="99">
        <f t="shared" si="3"/>
        <v>-6745.1</v>
      </c>
      <c r="M20" s="99">
        <f t="shared" si="4"/>
        <v>-203663.6</v>
      </c>
    </row>
    <row r="21" spans="2:13" ht="40.700000000000003" customHeight="1" x14ac:dyDescent="0.2">
      <c r="B21" s="97" t="s">
        <v>2855</v>
      </c>
      <c r="C21" s="97" t="s">
        <v>4356</v>
      </c>
      <c r="D21" s="98" t="s">
        <v>2856</v>
      </c>
      <c r="E21" s="99">
        <v>0</v>
      </c>
      <c r="F21" s="99">
        <v>0</v>
      </c>
      <c r="G21" s="99">
        <f t="shared" si="0"/>
        <v>0</v>
      </c>
      <c r="H21" s="99">
        <v>-7678.7</v>
      </c>
      <c r="I21" s="99">
        <v>0</v>
      </c>
      <c r="J21" s="99">
        <f t="shared" si="1"/>
        <v>-7678.7</v>
      </c>
      <c r="K21" s="99">
        <f t="shared" si="2"/>
        <v>-7678.7</v>
      </c>
      <c r="L21" s="99">
        <f t="shared" si="3"/>
        <v>0</v>
      </c>
      <c r="M21" s="99">
        <f t="shared" si="4"/>
        <v>-7678.7</v>
      </c>
    </row>
    <row r="22" spans="2:13" ht="12.75" customHeight="1" x14ac:dyDescent="0.2">
      <c r="B22" s="92" t="s">
        <v>4082</v>
      </c>
      <c r="C22" s="93"/>
      <c r="D22" s="94" t="s">
        <v>4083</v>
      </c>
      <c r="E22" s="91">
        <v>0</v>
      </c>
      <c r="F22" s="91">
        <v>22100</v>
      </c>
      <c r="G22" s="91">
        <f t="shared" si="0"/>
        <v>22100</v>
      </c>
      <c r="H22" s="91">
        <v>0</v>
      </c>
      <c r="I22" s="91">
        <v>-2100</v>
      </c>
      <c r="J22" s="91">
        <f t="shared" si="1"/>
        <v>-2100</v>
      </c>
      <c r="K22" s="91">
        <f t="shared" si="2"/>
        <v>0</v>
      </c>
      <c r="L22" s="91">
        <f t="shared" si="3"/>
        <v>20000</v>
      </c>
      <c r="M22" s="91">
        <f t="shared" si="4"/>
        <v>20000</v>
      </c>
    </row>
    <row r="23" spans="2:13" ht="30.6" customHeight="1" x14ac:dyDescent="0.2">
      <c r="B23" s="93" t="s">
        <v>4084</v>
      </c>
      <c r="C23" s="93"/>
      <c r="D23" s="95" t="s">
        <v>4085</v>
      </c>
      <c r="E23" s="96">
        <v>0</v>
      </c>
      <c r="F23" s="96">
        <v>22100</v>
      </c>
      <c r="G23" s="96">
        <f t="shared" si="0"/>
        <v>22100</v>
      </c>
      <c r="H23" s="96">
        <v>0</v>
      </c>
      <c r="I23" s="96">
        <v>-2100</v>
      </c>
      <c r="J23" s="96">
        <f t="shared" si="1"/>
        <v>-2100</v>
      </c>
      <c r="K23" s="96">
        <f t="shared" si="2"/>
        <v>0</v>
      </c>
      <c r="L23" s="96">
        <f t="shared" si="3"/>
        <v>20000</v>
      </c>
      <c r="M23" s="96">
        <f t="shared" si="4"/>
        <v>20000</v>
      </c>
    </row>
    <row r="24" spans="2:13" ht="42.75" customHeight="1" x14ac:dyDescent="0.2">
      <c r="B24" s="97" t="s">
        <v>2857</v>
      </c>
      <c r="C24" s="97" t="s">
        <v>970</v>
      </c>
      <c r="D24" s="98" t="s">
        <v>2858</v>
      </c>
      <c r="E24" s="99">
        <v>0</v>
      </c>
      <c r="F24" s="99">
        <v>2100</v>
      </c>
      <c r="G24" s="99">
        <f t="shared" si="0"/>
        <v>2100</v>
      </c>
      <c r="H24" s="99">
        <v>0</v>
      </c>
      <c r="I24" s="99">
        <v>0</v>
      </c>
      <c r="J24" s="99">
        <f t="shared" si="1"/>
        <v>0</v>
      </c>
      <c r="K24" s="99">
        <f t="shared" si="2"/>
        <v>0</v>
      </c>
      <c r="L24" s="99">
        <f t="shared" si="3"/>
        <v>2100</v>
      </c>
      <c r="M24" s="99">
        <f t="shared" si="4"/>
        <v>2100</v>
      </c>
    </row>
    <row r="25" spans="2:13" ht="100.5" customHeight="1" x14ac:dyDescent="0.2">
      <c r="B25" s="97" t="s">
        <v>2859</v>
      </c>
      <c r="C25" s="97" t="s">
        <v>970</v>
      </c>
      <c r="D25" s="98" t="s">
        <v>2860</v>
      </c>
      <c r="E25" s="99">
        <v>0</v>
      </c>
      <c r="F25" s="99">
        <v>0</v>
      </c>
      <c r="G25" s="99">
        <f t="shared" si="0"/>
        <v>0</v>
      </c>
      <c r="H25" s="99">
        <v>0</v>
      </c>
      <c r="I25" s="99">
        <v>-2100</v>
      </c>
      <c r="J25" s="99">
        <f t="shared" si="1"/>
        <v>-2100</v>
      </c>
      <c r="K25" s="99">
        <f t="shared" si="2"/>
        <v>0</v>
      </c>
      <c r="L25" s="99">
        <f t="shared" si="3"/>
        <v>-2100</v>
      </c>
      <c r="M25" s="99">
        <f t="shared" si="4"/>
        <v>-2100</v>
      </c>
    </row>
    <row r="26" spans="2:13" ht="30.2" customHeight="1" x14ac:dyDescent="0.2">
      <c r="B26" s="97" t="s">
        <v>2861</v>
      </c>
      <c r="C26" s="97" t="s">
        <v>4087</v>
      </c>
      <c r="D26" s="98" t="s">
        <v>2862</v>
      </c>
      <c r="E26" s="99">
        <v>0</v>
      </c>
      <c r="F26" s="99">
        <v>20000</v>
      </c>
      <c r="G26" s="99">
        <f t="shared" si="0"/>
        <v>20000</v>
      </c>
      <c r="H26" s="99">
        <v>0</v>
      </c>
      <c r="I26" s="99">
        <v>0</v>
      </c>
      <c r="J26" s="99">
        <f t="shared" si="1"/>
        <v>0</v>
      </c>
      <c r="K26" s="99">
        <f t="shared" si="2"/>
        <v>0</v>
      </c>
      <c r="L26" s="99">
        <f t="shared" si="3"/>
        <v>20000</v>
      </c>
      <c r="M26" s="99">
        <f t="shared" si="4"/>
        <v>20000</v>
      </c>
    </row>
    <row r="27" spans="2:13" ht="38.25" x14ac:dyDescent="0.2">
      <c r="B27" s="92" t="s">
        <v>4238</v>
      </c>
      <c r="C27" s="93"/>
      <c r="D27" s="94" t="s">
        <v>4239</v>
      </c>
      <c r="E27" s="91">
        <v>0</v>
      </c>
      <c r="F27" s="91">
        <v>2296789.6</v>
      </c>
      <c r="G27" s="91">
        <f t="shared" si="0"/>
        <v>2296789.6</v>
      </c>
      <c r="H27" s="91">
        <v>-1419</v>
      </c>
      <c r="I27" s="91">
        <v>-64000</v>
      </c>
      <c r="J27" s="91">
        <f t="shared" si="1"/>
        <v>-65419</v>
      </c>
      <c r="K27" s="91">
        <f t="shared" si="2"/>
        <v>-1419</v>
      </c>
      <c r="L27" s="91">
        <f t="shared" si="3"/>
        <v>2232789.6</v>
      </c>
      <c r="M27" s="91">
        <f t="shared" si="4"/>
        <v>2231370.6</v>
      </c>
    </row>
    <row r="28" spans="2:13" ht="40.5" x14ac:dyDescent="0.2">
      <c r="B28" s="93" t="s">
        <v>4240</v>
      </c>
      <c r="C28" s="93"/>
      <c r="D28" s="95" t="s">
        <v>4241</v>
      </c>
      <c r="E28" s="96">
        <v>0</v>
      </c>
      <c r="F28" s="96">
        <v>2296789.6</v>
      </c>
      <c r="G28" s="96">
        <f t="shared" si="0"/>
        <v>2296789.6</v>
      </c>
      <c r="H28" s="96">
        <v>-1419</v>
      </c>
      <c r="I28" s="96">
        <v>-64000</v>
      </c>
      <c r="J28" s="96">
        <f t="shared" si="1"/>
        <v>-65419</v>
      </c>
      <c r="K28" s="96">
        <f t="shared" si="2"/>
        <v>-1419</v>
      </c>
      <c r="L28" s="96">
        <f t="shared" si="3"/>
        <v>2232789.6</v>
      </c>
      <c r="M28" s="96">
        <f t="shared" si="4"/>
        <v>2231370.6</v>
      </c>
    </row>
    <row r="29" spans="2:13" ht="63.2" customHeight="1" x14ac:dyDescent="0.2">
      <c r="B29" s="97" t="s">
        <v>2863</v>
      </c>
      <c r="C29" s="97" t="s">
        <v>970</v>
      </c>
      <c r="D29" s="98" t="s">
        <v>2864</v>
      </c>
      <c r="E29" s="99">
        <v>0</v>
      </c>
      <c r="F29" s="99">
        <v>0</v>
      </c>
      <c r="G29" s="99">
        <f t="shared" si="0"/>
        <v>0</v>
      </c>
      <c r="H29" s="99">
        <v>0</v>
      </c>
      <c r="I29" s="99">
        <v>-24000</v>
      </c>
      <c r="J29" s="99">
        <f t="shared" si="1"/>
        <v>-24000</v>
      </c>
      <c r="K29" s="99">
        <f t="shared" si="2"/>
        <v>0</v>
      </c>
      <c r="L29" s="99">
        <f t="shared" si="3"/>
        <v>-24000</v>
      </c>
      <c r="M29" s="99">
        <f t="shared" si="4"/>
        <v>-24000</v>
      </c>
    </row>
    <row r="30" spans="2:13" ht="54" customHeight="1" x14ac:dyDescent="0.2">
      <c r="B30" s="97" t="s">
        <v>2865</v>
      </c>
      <c r="C30" s="97" t="s">
        <v>970</v>
      </c>
      <c r="D30" s="98" t="s">
        <v>2866</v>
      </c>
      <c r="E30" s="99">
        <v>0</v>
      </c>
      <c r="F30" s="99">
        <v>40000</v>
      </c>
      <c r="G30" s="99">
        <f t="shared" si="0"/>
        <v>40000</v>
      </c>
      <c r="H30" s="99">
        <v>0</v>
      </c>
      <c r="I30" s="99">
        <v>0</v>
      </c>
      <c r="J30" s="99">
        <f t="shared" si="1"/>
        <v>0</v>
      </c>
      <c r="K30" s="99">
        <f t="shared" si="2"/>
        <v>0</v>
      </c>
      <c r="L30" s="99">
        <f t="shared" si="3"/>
        <v>40000</v>
      </c>
      <c r="M30" s="99">
        <f t="shared" si="4"/>
        <v>40000</v>
      </c>
    </row>
    <row r="31" spans="2:13" ht="57.2" customHeight="1" x14ac:dyDescent="0.2">
      <c r="B31" s="97" t="s">
        <v>2867</v>
      </c>
      <c r="C31" s="97" t="s">
        <v>1065</v>
      </c>
      <c r="D31" s="98" t="s">
        <v>2868</v>
      </c>
      <c r="E31" s="99">
        <v>0</v>
      </c>
      <c r="F31" s="99">
        <v>0</v>
      </c>
      <c r="G31" s="99">
        <f t="shared" si="0"/>
        <v>0</v>
      </c>
      <c r="H31" s="99">
        <v>0</v>
      </c>
      <c r="I31" s="99">
        <v>-40000</v>
      </c>
      <c r="J31" s="99">
        <f t="shared" si="1"/>
        <v>-40000</v>
      </c>
      <c r="K31" s="99">
        <f t="shared" si="2"/>
        <v>0</v>
      </c>
      <c r="L31" s="99">
        <f t="shared" si="3"/>
        <v>-40000</v>
      </c>
      <c r="M31" s="99">
        <f t="shared" si="4"/>
        <v>-40000</v>
      </c>
    </row>
    <row r="32" spans="2:13" ht="105" customHeight="1" x14ac:dyDescent="0.2">
      <c r="B32" s="97" t="s">
        <v>2869</v>
      </c>
      <c r="C32" s="97" t="s">
        <v>1729</v>
      </c>
      <c r="D32" s="98" t="s">
        <v>2870</v>
      </c>
      <c r="E32" s="99">
        <v>0</v>
      </c>
      <c r="F32" s="99">
        <v>0</v>
      </c>
      <c r="G32" s="99">
        <f t="shared" si="0"/>
        <v>0</v>
      </c>
      <c r="H32" s="99">
        <v>-1419</v>
      </c>
      <c r="I32" s="99">
        <v>0</v>
      </c>
      <c r="J32" s="99">
        <f t="shared" si="1"/>
        <v>-1419</v>
      </c>
      <c r="K32" s="99">
        <f t="shared" si="2"/>
        <v>-1419</v>
      </c>
      <c r="L32" s="99">
        <f t="shared" si="3"/>
        <v>0</v>
      </c>
      <c r="M32" s="99">
        <f t="shared" si="4"/>
        <v>-1419</v>
      </c>
    </row>
    <row r="33" spans="2:13" ht="96.75" customHeight="1" x14ac:dyDescent="0.2">
      <c r="B33" s="97" t="s">
        <v>2871</v>
      </c>
      <c r="C33" s="97" t="s">
        <v>1729</v>
      </c>
      <c r="D33" s="98" t="s">
        <v>2872</v>
      </c>
      <c r="E33" s="99">
        <v>0</v>
      </c>
      <c r="F33" s="99">
        <v>1296789.6000000001</v>
      </c>
      <c r="G33" s="99">
        <f t="shared" si="0"/>
        <v>1296789.6000000001</v>
      </c>
      <c r="H33" s="99">
        <v>0</v>
      </c>
      <c r="I33" s="99">
        <v>0</v>
      </c>
      <c r="J33" s="99">
        <f t="shared" si="1"/>
        <v>0</v>
      </c>
      <c r="K33" s="99">
        <f t="shared" si="2"/>
        <v>0</v>
      </c>
      <c r="L33" s="99">
        <f t="shared" si="3"/>
        <v>1296789.6000000001</v>
      </c>
      <c r="M33" s="99">
        <f t="shared" si="4"/>
        <v>1296789.6000000001</v>
      </c>
    </row>
    <row r="34" spans="2:13" ht="28.5" customHeight="1" x14ac:dyDescent="0.2">
      <c r="B34" s="97" t="s">
        <v>2873</v>
      </c>
      <c r="C34" s="97" t="s">
        <v>1729</v>
      </c>
      <c r="D34" s="98" t="s">
        <v>2874</v>
      </c>
      <c r="E34" s="99">
        <v>0</v>
      </c>
      <c r="F34" s="99">
        <v>400000</v>
      </c>
      <c r="G34" s="99">
        <f t="shared" si="0"/>
        <v>400000</v>
      </c>
      <c r="H34" s="99">
        <v>0</v>
      </c>
      <c r="I34" s="99">
        <v>0</v>
      </c>
      <c r="J34" s="99">
        <f t="shared" si="1"/>
        <v>0</v>
      </c>
      <c r="K34" s="99">
        <f t="shared" si="2"/>
        <v>0</v>
      </c>
      <c r="L34" s="99">
        <f t="shared" si="3"/>
        <v>400000</v>
      </c>
      <c r="M34" s="99">
        <f t="shared" si="4"/>
        <v>400000</v>
      </c>
    </row>
    <row r="35" spans="2:13" ht="14.25" customHeight="1" x14ac:dyDescent="0.2">
      <c r="B35" s="97" t="s">
        <v>2875</v>
      </c>
      <c r="C35" s="97" t="s">
        <v>2876</v>
      </c>
      <c r="D35" s="98" t="s">
        <v>2877</v>
      </c>
      <c r="E35" s="99">
        <v>0</v>
      </c>
      <c r="F35" s="99">
        <v>560000</v>
      </c>
      <c r="G35" s="99">
        <f t="shared" si="0"/>
        <v>560000</v>
      </c>
      <c r="H35" s="99">
        <v>0</v>
      </c>
      <c r="I35" s="99">
        <v>0</v>
      </c>
      <c r="J35" s="99">
        <f t="shared" si="1"/>
        <v>0</v>
      </c>
      <c r="K35" s="99">
        <f t="shared" si="2"/>
        <v>0</v>
      </c>
      <c r="L35" s="99">
        <f t="shared" si="3"/>
        <v>560000</v>
      </c>
      <c r="M35" s="99">
        <f t="shared" si="4"/>
        <v>560000</v>
      </c>
    </row>
    <row r="36" spans="2:13" ht="25.5" x14ac:dyDescent="0.2">
      <c r="B36" s="92" t="s">
        <v>2449</v>
      </c>
      <c r="C36" s="93"/>
      <c r="D36" s="94" t="s">
        <v>2450</v>
      </c>
      <c r="E36" s="91">
        <v>0</v>
      </c>
      <c r="F36" s="91">
        <v>1419637.6</v>
      </c>
      <c r="G36" s="91">
        <f t="shared" si="0"/>
        <v>1419637.6</v>
      </c>
      <c r="H36" s="91">
        <v>-35000</v>
      </c>
      <c r="I36" s="91">
        <v>-1524637.5999999999</v>
      </c>
      <c r="J36" s="91">
        <f t="shared" si="1"/>
        <v>-1559637.5999999999</v>
      </c>
      <c r="K36" s="91">
        <f t="shared" si="2"/>
        <v>-35000</v>
      </c>
      <c r="L36" s="91">
        <f t="shared" si="3"/>
        <v>-104999.99999999977</v>
      </c>
      <c r="M36" s="91">
        <f t="shared" si="4"/>
        <v>-139999.99999999977</v>
      </c>
    </row>
    <row r="37" spans="2:13" ht="27" x14ac:dyDescent="0.2">
      <c r="B37" s="93" t="s">
        <v>2451</v>
      </c>
      <c r="C37" s="93"/>
      <c r="D37" s="95" t="s">
        <v>2452</v>
      </c>
      <c r="E37" s="96">
        <v>0</v>
      </c>
      <c r="F37" s="96">
        <v>1419637.6</v>
      </c>
      <c r="G37" s="96">
        <f t="shared" si="0"/>
        <v>1419637.6</v>
      </c>
      <c r="H37" s="96">
        <v>-35000</v>
      </c>
      <c r="I37" s="96">
        <v>-1524637.5999999999</v>
      </c>
      <c r="J37" s="96">
        <f t="shared" si="1"/>
        <v>-1559637.5999999999</v>
      </c>
      <c r="K37" s="96">
        <f t="shared" si="2"/>
        <v>-35000</v>
      </c>
      <c r="L37" s="96">
        <f t="shared" si="3"/>
        <v>-104999.99999999977</v>
      </c>
      <c r="M37" s="96">
        <f t="shared" si="4"/>
        <v>-139999.99999999977</v>
      </c>
    </row>
    <row r="38" spans="2:13" ht="81" customHeight="1" x14ac:dyDescent="0.2">
      <c r="B38" s="97" t="s">
        <v>2878</v>
      </c>
      <c r="C38" s="97" t="s">
        <v>1065</v>
      </c>
      <c r="D38" s="98" t="s">
        <v>2879</v>
      </c>
      <c r="E38" s="99">
        <v>0</v>
      </c>
      <c r="F38" s="99">
        <v>0</v>
      </c>
      <c r="G38" s="99">
        <f t="shared" ref="G38:G59" si="5">E38+F38</f>
        <v>0</v>
      </c>
      <c r="H38" s="99">
        <v>0</v>
      </c>
      <c r="I38" s="99">
        <v>-1500000</v>
      </c>
      <c r="J38" s="99">
        <f t="shared" ref="J38:J59" si="6">H38+I38</f>
        <v>-1500000</v>
      </c>
      <c r="K38" s="99">
        <f t="shared" ref="K38:K59" si="7">E38+H38</f>
        <v>0</v>
      </c>
      <c r="L38" s="99">
        <f t="shared" ref="L38:L59" si="8">F38+I38</f>
        <v>-1500000</v>
      </c>
      <c r="M38" s="99">
        <f t="shared" ref="M38:M59" si="9">K38+L38</f>
        <v>-1500000</v>
      </c>
    </row>
    <row r="39" spans="2:13" ht="58.7" customHeight="1" x14ac:dyDescent="0.2">
      <c r="B39" s="97" t="s">
        <v>2880</v>
      </c>
      <c r="C39" s="97" t="s">
        <v>1065</v>
      </c>
      <c r="D39" s="98" t="s">
        <v>2881</v>
      </c>
      <c r="E39" s="99">
        <v>0</v>
      </c>
      <c r="F39" s="99">
        <v>0</v>
      </c>
      <c r="G39" s="99">
        <f t="shared" si="5"/>
        <v>0</v>
      </c>
      <c r="H39" s="99">
        <v>0</v>
      </c>
      <c r="I39" s="99">
        <v>-5000</v>
      </c>
      <c r="J39" s="99">
        <f t="shared" si="6"/>
        <v>-5000</v>
      </c>
      <c r="K39" s="99">
        <f t="shared" si="7"/>
        <v>0</v>
      </c>
      <c r="L39" s="99">
        <f t="shared" si="8"/>
        <v>-5000</v>
      </c>
      <c r="M39" s="99">
        <f t="shared" si="9"/>
        <v>-5000</v>
      </c>
    </row>
    <row r="40" spans="2:13" ht="144.75" customHeight="1" x14ac:dyDescent="0.2">
      <c r="B40" s="97" t="s">
        <v>2882</v>
      </c>
      <c r="C40" s="97" t="s">
        <v>1065</v>
      </c>
      <c r="D40" s="98" t="s">
        <v>3256</v>
      </c>
      <c r="E40" s="99">
        <v>0</v>
      </c>
      <c r="F40" s="99">
        <v>0</v>
      </c>
      <c r="G40" s="99">
        <f t="shared" si="5"/>
        <v>0</v>
      </c>
      <c r="H40" s="99">
        <v>0</v>
      </c>
      <c r="I40" s="99">
        <v>-3818.4</v>
      </c>
      <c r="J40" s="99">
        <f t="shared" si="6"/>
        <v>-3818.4</v>
      </c>
      <c r="K40" s="99">
        <f t="shared" si="7"/>
        <v>0</v>
      </c>
      <c r="L40" s="99">
        <f t="shared" si="8"/>
        <v>-3818.4</v>
      </c>
      <c r="M40" s="99">
        <f t="shared" si="9"/>
        <v>-3818.4</v>
      </c>
    </row>
    <row r="41" spans="2:13" ht="39.4" customHeight="1" x14ac:dyDescent="0.2">
      <c r="B41" s="97" t="s">
        <v>3257</v>
      </c>
      <c r="C41" s="97" t="s">
        <v>1065</v>
      </c>
      <c r="D41" s="98" t="s">
        <v>3258</v>
      </c>
      <c r="E41" s="99">
        <v>0</v>
      </c>
      <c r="F41" s="99">
        <v>0</v>
      </c>
      <c r="G41" s="99">
        <f t="shared" si="5"/>
        <v>0</v>
      </c>
      <c r="H41" s="99">
        <v>0</v>
      </c>
      <c r="I41" s="99">
        <v>-15819.2</v>
      </c>
      <c r="J41" s="99">
        <f t="shared" si="6"/>
        <v>-15819.2</v>
      </c>
      <c r="K41" s="99">
        <f t="shared" si="7"/>
        <v>0</v>
      </c>
      <c r="L41" s="99">
        <f t="shared" si="8"/>
        <v>-15819.2</v>
      </c>
      <c r="M41" s="99">
        <f t="shared" si="9"/>
        <v>-15819.2</v>
      </c>
    </row>
    <row r="42" spans="2:13" ht="63.95" customHeight="1" x14ac:dyDescent="0.2">
      <c r="B42" s="97" t="s">
        <v>3259</v>
      </c>
      <c r="C42" s="97" t="s">
        <v>1065</v>
      </c>
      <c r="D42" s="98" t="s">
        <v>3706</v>
      </c>
      <c r="E42" s="99">
        <v>0</v>
      </c>
      <c r="F42" s="99">
        <v>0</v>
      </c>
      <c r="G42" s="99">
        <f t="shared" si="5"/>
        <v>0</v>
      </c>
      <c r="H42" s="99">
        <v>-35000</v>
      </c>
      <c r="I42" s="99">
        <v>0</v>
      </c>
      <c r="J42" s="99">
        <f t="shared" si="6"/>
        <v>-35000</v>
      </c>
      <c r="K42" s="99">
        <f t="shared" si="7"/>
        <v>-35000</v>
      </c>
      <c r="L42" s="99">
        <f t="shared" si="8"/>
        <v>0</v>
      </c>
      <c r="M42" s="99">
        <f t="shared" si="9"/>
        <v>-35000</v>
      </c>
    </row>
    <row r="43" spans="2:13" ht="29.25" customHeight="1" x14ac:dyDescent="0.2">
      <c r="B43" s="97" t="s">
        <v>3707</v>
      </c>
      <c r="C43" s="97" t="s">
        <v>1065</v>
      </c>
      <c r="D43" s="98" t="s">
        <v>3708</v>
      </c>
      <c r="E43" s="99">
        <v>0</v>
      </c>
      <c r="F43" s="99">
        <v>15819.2</v>
      </c>
      <c r="G43" s="99">
        <f t="shared" si="5"/>
        <v>15819.2</v>
      </c>
      <c r="H43" s="99">
        <v>0</v>
      </c>
      <c r="I43" s="99">
        <v>0</v>
      </c>
      <c r="J43" s="99">
        <f t="shared" si="6"/>
        <v>0</v>
      </c>
      <c r="K43" s="99">
        <f t="shared" si="7"/>
        <v>0</v>
      </c>
      <c r="L43" s="99">
        <f t="shared" si="8"/>
        <v>15819.2</v>
      </c>
      <c r="M43" s="99">
        <f t="shared" si="9"/>
        <v>15819.2</v>
      </c>
    </row>
    <row r="44" spans="2:13" ht="41.45" customHeight="1" x14ac:dyDescent="0.2">
      <c r="B44" s="97" t="s">
        <v>3709</v>
      </c>
      <c r="C44" s="97" t="s">
        <v>1065</v>
      </c>
      <c r="D44" s="98" t="s">
        <v>3191</v>
      </c>
      <c r="E44" s="99">
        <v>0</v>
      </c>
      <c r="F44" s="99">
        <v>3818.4</v>
      </c>
      <c r="G44" s="99">
        <f t="shared" si="5"/>
        <v>3818.4</v>
      </c>
      <c r="H44" s="99">
        <v>0</v>
      </c>
      <c r="I44" s="99">
        <v>0</v>
      </c>
      <c r="J44" s="99">
        <f t="shared" si="6"/>
        <v>0</v>
      </c>
      <c r="K44" s="99">
        <f t="shared" si="7"/>
        <v>0</v>
      </c>
      <c r="L44" s="99">
        <f t="shared" si="8"/>
        <v>3818.4</v>
      </c>
      <c r="M44" s="99">
        <f t="shared" si="9"/>
        <v>3818.4</v>
      </c>
    </row>
    <row r="45" spans="2:13" ht="62.45" customHeight="1" x14ac:dyDescent="0.2">
      <c r="B45" s="97" t="s">
        <v>3192</v>
      </c>
      <c r="C45" s="97" t="s">
        <v>1065</v>
      </c>
      <c r="D45" s="98" t="s">
        <v>3193</v>
      </c>
      <c r="E45" s="99">
        <v>0</v>
      </c>
      <c r="F45" s="99">
        <v>1400000</v>
      </c>
      <c r="G45" s="99">
        <f t="shared" si="5"/>
        <v>1400000</v>
      </c>
      <c r="H45" s="99">
        <v>0</v>
      </c>
      <c r="I45" s="99">
        <v>0</v>
      </c>
      <c r="J45" s="99">
        <f t="shared" si="6"/>
        <v>0</v>
      </c>
      <c r="K45" s="99">
        <f t="shared" si="7"/>
        <v>0</v>
      </c>
      <c r="L45" s="99">
        <f t="shared" si="8"/>
        <v>1400000</v>
      </c>
      <c r="M45" s="99">
        <f t="shared" si="9"/>
        <v>1400000</v>
      </c>
    </row>
    <row r="46" spans="2:13" ht="13.5" x14ac:dyDescent="0.2">
      <c r="B46" s="92" t="s">
        <v>2629</v>
      </c>
      <c r="C46" s="93"/>
      <c r="D46" s="94" t="s">
        <v>2630</v>
      </c>
      <c r="E46" s="91">
        <v>0</v>
      </c>
      <c r="F46" s="91">
        <v>179000</v>
      </c>
      <c r="G46" s="91">
        <f t="shared" si="5"/>
        <v>179000</v>
      </c>
      <c r="H46" s="91">
        <v>0</v>
      </c>
      <c r="I46" s="91">
        <v>0</v>
      </c>
      <c r="J46" s="91">
        <f t="shared" si="6"/>
        <v>0</v>
      </c>
      <c r="K46" s="91">
        <f t="shared" si="7"/>
        <v>0</v>
      </c>
      <c r="L46" s="91">
        <f t="shared" si="8"/>
        <v>179000</v>
      </c>
      <c r="M46" s="91">
        <f t="shared" si="9"/>
        <v>179000</v>
      </c>
    </row>
    <row r="47" spans="2:13" ht="27" x14ac:dyDescent="0.2">
      <c r="B47" s="93" t="s">
        <v>2631</v>
      </c>
      <c r="C47" s="93"/>
      <c r="D47" s="95" t="s">
        <v>2632</v>
      </c>
      <c r="E47" s="96">
        <v>0</v>
      </c>
      <c r="F47" s="96">
        <v>179000</v>
      </c>
      <c r="G47" s="96">
        <f t="shared" si="5"/>
        <v>179000</v>
      </c>
      <c r="H47" s="96">
        <v>0</v>
      </c>
      <c r="I47" s="96">
        <v>0</v>
      </c>
      <c r="J47" s="96">
        <f t="shared" si="6"/>
        <v>0</v>
      </c>
      <c r="K47" s="96">
        <f t="shared" si="7"/>
        <v>0</v>
      </c>
      <c r="L47" s="96">
        <f t="shared" si="8"/>
        <v>179000</v>
      </c>
      <c r="M47" s="96">
        <f t="shared" si="9"/>
        <v>179000</v>
      </c>
    </row>
    <row r="48" spans="2:13" ht="31.7" customHeight="1" x14ac:dyDescent="0.2">
      <c r="B48" s="97" t="s">
        <v>3194</v>
      </c>
      <c r="C48" s="97" t="s">
        <v>4356</v>
      </c>
      <c r="D48" s="98" t="s">
        <v>3195</v>
      </c>
      <c r="E48" s="99">
        <v>0</v>
      </c>
      <c r="F48" s="99">
        <v>179000</v>
      </c>
      <c r="G48" s="99">
        <f t="shared" si="5"/>
        <v>179000</v>
      </c>
      <c r="H48" s="99">
        <v>0</v>
      </c>
      <c r="I48" s="99">
        <v>0</v>
      </c>
      <c r="J48" s="99">
        <f t="shared" si="6"/>
        <v>0</v>
      </c>
      <c r="K48" s="99">
        <f t="shared" si="7"/>
        <v>0</v>
      </c>
      <c r="L48" s="99">
        <f t="shared" si="8"/>
        <v>179000</v>
      </c>
      <c r="M48" s="99">
        <f t="shared" si="9"/>
        <v>179000</v>
      </c>
    </row>
    <row r="49" spans="2:13" ht="25.5" x14ac:dyDescent="0.2">
      <c r="B49" s="92" t="s">
        <v>2660</v>
      </c>
      <c r="C49" s="93"/>
      <c r="D49" s="94" t="s">
        <v>2661</v>
      </c>
      <c r="E49" s="91">
        <v>0</v>
      </c>
      <c r="F49" s="91">
        <v>4384626.2</v>
      </c>
      <c r="G49" s="91">
        <f t="shared" si="5"/>
        <v>4384626.2</v>
      </c>
      <c r="H49" s="91">
        <v>0</v>
      </c>
      <c r="I49" s="91">
        <v>0</v>
      </c>
      <c r="J49" s="91">
        <f t="shared" si="6"/>
        <v>0</v>
      </c>
      <c r="K49" s="91">
        <f t="shared" si="7"/>
        <v>0</v>
      </c>
      <c r="L49" s="91">
        <f t="shared" si="8"/>
        <v>4384626.2</v>
      </c>
      <c r="M49" s="91">
        <f t="shared" si="9"/>
        <v>4384626.2</v>
      </c>
    </row>
    <row r="50" spans="2:13" ht="27" x14ac:dyDescent="0.2">
      <c r="B50" s="93" t="s">
        <v>2662</v>
      </c>
      <c r="C50" s="93"/>
      <c r="D50" s="95" t="s">
        <v>2663</v>
      </c>
      <c r="E50" s="96">
        <v>0</v>
      </c>
      <c r="F50" s="96">
        <v>4384626.2</v>
      </c>
      <c r="G50" s="96">
        <f t="shared" si="5"/>
        <v>4384626.2</v>
      </c>
      <c r="H50" s="96">
        <v>0</v>
      </c>
      <c r="I50" s="96">
        <v>0</v>
      </c>
      <c r="J50" s="96">
        <f t="shared" si="6"/>
        <v>0</v>
      </c>
      <c r="K50" s="96">
        <f t="shared" si="7"/>
        <v>0</v>
      </c>
      <c r="L50" s="96">
        <f t="shared" si="8"/>
        <v>4384626.2</v>
      </c>
      <c r="M50" s="96">
        <f t="shared" si="9"/>
        <v>4384626.2</v>
      </c>
    </row>
    <row r="51" spans="2:13" ht="30.2" customHeight="1" x14ac:dyDescent="0.2">
      <c r="B51" s="97" t="s">
        <v>3196</v>
      </c>
      <c r="C51" s="97" t="s">
        <v>2665</v>
      </c>
      <c r="D51" s="98" t="s">
        <v>3197</v>
      </c>
      <c r="E51" s="99">
        <v>0</v>
      </c>
      <c r="F51" s="99">
        <v>4384626.2</v>
      </c>
      <c r="G51" s="99">
        <f t="shared" si="5"/>
        <v>4384626.2</v>
      </c>
      <c r="H51" s="99">
        <v>0</v>
      </c>
      <c r="I51" s="99">
        <v>0</v>
      </c>
      <c r="J51" s="99">
        <f t="shared" si="6"/>
        <v>0</v>
      </c>
      <c r="K51" s="99">
        <f t="shared" si="7"/>
        <v>0</v>
      </c>
      <c r="L51" s="99">
        <f t="shared" si="8"/>
        <v>4384626.2</v>
      </c>
      <c r="M51" s="99">
        <f t="shared" si="9"/>
        <v>4384626.2</v>
      </c>
    </row>
    <row r="52" spans="2:13" ht="29.85" customHeight="1" x14ac:dyDescent="0.2">
      <c r="B52" s="92" t="s">
        <v>1963</v>
      </c>
      <c r="C52" s="93"/>
      <c r="D52" s="94" t="s">
        <v>1964</v>
      </c>
      <c r="E52" s="91">
        <v>1750952.9</v>
      </c>
      <c r="F52" s="91">
        <v>302600</v>
      </c>
      <c r="G52" s="91">
        <f t="shared" si="5"/>
        <v>2053552.9</v>
      </c>
      <c r="H52" s="91">
        <v>-3393090.3</v>
      </c>
      <c r="I52" s="91">
        <v>-801.6</v>
      </c>
      <c r="J52" s="91">
        <f t="shared" si="6"/>
        <v>-3393891.9</v>
      </c>
      <c r="K52" s="91">
        <f t="shared" si="7"/>
        <v>-1642137.4</v>
      </c>
      <c r="L52" s="91">
        <f t="shared" si="8"/>
        <v>301798.40000000002</v>
      </c>
      <c r="M52" s="91">
        <f t="shared" si="9"/>
        <v>-1340339</v>
      </c>
    </row>
    <row r="53" spans="2:13" ht="29.25" customHeight="1" x14ac:dyDescent="0.2">
      <c r="B53" s="93" t="s">
        <v>1965</v>
      </c>
      <c r="C53" s="93"/>
      <c r="D53" s="95" t="s">
        <v>1964</v>
      </c>
      <c r="E53" s="96">
        <v>1750952.9</v>
      </c>
      <c r="F53" s="96">
        <v>302600</v>
      </c>
      <c r="G53" s="96">
        <f t="shared" si="5"/>
        <v>2053552.9</v>
      </c>
      <c r="H53" s="96">
        <v>-3393090.3</v>
      </c>
      <c r="I53" s="96">
        <v>-801.6</v>
      </c>
      <c r="J53" s="96">
        <f t="shared" si="6"/>
        <v>-3393891.9</v>
      </c>
      <c r="K53" s="96">
        <f t="shared" si="7"/>
        <v>-1642137.4</v>
      </c>
      <c r="L53" s="96">
        <f t="shared" si="8"/>
        <v>301798.40000000002</v>
      </c>
      <c r="M53" s="96">
        <f t="shared" si="9"/>
        <v>-1340339</v>
      </c>
    </row>
    <row r="54" spans="2:13" ht="57.75" customHeight="1" x14ac:dyDescent="0.2">
      <c r="B54" s="97" t="s">
        <v>3198</v>
      </c>
      <c r="C54" s="97" t="s">
        <v>4356</v>
      </c>
      <c r="D54" s="98" t="s">
        <v>3199</v>
      </c>
      <c r="E54" s="99">
        <v>0</v>
      </c>
      <c r="F54" s="99">
        <v>0</v>
      </c>
      <c r="G54" s="99">
        <f t="shared" si="5"/>
        <v>0</v>
      </c>
      <c r="H54" s="99">
        <v>-240</v>
      </c>
      <c r="I54" s="99">
        <v>0</v>
      </c>
      <c r="J54" s="99">
        <f t="shared" si="6"/>
        <v>-240</v>
      </c>
      <c r="K54" s="99">
        <f t="shared" si="7"/>
        <v>-240</v>
      </c>
      <c r="L54" s="99">
        <f t="shared" si="8"/>
        <v>0</v>
      </c>
      <c r="M54" s="99">
        <f t="shared" si="9"/>
        <v>-240</v>
      </c>
    </row>
    <row r="55" spans="2:13" ht="102.75" customHeight="1" x14ac:dyDescent="0.2">
      <c r="B55" s="97" t="s">
        <v>3200</v>
      </c>
      <c r="C55" s="97" t="s">
        <v>2750</v>
      </c>
      <c r="D55" s="98" t="s">
        <v>3201</v>
      </c>
      <c r="E55" s="99">
        <v>0</v>
      </c>
      <c r="F55" s="99">
        <v>0</v>
      </c>
      <c r="G55" s="99">
        <f t="shared" si="5"/>
        <v>0</v>
      </c>
      <c r="H55" s="99">
        <v>0</v>
      </c>
      <c r="I55" s="99">
        <v>-801.6</v>
      </c>
      <c r="J55" s="99">
        <f t="shared" si="6"/>
        <v>-801.6</v>
      </c>
      <c r="K55" s="99">
        <f t="shared" si="7"/>
        <v>0</v>
      </c>
      <c r="L55" s="99">
        <f t="shared" si="8"/>
        <v>-801.6</v>
      </c>
      <c r="M55" s="99">
        <f t="shared" si="9"/>
        <v>-801.6</v>
      </c>
    </row>
    <row r="56" spans="2:13" ht="45" customHeight="1" x14ac:dyDescent="0.2">
      <c r="B56" s="97" t="s">
        <v>3202</v>
      </c>
      <c r="C56" s="97" t="s">
        <v>4356</v>
      </c>
      <c r="D56" s="98" t="s">
        <v>3203</v>
      </c>
      <c r="E56" s="99">
        <v>1750952.9</v>
      </c>
      <c r="F56" s="99">
        <v>0</v>
      </c>
      <c r="G56" s="99">
        <f t="shared" si="5"/>
        <v>1750952.9</v>
      </c>
      <c r="H56" s="99">
        <v>0</v>
      </c>
      <c r="I56" s="99">
        <v>0</v>
      </c>
      <c r="J56" s="99">
        <f t="shared" si="6"/>
        <v>0</v>
      </c>
      <c r="K56" s="99">
        <f t="shared" si="7"/>
        <v>1750952.9</v>
      </c>
      <c r="L56" s="99">
        <f t="shared" si="8"/>
        <v>0</v>
      </c>
      <c r="M56" s="99">
        <f t="shared" si="9"/>
        <v>1750952.9</v>
      </c>
    </row>
    <row r="57" spans="2:13" ht="29.25" customHeight="1" x14ac:dyDescent="0.2">
      <c r="B57" s="97" t="s">
        <v>3204</v>
      </c>
      <c r="C57" s="97" t="s">
        <v>4356</v>
      </c>
      <c r="D57" s="98" t="s">
        <v>3205</v>
      </c>
      <c r="E57" s="99">
        <v>0</v>
      </c>
      <c r="F57" s="99">
        <v>302600</v>
      </c>
      <c r="G57" s="99">
        <f t="shared" si="5"/>
        <v>302600</v>
      </c>
      <c r="H57" s="99">
        <v>0</v>
      </c>
      <c r="I57" s="99">
        <v>0</v>
      </c>
      <c r="J57" s="99">
        <f t="shared" si="6"/>
        <v>0</v>
      </c>
      <c r="K57" s="99">
        <f t="shared" si="7"/>
        <v>0</v>
      </c>
      <c r="L57" s="99">
        <f t="shared" si="8"/>
        <v>302600</v>
      </c>
      <c r="M57" s="99">
        <f t="shared" si="9"/>
        <v>302600</v>
      </c>
    </row>
    <row r="58" spans="2:13" ht="42.75" customHeight="1" x14ac:dyDescent="0.2">
      <c r="B58" s="97" t="s">
        <v>3206</v>
      </c>
      <c r="C58" s="97" t="s">
        <v>4356</v>
      </c>
      <c r="D58" s="98" t="s">
        <v>3207</v>
      </c>
      <c r="E58" s="99">
        <v>0</v>
      </c>
      <c r="F58" s="99">
        <v>0</v>
      </c>
      <c r="G58" s="99">
        <f t="shared" si="5"/>
        <v>0</v>
      </c>
      <c r="H58" s="99">
        <v>-3392650.3</v>
      </c>
      <c r="I58" s="99">
        <v>0</v>
      </c>
      <c r="J58" s="99">
        <f t="shared" si="6"/>
        <v>-3392650.3</v>
      </c>
      <c r="K58" s="99">
        <f t="shared" si="7"/>
        <v>-3392650.3</v>
      </c>
      <c r="L58" s="99">
        <f t="shared" si="8"/>
        <v>0</v>
      </c>
      <c r="M58" s="99">
        <f t="shared" si="9"/>
        <v>-3392650.3</v>
      </c>
    </row>
    <row r="59" spans="2:13" ht="42.2" customHeight="1" x14ac:dyDescent="0.2">
      <c r="B59" s="97" t="s">
        <v>3208</v>
      </c>
      <c r="C59" s="97" t="s">
        <v>4359</v>
      </c>
      <c r="D59" s="98" t="s">
        <v>3209</v>
      </c>
      <c r="E59" s="99">
        <v>0</v>
      </c>
      <c r="F59" s="99">
        <v>0</v>
      </c>
      <c r="G59" s="99">
        <f t="shared" si="5"/>
        <v>0</v>
      </c>
      <c r="H59" s="99">
        <v>-200</v>
      </c>
      <c r="I59" s="99">
        <v>0</v>
      </c>
      <c r="J59" s="99">
        <f t="shared" si="6"/>
        <v>-200</v>
      </c>
      <c r="K59" s="99">
        <f t="shared" si="7"/>
        <v>-200</v>
      </c>
      <c r="L59" s="99">
        <f t="shared" si="8"/>
        <v>0</v>
      </c>
      <c r="M59" s="99">
        <f t="shared" si="9"/>
        <v>-200</v>
      </c>
    </row>
  </sheetData>
  <mergeCells count="8">
    <mergeCell ref="B4:B5"/>
    <mergeCell ref="J1:M1"/>
    <mergeCell ref="D2:J3"/>
    <mergeCell ref="E4:G4"/>
    <mergeCell ref="H4:J4"/>
    <mergeCell ref="K4:M4"/>
    <mergeCell ref="D4:D5"/>
    <mergeCell ref="C4:C5"/>
  </mergeCells>
  <phoneticPr fontId="26" type="noConversion"/>
  <printOptions horizontalCentered="1"/>
  <pageMargins left="0.59055118110236227" right="0.59055118110236227" top="0.98425196850393704" bottom="0.78740157480314965" header="0.51181102362204722" footer="0.31496062992125984"/>
  <pageSetup paperSize="9" scale="80" fitToHeight="0"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zoomScaleNormal="100" workbookViewId="0"/>
  </sheetViews>
  <sheetFormatPr defaultColWidth="7" defaultRowHeight="12.75" x14ac:dyDescent="0.2"/>
  <cols>
    <col min="1" max="1" width="6" style="128" customWidth="1"/>
    <col min="2" max="2" width="30.1640625" style="129" customWidth="1"/>
    <col min="3" max="3" width="35.5" style="129" customWidth="1"/>
    <col min="4" max="4" width="25.6640625" style="128" customWidth="1"/>
    <col min="5" max="145" width="7" style="127"/>
    <col min="146" max="146" width="4.1640625" style="127" bestFit="1" customWidth="1"/>
    <col min="147" max="147" width="24.5" style="127" customWidth="1"/>
    <col min="148" max="149" width="15.83203125" style="127" customWidth="1"/>
    <col min="150" max="150" width="17.6640625" style="127" customWidth="1"/>
    <col min="151" max="153" width="15.83203125" style="127" customWidth="1"/>
    <col min="154" max="154" width="12.1640625" style="127" customWidth="1"/>
    <col min="155" max="155" width="16.5" style="127" customWidth="1"/>
    <col min="156" max="156" width="18" style="127" customWidth="1"/>
    <col min="157" max="157" width="13.1640625" style="127" customWidth="1"/>
    <col min="158" max="158" width="11.5" style="127" customWidth="1"/>
    <col min="159" max="159" width="15.83203125" style="127" customWidth="1"/>
    <col min="160" max="160" width="12.5" style="127" customWidth="1"/>
    <col min="161" max="161" width="15.5" style="127" customWidth="1"/>
    <col min="162" max="162" width="15.83203125" style="127" customWidth="1"/>
    <col min="163" max="163" width="11" style="127" customWidth="1"/>
    <col min="164" max="164" width="16" style="127" customWidth="1"/>
    <col min="165" max="165" width="12.5" style="127" customWidth="1"/>
    <col min="166" max="166" width="9.5" style="127" customWidth="1"/>
    <col min="167" max="167" width="13" style="127" customWidth="1"/>
    <col min="168" max="168" width="10.5" style="127" customWidth="1"/>
    <col min="169" max="169" width="11.83203125" style="127" customWidth="1"/>
    <col min="170" max="170" width="13.6640625" style="127" customWidth="1"/>
    <col min="171" max="171" width="10.5" style="127" customWidth="1"/>
    <col min="172" max="172" width="13.5" style="127" customWidth="1"/>
    <col min="173" max="173" width="11.5" style="127" customWidth="1"/>
    <col min="174" max="174" width="15.83203125" style="127" customWidth="1"/>
    <col min="175" max="176" width="12.6640625" style="127" customWidth="1"/>
    <col min="177" max="177" width="13.1640625" style="127" customWidth="1"/>
    <col min="178" max="178" width="18.5" style="127" customWidth="1"/>
    <col min="179" max="179" width="21.83203125" style="127" customWidth="1"/>
    <col min="180" max="182" width="16.5" style="127" customWidth="1"/>
    <col min="183" max="183" width="15.1640625" style="127" customWidth="1"/>
    <col min="184" max="184" width="16.5" style="127" customWidth="1"/>
    <col min="185" max="185" width="13.5" style="127" customWidth="1"/>
    <col min="186" max="186" width="12.5" style="127" customWidth="1"/>
    <col min="187" max="187" width="16" style="127" customWidth="1"/>
    <col min="188" max="188" width="16.5" style="127" customWidth="1"/>
    <col min="189" max="189" width="12.5" style="127" customWidth="1"/>
    <col min="190" max="190" width="15.33203125" style="127" customWidth="1"/>
    <col min="191" max="191" width="14" style="127" customWidth="1"/>
    <col min="192" max="192" width="15.5" style="127" customWidth="1"/>
    <col min="193" max="193" width="14" style="127" customWidth="1"/>
    <col min="194" max="194" width="17.5" style="127" customWidth="1"/>
    <col min="195" max="195" width="12.5" style="127" customWidth="1"/>
    <col min="196" max="196" width="12.1640625" style="127" customWidth="1"/>
    <col min="197" max="197" width="13.83203125" style="127" customWidth="1"/>
    <col min="198" max="198" width="13.5" style="127" customWidth="1"/>
    <col min="199" max="200" width="12.83203125" style="127" customWidth="1"/>
    <col min="201" max="201" width="14.1640625" style="127" customWidth="1"/>
    <col min="202" max="202" width="13" style="127" customWidth="1"/>
    <col min="203" max="203" width="13.1640625" style="127" customWidth="1"/>
    <col min="204" max="206" width="14.5" style="127" customWidth="1"/>
    <col min="207" max="207" width="15.5" style="127" customWidth="1"/>
    <col min="208" max="208" width="16" style="127" customWidth="1"/>
    <col min="209" max="209" width="14.33203125" style="127" customWidth="1"/>
    <col min="210" max="210" width="18.83203125" style="127" customWidth="1"/>
    <col min="211" max="211" width="16.5" style="127" customWidth="1"/>
    <col min="212" max="212" width="17.1640625" style="127" customWidth="1"/>
    <col min="213" max="213" width="15.5" style="127" customWidth="1"/>
    <col min="214" max="214" width="15.6640625" style="127" customWidth="1"/>
    <col min="215" max="216" width="14.83203125" style="127" customWidth="1"/>
    <col min="217" max="217" width="16.83203125" style="127" customWidth="1"/>
    <col min="218" max="218" width="15.6640625" style="127" customWidth="1"/>
    <col min="219" max="219" width="17" style="127" customWidth="1"/>
    <col min="220" max="220" width="17.5" style="127" customWidth="1"/>
    <col min="221" max="221" width="20.5" style="127" customWidth="1"/>
    <col min="222" max="222" width="20" style="127" customWidth="1"/>
    <col min="223" max="223" width="20.5" style="127" customWidth="1"/>
    <col min="224" max="224" width="17.83203125" style="127" customWidth="1"/>
    <col min="225" max="225" width="13" style="127" customWidth="1"/>
    <col min="226" max="226" width="21.1640625" style="127" customWidth="1"/>
    <col min="227" max="227" width="18.1640625" style="127" customWidth="1"/>
    <col min="228" max="228" width="16" style="127" customWidth="1"/>
    <col min="229" max="229" width="16.5" style="127" customWidth="1"/>
    <col min="230" max="230" width="15.5" style="127" customWidth="1"/>
    <col min="231" max="231" width="16.6640625" style="127" customWidth="1"/>
    <col min="232" max="232" width="16.33203125" style="127" customWidth="1"/>
    <col min="233" max="233" width="18.33203125" style="127" customWidth="1"/>
    <col min="234" max="234" width="17.33203125" style="127" customWidth="1"/>
    <col min="235" max="235" width="16.6640625" style="127" customWidth="1"/>
    <col min="236" max="236" width="16" style="127" customWidth="1"/>
    <col min="237" max="237" width="14" style="127" customWidth="1"/>
    <col min="238" max="238" width="12" style="127" customWidth="1"/>
    <col min="239" max="239" width="18.1640625" style="127" customWidth="1"/>
    <col min="240" max="240" width="16.6640625" style="127" customWidth="1"/>
    <col min="241" max="241" width="13.6640625" style="127" customWidth="1"/>
    <col min="242" max="242" width="15.5" style="127" customWidth="1"/>
    <col min="243" max="243" width="13.1640625" style="127" customWidth="1"/>
    <col min="244" max="244" width="13.33203125" style="127" customWidth="1"/>
    <col min="245" max="245" width="12" style="127" customWidth="1"/>
    <col min="246" max="246" width="15.5" style="127" customWidth="1"/>
    <col min="247" max="247" width="7" style="127"/>
    <col min="248" max="248" width="14.5" style="127" customWidth="1"/>
    <col min="249" max="249" width="7" style="127"/>
    <col min="250" max="250" width="7.5" style="127" bestFit="1" customWidth="1"/>
    <col min="251" max="16384" width="7" style="127"/>
  </cols>
  <sheetData>
    <row r="1" spans="1:5" s="102" customFormat="1" ht="18.75" x14ac:dyDescent="0.3">
      <c r="A1" s="100"/>
      <c r="B1" s="101"/>
      <c r="C1" s="484" t="s">
        <v>3210</v>
      </c>
      <c r="D1" s="484"/>
      <c r="E1" s="101" t="s">
        <v>3211</v>
      </c>
    </row>
    <row r="2" spans="1:5" s="102" customFormat="1" ht="16.5" customHeight="1" x14ac:dyDescent="0.3">
      <c r="A2" s="100"/>
      <c r="B2" s="101"/>
      <c r="C2" s="484" t="s">
        <v>3212</v>
      </c>
      <c r="D2" s="484"/>
      <c r="E2" s="101"/>
    </row>
    <row r="3" spans="1:5" s="102" customFormat="1" ht="15.75" customHeight="1" x14ac:dyDescent="0.3">
      <c r="A3" s="100"/>
      <c r="B3" s="101"/>
      <c r="C3" s="485" t="s">
        <v>3213</v>
      </c>
      <c r="D3" s="485"/>
      <c r="E3" s="101"/>
    </row>
    <row r="4" spans="1:5" s="102" customFormat="1" ht="18.75" x14ac:dyDescent="0.3">
      <c r="A4" s="100"/>
      <c r="B4" s="101"/>
      <c r="C4" s="101"/>
      <c r="D4" s="103"/>
      <c r="E4" s="103"/>
    </row>
    <row r="5" spans="1:5" s="102" customFormat="1" ht="15.75" x14ac:dyDescent="0.25">
      <c r="A5" s="486" t="s">
        <v>3214</v>
      </c>
      <c r="B5" s="486"/>
      <c r="C5" s="486"/>
      <c r="D5" s="486"/>
      <c r="E5" s="104"/>
    </row>
    <row r="6" spans="1:5" s="102" customFormat="1" ht="15.75" x14ac:dyDescent="0.25">
      <c r="A6" s="486" t="s">
        <v>3215</v>
      </c>
      <c r="B6" s="486"/>
      <c r="C6" s="486"/>
      <c r="D6" s="486"/>
      <c r="E6" s="104"/>
    </row>
    <row r="7" spans="1:5" s="102" customFormat="1" ht="15.75" x14ac:dyDescent="0.2">
      <c r="A7" s="100"/>
      <c r="B7" s="105"/>
      <c r="C7" s="105"/>
      <c r="D7" s="100"/>
    </row>
    <row r="8" spans="1:5" s="109" customFormat="1" x14ac:dyDescent="0.2">
      <c r="A8" s="106"/>
      <c r="B8" s="107"/>
      <c r="C8" s="107"/>
      <c r="D8" s="108" t="s">
        <v>3216</v>
      </c>
    </row>
    <row r="9" spans="1:5" s="112" customFormat="1" ht="37.15" customHeight="1" x14ac:dyDescent="0.2">
      <c r="A9" s="487" t="s">
        <v>3217</v>
      </c>
      <c r="B9" s="488" t="s">
        <v>3218</v>
      </c>
      <c r="C9" s="110" t="s">
        <v>3219</v>
      </c>
      <c r="D9" s="111" t="s">
        <v>3220</v>
      </c>
    </row>
    <row r="10" spans="1:5" s="112" customFormat="1" ht="15.75" x14ac:dyDescent="0.2">
      <c r="A10" s="487"/>
      <c r="B10" s="488"/>
      <c r="C10" s="110" t="s">
        <v>3552</v>
      </c>
      <c r="D10" s="111" t="s">
        <v>3552</v>
      </c>
    </row>
    <row r="11" spans="1:5" s="100" customFormat="1" ht="190.5" customHeight="1" x14ac:dyDescent="0.2">
      <c r="A11" s="487"/>
      <c r="B11" s="488"/>
      <c r="C11" s="113" t="s">
        <v>3767</v>
      </c>
      <c r="D11" s="114" t="s">
        <v>3768</v>
      </c>
    </row>
    <row r="12" spans="1:5" s="117" customFormat="1" ht="15.75" x14ac:dyDescent="0.2">
      <c r="A12" s="115">
        <v>1</v>
      </c>
      <c r="B12" s="116" t="s">
        <v>3769</v>
      </c>
      <c r="C12" s="111">
        <v>1330.4</v>
      </c>
      <c r="D12" s="111">
        <v>119285.19999999998</v>
      </c>
    </row>
    <row r="13" spans="1:5" s="117" customFormat="1" ht="15.75" x14ac:dyDescent="0.2">
      <c r="A13" s="115">
        <v>2</v>
      </c>
      <c r="B13" s="116" t="s">
        <v>3770</v>
      </c>
      <c r="C13" s="111">
        <v>1822.2</v>
      </c>
      <c r="D13" s="111">
        <v>76570.900000000009</v>
      </c>
    </row>
    <row r="14" spans="1:5" s="117" customFormat="1" ht="15.75" x14ac:dyDescent="0.2">
      <c r="A14" s="115">
        <v>3</v>
      </c>
      <c r="B14" s="116" t="s">
        <v>3771</v>
      </c>
      <c r="C14" s="111">
        <v>2323.1</v>
      </c>
      <c r="D14" s="111">
        <v>304522.5</v>
      </c>
    </row>
    <row r="15" spans="1:5" s="117" customFormat="1" ht="15.75" x14ac:dyDescent="0.2">
      <c r="A15" s="115">
        <v>4</v>
      </c>
      <c r="B15" s="116" t="s">
        <v>3772</v>
      </c>
      <c r="C15" s="111">
        <v>1302.5999999999999</v>
      </c>
      <c r="D15" s="111">
        <v>243196.90000000005</v>
      </c>
    </row>
    <row r="16" spans="1:5" s="117" customFormat="1" ht="15.75" x14ac:dyDescent="0.2">
      <c r="A16" s="115">
        <v>5</v>
      </c>
      <c r="B16" s="116" t="s">
        <v>3773</v>
      </c>
      <c r="C16" s="111">
        <v>1326.7</v>
      </c>
      <c r="D16" s="111">
        <v>85718.2</v>
      </c>
    </row>
    <row r="17" spans="1:4" s="117" customFormat="1" ht="15.75" x14ac:dyDescent="0.2">
      <c r="A17" s="115">
        <v>6</v>
      </c>
      <c r="B17" s="116" t="s">
        <v>3774</v>
      </c>
      <c r="C17" s="111">
        <v>1248.2</v>
      </c>
      <c r="D17" s="111">
        <v>87540.1</v>
      </c>
    </row>
    <row r="18" spans="1:4" s="117" customFormat="1" ht="15.75" x14ac:dyDescent="0.2">
      <c r="A18" s="115">
        <v>7</v>
      </c>
      <c r="B18" s="116" t="s">
        <v>3775</v>
      </c>
      <c r="C18" s="111">
        <v>1805.2</v>
      </c>
      <c r="D18" s="111">
        <v>141443.59999999995</v>
      </c>
    </row>
    <row r="19" spans="1:4" s="117" customFormat="1" ht="15.75" x14ac:dyDescent="0.2">
      <c r="A19" s="115">
        <v>8</v>
      </c>
      <c r="B19" s="116" t="s">
        <v>3776</v>
      </c>
      <c r="C19" s="111">
        <v>1966.8</v>
      </c>
      <c r="D19" s="111">
        <v>103147.90000000002</v>
      </c>
    </row>
    <row r="20" spans="1:4" s="117" customFormat="1" ht="15.75" x14ac:dyDescent="0.2">
      <c r="A20" s="115">
        <v>9</v>
      </c>
      <c r="B20" s="116" t="s">
        <v>3777</v>
      </c>
      <c r="C20" s="111">
        <v>724.4</v>
      </c>
      <c r="D20" s="111">
        <v>135983.90000000002</v>
      </c>
    </row>
    <row r="21" spans="1:4" s="117" customFormat="1" ht="15.75" x14ac:dyDescent="0.2">
      <c r="A21" s="115">
        <v>10</v>
      </c>
      <c r="B21" s="116" t="s">
        <v>3778</v>
      </c>
      <c r="C21" s="111">
        <v>1012.4</v>
      </c>
      <c r="D21" s="111">
        <v>74760.600000000006</v>
      </c>
    </row>
    <row r="22" spans="1:4" s="117" customFormat="1" ht="15.75" x14ac:dyDescent="0.2">
      <c r="A22" s="115">
        <v>11</v>
      </c>
      <c r="B22" s="116" t="s">
        <v>3779</v>
      </c>
      <c r="C22" s="111">
        <v>301</v>
      </c>
      <c r="D22" s="111">
        <v>126695.30000000005</v>
      </c>
    </row>
    <row r="23" spans="1:4" s="117" customFormat="1" ht="15.75" x14ac:dyDescent="0.2">
      <c r="A23" s="115">
        <v>12</v>
      </c>
      <c r="B23" s="116" t="s">
        <v>3780</v>
      </c>
      <c r="C23" s="111">
        <v>2556.9</v>
      </c>
      <c r="D23" s="111">
        <v>181370.30000000002</v>
      </c>
    </row>
    <row r="24" spans="1:4" s="117" customFormat="1" ht="15.75" x14ac:dyDescent="0.2">
      <c r="A24" s="115">
        <v>13</v>
      </c>
      <c r="B24" s="116" t="s">
        <v>3781</v>
      </c>
      <c r="C24" s="111">
        <v>1099.8</v>
      </c>
      <c r="D24" s="111">
        <v>115440.60000000002</v>
      </c>
    </row>
    <row r="25" spans="1:4" s="117" customFormat="1" ht="15.75" x14ac:dyDescent="0.2">
      <c r="A25" s="115">
        <v>14</v>
      </c>
      <c r="B25" s="116" t="s">
        <v>3782</v>
      </c>
      <c r="C25" s="111">
        <v>1762.3</v>
      </c>
      <c r="D25" s="111">
        <v>226936.09999999998</v>
      </c>
    </row>
    <row r="26" spans="1:4" s="117" customFormat="1" ht="15.75" x14ac:dyDescent="0.2">
      <c r="A26" s="115">
        <v>15</v>
      </c>
      <c r="B26" s="116" t="s">
        <v>3783</v>
      </c>
      <c r="C26" s="111">
        <v>1215.4000000000001</v>
      </c>
      <c r="D26" s="111">
        <v>111564.8</v>
      </c>
    </row>
    <row r="27" spans="1:4" s="117" customFormat="1" ht="15.75" x14ac:dyDescent="0.2">
      <c r="A27" s="115">
        <v>16</v>
      </c>
      <c r="B27" s="116" t="s">
        <v>3784</v>
      </c>
      <c r="C27" s="111">
        <v>2525.3000000000002</v>
      </c>
      <c r="D27" s="111">
        <v>98305.8</v>
      </c>
    </row>
    <row r="28" spans="1:4" s="117" customFormat="1" ht="15.75" x14ac:dyDescent="0.2">
      <c r="A28" s="115">
        <v>17</v>
      </c>
      <c r="B28" s="116" t="s">
        <v>3785</v>
      </c>
      <c r="C28" s="111">
        <v>799.3</v>
      </c>
      <c r="D28" s="111">
        <v>72352.600000000006</v>
      </c>
    </row>
    <row r="29" spans="1:4" s="117" customFormat="1" ht="15.75" x14ac:dyDescent="0.2">
      <c r="A29" s="115">
        <v>18</v>
      </c>
      <c r="B29" s="116" t="s">
        <v>3786</v>
      </c>
      <c r="C29" s="111">
        <v>1109.5</v>
      </c>
      <c r="D29" s="111">
        <v>69989.600000000006</v>
      </c>
    </row>
    <row r="30" spans="1:4" s="117" customFormat="1" ht="15.75" x14ac:dyDescent="0.2">
      <c r="A30" s="115">
        <v>19</v>
      </c>
      <c r="B30" s="116" t="s">
        <v>3787</v>
      </c>
      <c r="C30" s="111">
        <v>1510.7</v>
      </c>
      <c r="D30" s="111">
        <v>175144.2</v>
      </c>
    </row>
    <row r="31" spans="1:4" s="117" customFormat="1" ht="15.75" x14ac:dyDescent="0.2">
      <c r="A31" s="115">
        <v>20</v>
      </c>
      <c r="B31" s="116" t="s">
        <v>3788</v>
      </c>
      <c r="C31" s="111">
        <v>1013</v>
      </c>
      <c r="D31" s="111">
        <v>88761.700000000012</v>
      </c>
    </row>
    <row r="32" spans="1:4" s="117" customFormat="1" ht="15.75" x14ac:dyDescent="0.2">
      <c r="A32" s="115">
        <v>21</v>
      </c>
      <c r="B32" s="116" t="s">
        <v>3789</v>
      </c>
      <c r="C32" s="111">
        <v>1103</v>
      </c>
      <c r="D32" s="111">
        <v>103383.69999999998</v>
      </c>
    </row>
    <row r="33" spans="1:4" s="117" customFormat="1" ht="15.75" x14ac:dyDescent="0.2">
      <c r="A33" s="115">
        <v>22</v>
      </c>
      <c r="B33" s="116" t="s">
        <v>3790</v>
      </c>
      <c r="C33" s="111">
        <v>1158.5999999999999</v>
      </c>
      <c r="D33" s="111">
        <v>85025.5</v>
      </c>
    </row>
    <row r="34" spans="1:4" s="117" customFormat="1" ht="15.75" x14ac:dyDescent="0.2">
      <c r="A34" s="115">
        <v>23</v>
      </c>
      <c r="B34" s="116" t="s">
        <v>3791</v>
      </c>
      <c r="C34" s="111">
        <v>1313.3</v>
      </c>
      <c r="D34" s="111">
        <v>55508.000000000007</v>
      </c>
    </row>
    <row r="35" spans="1:4" s="117" customFormat="1" ht="15.75" x14ac:dyDescent="0.2">
      <c r="A35" s="115">
        <v>24</v>
      </c>
      <c r="B35" s="116" t="s">
        <v>3792</v>
      </c>
      <c r="C35" s="111">
        <v>824</v>
      </c>
      <c r="D35" s="111">
        <v>75705.600000000006</v>
      </c>
    </row>
    <row r="36" spans="1:4" s="117" customFormat="1" ht="15.75" x14ac:dyDescent="0.2">
      <c r="A36" s="115">
        <v>25</v>
      </c>
      <c r="B36" s="116" t="s">
        <v>3793</v>
      </c>
      <c r="C36" s="111">
        <v>5159.1000000000004</v>
      </c>
      <c r="D36" s="111">
        <v>266330.69999999995</v>
      </c>
    </row>
    <row r="37" spans="1:4" s="119" customFormat="1" ht="15.75" x14ac:dyDescent="0.2">
      <c r="A37" s="483" t="s">
        <v>3794</v>
      </c>
      <c r="B37" s="483"/>
      <c r="C37" s="118">
        <f>SUM(C12:C36)</f>
        <v>38313.199999999997</v>
      </c>
      <c r="D37" s="118">
        <f>SUM(D12:D36)</f>
        <v>3224684.3000000007</v>
      </c>
    </row>
    <row r="38" spans="1:4" s="122" customFormat="1" x14ac:dyDescent="0.2">
      <c r="A38" s="120"/>
      <c r="B38" s="121"/>
      <c r="C38" s="121"/>
      <c r="D38" s="120"/>
    </row>
    <row r="39" spans="1:4" s="122" customFormat="1" x14ac:dyDescent="0.2">
      <c r="A39" s="120"/>
      <c r="B39" s="121"/>
      <c r="C39" s="121"/>
      <c r="D39" s="120"/>
    </row>
    <row r="40" spans="1:4" s="122" customFormat="1" x14ac:dyDescent="0.2">
      <c r="A40" s="120"/>
      <c r="B40" s="121"/>
      <c r="C40" s="121"/>
      <c r="D40" s="120"/>
    </row>
    <row r="41" spans="1:4" s="122" customFormat="1" x14ac:dyDescent="0.2">
      <c r="A41" s="120"/>
      <c r="B41" s="121"/>
      <c r="C41" s="121"/>
      <c r="D41" s="120"/>
    </row>
    <row r="42" spans="1:4" s="122" customFormat="1" x14ac:dyDescent="0.2">
      <c r="A42" s="120"/>
      <c r="B42" s="121"/>
      <c r="C42" s="121"/>
      <c r="D42" s="123"/>
    </row>
    <row r="43" spans="1:4" s="122" customFormat="1" ht="15.75" x14ac:dyDescent="0.2">
      <c r="A43" s="120"/>
      <c r="B43" s="124"/>
      <c r="C43" s="124"/>
      <c r="D43" s="125"/>
    </row>
    <row r="44" spans="1:4" s="122" customFormat="1" ht="15.75" x14ac:dyDescent="0.2">
      <c r="A44" s="120"/>
      <c r="B44" s="124"/>
      <c r="C44" s="124"/>
      <c r="D44" s="126"/>
    </row>
    <row r="45" spans="1:4" s="122" customFormat="1" ht="15.75" x14ac:dyDescent="0.2">
      <c r="A45" s="120"/>
      <c r="B45" s="124"/>
      <c r="C45" s="124"/>
      <c r="D45" s="126"/>
    </row>
    <row r="46" spans="1:4" s="122" customFormat="1" x14ac:dyDescent="0.2">
      <c r="A46" s="120"/>
      <c r="B46" s="121"/>
      <c r="C46" s="121"/>
      <c r="D46" s="120"/>
    </row>
    <row r="47" spans="1:4" s="122" customFormat="1" x14ac:dyDescent="0.2">
      <c r="A47" s="120"/>
      <c r="B47" s="121"/>
      <c r="C47" s="121"/>
      <c r="D47" s="120"/>
    </row>
    <row r="48" spans="1:4" s="122" customFormat="1" x14ac:dyDescent="0.2">
      <c r="A48" s="120"/>
      <c r="B48" s="121"/>
      <c r="C48" s="121"/>
      <c r="D48" s="120"/>
    </row>
    <row r="49" spans="1:4" s="122" customFormat="1" x14ac:dyDescent="0.2">
      <c r="A49" s="120"/>
      <c r="B49" s="121"/>
      <c r="C49" s="121"/>
      <c r="D49" s="120"/>
    </row>
    <row r="50" spans="1:4" s="122" customFormat="1" x14ac:dyDescent="0.2">
      <c r="A50" s="120"/>
      <c r="B50" s="121"/>
      <c r="C50" s="121"/>
      <c r="D50" s="120"/>
    </row>
    <row r="51" spans="1:4" s="122" customFormat="1" x14ac:dyDescent="0.2">
      <c r="A51" s="120"/>
      <c r="B51" s="121"/>
      <c r="C51" s="121"/>
      <c r="D51" s="120"/>
    </row>
    <row r="52" spans="1:4" s="122" customFormat="1" x14ac:dyDescent="0.2">
      <c r="A52" s="120"/>
      <c r="B52" s="121"/>
      <c r="C52" s="121"/>
      <c r="D52" s="120"/>
    </row>
    <row r="53" spans="1:4" s="122" customFormat="1" x14ac:dyDescent="0.2">
      <c r="A53" s="120"/>
      <c r="B53" s="121"/>
      <c r="C53" s="121"/>
      <c r="D53" s="120"/>
    </row>
    <row r="54" spans="1:4" s="122" customFormat="1" x14ac:dyDescent="0.2">
      <c r="A54" s="120"/>
      <c r="B54" s="121"/>
      <c r="C54" s="121"/>
      <c r="D54" s="120"/>
    </row>
    <row r="55" spans="1:4" s="122" customFormat="1" x14ac:dyDescent="0.2">
      <c r="A55" s="120"/>
      <c r="B55" s="121"/>
      <c r="C55" s="121"/>
      <c r="D55" s="120"/>
    </row>
    <row r="60" spans="1:4" x14ac:dyDescent="0.2">
      <c r="A60" s="127"/>
      <c r="B60" s="127"/>
      <c r="C60" s="127"/>
      <c r="D60" s="127"/>
    </row>
    <row r="61" spans="1:4" x14ac:dyDescent="0.2">
      <c r="A61" s="127"/>
      <c r="B61" s="127"/>
      <c r="C61" s="127"/>
      <c r="D61" s="127"/>
    </row>
    <row r="62" spans="1:4" x14ac:dyDescent="0.2">
      <c r="A62" s="127"/>
      <c r="B62" s="127"/>
      <c r="C62" s="127"/>
      <c r="D62" s="127"/>
    </row>
    <row r="63" spans="1:4" x14ac:dyDescent="0.2">
      <c r="A63" s="127"/>
      <c r="B63" s="127"/>
      <c r="C63" s="127"/>
      <c r="D63" s="127"/>
    </row>
    <row r="64" spans="1:4" x14ac:dyDescent="0.2">
      <c r="A64" s="127"/>
      <c r="B64" s="127"/>
      <c r="C64" s="127"/>
      <c r="D64" s="127"/>
    </row>
    <row r="65" spans="1:4" x14ac:dyDescent="0.2">
      <c r="A65" s="127"/>
      <c r="B65" s="127"/>
      <c r="C65" s="127"/>
      <c r="D65" s="127"/>
    </row>
    <row r="66" spans="1:4" x14ac:dyDescent="0.2">
      <c r="A66" s="127"/>
      <c r="B66" s="127"/>
      <c r="C66" s="127"/>
      <c r="D66" s="127"/>
    </row>
    <row r="67" spans="1:4" x14ac:dyDescent="0.2">
      <c r="A67" s="127"/>
      <c r="B67" s="127"/>
      <c r="C67" s="127"/>
      <c r="D67" s="127"/>
    </row>
    <row r="68" spans="1:4" x14ac:dyDescent="0.2">
      <c r="A68" s="127"/>
      <c r="B68" s="127"/>
      <c r="C68" s="127"/>
      <c r="D68" s="127"/>
    </row>
    <row r="69" spans="1:4" x14ac:dyDescent="0.2">
      <c r="A69" s="127"/>
      <c r="B69" s="127"/>
      <c r="C69" s="127"/>
      <c r="D69" s="127"/>
    </row>
  </sheetData>
  <mergeCells count="8">
    <mergeCell ref="A37:B37"/>
    <mergeCell ref="C2:D2"/>
    <mergeCell ref="C1:D1"/>
    <mergeCell ref="C3:D3"/>
    <mergeCell ref="A5:D5"/>
    <mergeCell ref="A6:D6"/>
    <mergeCell ref="A9:A11"/>
    <mergeCell ref="B9:B11"/>
  </mergeCells>
  <phoneticPr fontId="26" type="noConversion"/>
  <pageMargins left="0.78740157480314965" right="0.39370078740157483" top="0.55118110236220474" bottom="0.35433070866141736" header="0.31496062992125984" footer="0.31496062992125984"/>
  <pageSetup paperSize="9" orientation="portrait"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08"/>
  <sheetViews>
    <sheetView showZeros="0" zoomScaleNormal="100" workbookViewId="0">
      <pane ySplit="10" topLeftCell="A11" activePane="bottomLeft" state="frozen"/>
      <selection pane="bottomLeft" activeCell="A2" sqref="A2:IV2"/>
    </sheetView>
  </sheetViews>
  <sheetFormatPr defaultColWidth="9.1640625" defaultRowHeight="12.75" x14ac:dyDescent="0.2"/>
  <cols>
    <col min="1" max="1" width="17.1640625" style="130" customWidth="1"/>
    <col min="2" max="2" width="49.5" style="130" customWidth="1"/>
    <col min="3" max="6" width="21" style="130" customWidth="1"/>
    <col min="7" max="7" width="12.33203125" style="130" hidden="1" customWidth="1"/>
    <col min="8" max="16384" width="9.1640625" style="130"/>
  </cols>
  <sheetData>
    <row r="2" spans="1:7" x14ac:dyDescent="0.2">
      <c r="A2" s="130" t="s">
        <v>4493</v>
      </c>
    </row>
    <row r="4" spans="1:7" ht="18.75" customHeight="1" x14ac:dyDescent="0.2">
      <c r="B4" s="131"/>
      <c r="C4" s="131"/>
      <c r="D4" s="490" t="s">
        <v>2718</v>
      </c>
      <c r="E4" s="490"/>
      <c r="F4" s="490"/>
    </row>
    <row r="5" spans="1:7" ht="14.25" x14ac:dyDescent="0.2">
      <c r="B5" s="131"/>
      <c r="C5" s="131"/>
      <c r="D5" s="490" t="s">
        <v>837</v>
      </c>
      <c r="E5" s="490"/>
      <c r="F5" s="490"/>
    </row>
    <row r="6" spans="1:7" ht="20.25" customHeight="1" x14ac:dyDescent="0.2">
      <c r="B6" s="131"/>
      <c r="C6" s="131"/>
      <c r="D6" s="491" t="s">
        <v>838</v>
      </c>
      <c r="E6" s="491"/>
      <c r="F6" s="491"/>
    </row>
    <row r="7" spans="1:7" ht="76.7" customHeight="1" x14ac:dyDescent="0.2">
      <c r="A7" s="132"/>
      <c r="B7" s="492" t="s">
        <v>1702</v>
      </c>
      <c r="C7" s="492"/>
      <c r="D7" s="492"/>
      <c r="E7" s="492"/>
      <c r="F7" s="492"/>
    </row>
    <row r="8" spans="1:7" ht="14.25" x14ac:dyDescent="0.2">
      <c r="B8" s="133"/>
      <c r="C8" s="133"/>
      <c r="D8" s="133"/>
      <c r="E8" s="134"/>
      <c r="F8" s="135" t="s">
        <v>1360</v>
      </c>
    </row>
    <row r="9" spans="1:7" ht="24" customHeight="1" x14ac:dyDescent="0.2">
      <c r="A9" s="489" t="s">
        <v>841</v>
      </c>
      <c r="B9" s="489" t="s">
        <v>842</v>
      </c>
      <c r="C9" s="489" t="s">
        <v>843</v>
      </c>
      <c r="D9" s="489"/>
      <c r="E9" s="489"/>
      <c r="F9" s="489"/>
    </row>
    <row r="10" spans="1:7" ht="63.2" customHeight="1" x14ac:dyDescent="0.2">
      <c r="A10" s="489"/>
      <c r="B10" s="489"/>
      <c r="C10" s="136" t="s">
        <v>1969</v>
      </c>
      <c r="D10" s="136" t="s">
        <v>3560</v>
      </c>
      <c r="E10" s="136" t="s">
        <v>846</v>
      </c>
      <c r="F10" s="136" t="s">
        <v>847</v>
      </c>
    </row>
    <row r="11" spans="1:7" ht="17.100000000000001" customHeight="1" x14ac:dyDescent="0.2">
      <c r="A11" s="137" t="s">
        <v>849</v>
      </c>
      <c r="B11" s="138" t="s">
        <v>850</v>
      </c>
      <c r="C11" s="139">
        <v>0</v>
      </c>
      <c r="D11" s="139">
        <v>1485.5</v>
      </c>
      <c r="E11" s="139">
        <v>20934.099999999999</v>
      </c>
      <c r="F11" s="139">
        <v>23395.9</v>
      </c>
      <c r="G11" s="140">
        <f>C11+D11+E11+F11</f>
        <v>45815.5</v>
      </c>
    </row>
    <row r="12" spans="1:7" ht="16.5" customHeight="1" x14ac:dyDescent="0.2">
      <c r="A12" s="137" t="s">
        <v>852</v>
      </c>
      <c r="B12" s="138" t="s">
        <v>853</v>
      </c>
      <c r="C12" s="141">
        <v>0</v>
      </c>
      <c r="D12" s="141">
        <v>3194.2</v>
      </c>
      <c r="E12" s="326">
        <v>68614.2</v>
      </c>
      <c r="F12" s="326">
        <v>68934.7</v>
      </c>
      <c r="G12" s="140">
        <f t="shared" ref="G12:G64" si="0">C12+D12+E12+F12</f>
        <v>140743.09999999998</v>
      </c>
    </row>
    <row r="13" spans="1:7" ht="16.5" customHeight="1" x14ac:dyDescent="0.2">
      <c r="A13" s="137">
        <v>10202100000</v>
      </c>
      <c r="B13" s="138" t="s">
        <v>854</v>
      </c>
      <c r="C13" s="141">
        <v>5271</v>
      </c>
      <c r="D13" s="141">
        <v>0</v>
      </c>
      <c r="E13" s="326">
        <v>150054</v>
      </c>
      <c r="F13" s="326">
        <v>137004.9</v>
      </c>
      <c r="G13" s="140">
        <f t="shared" si="0"/>
        <v>292329.90000000002</v>
      </c>
    </row>
    <row r="14" spans="1:7" ht="16.5" customHeight="1" x14ac:dyDescent="0.2">
      <c r="A14" s="137" t="s">
        <v>856</v>
      </c>
      <c r="B14" s="138" t="s">
        <v>857</v>
      </c>
      <c r="C14" s="141">
        <v>2983.5</v>
      </c>
      <c r="D14" s="141">
        <v>0</v>
      </c>
      <c r="E14" s="326">
        <v>62121.7</v>
      </c>
      <c r="F14" s="326">
        <v>52196.7</v>
      </c>
      <c r="G14" s="140">
        <f t="shared" si="0"/>
        <v>117301.9</v>
      </c>
    </row>
    <row r="15" spans="1:7" ht="16.5" customHeight="1" x14ac:dyDescent="0.2">
      <c r="A15" s="137" t="s">
        <v>859</v>
      </c>
      <c r="B15" s="138" t="s">
        <v>860</v>
      </c>
      <c r="C15" s="141">
        <v>10672.2</v>
      </c>
      <c r="D15" s="141">
        <v>0</v>
      </c>
      <c r="E15" s="326">
        <v>77557.2</v>
      </c>
      <c r="F15" s="326">
        <v>80815.399999999994</v>
      </c>
      <c r="G15" s="140">
        <f t="shared" si="0"/>
        <v>169044.8</v>
      </c>
    </row>
    <row r="16" spans="1:7" ht="16.5" customHeight="1" x14ac:dyDescent="0.2">
      <c r="A16" s="137" t="s">
        <v>863</v>
      </c>
      <c r="B16" s="138" t="s">
        <v>864</v>
      </c>
      <c r="C16" s="141">
        <v>0</v>
      </c>
      <c r="D16" s="141">
        <v>0</v>
      </c>
      <c r="E16" s="326">
        <v>27774.400000000001</v>
      </c>
      <c r="F16" s="326">
        <v>15990.8</v>
      </c>
      <c r="G16" s="140">
        <f t="shared" si="0"/>
        <v>43765.2</v>
      </c>
    </row>
    <row r="17" spans="1:7" ht="16.5" customHeight="1" x14ac:dyDescent="0.2">
      <c r="A17" s="142">
        <v>19203100000</v>
      </c>
      <c r="B17" s="143" t="s">
        <v>865</v>
      </c>
      <c r="C17" s="144">
        <v>2041</v>
      </c>
      <c r="D17" s="144">
        <v>0</v>
      </c>
      <c r="E17" s="327">
        <v>15480.6</v>
      </c>
      <c r="F17" s="327">
        <v>12895.9</v>
      </c>
      <c r="G17" s="140">
        <f t="shared" si="0"/>
        <v>30417.5</v>
      </c>
    </row>
    <row r="18" spans="1:7" ht="16.5" customHeight="1" x14ac:dyDescent="0.2">
      <c r="A18" s="142">
        <v>10201100000</v>
      </c>
      <c r="B18" s="138" t="s">
        <v>866</v>
      </c>
      <c r="C18" s="141">
        <v>0</v>
      </c>
      <c r="D18" s="141">
        <v>0</v>
      </c>
      <c r="E18" s="326">
        <v>13219.9</v>
      </c>
      <c r="F18" s="326">
        <v>10882.1</v>
      </c>
      <c r="G18" s="140">
        <f t="shared" si="0"/>
        <v>24102</v>
      </c>
    </row>
    <row r="19" spans="1:7" ht="16.5" customHeight="1" x14ac:dyDescent="0.2">
      <c r="A19" s="142">
        <v>15202100000</v>
      </c>
      <c r="B19" s="145" t="s">
        <v>867</v>
      </c>
      <c r="C19" s="141">
        <v>0</v>
      </c>
      <c r="D19" s="141">
        <v>0</v>
      </c>
      <c r="E19" s="326">
        <v>49936.5</v>
      </c>
      <c r="F19" s="326">
        <v>37543.699999999997</v>
      </c>
      <c r="G19" s="140">
        <f t="shared" si="0"/>
        <v>87480.2</v>
      </c>
    </row>
    <row r="20" spans="1:7" ht="16.5" customHeight="1" x14ac:dyDescent="0.2">
      <c r="A20" s="142" t="s">
        <v>869</v>
      </c>
      <c r="B20" s="138" t="s">
        <v>870</v>
      </c>
      <c r="C20" s="141">
        <v>7076.8</v>
      </c>
      <c r="D20" s="141">
        <v>0</v>
      </c>
      <c r="E20" s="326">
        <v>29323.4</v>
      </c>
      <c r="F20" s="326">
        <v>16387.8</v>
      </c>
      <c r="G20" s="140">
        <f t="shared" si="0"/>
        <v>52788</v>
      </c>
    </row>
    <row r="21" spans="1:7" ht="16.5" customHeight="1" x14ac:dyDescent="0.2">
      <c r="A21" s="142">
        <v>13202100000</v>
      </c>
      <c r="B21" s="138" t="s">
        <v>871</v>
      </c>
      <c r="C21" s="141">
        <v>1242.8</v>
      </c>
      <c r="D21" s="141">
        <v>0</v>
      </c>
      <c r="E21" s="326">
        <v>33191.9</v>
      </c>
      <c r="F21" s="326">
        <v>24677.7</v>
      </c>
      <c r="G21" s="140">
        <f t="shared" si="0"/>
        <v>59112.400000000009</v>
      </c>
    </row>
    <row r="22" spans="1:7" ht="16.5" customHeight="1" x14ac:dyDescent="0.2">
      <c r="A22" s="142">
        <v>10203100000</v>
      </c>
      <c r="B22" s="138" t="s">
        <v>872</v>
      </c>
      <c r="C22" s="139">
        <v>0</v>
      </c>
      <c r="D22" s="139">
        <v>26312.400000000001</v>
      </c>
      <c r="E22" s="139">
        <v>51318.7</v>
      </c>
      <c r="F22" s="139">
        <v>39134.300000000003</v>
      </c>
      <c r="G22" s="140">
        <f t="shared" si="0"/>
        <v>116765.40000000001</v>
      </c>
    </row>
    <row r="23" spans="1:7" ht="16.5" customHeight="1" x14ac:dyDescent="0.2">
      <c r="A23" s="142">
        <v>10204100000</v>
      </c>
      <c r="B23" s="138" t="s">
        <v>874</v>
      </c>
      <c r="C23" s="141">
        <v>0</v>
      </c>
      <c r="D23" s="141">
        <v>6715.3</v>
      </c>
      <c r="E23" s="326">
        <v>86107.7</v>
      </c>
      <c r="F23" s="326">
        <v>64671.199999999997</v>
      </c>
      <c r="G23" s="140">
        <f t="shared" si="0"/>
        <v>157494.20000000001</v>
      </c>
    </row>
    <row r="24" spans="1:7" ht="16.5" customHeight="1" x14ac:dyDescent="0.2">
      <c r="A24" s="142" t="s">
        <v>875</v>
      </c>
      <c r="B24" s="138" t="s">
        <v>876</v>
      </c>
      <c r="C24" s="141">
        <v>0</v>
      </c>
      <c r="D24" s="141">
        <v>6145.5</v>
      </c>
      <c r="E24" s="326">
        <v>13118.5</v>
      </c>
      <c r="F24" s="326">
        <v>10295.9</v>
      </c>
      <c r="G24" s="140">
        <f t="shared" si="0"/>
        <v>29559.9</v>
      </c>
    </row>
    <row r="25" spans="1:7" ht="16.5" customHeight="1" x14ac:dyDescent="0.2">
      <c r="A25" s="146">
        <v>10211100000</v>
      </c>
      <c r="B25" s="138" t="s">
        <v>877</v>
      </c>
      <c r="C25" s="141">
        <v>2134.8000000000002</v>
      </c>
      <c r="D25" s="141">
        <v>0</v>
      </c>
      <c r="E25" s="326">
        <v>32941</v>
      </c>
      <c r="F25" s="326">
        <v>20279</v>
      </c>
      <c r="G25" s="140">
        <f t="shared" si="0"/>
        <v>55354.8</v>
      </c>
    </row>
    <row r="26" spans="1:7" ht="16.5" customHeight="1" x14ac:dyDescent="0.2">
      <c r="A26" s="137" t="s">
        <v>878</v>
      </c>
      <c r="B26" s="138" t="s">
        <v>879</v>
      </c>
      <c r="C26" s="141">
        <v>0</v>
      </c>
      <c r="D26" s="141">
        <v>1249.5</v>
      </c>
      <c r="E26" s="326">
        <v>36947.4</v>
      </c>
      <c r="F26" s="326">
        <v>24467.7</v>
      </c>
      <c r="G26" s="140">
        <f t="shared" si="0"/>
        <v>62664.600000000006</v>
      </c>
    </row>
    <row r="27" spans="1:7" ht="16.5" customHeight="1" x14ac:dyDescent="0.2">
      <c r="A27" s="137" t="s">
        <v>880</v>
      </c>
      <c r="B27" s="138" t="s">
        <v>881</v>
      </c>
      <c r="C27" s="141">
        <v>5823.2</v>
      </c>
      <c r="D27" s="141">
        <v>0</v>
      </c>
      <c r="E27" s="326">
        <v>12448</v>
      </c>
      <c r="F27" s="326">
        <v>12127</v>
      </c>
      <c r="G27" s="140">
        <f t="shared" si="0"/>
        <v>30398.2</v>
      </c>
    </row>
    <row r="28" spans="1:7" ht="16.5" customHeight="1" x14ac:dyDescent="0.2">
      <c r="A28" s="137" t="s">
        <v>882</v>
      </c>
      <c r="B28" s="138" t="s">
        <v>883</v>
      </c>
      <c r="C28" s="139">
        <v>0</v>
      </c>
      <c r="D28" s="139">
        <v>8161.7</v>
      </c>
      <c r="E28" s="139">
        <v>15986.4</v>
      </c>
      <c r="F28" s="139">
        <v>15896</v>
      </c>
      <c r="G28" s="140">
        <f t="shared" si="0"/>
        <v>40044.1</v>
      </c>
    </row>
    <row r="29" spans="1:7" ht="16.5" customHeight="1" x14ac:dyDescent="0.2">
      <c r="A29" s="137" t="s">
        <v>884</v>
      </c>
      <c r="B29" s="138" t="s">
        <v>885</v>
      </c>
      <c r="C29" s="141">
        <v>0</v>
      </c>
      <c r="D29" s="141">
        <v>40481.300000000003</v>
      </c>
      <c r="E29" s="326">
        <v>277659.7</v>
      </c>
      <c r="F29" s="326">
        <v>241755</v>
      </c>
      <c r="G29" s="140">
        <f t="shared" si="0"/>
        <v>559896</v>
      </c>
    </row>
    <row r="30" spans="1:7" ht="16.5" customHeight="1" x14ac:dyDescent="0.2">
      <c r="A30" s="137" t="s">
        <v>886</v>
      </c>
      <c r="B30" s="138" t="s">
        <v>887</v>
      </c>
      <c r="C30" s="141">
        <v>1539.5</v>
      </c>
      <c r="D30" s="141">
        <v>0</v>
      </c>
      <c r="E30" s="326">
        <v>34208.300000000003</v>
      </c>
      <c r="F30" s="326">
        <v>23979.5</v>
      </c>
      <c r="G30" s="140">
        <f t="shared" si="0"/>
        <v>59727.3</v>
      </c>
    </row>
    <row r="31" spans="1:7" ht="16.5" customHeight="1" x14ac:dyDescent="0.2">
      <c r="A31" s="137" t="s">
        <v>888</v>
      </c>
      <c r="B31" s="138" t="s">
        <v>889</v>
      </c>
      <c r="C31" s="141">
        <v>0</v>
      </c>
      <c r="D31" s="141">
        <v>0</v>
      </c>
      <c r="E31" s="326">
        <v>30248.3</v>
      </c>
      <c r="F31" s="326">
        <v>25151.9</v>
      </c>
      <c r="G31" s="140">
        <f t="shared" si="0"/>
        <v>55400.2</v>
      </c>
    </row>
    <row r="32" spans="1:7" ht="16.5" customHeight="1" x14ac:dyDescent="0.2">
      <c r="A32" s="137" t="s">
        <v>890</v>
      </c>
      <c r="B32" s="138" t="s">
        <v>891</v>
      </c>
      <c r="C32" s="139">
        <v>0</v>
      </c>
      <c r="D32" s="139">
        <v>9779.1</v>
      </c>
      <c r="E32" s="139">
        <v>13651.9</v>
      </c>
      <c r="F32" s="139">
        <v>10021.299999999999</v>
      </c>
      <c r="G32" s="140">
        <f t="shared" si="0"/>
        <v>33452.300000000003</v>
      </c>
    </row>
    <row r="33" spans="1:7" ht="16.5" customHeight="1" x14ac:dyDescent="0.2">
      <c r="A33" s="142" t="s">
        <v>892</v>
      </c>
      <c r="B33" s="147" t="s">
        <v>893</v>
      </c>
      <c r="C33" s="148">
        <v>0</v>
      </c>
      <c r="D33" s="148">
        <v>0</v>
      </c>
      <c r="E33" s="328">
        <v>15964.9</v>
      </c>
      <c r="F33" s="328">
        <v>15828.3</v>
      </c>
      <c r="G33" s="140">
        <f t="shared" si="0"/>
        <v>31793.199999999997</v>
      </c>
    </row>
    <row r="34" spans="1:7" ht="16.5" customHeight="1" x14ac:dyDescent="0.2">
      <c r="A34" s="137" t="s">
        <v>894</v>
      </c>
      <c r="B34" s="149" t="s">
        <v>895</v>
      </c>
      <c r="C34" s="141">
        <v>5760.1</v>
      </c>
      <c r="D34" s="141">
        <v>0</v>
      </c>
      <c r="E34" s="326">
        <v>19605.3</v>
      </c>
      <c r="F34" s="326">
        <v>22461.599999999999</v>
      </c>
      <c r="G34" s="140">
        <f t="shared" si="0"/>
        <v>47827</v>
      </c>
    </row>
    <row r="35" spans="1:7" ht="16.5" customHeight="1" x14ac:dyDescent="0.2">
      <c r="A35" s="146" t="s">
        <v>896</v>
      </c>
      <c r="B35" s="149" t="s">
        <v>897</v>
      </c>
      <c r="C35" s="141">
        <v>0</v>
      </c>
      <c r="D35" s="141">
        <v>0</v>
      </c>
      <c r="E35" s="326">
        <v>13359.3</v>
      </c>
      <c r="F35" s="326">
        <v>9956.2000000000007</v>
      </c>
      <c r="G35" s="140">
        <f t="shared" si="0"/>
        <v>23315.5</v>
      </c>
    </row>
    <row r="36" spans="1:7" ht="17.100000000000001" customHeight="1" x14ac:dyDescent="0.2">
      <c r="A36" s="137" t="s">
        <v>898</v>
      </c>
      <c r="B36" s="138" t="s">
        <v>899</v>
      </c>
      <c r="C36" s="141">
        <v>6982.2</v>
      </c>
      <c r="D36" s="141">
        <v>0</v>
      </c>
      <c r="E36" s="326">
        <v>53829.5</v>
      </c>
      <c r="F36" s="326">
        <v>49412.9</v>
      </c>
      <c r="G36" s="140">
        <f t="shared" si="0"/>
        <v>110224.6</v>
      </c>
    </row>
    <row r="37" spans="1:7" ht="16.5" customHeight="1" x14ac:dyDescent="0.2">
      <c r="A37" s="137" t="s">
        <v>900</v>
      </c>
      <c r="B37" s="138" t="s">
        <v>901</v>
      </c>
      <c r="C37" s="141">
        <v>0</v>
      </c>
      <c r="D37" s="141">
        <v>79.8</v>
      </c>
      <c r="E37" s="326">
        <v>44499.9</v>
      </c>
      <c r="F37" s="326">
        <v>33665.5</v>
      </c>
      <c r="G37" s="140">
        <f t="shared" si="0"/>
        <v>78245.200000000012</v>
      </c>
    </row>
    <row r="38" spans="1:7" ht="16.5" customHeight="1" x14ac:dyDescent="0.2">
      <c r="A38" s="137" t="s">
        <v>902</v>
      </c>
      <c r="B38" s="138" t="s">
        <v>903</v>
      </c>
      <c r="C38" s="139">
        <v>0</v>
      </c>
      <c r="D38" s="139">
        <v>3946.5</v>
      </c>
      <c r="E38" s="139">
        <v>188387.20000000001</v>
      </c>
      <c r="F38" s="139">
        <v>164978</v>
      </c>
      <c r="G38" s="140">
        <f t="shared" si="0"/>
        <v>357311.7</v>
      </c>
    </row>
    <row r="39" spans="1:7" ht="16.5" customHeight="1" x14ac:dyDescent="0.2">
      <c r="A39" s="137" t="s">
        <v>904</v>
      </c>
      <c r="B39" s="138" t="s">
        <v>905</v>
      </c>
      <c r="C39" s="139">
        <v>0</v>
      </c>
      <c r="D39" s="139">
        <v>359721.4</v>
      </c>
      <c r="E39" s="139">
        <v>679061.3</v>
      </c>
      <c r="F39" s="139">
        <v>633286.30000000005</v>
      </c>
      <c r="G39" s="140">
        <f t="shared" si="0"/>
        <v>1672069</v>
      </c>
    </row>
    <row r="40" spans="1:7" ht="17.100000000000001" customHeight="1" x14ac:dyDescent="0.2">
      <c r="A40" s="137" t="s">
        <v>906</v>
      </c>
      <c r="B40" s="138" t="s">
        <v>907</v>
      </c>
      <c r="C40" s="139">
        <v>0</v>
      </c>
      <c r="D40" s="139">
        <v>10250.1</v>
      </c>
      <c r="E40" s="139">
        <v>66439.7</v>
      </c>
      <c r="F40" s="139">
        <v>42020.5</v>
      </c>
      <c r="G40" s="140">
        <f t="shared" si="0"/>
        <v>118710.3</v>
      </c>
    </row>
    <row r="41" spans="1:7" ht="16.5" customHeight="1" x14ac:dyDescent="0.2">
      <c r="A41" s="137" t="s">
        <v>1636</v>
      </c>
      <c r="B41" s="138" t="s">
        <v>1637</v>
      </c>
      <c r="C41" s="141">
        <v>15908.5</v>
      </c>
      <c r="D41" s="141">
        <v>0</v>
      </c>
      <c r="E41" s="326">
        <v>74966.600000000006</v>
      </c>
      <c r="F41" s="326">
        <v>64024</v>
      </c>
      <c r="G41" s="140">
        <f t="shared" si="0"/>
        <v>154899.1</v>
      </c>
    </row>
    <row r="42" spans="1:7" ht="16.5" customHeight="1" x14ac:dyDescent="0.2">
      <c r="A42" s="137" t="s">
        <v>1638</v>
      </c>
      <c r="B42" s="138" t="s">
        <v>1639</v>
      </c>
      <c r="C42" s="141">
        <v>9156.1</v>
      </c>
      <c r="D42" s="141">
        <v>0</v>
      </c>
      <c r="E42" s="326">
        <v>37846.199999999997</v>
      </c>
      <c r="F42" s="326">
        <v>46321.9</v>
      </c>
      <c r="G42" s="140">
        <f t="shared" si="0"/>
        <v>93324.2</v>
      </c>
    </row>
    <row r="43" spans="1:7" ht="16.5" customHeight="1" x14ac:dyDescent="0.2">
      <c r="A43" s="137" t="s">
        <v>1640</v>
      </c>
      <c r="B43" s="149" t="s">
        <v>1641</v>
      </c>
      <c r="C43" s="141">
        <v>4757.8</v>
      </c>
      <c r="D43" s="141">
        <v>0</v>
      </c>
      <c r="E43" s="326">
        <v>31840.9</v>
      </c>
      <c r="F43" s="326">
        <v>24998.400000000001</v>
      </c>
      <c r="G43" s="140">
        <f t="shared" si="0"/>
        <v>61597.100000000006</v>
      </c>
    </row>
    <row r="44" spans="1:7" ht="15.6" customHeight="1" x14ac:dyDescent="0.2">
      <c r="A44" s="137" t="s">
        <v>1642</v>
      </c>
      <c r="B44" s="138" t="s">
        <v>1643</v>
      </c>
      <c r="C44" s="139">
        <v>0</v>
      </c>
      <c r="D44" s="139">
        <v>58959.7</v>
      </c>
      <c r="E44" s="139">
        <v>46947.8</v>
      </c>
      <c r="F44" s="139">
        <v>35508.800000000003</v>
      </c>
      <c r="G44" s="140">
        <f t="shared" si="0"/>
        <v>141416.29999999999</v>
      </c>
    </row>
    <row r="45" spans="1:7" ht="16.5" customHeight="1" x14ac:dyDescent="0.2">
      <c r="A45" s="137" t="s">
        <v>1644</v>
      </c>
      <c r="B45" s="138" t="s">
        <v>1645</v>
      </c>
      <c r="C45" s="150">
        <v>0</v>
      </c>
      <c r="D45" s="150">
        <v>34518.199999999997</v>
      </c>
      <c r="E45" s="329">
        <v>211188.5</v>
      </c>
      <c r="F45" s="329">
        <v>175482.9</v>
      </c>
      <c r="G45" s="140">
        <f t="shared" si="0"/>
        <v>421189.6</v>
      </c>
    </row>
    <row r="46" spans="1:7" ht="16.5" customHeight="1" x14ac:dyDescent="0.2">
      <c r="A46" s="137" t="s">
        <v>1646</v>
      </c>
      <c r="B46" s="138" t="s">
        <v>1647</v>
      </c>
      <c r="C46" s="141">
        <v>0</v>
      </c>
      <c r="D46" s="141">
        <v>9835.7999999999993</v>
      </c>
      <c r="E46" s="326">
        <v>35030.400000000001</v>
      </c>
      <c r="F46" s="326">
        <v>22971.1</v>
      </c>
      <c r="G46" s="140">
        <f t="shared" si="0"/>
        <v>67837.299999999988</v>
      </c>
    </row>
    <row r="47" spans="1:7" ht="16.5" customHeight="1" x14ac:dyDescent="0.2">
      <c r="A47" s="137" t="s">
        <v>1648</v>
      </c>
      <c r="B47" s="138" t="s">
        <v>1649</v>
      </c>
      <c r="C47" s="141">
        <v>0</v>
      </c>
      <c r="D47" s="141">
        <v>0</v>
      </c>
      <c r="E47" s="326">
        <v>31252.6</v>
      </c>
      <c r="F47" s="326">
        <v>32069.9</v>
      </c>
      <c r="G47" s="140">
        <f t="shared" si="0"/>
        <v>63322.5</v>
      </c>
    </row>
    <row r="48" spans="1:7" ht="16.5" customHeight="1" x14ac:dyDescent="0.2">
      <c r="A48" s="137" t="s">
        <v>1650</v>
      </c>
      <c r="B48" s="138" t="s">
        <v>1651</v>
      </c>
      <c r="C48" s="139">
        <v>0</v>
      </c>
      <c r="D48" s="139">
        <v>185199.4</v>
      </c>
      <c r="E48" s="139">
        <v>485692</v>
      </c>
      <c r="F48" s="139">
        <v>510327</v>
      </c>
      <c r="G48" s="140">
        <f t="shared" si="0"/>
        <v>1181218.3999999999</v>
      </c>
    </row>
    <row r="49" spans="1:7" ht="16.5" customHeight="1" x14ac:dyDescent="0.2">
      <c r="A49" s="137" t="s">
        <v>1652</v>
      </c>
      <c r="B49" s="138" t="s">
        <v>1653</v>
      </c>
      <c r="C49" s="139">
        <v>0</v>
      </c>
      <c r="D49" s="139">
        <v>13717</v>
      </c>
      <c r="E49" s="139">
        <v>21447.9</v>
      </c>
      <c r="F49" s="139">
        <v>19367.400000000001</v>
      </c>
      <c r="G49" s="140">
        <f t="shared" si="0"/>
        <v>54532.3</v>
      </c>
    </row>
    <row r="50" spans="1:7" ht="16.5" customHeight="1" x14ac:dyDescent="0.2">
      <c r="A50" s="137" t="s">
        <v>1654</v>
      </c>
      <c r="B50" s="138" t="s">
        <v>1655</v>
      </c>
      <c r="C50" s="141">
        <v>315.3</v>
      </c>
      <c r="D50" s="141">
        <v>0</v>
      </c>
      <c r="E50" s="326">
        <v>19619.7</v>
      </c>
      <c r="F50" s="326">
        <v>19372.5</v>
      </c>
      <c r="G50" s="140">
        <f t="shared" si="0"/>
        <v>39307.5</v>
      </c>
    </row>
    <row r="51" spans="1:7" ht="16.5" customHeight="1" x14ac:dyDescent="0.2">
      <c r="A51" s="137" t="s">
        <v>1656</v>
      </c>
      <c r="B51" s="138" t="s">
        <v>1657</v>
      </c>
      <c r="C51" s="141">
        <v>0</v>
      </c>
      <c r="D51" s="141">
        <v>20907.5</v>
      </c>
      <c r="E51" s="326">
        <v>189118.9</v>
      </c>
      <c r="F51" s="326">
        <v>158730</v>
      </c>
      <c r="G51" s="140">
        <f t="shared" si="0"/>
        <v>368756.4</v>
      </c>
    </row>
    <row r="52" spans="1:7" ht="16.5" customHeight="1" x14ac:dyDescent="0.2">
      <c r="A52" s="137" t="s">
        <v>1658</v>
      </c>
      <c r="B52" s="145" t="s">
        <v>1659</v>
      </c>
      <c r="C52" s="141">
        <v>0</v>
      </c>
      <c r="D52" s="141">
        <v>0</v>
      </c>
      <c r="E52" s="326">
        <v>63640.1</v>
      </c>
      <c r="F52" s="326">
        <v>48339.1</v>
      </c>
      <c r="G52" s="140">
        <f t="shared" si="0"/>
        <v>111979.2</v>
      </c>
    </row>
    <row r="53" spans="1:7" ht="16.5" customHeight="1" x14ac:dyDescent="0.2">
      <c r="A53" s="137" t="s">
        <v>1660</v>
      </c>
      <c r="B53" s="138" t="s">
        <v>1661</v>
      </c>
      <c r="C53" s="141">
        <v>13753.1</v>
      </c>
      <c r="D53" s="141">
        <v>0</v>
      </c>
      <c r="E53" s="326">
        <v>39317.599999999999</v>
      </c>
      <c r="F53" s="326">
        <v>34385.800000000003</v>
      </c>
      <c r="G53" s="140">
        <f t="shared" si="0"/>
        <v>87456.5</v>
      </c>
    </row>
    <row r="54" spans="1:7" ht="16.5" customHeight="1" x14ac:dyDescent="0.2">
      <c r="A54" s="137" t="s">
        <v>1662</v>
      </c>
      <c r="B54" s="138" t="s">
        <v>1663</v>
      </c>
      <c r="C54" s="139">
        <v>0</v>
      </c>
      <c r="D54" s="139">
        <v>22764.2</v>
      </c>
      <c r="E54" s="139">
        <v>62382</v>
      </c>
      <c r="F54" s="139">
        <v>0</v>
      </c>
      <c r="G54" s="140">
        <f t="shared" si="0"/>
        <v>85146.2</v>
      </c>
    </row>
    <row r="55" spans="1:7" ht="16.5" customHeight="1" x14ac:dyDescent="0.2">
      <c r="A55" s="137" t="s">
        <v>1664</v>
      </c>
      <c r="B55" s="138" t="s">
        <v>1665</v>
      </c>
      <c r="C55" s="141">
        <v>0</v>
      </c>
      <c r="D55" s="141">
        <v>12616.2</v>
      </c>
      <c r="E55" s="326">
        <v>60145.3</v>
      </c>
      <c r="F55" s="326">
        <v>51482.5</v>
      </c>
      <c r="G55" s="140">
        <f t="shared" si="0"/>
        <v>124244</v>
      </c>
    </row>
    <row r="56" spans="1:7" ht="16.5" customHeight="1" x14ac:dyDescent="0.2">
      <c r="A56" s="137" t="s">
        <v>1666</v>
      </c>
      <c r="B56" s="138" t="s">
        <v>1667</v>
      </c>
      <c r="C56" s="141">
        <v>0</v>
      </c>
      <c r="D56" s="141">
        <v>0</v>
      </c>
      <c r="E56" s="326">
        <v>54327.4</v>
      </c>
      <c r="F56" s="326">
        <v>44282.7</v>
      </c>
      <c r="G56" s="140">
        <f t="shared" si="0"/>
        <v>98610.1</v>
      </c>
    </row>
    <row r="57" spans="1:7" ht="16.5" customHeight="1" x14ac:dyDescent="0.2">
      <c r="A57" s="137" t="s">
        <v>1668</v>
      </c>
      <c r="B57" s="138" t="s">
        <v>1521</v>
      </c>
      <c r="C57" s="141">
        <v>12717.2</v>
      </c>
      <c r="D57" s="141">
        <v>0</v>
      </c>
      <c r="E57" s="326">
        <v>72615.199999999997</v>
      </c>
      <c r="F57" s="326">
        <v>65576.3</v>
      </c>
      <c r="G57" s="140">
        <f t="shared" si="0"/>
        <v>150908.70000000001</v>
      </c>
    </row>
    <row r="58" spans="1:7" ht="16.5" customHeight="1" x14ac:dyDescent="0.2">
      <c r="A58" s="137" t="s">
        <v>1669</v>
      </c>
      <c r="B58" s="138" t="s">
        <v>1670</v>
      </c>
      <c r="C58" s="141">
        <v>0</v>
      </c>
      <c r="D58" s="141">
        <v>57.5</v>
      </c>
      <c r="E58" s="326">
        <v>18006.099999999999</v>
      </c>
      <c r="F58" s="326">
        <v>16938.8</v>
      </c>
      <c r="G58" s="140">
        <f t="shared" si="0"/>
        <v>35002.399999999994</v>
      </c>
    </row>
    <row r="59" spans="1:7" ht="16.5" customHeight="1" x14ac:dyDescent="0.2">
      <c r="A59" s="137" t="s">
        <v>1671</v>
      </c>
      <c r="B59" s="138" t="s">
        <v>1672</v>
      </c>
      <c r="C59" s="141">
        <v>0</v>
      </c>
      <c r="D59" s="141">
        <v>0</v>
      </c>
      <c r="E59" s="326">
        <v>28187</v>
      </c>
      <c r="F59" s="326">
        <v>24893.4</v>
      </c>
      <c r="G59" s="140">
        <f t="shared" si="0"/>
        <v>53080.4</v>
      </c>
    </row>
    <row r="60" spans="1:7" ht="16.5" customHeight="1" x14ac:dyDescent="0.2">
      <c r="A60" s="137" t="s">
        <v>1673</v>
      </c>
      <c r="B60" s="138" t="s">
        <v>1674</v>
      </c>
      <c r="C60" s="141">
        <v>0</v>
      </c>
      <c r="D60" s="141">
        <v>20600.7</v>
      </c>
      <c r="E60" s="326">
        <v>193132.1</v>
      </c>
      <c r="F60" s="326">
        <v>158829.1</v>
      </c>
      <c r="G60" s="140">
        <f t="shared" si="0"/>
        <v>372561.9</v>
      </c>
    </row>
    <row r="61" spans="1:7" ht="16.5" customHeight="1" x14ac:dyDescent="0.2">
      <c r="A61" s="137" t="s">
        <v>1675</v>
      </c>
      <c r="B61" s="138" t="s">
        <v>1676</v>
      </c>
      <c r="C61" s="141">
        <v>4512.8999999999996</v>
      </c>
      <c r="D61" s="141">
        <v>0</v>
      </c>
      <c r="E61" s="326">
        <v>65768.5</v>
      </c>
      <c r="F61" s="326">
        <v>44501.4</v>
      </c>
      <c r="G61" s="140">
        <f t="shared" si="0"/>
        <v>114782.79999999999</v>
      </c>
    </row>
    <row r="62" spans="1:7" ht="16.5" customHeight="1" x14ac:dyDescent="0.2">
      <c r="A62" s="137" t="s">
        <v>1677</v>
      </c>
      <c r="B62" s="138" t="s">
        <v>1678</v>
      </c>
      <c r="C62" s="141">
        <v>0</v>
      </c>
      <c r="D62" s="141">
        <v>12584.2</v>
      </c>
      <c r="E62" s="326">
        <v>21335.7</v>
      </c>
      <c r="F62" s="326">
        <v>16682.2</v>
      </c>
      <c r="G62" s="140">
        <f t="shared" si="0"/>
        <v>50602.100000000006</v>
      </c>
    </row>
    <row r="63" spans="1:7" ht="16.5" customHeight="1" x14ac:dyDescent="0.2">
      <c r="A63" s="137" t="s">
        <v>1679</v>
      </c>
      <c r="B63" s="138" t="s">
        <v>1680</v>
      </c>
      <c r="C63" s="139">
        <v>6049.9</v>
      </c>
      <c r="D63" s="139">
        <v>0</v>
      </c>
      <c r="E63" s="139">
        <v>50516.2</v>
      </c>
      <c r="F63" s="139">
        <v>39685.5</v>
      </c>
      <c r="G63" s="140">
        <f t="shared" si="0"/>
        <v>96251.6</v>
      </c>
    </row>
    <row r="64" spans="1:7" ht="16.5" customHeight="1" x14ac:dyDescent="0.2">
      <c r="A64" s="137" t="s">
        <v>1681</v>
      </c>
      <c r="B64" s="149" t="s">
        <v>1682</v>
      </c>
      <c r="C64" s="152">
        <v>0</v>
      </c>
      <c r="D64" s="152">
        <v>27964</v>
      </c>
      <c r="E64" s="152">
        <v>40106.800000000003</v>
      </c>
      <c r="F64" s="152">
        <v>36226.5</v>
      </c>
      <c r="G64" s="140">
        <f t="shared" si="0"/>
        <v>104297.3</v>
      </c>
    </row>
    <row r="65" spans="1:7" ht="16.5" customHeight="1" x14ac:dyDescent="0.2">
      <c r="A65" s="137" t="s">
        <v>3812</v>
      </c>
      <c r="B65" s="149" t="s">
        <v>3813</v>
      </c>
      <c r="C65" s="141">
        <v>0</v>
      </c>
      <c r="D65" s="141">
        <v>0</v>
      </c>
      <c r="E65" s="326">
        <v>51049.599999999999</v>
      </c>
      <c r="F65" s="326">
        <v>61402.7</v>
      </c>
      <c r="G65" s="140">
        <f t="shared" ref="G65:G121" si="1">C65+D65+E65+F65</f>
        <v>112452.29999999999</v>
      </c>
    </row>
    <row r="66" spans="1:7" ht="16.5" customHeight="1" x14ac:dyDescent="0.2">
      <c r="A66" s="137" t="s">
        <v>3814</v>
      </c>
      <c r="B66" s="138" t="s">
        <v>3815</v>
      </c>
      <c r="C66" s="141">
        <v>0</v>
      </c>
      <c r="D66" s="141">
        <v>0</v>
      </c>
      <c r="E66" s="326">
        <v>52349</v>
      </c>
      <c r="F66" s="326">
        <v>43415.8</v>
      </c>
      <c r="G66" s="140">
        <f t="shared" si="1"/>
        <v>95764.800000000003</v>
      </c>
    </row>
    <row r="67" spans="1:7" ht="16.5" customHeight="1" x14ac:dyDescent="0.2">
      <c r="A67" s="137" t="s">
        <v>3816</v>
      </c>
      <c r="B67" s="138" t="s">
        <v>3817</v>
      </c>
      <c r="C67" s="141">
        <v>9336.5</v>
      </c>
      <c r="D67" s="141">
        <v>0</v>
      </c>
      <c r="E67" s="326">
        <v>49924.6</v>
      </c>
      <c r="F67" s="326">
        <v>51469.3</v>
      </c>
      <c r="G67" s="140">
        <f t="shared" si="1"/>
        <v>110730.4</v>
      </c>
    </row>
    <row r="68" spans="1:7" ht="16.5" customHeight="1" x14ac:dyDescent="0.2">
      <c r="A68" s="137" t="s">
        <v>3818</v>
      </c>
      <c r="B68" s="145" t="s">
        <v>3819</v>
      </c>
      <c r="C68" s="141">
        <v>0</v>
      </c>
      <c r="D68" s="141">
        <v>0</v>
      </c>
      <c r="E68" s="326">
        <v>31961.9</v>
      </c>
      <c r="F68" s="326">
        <v>26580.7</v>
      </c>
      <c r="G68" s="140">
        <f t="shared" si="1"/>
        <v>58542.600000000006</v>
      </c>
    </row>
    <row r="69" spans="1:7" ht="16.350000000000001" customHeight="1" x14ac:dyDescent="0.2">
      <c r="A69" s="137" t="s">
        <v>3820</v>
      </c>
      <c r="B69" s="138" t="s">
        <v>3821</v>
      </c>
      <c r="C69" s="139">
        <v>0</v>
      </c>
      <c r="D69" s="139">
        <v>8521.4</v>
      </c>
      <c r="E69" s="139">
        <v>127292</v>
      </c>
      <c r="F69" s="139">
        <v>130429.4</v>
      </c>
      <c r="G69" s="140">
        <f t="shared" si="1"/>
        <v>266242.8</v>
      </c>
    </row>
    <row r="70" spans="1:7" ht="16.350000000000001" customHeight="1" x14ac:dyDescent="0.2">
      <c r="A70" s="137" t="s">
        <v>3822</v>
      </c>
      <c r="B70" s="138" t="s">
        <v>3823</v>
      </c>
      <c r="C70" s="139">
        <v>0</v>
      </c>
      <c r="D70" s="139">
        <v>26342.7</v>
      </c>
      <c r="E70" s="139">
        <v>59700.4</v>
      </c>
      <c r="F70" s="139">
        <v>50982.8</v>
      </c>
      <c r="G70" s="140">
        <f t="shared" si="1"/>
        <v>137025.90000000002</v>
      </c>
    </row>
    <row r="71" spans="1:7" ht="16.5" customHeight="1" x14ac:dyDescent="0.2">
      <c r="A71" s="142" t="s">
        <v>3824</v>
      </c>
      <c r="B71" s="147" t="s">
        <v>3825</v>
      </c>
      <c r="C71" s="144">
        <v>2814.6</v>
      </c>
      <c r="D71" s="144">
        <v>0</v>
      </c>
      <c r="E71" s="327">
        <v>13888.4</v>
      </c>
      <c r="F71" s="327">
        <v>14099.9</v>
      </c>
      <c r="G71" s="140">
        <f t="shared" si="1"/>
        <v>30802.9</v>
      </c>
    </row>
    <row r="72" spans="1:7" ht="16.5" customHeight="1" x14ac:dyDescent="0.2">
      <c r="A72" s="137" t="s">
        <v>3826</v>
      </c>
      <c r="B72" s="149" t="s">
        <v>3827</v>
      </c>
      <c r="C72" s="152">
        <v>0</v>
      </c>
      <c r="D72" s="152">
        <v>41577.1</v>
      </c>
      <c r="E72" s="152">
        <v>161667.4</v>
      </c>
      <c r="F72" s="152">
        <v>149634.5</v>
      </c>
      <c r="G72" s="140">
        <f t="shared" si="1"/>
        <v>352879</v>
      </c>
    </row>
    <row r="73" spans="1:7" ht="16.5" customHeight="1" x14ac:dyDescent="0.2">
      <c r="A73" s="137" t="s">
        <v>3828</v>
      </c>
      <c r="B73" s="138" t="s">
        <v>3829</v>
      </c>
      <c r="C73" s="139">
        <v>0</v>
      </c>
      <c r="D73" s="139">
        <v>154738</v>
      </c>
      <c r="E73" s="139">
        <v>505317.3</v>
      </c>
      <c r="F73" s="139">
        <v>431940.9</v>
      </c>
      <c r="G73" s="140">
        <f t="shared" si="1"/>
        <v>1091996.2000000002</v>
      </c>
    </row>
    <row r="74" spans="1:7" ht="16.5" customHeight="1" x14ac:dyDescent="0.2">
      <c r="A74" s="137" t="s">
        <v>3830</v>
      </c>
      <c r="B74" s="138" t="s">
        <v>3831</v>
      </c>
      <c r="C74" s="139">
        <v>0</v>
      </c>
      <c r="D74" s="139">
        <v>35431.4</v>
      </c>
      <c r="E74" s="139">
        <v>40730.9</v>
      </c>
      <c r="F74" s="139">
        <v>25962</v>
      </c>
      <c r="G74" s="140">
        <f t="shared" si="1"/>
        <v>102124.3</v>
      </c>
    </row>
    <row r="75" spans="1:7" ht="16.5" customHeight="1" x14ac:dyDescent="0.2">
      <c r="A75" s="137" t="s">
        <v>3832</v>
      </c>
      <c r="B75" s="138" t="s">
        <v>3833</v>
      </c>
      <c r="C75" s="141">
        <v>0</v>
      </c>
      <c r="D75" s="141">
        <v>0</v>
      </c>
      <c r="E75" s="326">
        <v>40177.300000000003</v>
      </c>
      <c r="F75" s="326">
        <v>38158.300000000003</v>
      </c>
      <c r="G75" s="140">
        <f t="shared" si="1"/>
        <v>78335.600000000006</v>
      </c>
    </row>
    <row r="76" spans="1:7" ht="16.5" customHeight="1" x14ac:dyDescent="0.2">
      <c r="A76" s="137" t="s">
        <v>3834</v>
      </c>
      <c r="B76" s="138" t="s">
        <v>3835</v>
      </c>
      <c r="C76" s="141">
        <v>0</v>
      </c>
      <c r="D76" s="141">
        <v>8701.5</v>
      </c>
      <c r="E76" s="326">
        <v>17560.7</v>
      </c>
      <c r="F76" s="326">
        <v>15965.9</v>
      </c>
      <c r="G76" s="140">
        <f t="shared" si="1"/>
        <v>42228.1</v>
      </c>
    </row>
    <row r="77" spans="1:7" ht="16.5" customHeight="1" x14ac:dyDescent="0.2">
      <c r="A77" s="137" t="s">
        <v>3836</v>
      </c>
      <c r="B77" s="149" t="s">
        <v>3837</v>
      </c>
      <c r="C77" s="141">
        <v>4341</v>
      </c>
      <c r="D77" s="141">
        <v>0</v>
      </c>
      <c r="E77" s="326">
        <v>19036.2</v>
      </c>
      <c r="F77" s="326">
        <v>17649.2</v>
      </c>
      <c r="G77" s="140">
        <f t="shared" si="1"/>
        <v>41026.400000000001</v>
      </c>
    </row>
    <row r="78" spans="1:7" ht="16.5" customHeight="1" x14ac:dyDescent="0.2">
      <c r="A78" s="137" t="s">
        <v>3838</v>
      </c>
      <c r="B78" s="138" t="s">
        <v>3839</v>
      </c>
      <c r="C78" s="141">
        <v>8652.2000000000007</v>
      </c>
      <c r="D78" s="141">
        <v>0</v>
      </c>
      <c r="E78" s="326">
        <v>64242.1</v>
      </c>
      <c r="F78" s="326">
        <v>78740.5</v>
      </c>
      <c r="G78" s="140">
        <f t="shared" si="1"/>
        <v>151634.79999999999</v>
      </c>
    </row>
    <row r="79" spans="1:7" ht="16.5" customHeight="1" x14ac:dyDescent="0.2">
      <c r="A79" s="137" t="s">
        <v>3840</v>
      </c>
      <c r="B79" s="138" t="s">
        <v>3841</v>
      </c>
      <c r="C79" s="141">
        <v>0</v>
      </c>
      <c r="D79" s="141">
        <v>0</v>
      </c>
      <c r="E79" s="326">
        <v>46146.1</v>
      </c>
      <c r="F79" s="326">
        <v>44332.7</v>
      </c>
      <c r="G79" s="140">
        <f t="shared" si="1"/>
        <v>90478.799999999988</v>
      </c>
    </row>
    <row r="80" spans="1:7" ht="15.6" customHeight="1" x14ac:dyDescent="0.2">
      <c r="A80" s="137" t="s">
        <v>3842</v>
      </c>
      <c r="B80" s="149" t="s">
        <v>3843</v>
      </c>
      <c r="C80" s="141">
        <v>3516.5</v>
      </c>
      <c r="D80" s="141">
        <v>0</v>
      </c>
      <c r="E80" s="326">
        <v>34659.199999999997</v>
      </c>
      <c r="F80" s="326">
        <v>31960.400000000001</v>
      </c>
      <c r="G80" s="140">
        <f t="shared" si="1"/>
        <v>70136.100000000006</v>
      </c>
    </row>
    <row r="81" spans="1:7" ht="16.5" customHeight="1" x14ac:dyDescent="0.2">
      <c r="A81" s="137" t="s">
        <v>3844</v>
      </c>
      <c r="B81" s="138" t="s">
        <v>3845</v>
      </c>
      <c r="C81" s="141">
        <v>0</v>
      </c>
      <c r="D81" s="141">
        <v>12901.1</v>
      </c>
      <c r="E81" s="326">
        <v>200903.9</v>
      </c>
      <c r="F81" s="326">
        <v>139808.9</v>
      </c>
      <c r="G81" s="140">
        <f t="shared" si="1"/>
        <v>353613.9</v>
      </c>
    </row>
    <row r="82" spans="1:7" ht="16.5" customHeight="1" x14ac:dyDescent="0.2">
      <c r="A82" s="137" t="s">
        <v>3846</v>
      </c>
      <c r="B82" s="138" t="s">
        <v>3847</v>
      </c>
      <c r="C82" s="139">
        <v>0</v>
      </c>
      <c r="D82" s="139">
        <v>177373.5</v>
      </c>
      <c r="E82" s="139">
        <v>554218.4</v>
      </c>
      <c r="F82" s="139">
        <v>493260.1</v>
      </c>
      <c r="G82" s="140">
        <f t="shared" si="1"/>
        <v>1224852</v>
      </c>
    </row>
    <row r="83" spans="1:7" ht="16.5" customHeight="1" x14ac:dyDescent="0.2">
      <c r="A83" s="137" t="s">
        <v>3848</v>
      </c>
      <c r="B83" s="138" t="s">
        <v>3849</v>
      </c>
      <c r="C83" s="141">
        <v>2919.3</v>
      </c>
      <c r="D83" s="141">
        <v>0</v>
      </c>
      <c r="E83" s="326">
        <v>19210.8</v>
      </c>
      <c r="F83" s="326">
        <v>16603.900000000001</v>
      </c>
      <c r="G83" s="140">
        <f t="shared" si="1"/>
        <v>38734</v>
      </c>
    </row>
    <row r="84" spans="1:7" ht="16.5" customHeight="1" x14ac:dyDescent="0.2">
      <c r="A84" s="137" t="s">
        <v>3850</v>
      </c>
      <c r="B84" s="138" t="s">
        <v>3851</v>
      </c>
      <c r="C84" s="141">
        <v>0</v>
      </c>
      <c r="D84" s="141">
        <v>0</v>
      </c>
      <c r="E84" s="326">
        <v>22828.799999999999</v>
      </c>
      <c r="F84" s="326">
        <v>17710.900000000001</v>
      </c>
      <c r="G84" s="140">
        <f t="shared" si="1"/>
        <v>40539.699999999997</v>
      </c>
    </row>
    <row r="85" spans="1:7" ht="16.5" customHeight="1" x14ac:dyDescent="0.2">
      <c r="A85" s="137" t="s">
        <v>3852</v>
      </c>
      <c r="B85" s="138" t="s">
        <v>3853</v>
      </c>
      <c r="C85" s="141">
        <v>4713.7</v>
      </c>
      <c r="D85" s="141">
        <v>0</v>
      </c>
      <c r="E85" s="326">
        <v>33662.5</v>
      </c>
      <c r="F85" s="326">
        <v>32937</v>
      </c>
      <c r="G85" s="140">
        <f t="shared" si="1"/>
        <v>71313.2</v>
      </c>
    </row>
    <row r="86" spans="1:7" ht="16.5" customHeight="1" x14ac:dyDescent="0.2">
      <c r="A86" s="137" t="s">
        <v>3854</v>
      </c>
      <c r="B86" s="138" t="s">
        <v>3855</v>
      </c>
      <c r="C86" s="139">
        <v>0</v>
      </c>
      <c r="D86" s="139">
        <v>77047.8</v>
      </c>
      <c r="E86" s="139">
        <v>298903.09999999998</v>
      </c>
      <c r="F86" s="139">
        <v>326694.09999999998</v>
      </c>
      <c r="G86" s="140">
        <f t="shared" si="1"/>
        <v>702645</v>
      </c>
    </row>
    <row r="87" spans="1:7" ht="16.5" customHeight="1" x14ac:dyDescent="0.2">
      <c r="A87" s="137" t="s">
        <v>3856</v>
      </c>
      <c r="B87" s="138" t="s">
        <v>3857</v>
      </c>
      <c r="C87" s="141">
        <v>15519.8</v>
      </c>
      <c r="D87" s="141">
        <v>0</v>
      </c>
      <c r="E87" s="326">
        <v>102783.5</v>
      </c>
      <c r="F87" s="326">
        <v>104041.5</v>
      </c>
      <c r="G87" s="140">
        <f t="shared" si="1"/>
        <v>222344.8</v>
      </c>
    </row>
    <row r="88" spans="1:7" ht="16.5" customHeight="1" x14ac:dyDescent="0.2">
      <c r="A88" s="137" t="s">
        <v>3858</v>
      </c>
      <c r="B88" s="138" t="s">
        <v>3859</v>
      </c>
      <c r="C88" s="139">
        <v>0</v>
      </c>
      <c r="D88" s="139">
        <v>37806.6</v>
      </c>
      <c r="E88" s="139">
        <v>309413.5</v>
      </c>
      <c r="F88" s="139">
        <v>329559.7</v>
      </c>
      <c r="G88" s="140">
        <f t="shared" si="1"/>
        <v>676779.8</v>
      </c>
    </row>
    <row r="89" spans="1:7" ht="16.5" customHeight="1" x14ac:dyDescent="0.2">
      <c r="A89" s="137" t="s">
        <v>3860</v>
      </c>
      <c r="B89" s="149" t="s">
        <v>3861</v>
      </c>
      <c r="C89" s="141">
        <v>0</v>
      </c>
      <c r="D89" s="141">
        <v>0</v>
      </c>
      <c r="E89" s="326">
        <v>29429.1</v>
      </c>
      <c r="F89" s="326">
        <v>27170.799999999999</v>
      </c>
      <c r="G89" s="140">
        <f t="shared" si="1"/>
        <v>56599.899999999994</v>
      </c>
    </row>
    <row r="90" spans="1:7" ht="16.5" customHeight="1" x14ac:dyDescent="0.2">
      <c r="A90" s="137" t="s">
        <v>3862</v>
      </c>
      <c r="B90" s="138" t="s">
        <v>3863</v>
      </c>
      <c r="C90" s="141">
        <v>4239.3</v>
      </c>
      <c r="D90" s="141">
        <v>0</v>
      </c>
      <c r="E90" s="326">
        <v>26693.7</v>
      </c>
      <c r="F90" s="326">
        <v>20756.400000000001</v>
      </c>
      <c r="G90" s="140">
        <f t="shared" si="1"/>
        <v>51689.4</v>
      </c>
    </row>
    <row r="91" spans="1:7" ht="16.5" customHeight="1" x14ac:dyDescent="0.2">
      <c r="A91" s="146" t="s">
        <v>3864</v>
      </c>
      <c r="B91" s="138" t="s">
        <v>3865</v>
      </c>
      <c r="C91" s="141">
        <v>0</v>
      </c>
      <c r="D91" s="141">
        <v>1552.3</v>
      </c>
      <c r="E91" s="326">
        <v>4368</v>
      </c>
      <c r="F91" s="326">
        <v>3995.5</v>
      </c>
      <c r="G91" s="140">
        <f t="shared" si="1"/>
        <v>9915.7999999999993</v>
      </c>
    </row>
    <row r="92" spans="1:7" ht="16.5" customHeight="1" x14ac:dyDescent="0.2">
      <c r="A92" s="137" t="s">
        <v>3866</v>
      </c>
      <c r="B92" s="138" t="s">
        <v>3867</v>
      </c>
      <c r="C92" s="139">
        <v>0</v>
      </c>
      <c r="D92" s="139">
        <v>8984.7000000000007</v>
      </c>
      <c r="E92" s="139">
        <v>78204.800000000003</v>
      </c>
      <c r="F92" s="139">
        <v>55152.800000000003</v>
      </c>
      <c r="G92" s="140">
        <f t="shared" si="1"/>
        <v>142342.29999999999</v>
      </c>
    </row>
    <row r="93" spans="1:7" ht="16.5" customHeight="1" x14ac:dyDescent="0.2">
      <c r="A93" s="137" t="s">
        <v>3868</v>
      </c>
      <c r="B93" s="138" t="s">
        <v>3869</v>
      </c>
      <c r="C93" s="139">
        <v>0</v>
      </c>
      <c r="D93" s="139">
        <v>19716</v>
      </c>
      <c r="E93" s="139">
        <v>90305</v>
      </c>
      <c r="F93" s="139">
        <v>79253.899999999994</v>
      </c>
      <c r="G93" s="140">
        <f t="shared" si="1"/>
        <v>189274.9</v>
      </c>
    </row>
    <row r="94" spans="1:7" ht="16.5" customHeight="1" x14ac:dyDescent="0.2">
      <c r="A94" s="137" t="s">
        <v>3870</v>
      </c>
      <c r="B94" s="138" t="s">
        <v>3871</v>
      </c>
      <c r="C94" s="139">
        <v>0</v>
      </c>
      <c r="D94" s="139">
        <v>17944.400000000001</v>
      </c>
      <c r="E94" s="139">
        <v>28858</v>
      </c>
      <c r="F94" s="139">
        <v>23306.7</v>
      </c>
      <c r="G94" s="140">
        <f t="shared" si="1"/>
        <v>70109.100000000006</v>
      </c>
    </row>
    <row r="95" spans="1:7" ht="16.5" customHeight="1" x14ac:dyDescent="0.2">
      <c r="A95" s="137" t="s">
        <v>3872</v>
      </c>
      <c r="B95" s="138" t="s">
        <v>3873</v>
      </c>
      <c r="C95" s="141">
        <v>5185.8999999999996</v>
      </c>
      <c r="D95" s="141">
        <v>0</v>
      </c>
      <c r="E95" s="326">
        <v>50307.4</v>
      </c>
      <c r="F95" s="326">
        <v>47641.1</v>
      </c>
      <c r="G95" s="140">
        <f t="shared" si="1"/>
        <v>103134.39999999999</v>
      </c>
    </row>
    <row r="96" spans="1:7" ht="16.5" customHeight="1" x14ac:dyDescent="0.2">
      <c r="A96" s="137" t="s">
        <v>3874</v>
      </c>
      <c r="B96" s="138" t="s">
        <v>3875</v>
      </c>
      <c r="C96" s="141">
        <v>1026.3</v>
      </c>
      <c r="D96" s="141">
        <v>0</v>
      </c>
      <c r="E96" s="326">
        <v>51797.9</v>
      </c>
      <c r="F96" s="326">
        <v>46224.6</v>
      </c>
      <c r="G96" s="140">
        <f t="shared" si="1"/>
        <v>99048.8</v>
      </c>
    </row>
    <row r="97" spans="1:7" ht="16.5" customHeight="1" x14ac:dyDescent="0.2">
      <c r="A97" s="146" t="s">
        <v>3876</v>
      </c>
      <c r="B97" s="138" t="s">
        <v>3877</v>
      </c>
      <c r="C97" s="141">
        <v>521.6</v>
      </c>
      <c r="D97" s="141">
        <v>0</v>
      </c>
      <c r="E97" s="326">
        <v>8421.2000000000007</v>
      </c>
      <c r="F97" s="326">
        <v>9141.7000000000007</v>
      </c>
      <c r="G97" s="140">
        <f t="shared" si="1"/>
        <v>18084.5</v>
      </c>
    </row>
    <row r="98" spans="1:7" ht="16.5" customHeight="1" x14ac:dyDescent="0.2">
      <c r="A98" s="146" t="s">
        <v>3878</v>
      </c>
      <c r="B98" s="138" t="s">
        <v>3879</v>
      </c>
      <c r="C98" s="141">
        <v>6454.8</v>
      </c>
      <c r="D98" s="141">
        <v>0</v>
      </c>
      <c r="E98" s="326">
        <v>22109.4</v>
      </c>
      <c r="F98" s="326">
        <v>18654.7</v>
      </c>
      <c r="G98" s="140">
        <f t="shared" si="1"/>
        <v>47218.9</v>
      </c>
    </row>
    <row r="99" spans="1:7" ht="16.5" customHeight="1" x14ac:dyDescent="0.2">
      <c r="A99" s="137" t="s">
        <v>3880</v>
      </c>
      <c r="B99" s="138" t="s">
        <v>3881</v>
      </c>
      <c r="C99" s="141">
        <v>7038</v>
      </c>
      <c r="D99" s="141">
        <v>0</v>
      </c>
      <c r="E99" s="326">
        <v>40491.699999999997</v>
      </c>
      <c r="F99" s="326">
        <v>38199.300000000003</v>
      </c>
      <c r="G99" s="140">
        <f t="shared" si="1"/>
        <v>85729</v>
      </c>
    </row>
    <row r="100" spans="1:7" ht="16.5" customHeight="1" x14ac:dyDescent="0.2">
      <c r="A100" s="137" t="s">
        <v>3882</v>
      </c>
      <c r="B100" s="138" t="s">
        <v>3883</v>
      </c>
      <c r="C100" s="141">
        <v>0</v>
      </c>
      <c r="D100" s="141">
        <v>1705.2</v>
      </c>
      <c r="E100" s="326">
        <v>48216.2</v>
      </c>
      <c r="F100" s="326">
        <v>36520.5</v>
      </c>
      <c r="G100" s="140">
        <f t="shared" si="1"/>
        <v>86441.9</v>
      </c>
    </row>
    <row r="101" spans="1:7" ht="16.5" customHeight="1" x14ac:dyDescent="0.2">
      <c r="A101" s="137" t="s">
        <v>3884</v>
      </c>
      <c r="B101" s="138" t="s">
        <v>3885</v>
      </c>
      <c r="C101" s="141">
        <v>0</v>
      </c>
      <c r="D101" s="141">
        <v>8294.2000000000007</v>
      </c>
      <c r="E101" s="326">
        <v>10873.2</v>
      </c>
      <c r="F101" s="326">
        <v>10215.5</v>
      </c>
      <c r="G101" s="140">
        <f t="shared" si="1"/>
        <v>29382.9</v>
      </c>
    </row>
    <row r="102" spans="1:7" ht="16.5" customHeight="1" x14ac:dyDescent="0.2">
      <c r="A102" s="137" t="s">
        <v>3886</v>
      </c>
      <c r="B102" s="138" t="s">
        <v>3887</v>
      </c>
      <c r="C102" s="141">
        <v>0</v>
      </c>
      <c r="D102" s="141">
        <v>1796.6</v>
      </c>
      <c r="E102" s="326">
        <v>8113.8</v>
      </c>
      <c r="F102" s="326">
        <v>6998</v>
      </c>
      <c r="G102" s="140">
        <f t="shared" si="1"/>
        <v>16908.400000000001</v>
      </c>
    </row>
    <row r="103" spans="1:7" ht="16.5" customHeight="1" x14ac:dyDescent="0.2">
      <c r="A103" s="137" t="s">
        <v>3888</v>
      </c>
      <c r="B103" s="138" t="s">
        <v>3889</v>
      </c>
      <c r="C103" s="141">
        <v>9818.6</v>
      </c>
      <c r="D103" s="141">
        <v>0</v>
      </c>
      <c r="E103" s="326">
        <v>57614</v>
      </c>
      <c r="F103" s="326">
        <v>47468.2</v>
      </c>
      <c r="G103" s="140">
        <f t="shared" si="1"/>
        <v>114900.8</v>
      </c>
    </row>
    <row r="104" spans="1:7" ht="16.5" customHeight="1" x14ac:dyDescent="0.2">
      <c r="A104" s="146" t="s">
        <v>3890</v>
      </c>
      <c r="B104" s="138" t="s">
        <v>3891</v>
      </c>
      <c r="C104" s="141">
        <v>0</v>
      </c>
      <c r="D104" s="141">
        <v>14529.5</v>
      </c>
      <c r="E104" s="326">
        <v>31774</v>
      </c>
      <c r="F104" s="326">
        <v>21698.7</v>
      </c>
      <c r="G104" s="140">
        <f t="shared" si="1"/>
        <v>68002.2</v>
      </c>
    </row>
    <row r="105" spans="1:7" ht="16.5" customHeight="1" x14ac:dyDescent="0.2">
      <c r="A105" s="137" t="s">
        <v>3892</v>
      </c>
      <c r="B105" s="138" t="s">
        <v>3893</v>
      </c>
      <c r="C105" s="139">
        <v>0</v>
      </c>
      <c r="D105" s="139">
        <v>132213.70000000001</v>
      </c>
      <c r="E105" s="139">
        <v>758584</v>
      </c>
      <c r="F105" s="139">
        <v>670066.5</v>
      </c>
      <c r="G105" s="140">
        <f t="shared" si="1"/>
        <v>1560864.2</v>
      </c>
    </row>
    <row r="106" spans="1:7" ht="16.5" customHeight="1" x14ac:dyDescent="0.2">
      <c r="A106" s="137" t="s">
        <v>3894</v>
      </c>
      <c r="B106" s="138" t="s">
        <v>3895</v>
      </c>
      <c r="C106" s="141">
        <v>22629.1</v>
      </c>
      <c r="D106" s="141">
        <v>0</v>
      </c>
      <c r="E106" s="326">
        <v>66675.199999999997</v>
      </c>
      <c r="F106" s="326">
        <v>62026.3</v>
      </c>
      <c r="G106" s="140">
        <f t="shared" si="1"/>
        <v>151330.59999999998</v>
      </c>
    </row>
    <row r="107" spans="1:7" ht="16.5" customHeight="1" x14ac:dyDescent="0.2">
      <c r="A107" s="137" t="s">
        <v>3896</v>
      </c>
      <c r="B107" s="138" t="s">
        <v>3897</v>
      </c>
      <c r="C107" s="141">
        <v>0</v>
      </c>
      <c r="D107" s="141">
        <v>1634.4</v>
      </c>
      <c r="E107" s="326">
        <v>27923.5</v>
      </c>
      <c r="F107" s="326">
        <v>28783.9</v>
      </c>
      <c r="G107" s="140">
        <f t="shared" si="1"/>
        <v>58341.8</v>
      </c>
    </row>
    <row r="108" spans="1:7" ht="16.5" customHeight="1" x14ac:dyDescent="0.2">
      <c r="A108" s="137" t="s">
        <v>3898</v>
      </c>
      <c r="B108" s="138" t="s">
        <v>3899</v>
      </c>
      <c r="C108" s="141">
        <v>1497.1</v>
      </c>
      <c r="D108" s="141">
        <v>0</v>
      </c>
      <c r="E108" s="326">
        <v>10162.200000000001</v>
      </c>
      <c r="F108" s="326">
        <v>9995.4</v>
      </c>
      <c r="G108" s="140">
        <f t="shared" si="1"/>
        <v>21654.7</v>
      </c>
    </row>
    <row r="109" spans="1:7" ht="16.5" customHeight="1" x14ac:dyDescent="0.2">
      <c r="A109" s="137" t="s">
        <v>3900</v>
      </c>
      <c r="B109" s="149" t="s">
        <v>3901</v>
      </c>
      <c r="C109" s="141">
        <v>0</v>
      </c>
      <c r="D109" s="141">
        <v>1903.1</v>
      </c>
      <c r="E109" s="326">
        <v>36270</v>
      </c>
      <c r="F109" s="326">
        <v>32578.9</v>
      </c>
      <c r="G109" s="140">
        <f t="shared" si="1"/>
        <v>70752</v>
      </c>
    </row>
    <row r="110" spans="1:7" ht="16.5" customHeight="1" x14ac:dyDescent="0.2">
      <c r="A110" s="137" t="s">
        <v>3902</v>
      </c>
      <c r="B110" s="138" t="s">
        <v>3903</v>
      </c>
      <c r="C110" s="141">
        <v>0</v>
      </c>
      <c r="D110" s="141">
        <v>960.2</v>
      </c>
      <c r="E110" s="326">
        <v>10616.2</v>
      </c>
      <c r="F110" s="326">
        <v>9779.6</v>
      </c>
      <c r="G110" s="140">
        <f t="shared" si="1"/>
        <v>21356</v>
      </c>
    </row>
    <row r="111" spans="1:7" ht="17.100000000000001" customHeight="1" x14ac:dyDescent="0.2">
      <c r="A111" s="137" t="s">
        <v>3904</v>
      </c>
      <c r="B111" s="138" t="s">
        <v>3905</v>
      </c>
      <c r="C111" s="141">
        <v>0</v>
      </c>
      <c r="D111" s="141">
        <v>0</v>
      </c>
      <c r="E111" s="326">
        <v>86049.2</v>
      </c>
      <c r="F111" s="326">
        <v>72394.5</v>
      </c>
      <c r="G111" s="140">
        <f t="shared" si="1"/>
        <v>158443.70000000001</v>
      </c>
    </row>
    <row r="112" spans="1:7" ht="16.5" customHeight="1" x14ac:dyDescent="0.2">
      <c r="A112" s="137" t="s">
        <v>3906</v>
      </c>
      <c r="B112" s="138" t="s">
        <v>3907</v>
      </c>
      <c r="C112" s="141">
        <v>16803.900000000001</v>
      </c>
      <c r="D112" s="141">
        <v>0</v>
      </c>
      <c r="E112" s="326">
        <v>51292.4</v>
      </c>
      <c r="F112" s="326">
        <v>44556.6</v>
      </c>
      <c r="G112" s="140">
        <f t="shared" si="1"/>
        <v>112652.9</v>
      </c>
    </row>
    <row r="113" spans="1:7" ht="16.5" customHeight="1" x14ac:dyDescent="0.2">
      <c r="A113" s="137" t="s">
        <v>3908</v>
      </c>
      <c r="B113" s="138" t="s">
        <v>3909</v>
      </c>
      <c r="C113" s="141">
        <v>8212.1</v>
      </c>
      <c r="D113" s="141">
        <v>0</v>
      </c>
      <c r="E113" s="326">
        <v>22599.5</v>
      </c>
      <c r="F113" s="326">
        <v>20478.7</v>
      </c>
      <c r="G113" s="140">
        <f t="shared" si="1"/>
        <v>51290.3</v>
      </c>
    </row>
    <row r="114" spans="1:7" ht="16.5" customHeight="1" x14ac:dyDescent="0.2">
      <c r="A114" s="137" t="s">
        <v>3910</v>
      </c>
      <c r="B114" s="138" t="s">
        <v>3911</v>
      </c>
      <c r="C114" s="141">
        <v>0</v>
      </c>
      <c r="D114" s="141">
        <v>0</v>
      </c>
      <c r="E114" s="326">
        <v>22954.7</v>
      </c>
      <c r="F114" s="326">
        <v>18247.3</v>
      </c>
      <c r="G114" s="140">
        <f t="shared" si="1"/>
        <v>41202</v>
      </c>
    </row>
    <row r="115" spans="1:7" ht="16.5" customHeight="1" x14ac:dyDescent="0.2">
      <c r="A115" s="137" t="s">
        <v>3912</v>
      </c>
      <c r="B115" s="138" t="s">
        <v>3913</v>
      </c>
      <c r="C115" s="141">
        <v>0</v>
      </c>
      <c r="D115" s="141">
        <v>4655</v>
      </c>
      <c r="E115" s="326">
        <v>22603.4</v>
      </c>
      <c r="F115" s="326">
        <v>19058.7</v>
      </c>
      <c r="G115" s="140">
        <f t="shared" si="1"/>
        <v>46317.100000000006</v>
      </c>
    </row>
    <row r="116" spans="1:7" ht="17.100000000000001" customHeight="1" x14ac:dyDescent="0.2">
      <c r="A116" s="137" t="s">
        <v>3914</v>
      </c>
      <c r="B116" s="145" t="s">
        <v>3915</v>
      </c>
      <c r="C116" s="153">
        <v>0</v>
      </c>
      <c r="D116" s="153">
        <v>83050.399999999994</v>
      </c>
      <c r="E116" s="330">
        <v>206451.6</v>
      </c>
      <c r="F116" s="330">
        <v>194259.6</v>
      </c>
      <c r="G116" s="140">
        <f t="shared" si="1"/>
        <v>483761.6</v>
      </c>
    </row>
    <row r="117" spans="1:7" ht="16.5" customHeight="1" x14ac:dyDescent="0.2">
      <c r="A117" s="137" t="s">
        <v>3916</v>
      </c>
      <c r="B117" s="138" t="s">
        <v>3917</v>
      </c>
      <c r="C117" s="139">
        <v>0</v>
      </c>
      <c r="D117" s="139">
        <v>10863.6</v>
      </c>
      <c r="E117" s="139">
        <v>41195.800000000003</v>
      </c>
      <c r="F117" s="139">
        <v>38960.6</v>
      </c>
      <c r="G117" s="140">
        <f t="shared" si="1"/>
        <v>91020</v>
      </c>
    </row>
    <row r="118" spans="1:7" ht="16.5" customHeight="1" x14ac:dyDescent="0.2">
      <c r="A118" s="137" t="s">
        <v>3918</v>
      </c>
      <c r="B118" s="138" t="s">
        <v>3919</v>
      </c>
      <c r="C118" s="141">
        <v>0</v>
      </c>
      <c r="D118" s="141">
        <v>23234.6</v>
      </c>
      <c r="E118" s="326">
        <v>188601.7</v>
      </c>
      <c r="F118" s="326">
        <v>159933.29999999999</v>
      </c>
      <c r="G118" s="140">
        <f t="shared" si="1"/>
        <v>371769.59999999998</v>
      </c>
    </row>
    <row r="119" spans="1:7" ht="16.5" customHeight="1" x14ac:dyDescent="0.2">
      <c r="A119" s="137" t="s">
        <v>3920</v>
      </c>
      <c r="B119" s="138" t="s">
        <v>3921</v>
      </c>
      <c r="C119" s="141">
        <v>895.7</v>
      </c>
      <c r="D119" s="141">
        <v>0</v>
      </c>
      <c r="E119" s="326">
        <v>5041.3</v>
      </c>
      <c r="F119" s="326">
        <v>4898.3</v>
      </c>
      <c r="G119" s="140">
        <f t="shared" si="1"/>
        <v>10835.3</v>
      </c>
    </row>
    <row r="120" spans="1:7" ht="16.5" customHeight="1" x14ac:dyDescent="0.2">
      <c r="A120" s="137" t="s">
        <v>3922</v>
      </c>
      <c r="B120" s="149" t="s">
        <v>3923</v>
      </c>
      <c r="C120" s="141">
        <v>0</v>
      </c>
      <c r="D120" s="141">
        <v>0</v>
      </c>
      <c r="E120" s="326">
        <v>35614.300000000003</v>
      </c>
      <c r="F120" s="326">
        <v>28351</v>
      </c>
      <c r="G120" s="140">
        <f t="shared" si="1"/>
        <v>63965.3</v>
      </c>
    </row>
    <row r="121" spans="1:7" ht="16.5" customHeight="1" x14ac:dyDescent="0.2">
      <c r="A121" s="137" t="s">
        <v>3924</v>
      </c>
      <c r="B121" s="138" t="s">
        <v>3925</v>
      </c>
      <c r="C121" s="141">
        <v>643.1</v>
      </c>
      <c r="D121" s="141">
        <v>0</v>
      </c>
      <c r="E121" s="326">
        <v>31227.5</v>
      </c>
      <c r="F121" s="326">
        <v>39919.599999999999</v>
      </c>
      <c r="G121" s="140">
        <f t="shared" si="1"/>
        <v>71790.2</v>
      </c>
    </row>
    <row r="122" spans="1:7" ht="16.5" customHeight="1" x14ac:dyDescent="0.2">
      <c r="A122" s="146" t="s">
        <v>3926</v>
      </c>
      <c r="B122" s="138" t="s">
        <v>3927</v>
      </c>
      <c r="C122" s="141">
        <v>0</v>
      </c>
      <c r="D122" s="141">
        <v>0</v>
      </c>
      <c r="E122" s="326">
        <v>30109.7</v>
      </c>
      <c r="F122" s="326">
        <v>22820.6</v>
      </c>
      <c r="G122" s="140">
        <f t="shared" ref="G122:G175" si="2">C122+D122+E122+F122</f>
        <v>52930.3</v>
      </c>
    </row>
    <row r="123" spans="1:7" ht="16.5" customHeight="1" x14ac:dyDescent="0.2">
      <c r="A123" s="137" t="s">
        <v>3928</v>
      </c>
      <c r="B123" s="138" t="s">
        <v>3929</v>
      </c>
      <c r="C123" s="141">
        <v>9033.9</v>
      </c>
      <c r="D123" s="141">
        <v>0</v>
      </c>
      <c r="E123" s="326">
        <v>31907.4</v>
      </c>
      <c r="F123" s="326">
        <v>36792.300000000003</v>
      </c>
      <c r="G123" s="140">
        <f t="shared" si="2"/>
        <v>77733.600000000006</v>
      </c>
    </row>
    <row r="124" spans="1:7" ht="16.5" customHeight="1" x14ac:dyDescent="0.2">
      <c r="A124" s="137" t="s">
        <v>3930</v>
      </c>
      <c r="B124" s="138" t="s">
        <v>3931</v>
      </c>
      <c r="C124" s="141">
        <v>3541.4</v>
      </c>
      <c r="D124" s="141">
        <v>0</v>
      </c>
      <c r="E124" s="326">
        <v>33024.1</v>
      </c>
      <c r="F124" s="326">
        <v>36135.699999999997</v>
      </c>
      <c r="G124" s="140">
        <f t="shared" si="2"/>
        <v>72701.2</v>
      </c>
    </row>
    <row r="125" spans="1:7" ht="16.5" customHeight="1" x14ac:dyDescent="0.2">
      <c r="A125" s="137" t="s">
        <v>3932</v>
      </c>
      <c r="B125" s="138" t="s">
        <v>3933</v>
      </c>
      <c r="C125" s="141">
        <v>0</v>
      </c>
      <c r="D125" s="141">
        <v>0</v>
      </c>
      <c r="E125" s="326">
        <v>70723.5</v>
      </c>
      <c r="F125" s="326">
        <v>80068.2</v>
      </c>
      <c r="G125" s="140">
        <f t="shared" si="2"/>
        <v>150791.70000000001</v>
      </c>
    </row>
    <row r="126" spans="1:7" ht="16.5" customHeight="1" x14ac:dyDescent="0.2">
      <c r="A126" s="137" t="s">
        <v>3934</v>
      </c>
      <c r="B126" s="138" t="s">
        <v>3935</v>
      </c>
      <c r="C126" s="141">
        <v>0</v>
      </c>
      <c r="D126" s="141">
        <v>0</v>
      </c>
      <c r="E126" s="326">
        <v>25710.7</v>
      </c>
      <c r="F126" s="326">
        <v>20857.3</v>
      </c>
      <c r="G126" s="140">
        <f t="shared" si="2"/>
        <v>46568</v>
      </c>
    </row>
    <row r="127" spans="1:7" ht="16.5" customHeight="1" x14ac:dyDescent="0.2">
      <c r="A127" s="137" t="s">
        <v>3936</v>
      </c>
      <c r="B127" s="138" t="s">
        <v>3937</v>
      </c>
      <c r="C127" s="141">
        <v>261</v>
      </c>
      <c r="D127" s="141">
        <v>0</v>
      </c>
      <c r="E127" s="326">
        <v>30282.1</v>
      </c>
      <c r="F127" s="326">
        <v>23351.3</v>
      </c>
      <c r="G127" s="140">
        <f t="shared" si="2"/>
        <v>53894.399999999994</v>
      </c>
    </row>
    <row r="128" spans="1:7" ht="16.5" customHeight="1" x14ac:dyDescent="0.2">
      <c r="A128" s="137" t="s">
        <v>3938</v>
      </c>
      <c r="B128" s="138" t="s">
        <v>3939</v>
      </c>
      <c r="C128" s="139">
        <v>0</v>
      </c>
      <c r="D128" s="139">
        <v>25954.6</v>
      </c>
      <c r="E128" s="139">
        <v>18400.099999999999</v>
      </c>
      <c r="F128" s="139">
        <v>15810.5</v>
      </c>
      <c r="G128" s="140">
        <f t="shared" si="2"/>
        <v>60165.2</v>
      </c>
    </row>
    <row r="129" spans="1:7" ht="16.5" customHeight="1" x14ac:dyDescent="0.2">
      <c r="A129" s="137" t="s">
        <v>3940</v>
      </c>
      <c r="B129" s="138" t="s">
        <v>3941</v>
      </c>
      <c r="C129" s="141">
        <v>10176.5</v>
      </c>
      <c r="D129" s="141">
        <v>0</v>
      </c>
      <c r="E129" s="326">
        <v>100068.4</v>
      </c>
      <c r="F129" s="326">
        <v>90783.3</v>
      </c>
      <c r="G129" s="140">
        <f t="shared" si="2"/>
        <v>201028.2</v>
      </c>
    </row>
    <row r="130" spans="1:7" ht="16.5" customHeight="1" x14ac:dyDescent="0.2">
      <c r="A130" s="137" t="s">
        <v>3942</v>
      </c>
      <c r="B130" s="138" t="s">
        <v>3943</v>
      </c>
      <c r="C130" s="141">
        <v>0</v>
      </c>
      <c r="D130" s="141">
        <v>0</v>
      </c>
      <c r="E130" s="326">
        <v>49851.9</v>
      </c>
      <c r="F130" s="326">
        <v>45164.5</v>
      </c>
      <c r="G130" s="140">
        <f t="shared" si="2"/>
        <v>95016.4</v>
      </c>
    </row>
    <row r="131" spans="1:7" ht="16.5" customHeight="1" x14ac:dyDescent="0.2">
      <c r="A131" s="137" t="s">
        <v>3944</v>
      </c>
      <c r="B131" s="138" t="s">
        <v>3945</v>
      </c>
      <c r="C131" s="141">
        <v>0</v>
      </c>
      <c r="D131" s="141">
        <v>0</v>
      </c>
      <c r="E131" s="326">
        <v>33234.300000000003</v>
      </c>
      <c r="F131" s="326">
        <v>23009</v>
      </c>
      <c r="G131" s="140">
        <f t="shared" si="2"/>
        <v>56243.3</v>
      </c>
    </row>
    <row r="132" spans="1:7" ht="16.5" customHeight="1" x14ac:dyDescent="0.2">
      <c r="A132" s="146" t="s">
        <v>3946</v>
      </c>
      <c r="B132" s="138" t="s">
        <v>3947</v>
      </c>
      <c r="C132" s="141">
        <v>0</v>
      </c>
      <c r="D132" s="141">
        <v>0</v>
      </c>
      <c r="E132" s="326">
        <v>50360.9</v>
      </c>
      <c r="F132" s="326">
        <v>38770.9</v>
      </c>
      <c r="G132" s="140">
        <f t="shared" si="2"/>
        <v>89131.8</v>
      </c>
    </row>
    <row r="133" spans="1:7" ht="16.5" customHeight="1" x14ac:dyDescent="0.2">
      <c r="A133" s="137" t="s">
        <v>3948</v>
      </c>
      <c r="B133" s="149" t="s">
        <v>3949</v>
      </c>
      <c r="C133" s="152">
        <v>0</v>
      </c>
      <c r="D133" s="152">
        <v>56401.3</v>
      </c>
      <c r="E133" s="152">
        <v>193061.6</v>
      </c>
      <c r="F133" s="152">
        <v>178679.8</v>
      </c>
      <c r="G133" s="140">
        <f t="shared" si="2"/>
        <v>428142.7</v>
      </c>
    </row>
    <row r="134" spans="1:7" ht="16.5" customHeight="1" x14ac:dyDescent="0.2">
      <c r="A134" s="137" t="s">
        <v>3950</v>
      </c>
      <c r="B134" s="145" t="s">
        <v>3951</v>
      </c>
      <c r="C134" s="141">
        <v>3645.9</v>
      </c>
      <c r="D134" s="141">
        <v>0</v>
      </c>
      <c r="E134" s="326">
        <v>7372.4</v>
      </c>
      <c r="F134" s="326">
        <v>6534.9</v>
      </c>
      <c r="G134" s="140">
        <f t="shared" si="2"/>
        <v>17553.199999999997</v>
      </c>
    </row>
    <row r="135" spans="1:7" ht="16.5" customHeight="1" x14ac:dyDescent="0.2">
      <c r="A135" s="137" t="s">
        <v>3952</v>
      </c>
      <c r="B135" s="138" t="s">
        <v>3953</v>
      </c>
      <c r="C135" s="141">
        <v>0</v>
      </c>
      <c r="D135" s="141">
        <v>5151.7</v>
      </c>
      <c r="E135" s="326">
        <v>24379.599999999999</v>
      </c>
      <c r="F135" s="326">
        <v>19162.3</v>
      </c>
      <c r="G135" s="140">
        <f t="shared" si="2"/>
        <v>48693.599999999999</v>
      </c>
    </row>
    <row r="136" spans="1:7" ht="16.5" customHeight="1" x14ac:dyDescent="0.2">
      <c r="A136" s="137" t="s">
        <v>3954</v>
      </c>
      <c r="B136" s="138" t="s">
        <v>3955</v>
      </c>
      <c r="C136" s="141">
        <v>0</v>
      </c>
      <c r="D136" s="141">
        <v>16221.4</v>
      </c>
      <c r="E136" s="326">
        <v>188813.4</v>
      </c>
      <c r="F136" s="326">
        <v>140066.20000000001</v>
      </c>
      <c r="G136" s="140">
        <f t="shared" si="2"/>
        <v>345101</v>
      </c>
    </row>
    <row r="137" spans="1:7" ht="16.5" customHeight="1" x14ac:dyDescent="0.2">
      <c r="A137" s="137" t="s">
        <v>3956</v>
      </c>
      <c r="B137" s="138" t="s">
        <v>3957</v>
      </c>
      <c r="C137" s="141">
        <v>7516.1</v>
      </c>
      <c r="D137" s="141">
        <v>0</v>
      </c>
      <c r="E137" s="326">
        <v>22427</v>
      </c>
      <c r="F137" s="326">
        <v>22203.599999999999</v>
      </c>
      <c r="G137" s="140">
        <f t="shared" si="2"/>
        <v>52146.7</v>
      </c>
    </row>
    <row r="138" spans="1:7" ht="16.5" customHeight="1" x14ac:dyDescent="0.2">
      <c r="A138" s="146" t="s">
        <v>3958</v>
      </c>
      <c r="B138" s="138" t="s">
        <v>3959</v>
      </c>
      <c r="C138" s="141">
        <v>0</v>
      </c>
      <c r="D138" s="141">
        <v>0</v>
      </c>
      <c r="E138" s="326">
        <v>15368.5</v>
      </c>
      <c r="F138" s="326">
        <v>19697.2</v>
      </c>
      <c r="G138" s="140">
        <f t="shared" si="2"/>
        <v>35065.699999999997</v>
      </c>
    </row>
    <row r="139" spans="1:7" ht="16.5" customHeight="1" x14ac:dyDescent="0.2">
      <c r="A139" s="137" t="s">
        <v>3960</v>
      </c>
      <c r="B139" s="138" t="s">
        <v>3961</v>
      </c>
      <c r="C139" s="139">
        <v>0</v>
      </c>
      <c r="D139" s="139">
        <v>28356.5</v>
      </c>
      <c r="E139" s="139">
        <v>109651.1</v>
      </c>
      <c r="F139" s="139">
        <v>74389.2</v>
      </c>
      <c r="G139" s="140">
        <f t="shared" si="2"/>
        <v>212396.79999999999</v>
      </c>
    </row>
    <row r="140" spans="1:7" ht="16.5" customHeight="1" x14ac:dyDescent="0.2">
      <c r="A140" s="137" t="s">
        <v>3962</v>
      </c>
      <c r="B140" s="138" t="s">
        <v>3963</v>
      </c>
      <c r="C140" s="141">
        <v>9407.7999999999993</v>
      </c>
      <c r="D140" s="141">
        <v>0</v>
      </c>
      <c r="E140" s="326">
        <v>62223.199999999997</v>
      </c>
      <c r="F140" s="326">
        <v>56639.4</v>
      </c>
      <c r="G140" s="140">
        <f t="shared" si="2"/>
        <v>128270.39999999999</v>
      </c>
    </row>
    <row r="141" spans="1:7" ht="16.5" customHeight="1" x14ac:dyDescent="0.2">
      <c r="A141" s="137" t="s">
        <v>3964</v>
      </c>
      <c r="B141" s="138" t="s">
        <v>3965</v>
      </c>
      <c r="C141" s="141">
        <v>0</v>
      </c>
      <c r="D141" s="141">
        <v>5099.5</v>
      </c>
      <c r="E141" s="326">
        <v>43166.5</v>
      </c>
      <c r="F141" s="326">
        <v>31651.4</v>
      </c>
      <c r="G141" s="140">
        <f t="shared" si="2"/>
        <v>79917.399999999994</v>
      </c>
    </row>
    <row r="142" spans="1:7" ht="16.350000000000001" customHeight="1" x14ac:dyDescent="0.2">
      <c r="A142" s="137" t="s">
        <v>3966</v>
      </c>
      <c r="B142" s="138" t="s">
        <v>3967</v>
      </c>
      <c r="C142" s="139">
        <v>0</v>
      </c>
      <c r="D142" s="139">
        <v>181402.2</v>
      </c>
      <c r="E142" s="139">
        <v>882975.7</v>
      </c>
      <c r="F142" s="139">
        <v>952762</v>
      </c>
      <c r="G142" s="140">
        <f t="shared" si="2"/>
        <v>2017139.9</v>
      </c>
    </row>
    <row r="143" spans="1:7" ht="16.5" customHeight="1" x14ac:dyDescent="0.2">
      <c r="A143" s="137" t="s">
        <v>3968</v>
      </c>
      <c r="B143" s="138" t="s">
        <v>3969</v>
      </c>
      <c r="C143" s="141">
        <v>0</v>
      </c>
      <c r="D143" s="141">
        <v>0</v>
      </c>
      <c r="E143" s="326">
        <v>246998.1</v>
      </c>
      <c r="F143" s="326">
        <v>222994.8</v>
      </c>
      <c r="G143" s="140">
        <f t="shared" si="2"/>
        <v>469992.9</v>
      </c>
    </row>
    <row r="144" spans="1:7" ht="16.5" customHeight="1" x14ac:dyDescent="0.2">
      <c r="A144" s="137" t="s">
        <v>3970</v>
      </c>
      <c r="B144" s="138" t="s">
        <v>3971</v>
      </c>
      <c r="C144" s="141">
        <v>0</v>
      </c>
      <c r="D144" s="141">
        <v>20074.3</v>
      </c>
      <c r="E144" s="326">
        <v>217419.7</v>
      </c>
      <c r="F144" s="326">
        <v>172897.3</v>
      </c>
      <c r="G144" s="140">
        <f t="shared" si="2"/>
        <v>410391.3</v>
      </c>
    </row>
    <row r="145" spans="1:7" ht="16.5" customHeight="1" x14ac:dyDescent="0.2">
      <c r="A145" s="137" t="s">
        <v>3972</v>
      </c>
      <c r="B145" s="138" t="s">
        <v>3973</v>
      </c>
      <c r="C145" s="141">
        <v>3217.3</v>
      </c>
      <c r="D145" s="141">
        <v>0</v>
      </c>
      <c r="E145" s="326">
        <v>22069.1</v>
      </c>
      <c r="F145" s="326">
        <v>18825.8</v>
      </c>
      <c r="G145" s="140">
        <f t="shared" si="2"/>
        <v>44112.2</v>
      </c>
    </row>
    <row r="146" spans="1:7" ht="16.5" customHeight="1" x14ac:dyDescent="0.2">
      <c r="A146" s="137" t="s">
        <v>3974</v>
      </c>
      <c r="B146" s="138" t="s">
        <v>3975</v>
      </c>
      <c r="C146" s="141">
        <v>2085.1</v>
      </c>
      <c r="D146" s="141">
        <v>0</v>
      </c>
      <c r="E146" s="326">
        <v>48071.4</v>
      </c>
      <c r="F146" s="326">
        <v>20622.599999999999</v>
      </c>
      <c r="G146" s="140">
        <f t="shared" si="2"/>
        <v>70779.100000000006</v>
      </c>
    </row>
    <row r="147" spans="1:7" ht="16.5" customHeight="1" x14ac:dyDescent="0.2">
      <c r="A147" s="146" t="s">
        <v>3976</v>
      </c>
      <c r="B147" s="138" t="s">
        <v>3977</v>
      </c>
      <c r="C147" s="141">
        <v>5016.3999999999996</v>
      </c>
      <c r="D147" s="141">
        <v>0</v>
      </c>
      <c r="E147" s="326">
        <v>64216</v>
      </c>
      <c r="F147" s="326">
        <v>54080</v>
      </c>
      <c r="G147" s="140">
        <f t="shared" si="2"/>
        <v>123312.4</v>
      </c>
    </row>
    <row r="148" spans="1:7" ht="16.5" customHeight="1" x14ac:dyDescent="0.2">
      <c r="A148" s="137" t="s">
        <v>3978</v>
      </c>
      <c r="B148" s="138" t="s">
        <v>3979</v>
      </c>
      <c r="C148" s="139">
        <v>0</v>
      </c>
      <c r="D148" s="139">
        <v>29001.599999999999</v>
      </c>
      <c r="E148" s="139">
        <v>186310.5</v>
      </c>
      <c r="F148" s="139">
        <v>188628.8</v>
      </c>
      <c r="G148" s="140">
        <f t="shared" si="2"/>
        <v>403940.9</v>
      </c>
    </row>
    <row r="149" spans="1:7" ht="16.5" customHeight="1" x14ac:dyDescent="0.2">
      <c r="A149" s="137" t="s">
        <v>3980</v>
      </c>
      <c r="B149" s="138" t="s">
        <v>3981</v>
      </c>
      <c r="C149" s="139">
        <v>0</v>
      </c>
      <c r="D149" s="139">
        <v>0</v>
      </c>
      <c r="E149" s="139">
        <v>193165.7</v>
      </c>
      <c r="F149" s="139">
        <v>170189.6</v>
      </c>
      <c r="G149" s="140">
        <f t="shared" si="2"/>
        <v>363355.30000000005</v>
      </c>
    </row>
    <row r="150" spans="1:7" ht="16.5" customHeight="1" x14ac:dyDescent="0.2">
      <c r="A150" s="137" t="s">
        <v>3982</v>
      </c>
      <c r="B150" s="138" t="s">
        <v>3983</v>
      </c>
      <c r="C150" s="141">
        <v>0</v>
      </c>
      <c r="D150" s="141">
        <v>0</v>
      </c>
      <c r="E150" s="326">
        <v>200301.3</v>
      </c>
      <c r="F150" s="326">
        <v>193877.4</v>
      </c>
      <c r="G150" s="140">
        <f t="shared" si="2"/>
        <v>394178.69999999995</v>
      </c>
    </row>
    <row r="151" spans="1:7" ht="16.5" customHeight="1" x14ac:dyDescent="0.2">
      <c r="A151" s="146" t="s">
        <v>3984</v>
      </c>
      <c r="B151" s="138" t="s">
        <v>3985</v>
      </c>
      <c r="C151" s="139">
        <v>0</v>
      </c>
      <c r="D151" s="139">
        <v>1347.5</v>
      </c>
      <c r="E151" s="139">
        <v>7981.6</v>
      </c>
      <c r="F151" s="139">
        <v>5776.7</v>
      </c>
      <c r="G151" s="140">
        <f t="shared" si="2"/>
        <v>15105.8</v>
      </c>
    </row>
    <row r="152" spans="1:7" ht="16.5" customHeight="1" x14ac:dyDescent="0.2">
      <c r="A152" s="146" t="s">
        <v>3986</v>
      </c>
      <c r="B152" s="138" t="s">
        <v>3987</v>
      </c>
      <c r="C152" s="139">
        <v>4151.5</v>
      </c>
      <c r="D152" s="139">
        <v>0</v>
      </c>
      <c r="E152" s="139">
        <v>27924.9</v>
      </c>
      <c r="F152" s="139">
        <v>18995.3</v>
      </c>
      <c r="G152" s="140">
        <f t="shared" si="2"/>
        <v>51071.7</v>
      </c>
    </row>
    <row r="153" spans="1:7" ht="16.5" customHeight="1" x14ac:dyDescent="0.2">
      <c r="A153" s="137" t="s">
        <v>3988</v>
      </c>
      <c r="B153" s="138" t="s">
        <v>3989</v>
      </c>
      <c r="C153" s="141">
        <v>0</v>
      </c>
      <c r="D153" s="141">
        <v>0</v>
      </c>
      <c r="E153" s="326">
        <v>26670.7</v>
      </c>
      <c r="F153" s="326">
        <v>21891.1</v>
      </c>
      <c r="G153" s="140">
        <f t="shared" si="2"/>
        <v>48561.8</v>
      </c>
    </row>
    <row r="154" spans="1:7" ht="16.5" customHeight="1" x14ac:dyDescent="0.2">
      <c r="A154" s="137" t="s">
        <v>3990</v>
      </c>
      <c r="B154" s="138" t="s">
        <v>3991</v>
      </c>
      <c r="C154" s="141">
        <v>0</v>
      </c>
      <c r="D154" s="141">
        <v>0</v>
      </c>
      <c r="E154" s="326">
        <v>48475.8</v>
      </c>
      <c r="F154" s="326">
        <v>28409.4</v>
      </c>
      <c r="G154" s="140">
        <f t="shared" si="2"/>
        <v>76885.200000000012</v>
      </c>
    </row>
    <row r="155" spans="1:7" ht="16.5" customHeight="1" x14ac:dyDescent="0.2">
      <c r="A155" s="137" t="s">
        <v>3992</v>
      </c>
      <c r="B155" s="149" t="s">
        <v>3993</v>
      </c>
      <c r="C155" s="141">
        <v>11750.3</v>
      </c>
      <c r="D155" s="141">
        <v>0</v>
      </c>
      <c r="E155" s="326">
        <v>48246.6</v>
      </c>
      <c r="F155" s="326">
        <v>52222</v>
      </c>
      <c r="G155" s="140">
        <f t="shared" si="2"/>
        <v>112218.9</v>
      </c>
    </row>
    <row r="156" spans="1:7" ht="16.5" customHeight="1" x14ac:dyDescent="0.2">
      <c r="A156" s="137" t="s">
        <v>3994</v>
      </c>
      <c r="B156" s="138" t="s">
        <v>3995</v>
      </c>
      <c r="C156" s="139">
        <v>0</v>
      </c>
      <c r="D156" s="139">
        <v>29395.5</v>
      </c>
      <c r="E156" s="139">
        <v>25030.799999999999</v>
      </c>
      <c r="F156" s="139">
        <v>20519.8</v>
      </c>
      <c r="G156" s="140">
        <f t="shared" si="2"/>
        <v>74946.100000000006</v>
      </c>
    </row>
    <row r="157" spans="1:7" ht="16.5" customHeight="1" x14ac:dyDescent="0.2">
      <c r="A157" s="137" t="s">
        <v>3996</v>
      </c>
      <c r="B157" s="138" t="s">
        <v>3997</v>
      </c>
      <c r="C157" s="139">
        <v>0</v>
      </c>
      <c r="D157" s="139">
        <v>29406.9</v>
      </c>
      <c r="E157" s="139">
        <v>27858</v>
      </c>
      <c r="F157" s="139">
        <v>26032.2</v>
      </c>
      <c r="G157" s="140">
        <f t="shared" si="2"/>
        <v>83297.100000000006</v>
      </c>
    </row>
    <row r="158" spans="1:7" ht="16.5" customHeight="1" x14ac:dyDescent="0.2">
      <c r="A158" s="137" t="s">
        <v>3998</v>
      </c>
      <c r="B158" s="138" t="s">
        <v>3999</v>
      </c>
      <c r="C158" s="141">
        <v>2348.6999999999998</v>
      </c>
      <c r="D158" s="141">
        <v>0</v>
      </c>
      <c r="E158" s="326">
        <v>29310.7</v>
      </c>
      <c r="F158" s="326">
        <v>18319.5</v>
      </c>
      <c r="G158" s="140">
        <f t="shared" si="2"/>
        <v>49978.9</v>
      </c>
    </row>
    <row r="159" spans="1:7" ht="16.5" customHeight="1" x14ac:dyDescent="0.2">
      <c r="A159" s="137" t="s">
        <v>4000</v>
      </c>
      <c r="B159" s="138" t="s">
        <v>4001</v>
      </c>
      <c r="C159" s="141">
        <v>6048.1</v>
      </c>
      <c r="D159" s="141">
        <v>0</v>
      </c>
      <c r="E159" s="326">
        <v>33207.800000000003</v>
      </c>
      <c r="F159" s="326">
        <v>16325.5</v>
      </c>
      <c r="G159" s="140">
        <f t="shared" si="2"/>
        <v>55581.4</v>
      </c>
    </row>
    <row r="160" spans="1:7" ht="16.5" customHeight="1" x14ac:dyDescent="0.2">
      <c r="A160" s="137" t="s">
        <v>4002</v>
      </c>
      <c r="B160" s="138" t="s">
        <v>4003</v>
      </c>
      <c r="C160" s="141">
        <v>4344.7</v>
      </c>
      <c r="D160" s="141">
        <v>0</v>
      </c>
      <c r="E160" s="326">
        <v>36991.1</v>
      </c>
      <c r="F160" s="326">
        <v>17412.7</v>
      </c>
      <c r="G160" s="140">
        <f t="shared" si="2"/>
        <v>58748.5</v>
      </c>
    </row>
    <row r="161" spans="1:7" ht="16.5" customHeight="1" x14ac:dyDescent="0.2">
      <c r="A161" s="137" t="s">
        <v>4004</v>
      </c>
      <c r="B161" s="138" t="s">
        <v>1721</v>
      </c>
      <c r="C161" s="141">
        <v>0</v>
      </c>
      <c r="D161" s="141">
        <v>0</v>
      </c>
      <c r="E161" s="326">
        <v>27082.1</v>
      </c>
      <c r="F161" s="326">
        <v>12192.2</v>
      </c>
      <c r="G161" s="140">
        <f t="shared" si="2"/>
        <v>39274.300000000003</v>
      </c>
    </row>
    <row r="162" spans="1:7" ht="16.5" customHeight="1" x14ac:dyDescent="0.2">
      <c r="A162" s="137" t="s">
        <v>1722</v>
      </c>
      <c r="B162" s="138" t="s">
        <v>1723</v>
      </c>
      <c r="C162" s="141">
        <v>299.8</v>
      </c>
      <c r="D162" s="141">
        <v>0</v>
      </c>
      <c r="E162" s="326">
        <v>53951.3</v>
      </c>
      <c r="F162" s="326">
        <v>50045.9</v>
      </c>
      <c r="G162" s="140">
        <f t="shared" si="2"/>
        <v>104297</v>
      </c>
    </row>
    <row r="163" spans="1:7" ht="16.5" customHeight="1" x14ac:dyDescent="0.2">
      <c r="A163" s="137" t="s">
        <v>1724</v>
      </c>
      <c r="B163" s="138" t="s">
        <v>1725</v>
      </c>
      <c r="C163" s="141">
        <v>10786.2</v>
      </c>
      <c r="D163" s="141">
        <v>0</v>
      </c>
      <c r="E163" s="326">
        <v>50295.3</v>
      </c>
      <c r="F163" s="326">
        <v>27054.6</v>
      </c>
      <c r="G163" s="140">
        <f t="shared" si="2"/>
        <v>88136.1</v>
      </c>
    </row>
    <row r="164" spans="1:7" ht="16.5" customHeight="1" x14ac:dyDescent="0.2">
      <c r="A164" s="137" t="s">
        <v>1726</v>
      </c>
      <c r="B164" s="138" t="s">
        <v>2393</v>
      </c>
      <c r="C164" s="141">
        <v>0</v>
      </c>
      <c r="D164" s="141">
        <v>5252.9</v>
      </c>
      <c r="E164" s="326">
        <v>75951.7</v>
      </c>
      <c r="F164" s="326">
        <v>49944.5</v>
      </c>
      <c r="G164" s="140">
        <f t="shared" si="2"/>
        <v>131149.09999999998</v>
      </c>
    </row>
    <row r="165" spans="1:7" ht="16.5" customHeight="1" x14ac:dyDescent="0.2">
      <c r="A165" s="137" t="s">
        <v>2394</v>
      </c>
      <c r="B165" s="138" t="s">
        <v>2395</v>
      </c>
      <c r="C165" s="141">
        <v>2811.2</v>
      </c>
      <c r="D165" s="141">
        <v>0</v>
      </c>
      <c r="E165" s="326">
        <v>11419.6</v>
      </c>
      <c r="F165" s="326">
        <v>5418.1</v>
      </c>
      <c r="G165" s="140">
        <f t="shared" si="2"/>
        <v>19648.900000000001</v>
      </c>
    </row>
    <row r="166" spans="1:7" ht="16.5" customHeight="1" x14ac:dyDescent="0.2">
      <c r="A166" s="137" t="s">
        <v>2396</v>
      </c>
      <c r="B166" s="138" t="s">
        <v>2397</v>
      </c>
      <c r="C166" s="141">
        <v>11948.5</v>
      </c>
      <c r="D166" s="141">
        <v>0</v>
      </c>
      <c r="E166" s="326">
        <v>39265</v>
      </c>
      <c r="F166" s="326">
        <v>22053.200000000001</v>
      </c>
      <c r="G166" s="140">
        <f t="shared" si="2"/>
        <v>73266.7</v>
      </c>
    </row>
    <row r="167" spans="1:7" ht="16.5" customHeight="1" x14ac:dyDescent="0.2">
      <c r="A167" s="137" t="s">
        <v>2398</v>
      </c>
      <c r="B167" s="138" t="s">
        <v>2399</v>
      </c>
      <c r="C167" s="141">
        <v>2510</v>
      </c>
      <c r="D167" s="141">
        <v>0</v>
      </c>
      <c r="E167" s="326">
        <v>28578.799999999999</v>
      </c>
      <c r="F167" s="326">
        <v>13838.5</v>
      </c>
      <c r="G167" s="140">
        <f t="shared" si="2"/>
        <v>44927.3</v>
      </c>
    </row>
    <row r="168" spans="1:7" ht="16.5" customHeight="1" x14ac:dyDescent="0.2">
      <c r="A168" s="137" t="s">
        <v>2400</v>
      </c>
      <c r="B168" s="138" t="s">
        <v>2401</v>
      </c>
      <c r="C168" s="141">
        <v>1787.8</v>
      </c>
      <c r="D168" s="141">
        <v>0</v>
      </c>
      <c r="E168" s="326">
        <v>47552</v>
      </c>
      <c r="F168" s="326">
        <v>21843.5</v>
      </c>
      <c r="G168" s="140">
        <f t="shared" si="2"/>
        <v>71183.3</v>
      </c>
    </row>
    <row r="169" spans="1:7" ht="16.5" customHeight="1" x14ac:dyDescent="0.2">
      <c r="A169" s="137" t="s">
        <v>2402</v>
      </c>
      <c r="B169" s="138" t="s">
        <v>2403</v>
      </c>
      <c r="C169" s="141">
        <v>11507.6</v>
      </c>
      <c r="D169" s="141">
        <v>0</v>
      </c>
      <c r="E169" s="326">
        <v>63527.7</v>
      </c>
      <c r="F169" s="326">
        <v>32314</v>
      </c>
      <c r="G169" s="140">
        <f t="shared" si="2"/>
        <v>107349.3</v>
      </c>
    </row>
    <row r="170" spans="1:7" ht="16.5" customHeight="1" x14ac:dyDescent="0.2">
      <c r="A170" s="137" t="s">
        <v>2404</v>
      </c>
      <c r="B170" s="138" t="s">
        <v>2405</v>
      </c>
      <c r="C170" s="141">
        <v>465.2</v>
      </c>
      <c r="D170" s="141">
        <v>0</v>
      </c>
      <c r="E170" s="326">
        <v>45401</v>
      </c>
      <c r="F170" s="326">
        <v>28482.5</v>
      </c>
      <c r="G170" s="140">
        <f t="shared" si="2"/>
        <v>74348.7</v>
      </c>
    </row>
    <row r="171" spans="1:7" ht="16.5" customHeight="1" x14ac:dyDescent="0.2">
      <c r="A171" s="137" t="s">
        <v>2406</v>
      </c>
      <c r="B171" s="138" t="s">
        <v>2407</v>
      </c>
      <c r="C171" s="141">
        <v>5630.4</v>
      </c>
      <c r="D171" s="141">
        <v>0</v>
      </c>
      <c r="E171" s="326">
        <v>45700.3</v>
      </c>
      <c r="F171" s="326">
        <v>22410.7</v>
      </c>
      <c r="G171" s="140">
        <f t="shared" si="2"/>
        <v>73741.400000000009</v>
      </c>
    </row>
    <row r="172" spans="1:7" ht="16.5" customHeight="1" x14ac:dyDescent="0.2">
      <c r="A172" s="137" t="s">
        <v>2408</v>
      </c>
      <c r="B172" s="138" t="s">
        <v>2409</v>
      </c>
      <c r="C172" s="141">
        <v>6286.3</v>
      </c>
      <c r="D172" s="141">
        <v>0</v>
      </c>
      <c r="E172" s="326">
        <v>40017.599999999999</v>
      </c>
      <c r="F172" s="326">
        <v>17651.3</v>
      </c>
      <c r="G172" s="140">
        <f t="shared" si="2"/>
        <v>63955.199999999997</v>
      </c>
    </row>
    <row r="173" spans="1:7" ht="16.5" customHeight="1" x14ac:dyDescent="0.2">
      <c r="A173" s="137" t="s">
        <v>2410</v>
      </c>
      <c r="B173" s="138" t="s">
        <v>12</v>
      </c>
      <c r="C173" s="141">
        <v>1924.7</v>
      </c>
      <c r="D173" s="141">
        <v>0</v>
      </c>
      <c r="E173" s="326">
        <v>26401.1</v>
      </c>
      <c r="F173" s="326">
        <v>12782.5</v>
      </c>
      <c r="G173" s="140">
        <f t="shared" si="2"/>
        <v>41108.300000000003</v>
      </c>
    </row>
    <row r="174" spans="1:7" ht="16.5" customHeight="1" x14ac:dyDescent="0.2">
      <c r="A174" s="137" t="s">
        <v>13</v>
      </c>
      <c r="B174" s="138" t="s">
        <v>14</v>
      </c>
      <c r="C174" s="141">
        <v>21021.7</v>
      </c>
      <c r="D174" s="141">
        <v>0</v>
      </c>
      <c r="E174" s="326">
        <v>79341.2</v>
      </c>
      <c r="F174" s="326">
        <v>30281.5</v>
      </c>
      <c r="G174" s="140">
        <f t="shared" si="2"/>
        <v>130644.4</v>
      </c>
    </row>
    <row r="175" spans="1:7" ht="16.5" customHeight="1" x14ac:dyDescent="0.2">
      <c r="A175" s="137" t="s">
        <v>15</v>
      </c>
      <c r="B175" s="138" t="s">
        <v>16</v>
      </c>
      <c r="C175" s="141">
        <v>9273.5</v>
      </c>
      <c r="D175" s="141">
        <v>0</v>
      </c>
      <c r="E175" s="326">
        <v>31573.4</v>
      </c>
      <c r="F175" s="326">
        <v>13219.2</v>
      </c>
      <c r="G175" s="140">
        <f t="shared" si="2"/>
        <v>54066.100000000006</v>
      </c>
    </row>
    <row r="176" spans="1:7" ht="16.5" customHeight="1" x14ac:dyDescent="0.2">
      <c r="A176" s="137" t="s">
        <v>17</v>
      </c>
      <c r="B176" s="138" t="s">
        <v>18</v>
      </c>
      <c r="C176" s="141">
        <v>2906.4</v>
      </c>
      <c r="D176" s="141">
        <v>0</v>
      </c>
      <c r="E176" s="326">
        <v>31750.1</v>
      </c>
      <c r="F176" s="326">
        <v>13987.4</v>
      </c>
      <c r="G176" s="140">
        <f t="shared" ref="G176:G239" si="3">C176+D176+E176+F176</f>
        <v>48643.9</v>
      </c>
    </row>
    <row r="177" spans="1:7" ht="16.5" customHeight="1" x14ac:dyDescent="0.2">
      <c r="A177" s="137" t="s">
        <v>19</v>
      </c>
      <c r="B177" s="138" t="s">
        <v>20</v>
      </c>
      <c r="C177" s="141">
        <v>4163.3999999999996</v>
      </c>
      <c r="D177" s="141">
        <v>0</v>
      </c>
      <c r="E177" s="326">
        <v>32424</v>
      </c>
      <c r="F177" s="326">
        <v>16037.7</v>
      </c>
      <c r="G177" s="140">
        <f t="shared" si="3"/>
        <v>52625.100000000006</v>
      </c>
    </row>
    <row r="178" spans="1:7" ht="16.5" customHeight="1" x14ac:dyDescent="0.2">
      <c r="A178" s="137" t="s">
        <v>21</v>
      </c>
      <c r="B178" s="138" t="s">
        <v>22</v>
      </c>
      <c r="C178" s="141">
        <v>22050.6</v>
      </c>
      <c r="D178" s="141">
        <v>0</v>
      </c>
      <c r="E178" s="326">
        <v>132086.9</v>
      </c>
      <c r="F178" s="326">
        <v>36805.800000000003</v>
      </c>
      <c r="G178" s="140">
        <f t="shared" si="3"/>
        <v>190943.3</v>
      </c>
    </row>
    <row r="179" spans="1:7" ht="16.5" customHeight="1" x14ac:dyDescent="0.2">
      <c r="A179" s="137" t="s">
        <v>23</v>
      </c>
      <c r="B179" s="138" t="s">
        <v>24</v>
      </c>
      <c r="C179" s="141">
        <v>4309.6000000000004</v>
      </c>
      <c r="D179" s="141">
        <v>0</v>
      </c>
      <c r="E179" s="326">
        <v>25250.799999999999</v>
      </c>
      <c r="F179" s="326">
        <v>12170.1</v>
      </c>
      <c r="G179" s="140">
        <f t="shared" si="3"/>
        <v>41730.5</v>
      </c>
    </row>
    <row r="180" spans="1:7" ht="16.5" customHeight="1" x14ac:dyDescent="0.2">
      <c r="A180" s="137" t="s">
        <v>25</v>
      </c>
      <c r="B180" s="138" t="s">
        <v>26</v>
      </c>
      <c r="C180" s="141">
        <v>13846.3</v>
      </c>
      <c r="D180" s="141">
        <v>0</v>
      </c>
      <c r="E180" s="326">
        <v>49284.9</v>
      </c>
      <c r="F180" s="326">
        <v>28751.8</v>
      </c>
      <c r="G180" s="140">
        <f t="shared" si="3"/>
        <v>91883</v>
      </c>
    </row>
    <row r="181" spans="1:7" ht="16.5" customHeight="1" x14ac:dyDescent="0.2">
      <c r="A181" s="137" t="s">
        <v>27</v>
      </c>
      <c r="B181" s="138" t="s">
        <v>28</v>
      </c>
      <c r="C181" s="141">
        <v>13494.2</v>
      </c>
      <c r="D181" s="141">
        <v>0</v>
      </c>
      <c r="E181" s="326">
        <v>69749.899999999994</v>
      </c>
      <c r="F181" s="326">
        <v>36960.9</v>
      </c>
      <c r="G181" s="140">
        <f t="shared" si="3"/>
        <v>120205</v>
      </c>
    </row>
    <row r="182" spans="1:7" ht="16.5" customHeight="1" x14ac:dyDescent="0.2">
      <c r="A182" s="137" t="s">
        <v>29</v>
      </c>
      <c r="B182" s="138" t="s">
        <v>30</v>
      </c>
      <c r="C182" s="141">
        <v>13041.2</v>
      </c>
      <c r="D182" s="141">
        <v>0</v>
      </c>
      <c r="E182" s="326">
        <v>79376.5</v>
      </c>
      <c r="F182" s="326">
        <v>32188.3</v>
      </c>
      <c r="G182" s="140">
        <f t="shared" si="3"/>
        <v>124606</v>
      </c>
    </row>
    <row r="183" spans="1:7" ht="16.5" customHeight="1" x14ac:dyDescent="0.2">
      <c r="A183" s="137" t="s">
        <v>31</v>
      </c>
      <c r="B183" s="138" t="s">
        <v>32</v>
      </c>
      <c r="C183" s="141">
        <v>2330.9</v>
      </c>
      <c r="D183" s="141">
        <v>0</v>
      </c>
      <c r="E183" s="326">
        <v>31792.7</v>
      </c>
      <c r="F183" s="326">
        <v>14661.9</v>
      </c>
      <c r="G183" s="140">
        <f t="shared" si="3"/>
        <v>48785.5</v>
      </c>
    </row>
    <row r="184" spans="1:7" ht="16.5" customHeight="1" x14ac:dyDescent="0.2">
      <c r="A184" s="137" t="s">
        <v>33</v>
      </c>
      <c r="B184" s="138" t="s">
        <v>34</v>
      </c>
      <c r="C184" s="141">
        <v>5741.4</v>
      </c>
      <c r="D184" s="141">
        <v>0</v>
      </c>
      <c r="E184" s="326">
        <v>37997.800000000003</v>
      </c>
      <c r="F184" s="326">
        <v>16404.400000000001</v>
      </c>
      <c r="G184" s="140">
        <f t="shared" si="3"/>
        <v>60143.600000000006</v>
      </c>
    </row>
    <row r="185" spans="1:7" ht="16.5" customHeight="1" x14ac:dyDescent="0.2">
      <c r="A185" s="137" t="s">
        <v>35</v>
      </c>
      <c r="B185" s="138" t="s">
        <v>36</v>
      </c>
      <c r="C185" s="141">
        <v>15437.4</v>
      </c>
      <c r="D185" s="141">
        <v>0</v>
      </c>
      <c r="E185" s="326">
        <v>72699.7</v>
      </c>
      <c r="F185" s="326">
        <v>39467.800000000003</v>
      </c>
      <c r="G185" s="140">
        <f t="shared" si="3"/>
        <v>127604.9</v>
      </c>
    </row>
    <row r="186" spans="1:7" ht="16.5" customHeight="1" x14ac:dyDescent="0.2">
      <c r="A186" s="137" t="s">
        <v>37</v>
      </c>
      <c r="B186" s="138" t="s">
        <v>38</v>
      </c>
      <c r="C186" s="141">
        <v>1169.9000000000001</v>
      </c>
      <c r="D186" s="141">
        <v>0</v>
      </c>
      <c r="E186" s="326">
        <v>13533.2</v>
      </c>
      <c r="F186" s="326">
        <v>3633.6</v>
      </c>
      <c r="G186" s="140">
        <f t="shared" si="3"/>
        <v>18336.7</v>
      </c>
    </row>
    <row r="187" spans="1:7" ht="16.5" customHeight="1" x14ac:dyDescent="0.2">
      <c r="A187" s="137" t="s">
        <v>39</v>
      </c>
      <c r="B187" s="145" t="s">
        <v>40</v>
      </c>
      <c r="C187" s="141">
        <v>9284.6</v>
      </c>
      <c r="D187" s="141">
        <v>0</v>
      </c>
      <c r="E187" s="326">
        <v>47379.5</v>
      </c>
      <c r="F187" s="326">
        <v>31621.4</v>
      </c>
      <c r="G187" s="140">
        <f t="shared" si="3"/>
        <v>88285.5</v>
      </c>
    </row>
    <row r="188" spans="1:7" ht="16.5" customHeight="1" x14ac:dyDescent="0.2">
      <c r="A188" s="137" t="s">
        <v>41</v>
      </c>
      <c r="B188" s="138" t="s">
        <v>42</v>
      </c>
      <c r="C188" s="141">
        <v>0</v>
      </c>
      <c r="D188" s="141">
        <v>0</v>
      </c>
      <c r="E188" s="326">
        <v>57846.400000000001</v>
      </c>
      <c r="F188" s="326">
        <v>30477.599999999999</v>
      </c>
      <c r="G188" s="140">
        <f t="shared" si="3"/>
        <v>88324</v>
      </c>
    </row>
    <row r="189" spans="1:7" ht="16.5" customHeight="1" x14ac:dyDescent="0.2">
      <c r="A189" s="137" t="s">
        <v>43</v>
      </c>
      <c r="B189" s="138" t="s">
        <v>44</v>
      </c>
      <c r="C189" s="141">
        <v>18057.8</v>
      </c>
      <c r="D189" s="141">
        <v>0</v>
      </c>
      <c r="E189" s="326">
        <v>116533.4</v>
      </c>
      <c r="F189" s="326">
        <v>46940.6</v>
      </c>
      <c r="G189" s="140">
        <f t="shared" si="3"/>
        <v>181531.8</v>
      </c>
    </row>
    <row r="190" spans="1:7" ht="16.5" customHeight="1" x14ac:dyDescent="0.2">
      <c r="A190" s="137" t="s">
        <v>45</v>
      </c>
      <c r="B190" s="138" t="s">
        <v>46</v>
      </c>
      <c r="C190" s="141">
        <v>0</v>
      </c>
      <c r="D190" s="141">
        <v>0</v>
      </c>
      <c r="E190" s="326">
        <v>26518.9</v>
      </c>
      <c r="F190" s="326">
        <v>11863.7</v>
      </c>
      <c r="G190" s="140">
        <f t="shared" si="3"/>
        <v>38382.600000000006</v>
      </c>
    </row>
    <row r="191" spans="1:7" ht="16.5" customHeight="1" x14ac:dyDescent="0.2">
      <c r="A191" s="137" t="s">
        <v>47</v>
      </c>
      <c r="B191" s="138" t="s">
        <v>48</v>
      </c>
      <c r="C191" s="141">
        <v>2061.5</v>
      </c>
      <c r="D191" s="141">
        <v>0</v>
      </c>
      <c r="E191" s="326">
        <v>21712.3</v>
      </c>
      <c r="F191" s="326">
        <v>8549.1</v>
      </c>
      <c r="G191" s="140">
        <f t="shared" si="3"/>
        <v>32322.9</v>
      </c>
    </row>
    <row r="192" spans="1:7" ht="16.5" customHeight="1" x14ac:dyDescent="0.2">
      <c r="A192" s="137" t="s">
        <v>49</v>
      </c>
      <c r="B192" s="138" t="s">
        <v>50</v>
      </c>
      <c r="C192" s="141">
        <v>0</v>
      </c>
      <c r="D192" s="141">
        <v>0</v>
      </c>
      <c r="E192" s="326">
        <v>38193.699999999997</v>
      </c>
      <c r="F192" s="326">
        <v>21087.3</v>
      </c>
      <c r="G192" s="140">
        <f t="shared" si="3"/>
        <v>59281</v>
      </c>
    </row>
    <row r="193" spans="1:7" ht="16.5" customHeight="1" x14ac:dyDescent="0.2">
      <c r="A193" s="137" t="s">
        <v>51</v>
      </c>
      <c r="B193" s="138" t="s">
        <v>52</v>
      </c>
      <c r="C193" s="141">
        <v>5554.3</v>
      </c>
      <c r="D193" s="141">
        <v>0</v>
      </c>
      <c r="E193" s="326">
        <v>37841.9</v>
      </c>
      <c r="F193" s="326">
        <v>23857.3</v>
      </c>
      <c r="G193" s="140">
        <f t="shared" si="3"/>
        <v>67253.5</v>
      </c>
    </row>
    <row r="194" spans="1:7" ht="16.5" customHeight="1" x14ac:dyDescent="0.2">
      <c r="A194" s="137" t="s">
        <v>53</v>
      </c>
      <c r="B194" s="138" t="s">
        <v>54</v>
      </c>
      <c r="C194" s="141">
        <v>17263.8</v>
      </c>
      <c r="D194" s="141">
        <v>0</v>
      </c>
      <c r="E194" s="326">
        <v>94122</v>
      </c>
      <c r="F194" s="326">
        <v>40684.799999999996</v>
      </c>
      <c r="G194" s="140">
        <f t="shared" si="3"/>
        <v>152070.6</v>
      </c>
    </row>
    <row r="195" spans="1:7" ht="16.5" customHeight="1" x14ac:dyDescent="0.2">
      <c r="A195" s="137" t="s">
        <v>55</v>
      </c>
      <c r="B195" s="138" t="s">
        <v>56</v>
      </c>
      <c r="C195" s="141">
        <v>5329.6</v>
      </c>
      <c r="D195" s="141">
        <v>0</v>
      </c>
      <c r="E195" s="326">
        <v>36672.400000000001</v>
      </c>
      <c r="F195" s="326">
        <v>21519.7</v>
      </c>
      <c r="G195" s="140">
        <f t="shared" si="3"/>
        <v>63521.7</v>
      </c>
    </row>
    <row r="196" spans="1:7" ht="16.5" customHeight="1" x14ac:dyDescent="0.2">
      <c r="A196" s="137" t="s">
        <v>57</v>
      </c>
      <c r="B196" s="138" t="s">
        <v>58</v>
      </c>
      <c r="C196" s="141">
        <v>22545.7</v>
      </c>
      <c r="D196" s="141">
        <v>0</v>
      </c>
      <c r="E196" s="326">
        <v>67757.8</v>
      </c>
      <c r="F196" s="326">
        <v>41026.1</v>
      </c>
      <c r="G196" s="140">
        <f t="shared" si="3"/>
        <v>131329.60000000001</v>
      </c>
    </row>
    <row r="197" spans="1:7" ht="16.5" customHeight="1" x14ac:dyDescent="0.2">
      <c r="A197" s="137" t="s">
        <v>59</v>
      </c>
      <c r="B197" s="138" t="s">
        <v>60</v>
      </c>
      <c r="C197" s="141">
        <v>5570.4</v>
      </c>
      <c r="D197" s="141">
        <v>0</v>
      </c>
      <c r="E197" s="326">
        <v>33639.199999999997</v>
      </c>
      <c r="F197" s="326">
        <v>20634</v>
      </c>
      <c r="G197" s="140">
        <f t="shared" si="3"/>
        <v>59843.6</v>
      </c>
    </row>
    <row r="198" spans="1:7" ht="16.5" customHeight="1" x14ac:dyDescent="0.2">
      <c r="A198" s="137" t="s">
        <v>61</v>
      </c>
      <c r="B198" s="138" t="s">
        <v>62</v>
      </c>
      <c r="C198" s="141">
        <v>0</v>
      </c>
      <c r="D198" s="141">
        <v>35633.1</v>
      </c>
      <c r="E198" s="326">
        <v>63622.8</v>
      </c>
      <c r="F198" s="326">
        <v>32051.7</v>
      </c>
      <c r="G198" s="140">
        <f t="shared" si="3"/>
        <v>131307.6</v>
      </c>
    </row>
    <row r="199" spans="1:7" ht="16.5" customHeight="1" x14ac:dyDescent="0.2">
      <c r="A199" s="137" t="s">
        <v>63</v>
      </c>
      <c r="B199" s="138" t="s">
        <v>64</v>
      </c>
      <c r="C199" s="141">
        <v>1818</v>
      </c>
      <c r="D199" s="141">
        <v>0</v>
      </c>
      <c r="E199" s="326">
        <v>22510.799999999999</v>
      </c>
      <c r="F199" s="326">
        <v>10423.200000000001</v>
      </c>
      <c r="G199" s="140">
        <f t="shared" si="3"/>
        <v>34752</v>
      </c>
    </row>
    <row r="200" spans="1:7" ht="16.5" customHeight="1" x14ac:dyDescent="0.2">
      <c r="A200" s="137" t="s">
        <v>65</v>
      </c>
      <c r="B200" s="138" t="s">
        <v>66</v>
      </c>
      <c r="C200" s="141">
        <v>12743.2</v>
      </c>
      <c r="D200" s="141">
        <v>0</v>
      </c>
      <c r="E200" s="326">
        <v>64646</v>
      </c>
      <c r="F200" s="326">
        <v>33557.5</v>
      </c>
      <c r="G200" s="140">
        <f t="shared" si="3"/>
        <v>110946.7</v>
      </c>
    </row>
    <row r="201" spans="1:7" ht="16.5" customHeight="1" x14ac:dyDescent="0.2">
      <c r="A201" s="137" t="s">
        <v>67</v>
      </c>
      <c r="B201" s="138" t="s">
        <v>68</v>
      </c>
      <c r="C201" s="141">
        <v>12174.6</v>
      </c>
      <c r="D201" s="141">
        <v>0</v>
      </c>
      <c r="E201" s="326">
        <v>42942.9</v>
      </c>
      <c r="F201" s="326">
        <v>23787.8</v>
      </c>
      <c r="G201" s="140">
        <f t="shared" si="3"/>
        <v>78905.3</v>
      </c>
    </row>
    <row r="202" spans="1:7" ht="16.5" customHeight="1" x14ac:dyDescent="0.2">
      <c r="A202" s="137" t="s">
        <v>69</v>
      </c>
      <c r="B202" s="138" t="s">
        <v>70</v>
      </c>
      <c r="C202" s="141">
        <v>2087.5</v>
      </c>
      <c r="D202" s="141">
        <v>0</v>
      </c>
      <c r="E202" s="326">
        <v>25384.400000000001</v>
      </c>
      <c r="F202" s="326">
        <v>10771.1</v>
      </c>
      <c r="G202" s="140">
        <f t="shared" si="3"/>
        <v>38243</v>
      </c>
    </row>
    <row r="203" spans="1:7" ht="16.5" customHeight="1" x14ac:dyDescent="0.2">
      <c r="A203" s="137" t="s">
        <v>71</v>
      </c>
      <c r="B203" s="138" t="s">
        <v>72</v>
      </c>
      <c r="C203" s="141">
        <v>0</v>
      </c>
      <c r="D203" s="141">
        <v>2524.1999999999998</v>
      </c>
      <c r="E203" s="326">
        <v>76080.5</v>
      </c>
      <c r="F203" s="326">
        <v>34735.599999999999</v>
      </c>
      <c r="G203" s="140">
        <f t="shared" si="3"/>
        <v>113340.29999999999</v>
      </c>
    </row>
    <row r="204" spans="1:7" ht="16.5" customHeight="1" x14ac:dyDescent="0.2">
      <c r="A204" s="137" t="s">
        <v>73</v>
      </c>
      <c r="B204" s="138" t="s">
        <v>74</v>
      </c>
      <c r="C204" s="141">
        <v>5953</v>
      </c>
      <c r="D204" s="141">
        <v>0</v>
      </c>
      <c r="E204" s="326">
        <v>68244.3</v>
      </c>
      <c r="F204" s="326">
        <v>33788.1</v>
      </c>
      <c r="G204" s="140">
        <f t="shared" si="3"/>
        <v>107985.4</v>
      </c>
    </row>
    <row r="205" spans="1:7" ht="16.5" customHeight="1" x14ac:dyDescent="0.2">
      <c r="A205" s="137" t="s">
        <v>75</v>
      </c>
      <c r="B205" s="138" t="s">
        <v>76</v>
      </c>
      <c r="C205" s="141">
        <v>3284.2</v>
      </c>
      <c r="D205" s="141">
        <v>0</v>
      </c>
      <c r="E205" s="326">
        <v>22986.7</v>
      </c>
      <c r="F205" s="326">
        <v>9201.2999999999993</v>
      </c>
      <c r="G205" s="140">
        <f t="shared" si="3"/>
        <v>35472.199999999997</v>
      </c>
    </row>
    <row r="206" spans="1:7" ht="16.5" customHeight="1" x14ac:dyDescent="0.2">
      <c r="A206" s="137" t="s">
        <v>77</v>
      </c>
      <c r="B206" s="145" t="s">
        <v>78</v>
      </c>
      <c r="C206" s="141">
        <v>3486.6</v>
      </c>
      <c r="D206" s="141">
        <v>0</v>
      </c>
      <c r="E206" s="326">
        <v>29710.9</v>
      </c>
      <c r="F206" s="326">
        <v>16334.9</v>
      </c>
      <c r="G206" s="140">
        <f t="shared" si="3"/>
        <v>49532.4</v>
      </c>
    </row>
    <row r="207" spans="1:7" ht="16.5" customHeight="1" x14ac:dyDescent="0.2">
      <c r="A207" s="137" t="s">
        <v>79</v>
      </c>
      <c r="B207" s="138" t="s">
        <v>575</v>
      </c>
      <c r="C207" s="141">
        <v>12734.8</v>
      </c>
      <c r="D207" s="141">
        <v>0</v>
      </c>
      <c r="E207" s="326">
        <v>57996.800000000003</v>
      </c>
      <c r="F207" s="326">
        <v>27580.7</v>
      </c>
      <c r="G207" s="140">
        <f t="shared" si="3"/>
        <v>98312.3</v>
      </c>
    </row>
    <row r="208" spans="1:7" ht="16.5" customHeight="1" x14ac:dyDescent="0.2">
      <c r="A208" s="137" t="s">
        <v>80</v>
      </c>
      <c r="B208" s="138" t="s">
        <v>81</v>
      </c>
      <c r="C208" s="141">
        <v>18540.2</v>
      </c>
      <c r="D208" s="141">
        <v>0</v>
      </c>
      <c r="E208" s="326">
        <v>74055.899999999994</v>
      </c>
      <c r="F208" s="326">
        <v>31204.9</v>
      </c>
      <c r="G208" s="140">
        <f t="shared" si="3"/>
        <v>123801</v>
      </c>
    </row>
    <row r="209" spans="1:7" ht="16.5" customHeight="1" x14ac:dyDescent="0.2">
      <c r="A209" s="137" t="s">
        <v>82</v>
      </c>
      <c r="B209" s="138" t="s">
        <v>83</v>
      </c>
      <c r="C209" s="141">
        <v>3683.1</v>
      </c>
      <c r="D209" s="141">
        <v>0</v>
      </c>
      <c r="E209" s="326">
        <v>33557.800000000003</v>
      </c>
      <c r="F209" s="326">
        <v>19534.2</v>
      </c>
      <c r="G209" s="140">
        <f t="shared" si="3"/>
        <v>56775.100000000006</v>
      </c>
    </row>
    <row r="210" spans="1:7" ht="16.5" customHeight="1" x14ac:dyDescent="0.2">
      <c r="A210" s="137" t="s">
        <v>84</v>
      </c>
      <c r="B210" s="138" t="s">
        <v>85</v>
      </c>
      <c r="C210" s="141">
        <v>0</v>
      </c>
      <c r="D210" s="141">
        <v>3854.8</v>
      </c>
      <c r="E210" s="326">
        <v>18462.400000000001</v>
      </c>
      <c r="F210" s="326">
        <v>10183.5</v>
      </c>
      <c r="G210" s="140">
        <f t="shared" si="3"/>
        <v>32500.7</v>
      </c>
    </row>
    <row r="211" spans="1:7" ht="16.5" customHeight="1" x14ac:dyDescent="0.2">
      <c r="A211" s="137" t="s">
        <v>86</v>
      </c>
      <c r="B211" s="138" t="s">
        <v>87</v>
      </c>
      <c r="C211" s="141">
        <v>0</v>
      </c>
      <c r="D211" s="141">
        <v>0</v>
      </c>
      <c r="E211" s="326">
        <v>62235</v>
      </c>
      <c r="F211" s="326">
        <v>39204.6</v>
      </c>
      <c r="G211" s="140">
        <f t="shared" si="3"/>
        <v>101439.6</v>
      </c>
    </row>
    <row r="212" spans="1:7" ht="16.5" customHeight="1" x14ac:dyDescent="0.2">
      <c r="A212" s="137" t="s">
        <v>88</v>
      </c>
      <c r="B212" s="154" t="s">
        <v>89</v>
      </c>
      <c r="C212" s="141">
        <v>7214.6</v>
      </c>
      <c r="D212" s="141">
        <v>0</v>
      </c>
      <c r="E212" s="326">
        <v>35206.800000000003</v>
      </c>
      <c r="F212" s="326">
        <v>19880.7</v>
      </c>
      <c r="G212" s="140">
        <f t="shared" si="3"/>
        <v>62302.100000000006</v>
      </c>
    </row>
    <row r="213" spans="1:7" ht="16.5" customHeight="1" x14ac:dyDescent="0.2">
      <c r="A213" s="137" t="s">
        <v>90</v>
      </c>
      <c r="B213" s="154" t="s">
        <v>91</v>
      </c>
      <c r="C213" s="141">
        <v>0</v>
      </c>
      <c r="D213" s="141">
        <v>0</v>
      </c>
      <c r="E213" s="326">
        <v>77526.100000000006</v>
      </c>
      <c r="F213" s="326">
        <v>35496.800000000003</v>
      </c>
      <c r="G213" s="140">
        <f t="shared" si="3"/>
        <v>113022.90000000001</v>
      </c>
    </row>
    <row r="214" spans="1:7" ht="16.5" customHeight="1" x14ac:dyDescent="0.2">
      <c r="A214" s="137" t="s">
        <v>92</v>
      </c>
      <c r="B214" s="155" t="s">
        <v>93</v>
      </c>
      <c r="C214" s="141">
        <v>1273.5999999999999</v>
      </c>
      <c r="D214" s="141">
        <v>0</v>
      </c>
      <c r="E214" s="326">
        <v>22190.9</v>
      </c>
      <c r="F214" s="326">
        <v>13202.3</v>
      </c>
      <c r="G214" s="140">
        <f t="shared" si="3"/>
        <v>36666.800000000003</v>
      </c>
    </row>
    <row r="215" spans="1:7" ht="16.5" customHeight="1" x14ac:dyDescent="0.2">
      <c r="A215" s="137" t="s">
        <v>94</v>
      </c>
      <c r="B215" s="138" t="s">
        <v>95</v>
      </c>
      <c r="C215" s="141">
        <v>7574.5</v>
      </c>
      <c r="D215" s="141">
        <v>0</v>
      </c>
      <c r="E215" s="326">
        <v>35353.5</v>
      </c>
      <c r="F215" s="326">
        <v>16639.2</v>
      </c>
      <c r="G215" s="140">
        <f t="shared" si="3"/>
        <v>59567.199999999997</v>
      </c>
    </row>
    <row r="216" spans="1:7" ht="16.5" customHeight="1" x14ac:dyDescent="0.2">
      <c r="A216" s="137" t="s">
        <v>96</v>
      </c>
      <c r="B216" s="138" t="s">
        <v>97</v>
      </c>
      <c r="C216" s="141">
        <v>527.4</v>
      </c>
      <c r="D216" s="141">
        <v>0</v>
      </c>
      <c r="E216" s="326">
        <v>13350.1</v>
      </c>
      <c r="F216" s="326">
        <v>4917.8</v>
      </c>
      <c r="G216" s="140">
        <f t="shared" si="3"/>
        <v>18795.3</v>
      </c>
    </row>
    <row r="217" spans="1:7" ht="16.5" customHeight="1" x14ac:dyDescent="0.2">
      <c r="A217" s="137" t="s">
        <v>98</v>
      </c>
      <c r="B217" s="138" t="s">
        <v>99</v>
      </c>
      <c r="C217" s="141">
        <v>0</v>
      </c>
      <c r="D217" s="141">
        <v>0</v>
      </c>
      <c r="E217" s="326">
        <v>27617.200000000001</v>
      </c>
      <c r="F217" s="326">
        <v>13721.4</v>
      </c>
      <c r="G217" s="140">
        <f t="shared" si="3"/>
        <v>41338.6</v>
      </c>
    </row>
    <row r="218" spans="1:7" ht="16.5" customHeight="1" x14ac:dyDescent="0.2">
      <c r="A218" s="137" t="s">
        <v>100</v>
      </c>
      <c r="B218" s="138" t="s">
        <v>101</v>
      </c>
      <c r="C218" s="141">
        <v>2575.8000000000002</v>
      </c>
      <c r="D218" s="141">
        <v>0</v>
      </c>
      <c r="E218" s="326">
        <v>18014.8</v>
      </c>
      <c r="F218" s="326">
        <v>10125.6</v>
      </c>
      <c r="G218" s="140">
        <f t="shared" si="3"/>
        <v>30716.199999999997</v>
      </c>
    </row>
    <row r="219" spans="1:7" ht="16.5" customHeight="1" x14ac:dyDescent="0.2">
      <c r="A219" s="137" t="s">
        <v>102</v>
      </c>
      <c r="B219" s="138" t="s">
        <v>103</v>
      </c>
      <c r="C219" s="141">
        <v>6346.9</v>
      </c>
      <c r="D219" s="141">
        <v>0</v>
      </c>
      <c r="E219" s="326">
        <v>23869.5</v>
      </c>
      <c r="F219" s="326">
        <v>10712.4</v>
      </c>
      <c r="G219" s="140">
        <f t="shared" si="3"/>
        <v>40928.800000000003</v>
      </c>
    </row>
    <row r="220" spans="1:7" ht="16.5" customHeight="1" x14ac:dyDescent="0.2">
      <c r="A220" s="137" t="s">
        <v>104</v>
      </c>
      <c r="B220" s="138" t="s">
        <v>105</v>
      </c>
      <c r="C220" s="141">
        <v>8233.7000000000007</v>
      </c>
      <c r="D220" s="141">
        <v>0</v>
      </c>
      <c r="E220" s="326">
        <v>65814.2</v>
      </c>
      <c r="F220" s="326">
        <v>24597.3</v>
      </c>
      <c r="G220" s="140">
        <f t="shared" si="3"/>
        <v>98645.2</v>
      </c>
    </row>
    <row r="221" spans="1:7" ht="16.5" customHeight="1" x14ac:dyDescent="0.2">
      <c r="A221" s="137" t="s">
        <v>106</v>
      </c>
      <c r="B221" s="138" t="s">
        <v>107</v>
      </c>
      <c r="C221" s="141">
        <v>5194.5</v>
      </c>
      <c r="D221" s="141">
        <v>0</v>
      </c>
      <c r="E221" s="326">
        <v>35904.199999999997</v>
      </c>
      <c r="F221" s="326">
        <v>15569.5</v>
      </c>
      <c r="G221" s="140">
        <f t="shared" si="3"/>
        <v>56668.2</v>
      </c>
    </row>
    <row r="222" spans="1:7" ht="16.5" customHeight="1" x14ac:dyDescent="0.2">
      <c r="A222" s="137" t="s">
        <v>108</v>
      </c>
      <c r="B222" s="145" t="s">
        <v>109</v>
      </c>
      <c r="C222" s="141">
        <v>3356.6</v>
      </c>
      <c r="D222" s="141">
        <v>0</v>
      </c>
      <c r="E222" s="326">
        <v>18890.2</v>
      </c>
      <c r="F222" s="326">
        <v>12226</v>
      </c>
      <c r="G222" s="140">
        <f t="shared" si="3"/>
        <v>34472.800000000003</v>
      </c>
    </row>
    <row r="223" spans="1:7" ht="16.5" customHeight="1" x14ac:dyDescent="0.2">
      <c r="A223" s="137" t="s">
        <v>110</v>
      </c>
      <c r="B223" s="138" t="s">
        <v>111</v>
      </c>
      <c r="C223" s="141">
        <v>3358.6</v>
      </c>
      <c r="D223" s="141">
        <v>0</v>
      </c>
      <c r="E223" s="326">
        <v>49308.1</v>
      </c>
      <c r="F223" s="326">
        <v>32484.400000000001</v>
      </c>
      <c r="G223" s="140">
        <f t="shared" si="3"/>
        <v>85151.1</v>
      </c>
    </row>
    <row r="224" spans="1:7" ht="16.5" customHeight="1" x14ac:dyDescent="0.2">
      <c r="A224" s="137" t="s">
        <v>112</v>
      </c>
      <c r="B224" s="138" t="s">
        <v>113</v>
      </c>
      <c r="C224" s="141">
        <v>3871</v>
      </c>
      <c r="D224" s="141">
        <v>0</v>
      </c>
      <c r="E224" s="326">
        <v>13157.3</v>
      </c>
      <c r="F224" s="326">
        <v>7281.2</v>
      </c>
      <c r="G224" s="140">
        <f t="shared" si="3"/>
        <v>24309.5</v>
      </c>
    </row>
    <row r="225" spans="1:7" ht="16.5" customHeight="1" x14ac:dyDescent="0.2">
      <c r="A225" s="137" t="s">
        <v>114</v>
      </c>
      <c r="B225" s="138" t="s">
        <v>115</v>
      </c>
      <c r="C225" s="141">
        <v>9609.7000000000007</v>
      </c>
      <c r="D225" s="141">
        <v>0</v>
      </c>
      <c r="E225" s="326">
        <v>78963.7</v>
      </c>
      <c r="F225" s="326">
        <v>22051.4</v>
      </c>
      <c r="G225" s="140">
        <f t="shared" si="3"/>
        <v>110624.79999999999</v>
      </c>
    </row>
    <row r="226" spans="1:7" ht="16.5" customHeight="1" x14ac:dyDescent="0.2">
      <c r="A226" s="137" t="s">
        <v>116</v>
      </c>
      <c r="B226" s="138" t="s">
        <v>117</v>
      </c>
      <c r="C226" s="141">
        <v>3935.8</v>
      </c>
      <c r="D226" s="141">
        <v>0</v>
      </c>
      <c r="E226" s="326">
        <v>32825.199999999997</v>
      </c>
      <c r="F226" s="326">
        <v>13877.6</v>
      </c>
      <c r="G226" s="140">
        <f t="shared" si="3"/>
        <v>50638.6</v>
      </c>
    </row>
    <row r="227" spans="1:7" ht="16.5" customHeight="1" x14ac:dyDescent="0.2">
      <c r="A227" s="137" t="s">
        <v>118</v>
      </c>
      <c r="B227" s="138" t="s">
        <v>119</v>
      </c>
      <c r="C227" s="141">
        <v>1956.9</v>
      </c>
      <c r="D227" s="141">
        <v>0</v>
      </c>
      <c r="E227" s="326">
        <v>14328.9</v>
      </c>
      <c r="F227" s="326">
        <v>5346</v>
      </c>
      <c r="G227" s="140">
        <f t="shared" si="3"/>
        <v>21631.8</v>
      </c>
    </row>
    <row r="228" spans="1:7" ht="16.5" customHeight="1" x14ac:dyDescent="0.2">
      <c r="A228" s="137" t="s">
        <v>120</v>
      </c>
      <c r="B228" s="138" t="s">
        <v>121</v>
      </c>
      <c r="C228" s="141">
        <v>20144</v>
      </c>
      <c r="D228" s="141">
        <v>0</v>
      </c>
      <c r="E228" s="326">
        <v>79671</v>
      </c>
      <c r="F228" s="326">
        <v>33180</v>
      </c>
      <c r="G228" s="140">
        <f t="shared" si="3"/>
        <v>132995</v>
      </c>
    </row>
    <row r="229" spans="1:7" ht="16.5" customHeight="1" x14ac:dyDescent="0.2">
      <c r="A229" s="137" t="s">
        <v>122</v>
      </c>
      <c r="B229" s="138" t="s">
        <v>123</v>
      </c>
      <c r="C229" s="141">
        <v>32503.8</v>
      </c>
      <c r="D229" s="141">
        <v>0</v>
      </c>
      <c r="E229" s="326">
        <v>170888.7</v>
      </c>
      <c r="F229" s="326">
        <v>69289.399999999994</v>
      </c>
      <c r="G229" s="140">
        <f t="shared" si="3"/>
        <v>272681.90000000002</v>
      </c>
    </row>
    <row r="230" spans="1:7" ht="16.5" customHeight="1" x14ac:dyDescent="0.2">
      <c r="A230" s="137" t="s">
        <v>124</v>
      </c>
      <c r="B230" s="138" t="s">
        <v>125</v>
      </c>
      <c r="C230" s="141">
        <v>2757.5</v>
      </c>
      <c r="D230" s="141">
        <v>0</v>
      </c>
      <c r="E230" s="326">
        <v>11455.1</v>
      </c>
      <c r="F230" s="326">
        <v>7168.8</v>
      </c>
      <c r="G230" s="140">
        <f t="shared" si="3"/>
        <v>21381.4</v>
      </c>
    </row>
    <row r="231" spans="1:7" ht="16.5" customHeight="1" x14ac:dyDescent="0.2">
      <c r="A231" s="137" t="s">
        <v>126</v>
      </c>
      <c r="B231" s="138" t="s">
        <v>127</v>
      </c>
      <c r="C231" s="141">
        <v>0</v>
      </c>
      <c r="D231" s="141">
        <v>18203.2</v>
      </c>
      <c r="E231" s="326">
        <v>79089.7</v>
      </c>
      <c r="F231" s="326">
        <v>43518.7</v>
      </c>
      <c r="G231" s="140">
        <f t="shared" si="3"/>
        <v>140811.59999999998</v>
      </c>
    </row>
    <row r="232" spans="1:7" ht="16.5" customHeight="1" x14ac:dyDescent="0.2">
      <c r="A232" s="137" t="s">
        <v>128</v>
      </c>
      <c r="B232" s="156" t="s">
        <v>129</v>
      </c>
      <c r="C232" s="141">
        <v>6120.2</v>
      </c>
      <c r="D232" s="141">
        <v>0</v>
      </c>
      <c r="E232" s="326">
        <v>51247</v>
      </c>
      <c r="F232" s="326">
        <v>28930.3</v>
      </c>
      <c r="G232" s="140">
        <f t="shared" si="3"/>
        <v>86297.5</v>
      </c>
    </row>
    <row r="233" spans="1:7" ht="16.5" customHeight="1" x14ac:dyDescent="0.2">
      <c r="A233" s="137" t="s">
        <v>130</v>
      </c>
      <c r="B233" s="138" t="s">
        <v>131</v>
      </c>
      <c r="C233" s="141">
        <v>1218.4000000000001</v>
      </c>
      <c r="D233" s="141">
        <v>0</v>
      </c>
      <c r="E233" s="326">
        <v>15057.4</v>
      </c>
      <c r="F233" s="326">
        <v>7860.8</v>
      </c>
      <c r="G233" s="140">
        <f t="shared" si="3"/>
        <v>24136.6</v>
      </c>
    </row>
    <row r="234" spans="1:7" ht="16.5" customHeight="1" x14ac:dyDescent="0.2">
      <c r="A234" s="137" t="s">
        <v>132</v>
      </c>
      <c r="B234" s="138" t="s">
        <v>133</v>
      </c>
      <c r="C234" s="141">
        <v>13649.9</v>
      </c>
      <c r="D234" s="141">
        <v>0</v>
      </c>
      <c r="E234" s="326">
        <v>79255.5</v>
      </c>
      <c r="F234" s="326">
        <v>47578.8</v>
      </c>
      <c r="G234" s="140">
        <f t="shared" si="3"/>
        <v>140484.20000000001</v>
      </c>
    </row>
    <row r="235" spans="1:7" ht="16.5" customHeight="1" x14ac:dyDescent="0.2">
      <c r="A235" s="137" t="s">
        <v>134</v>
      </c>
      <c r="B235" s="138" t="s">
        <v>135</v>
      </c>
      <c r="C235" s="141">
        <v>7429.6</v>
      </c>
      <c r="D235" s="141">
        <v>0</v>
      </c>
      <c r="E235" s="326">
        <v>28719.3</v>
      </c>
      <c r="F235" s="326">
        <v>15448.9</v>
      </c>
      <c r="G235" s="140">
        <f t="shared" si="3"/>
        <v>51597.8</v>
      </c>
    </row>
    <row r="236" spans="1:7" ht="16.5" customHeight="1" x14ac:dyDescent="0.2">
      <c r="A236" s="137" t="s">
        <v>136</v>
      </c>
      <c r="B236" s="138" t="s">
        <v>137</v>
      </c>
      <c r="C236" s="141">
        <v>4743.5</v>
      </c>
      <c r="D236" s="141">
        <v>0</v>
      </c>
      <c r="E236" s="326">
        <v>45619.4</v>
      </c>
      <c r="F236" s="326">
        <v>28928.9</v>
      </c>
      <c r="G236" s="140">
        <f t="shared" si="3"/>
        <v>79291.8</v>
      </c>
    </row>
    <row r="237" spans="1:7" ht="16.5" customHeight="1" x14ac:dyDescent="0.2">
      <c r="A237" s="137" t="s">
        <v>138</v>
      </c>
      <c r="B237" s="138" t="s">
        <v>139</v>
      </c>
      <c r="C237" s="141">
        <v>8771.1</v>
      </c>
      <c r="D237" s="141">
        <v>0</v>
      </c>
      <c r="E237" s="326">
        <v>34273.800000000003</v>
      </c>
      <c r="F237" s="326">
        <v>18419.5</v>
      </c>
      <c r="G237" s="140">
        <f t="shared" si="3"/>
        <v>61464.4</v>
      </c>
    </row>
    <row r="238" spans="1:7" ht="16.5" customHeight="1" x14ac:dyDescent="0.2">
      <c r="A238" s="137" t="s">
        <v>140</v>
      </c>
      <c r="B238" s="138" t="s">
        <v>141</v>
      </c>
      <c r="C238" s="141">
        <v>2443.6999999999998</v>
      </c>
      <c r="D238" s="141">
        <v>0</v>
      </c>
      <c r="E238" s="326">
        <v>112586</v>
      </c>
      <c r="F238" s="326">
        <v>63057</v>
      </c>
      <c r="G238" s="140">
        <f t="shared" si="3"/>
        <v>178086.7</v>
      </c>
    </row>
    <row r="239" spans="1:7" ht="16.5" customHeight="1" x14ac:dyDescent="0.2">
      <c r="A239" s="137" t="s">
        <v>142</v>
      </c>
      <c r="B239" s="138" t="s">
        <v>143</v>
      </c>
      <c r="C239" s="141">
        <v>6636.6</v>
      </c>
      <c r="D239" s="141">
        <v>0</v>
      </c>
      <c r="E239" s="326">
        <v>43891.3</v>
      </c>
      <c r="F239" s="326">
        <v>17651.600000000002</v>
      </c>
      <c r="G239" s="140">
        <f t="shared" si="3"/>
        <v>68179.5</v>
      </c>
    </row>
    <row r="240" spans="1:7" ht="16.5" customHeight="1" x14ac:dyDescent="0.2">
      <c r="A240" s="137" t="s">
        <v>144</v>
      </c>
      <c r="B240" s="138" t="s">
        <v>145</v>
      </c>
      <c r="C240" s="141">
        <v>3902.1</v>
      </c>
      <c r="D240" s="141">
        <v>0</v>
      </c>
      <c r="E240" s="326">
        <v>31051.5</v>
      </c>
      <c r="F240" s="326">
        <v>17578.5</v>
      </c>
      <c r="G240" s="140">
        <f t="shared" ref="G240:G303" si="4">C240+D240+E240+F240</f>
        <v>52532.1</v>
      </c>
    </row>
    <row r="241" spans="1:7" ht="16.5" customHeight="1" x14ac:dyDescent="0.2">
      <c r="A241" s="137" t="s">
        <v>146</v>
      </c>
      <c r="B241" s="138" t="s">
        <v>147</v>
      </c>
      <c r="C241" s="141">
        <v>0</v>
      </c>
      <c r="D241" s="141">
        <v>238</v>
      </c>
      <c r="E241" s="326">
        <v>20529.099999999999</v>
      </c>
      <c r="F241" s="326">
        <v>10973.1</v>
      </c>
      <c r="G241" s="140">
        <f t="shared" si="4"/>
        <v>31740.199999999997</v>
      </c>
    </row>
    <row r="242" spans="1:7" ht="16.5" customHeight="1" x14ac:dyDescent="0.2">
      <c r="A242" s="137" t="s">
        <v>148</v>
      </c>
      <c r="B242" s="138" t="s">
        <v>149</v>
      </c>
      <c r="C242" s="141">
        <v>4958.6000000000004</v>
      </c>
      <c r="D242" s="141">
        <v>0</v>
      </c>
      <c r="E242" s="326">
        <v>26194.9</v>
      </c>
      <c r="F242" s="326">
        <v>11361.6</v>
      </c>
      <c r="G242" s="140">
        <f t="shared" si="4"/>
        <v>42515.1</v>
      </c>
    </row>
    <row r="243" spans="1:7" ht="16.5" customHeight="1" x14ac:dyDescent="0.2">
      <c r="A243" s="137" t="s">
        <v>150</v>
      </c>
      <c r="B243" s="138" t="s">
        <v>151</v>
      </c>
      <c r="C243" s="141">
        <v>1913.4</v>
      </c>
      <c r="D243" s="141">
        <v>0</v>
      </c>
      <c r="E243" s="326">
        <v>15366</v>
      </c>
      <c r="F243" s="326">
        <v>7386.9</v>
      </c>
      <c r="G243" s="140">
        <f t="shared" si="4"/>
        <v>24666.300000000003</v>
      </c>
    </row>
    <row r="244" spans="1:7" ht="16.350000000000001" customHeight="1" x14ac:dyDescent="0.2">
      <c r="A244" s="137" t="s">
        <v>152</v>
      </c>
      <c r="B244" s="138" t="s">
        <v>153</v>
      </c>
      <c r="C244" s="141">
        <v>25507.3</v>
      </c>
      <c r="D244" s="141">
        <v>0</v>
      </c>
      <c r="E244" s="326">
        <v>124293.5</v>
      </c>
      <c r="F244" s="326">
        <v>36760</v>
      </c>
      <c r="G244" s="140">
        <f t="shared" si="4"/>
        <v>186560.8</v>
      </c>
    </row>
    <row r="245" spans="1:7" ht="16.5" customHeight="1" x14ac:dyDescent="0.2">
      <c r="A245" s="137" t="s">
        <v>154</v>
      </c>
      <c r="B245" s="138" t="s">
        <v>155</v>
      </c>
      <c r="C245" s="141">
        <v>755.9</v>
      </c>
      <c r="D245" s="141">
        <v>0</v>
      </c>
      <c r="E245" s="326">
        <v>6813.6</v>
      </c>
      <c r="F245" s="326">
        <v>2844.6</v>
      </c>
      <c r="G245" s="140">
        <f t="shared" si="4"/>
        <v>10414.1</v>
      </c>
    </row>
    <row r="246" spans="1:7" ht="16.5" customHeight="1" x14ac:dyDescent="0.2">
      <c r="A246" s="137" t="s">
        <v>1396</v>
      </c>
      <c r="B246" s="138" t="s">
        <v>1397</v>
      </c>
      <c r="C246" s="141">
        <v>3930.7</v>
      </c>
      <c r="D246" s="141">
        <v>0</v>
      </c>
      <c r="E246" s="326">
        <v>23696.5</v>
      </c>
      <c r="F246" s="326">
        <v>10584.3</v>
      </c>
      <c r="G246" s="140">
        <f t="shared" si="4"/>
        <v>38211.5</v>
      </c>
    </row>
    <row r="247" spans="1:7" ht="16.5" customHeight="1" x14ac:dyDescent="0.2">
      <c r="A247" s="137" t="s">
        <v>1398</v>
      </c>
      <c r="B247" s="155" t="s">
        <v>1399</v>
      </c>
      <c r="C247" s="141">
        <v>0</v>
      </c>
      <c r="D247" s="141">
        <v>0</v>
      </c>
      <c r="E247" s="326">
        <v>36242.9</v>
      </c>
      <c r="F247" s="326">
        <v>18931</v>
      </c>
      <c r="G247" s="140">
        <f t="shared" si="4"/>
        <v>55173.9</v>
      </c>
    </row>
    <row r="248" spans="1:7" ht="16.5" customHeight="1" x14ac:dyDescent="0.2">
      <c r="A248" s="137" t="s">
        <v>1400</v>
      </c>
      <c r="B248" s="138" t="s">
        <v>1401</v>
      </c>
      <c r="C248" s="141">
        <v>8992.5</v>
      </c>
      <c r="D248" s="141">
        <v>0</v>
      </c>
      <c r="E248" s="326">
        <v>35611.5</v>
      </c>
      <c r="F248" s="326">
        <v>23585.599999999999</v>
      </c>
      <c r="G248" s="140">
        <f t="shared" si="4"/>
        <v>68189.600000000006</v>
      </c>
    </row>
    <row r="249" spans="1:7" ht="16.5" customHeight="1" x14ac:dyDescent="0.2">
      <c r="A249" s="137" t="s">
        <v>1402</v>
      </c>
      <c r="B249" s="138" t="s">
        <v>1403</v>
      </c>
      <c r="C249" s="141">
        <v>6480.4</v>
      </c>
      <c r="D249" s="141">
        <v>0</v>
      </c>
      <c r="E249" s="326">
        <v>71963</v>
      </c>
      <c r="F249" s="326">
        <v>35305.699999999997</v>
      </c>
      <c r="G249" s="140">
        <f t="shared" si="4"/>
        <v>113749.09999999999</v>
      </c>
    </row>
    <row r="250" spans="1:7" ht="16.5" customHeight="1" x14ac:dyDescent="0.2">
      <c r="A250" s="137" t="s">
        <v>1404</v>
      </c>
      <c r="B250" s="138" t="s">
        <v>1405</v>
      </c>
      <c r="C250" s="141">
        <v>14792.5</v>
      </c>
      <c r="D250" s="141">
        <v>0</v>
      </c>
      <c r="E250" s="326">
        <v>51030.5</v>
      </c>
      <c r="F250" s="326">
        <v>27022.400000000001</v>
      </c>
      <c r="G250" s="140">
        <f t="shared" si="4"/>
        <v>92845.4</v>
      </c>
    </row>
    <row r="251" spans="1:7" ht="16.5" customHeight="1" x14ac:dyDescent="0.2">
      <c r="A251" s="137" t="s">
        <v>1406</v>
      </c>
      <c r="B251" s="138" t="s">
        <v>1407</v>
      </c>
      <c r="C251" s="141">
        <v>15200</v>
      </c>
      <c r="D251" s="141">
        <v>0</v>
      </c>
      <c r="E251" s="326">
        <v>62218</v>
      </c>
      <c r="F251" s="326">
        <v>35875.699999999997</v>
      </c>
      <c r="G251" s="140">
        <f t="shared" si="4"/>
        <v>113293.7</v>
      </c>
    </row>
    <row r="252" spans="1:7" ht="16.5" customHeight="1" x14ac:dyDescent="0.2">
      <c r="A252" s="137" t="s">
        <v>1408</v>
      </c>
      <c r="B252" s="138" t="s">
        <v>1409</v>
      </c>
      <c r="C252" s="141">
        <v>13194</v>
      </c>
      <c r="D252" s="141">
        <v>0</v>
      </c>
      <c r="E252" s="326">
        <v>50807.6</v>
      </c>
      <c r="F252" s="326">
        <v>19204.2</v>
      </c>
      <c r="G252" s="140">
        <f t="shared" si="4"/>
        <v>83205.8</v>
      </c>
    </row>
    <row r="253" spans="1:7" ht="16.5" customHeight="1" x14ac:dyDescent="0.2">
      <c r="A253" s="137" t="s">
        <v>1410</v>
      </c>
      <c r="B253" s="138" t="s">
        <v>1411</v>
      </c>
      <c r="C253" s="141">
        <v>26386.1</v>
      </c>
      <c r="D253" s="141">
        <v>0</v>
      </c>
      <c r="E253" s="326">
        <v>85386.7</v>
      </c>
      <c r="F253" s="326">
        <v>33147.199999999997</v>
      </c>
      <c r="G253" s="140">
        <f t="shared" si="4"/>
        <v>144920</v>
      </c>
    </row>
    <row r="254" spans="1:7" ht="16.5" customHeight="1" x14ac:dyDescent="0.2">
      <c r="A254" s="137" t="s">
        <v>1412</v>
      </c>
      <c r="B254" s="155" t="s">
        <v>1413</v>
      </c>
      <c r="C254" s="141">
        <v>3696</v>
      </c>
      <c r="D254" s="141">
        <v>0</v>
      </c>
      <c r="E254" s="326">
        <v>36804.5</v>
      </c>
      <c r="F254" s="326">
        <v>18195.900000000001</v>
      </c>
      <c r="G254" s="140">
        <f t="shared" si="4"/>
        <v>58696.4</v>
      </c>
    </row>
    <row r="255" spans="1:7" ht="16.5" customHeight="1" x14ac:dyDescent="0.2">
      <c r="A255" s="137" t="s">
        <v>1414</v>
      </c>
      <c r="B255" s="145" t="s">
        <v>1415</v>
      </c>
      <c r="C255" s="141">
        <v>2546.6</v>
      </c>
      <c r="D255" s="141">
        <v>0</v>
      </c>
      <c r="E255" s="326">
        <v>18484.599999999999</v>
      </c>
      <c r="F255" s="326">
        <v>11203.8</v>
      </c>
      <c r="G255" s="140">
        <f t="shared" si="4"/>
        <v>32234.999999999996</v>
      </c>
    </row>
    <row r="256" spans="1:7" ht="16.5" customHeight="1" x14ac:dyDescent="0.2">
      <c r="A256" s="137" t="s">
        <v>1416</v>
      </c>
      <c r="B256" s="138" t="s">
        <v>1417</v>
      </c>
      <c r="C256" s="141">
        <v>0</v>
      </c>
      <c r="D256" s="141">
        <v>0</v>
      </c>
      <c r="E256" s="326">
        <v>33513.800000000003</v>
      </c>
      <c r="F256" s="326">
        <v>19450.5</v>
      </c>
      <c r="G256" s="140">
        <f t="shared" si="4"/>
        <v>52964.3</v>
      </c>
    </row>
    <row r="257" spans="1:7" ht="16.5" customHeight="1" x14ac:dyDescent="0.2">
      <c r="A257" s="137" t="s">
        <v>1418</v>
      </c>
      <c r="B257" s="138" t="s">
        <v>1419</v>
      </c>
      <c r="C257" s="141">
        <v>17239.5</v>
      </c>
      <c r="D257" s="141">
        <v>0</v>
      </c>
      <c r="E257" s="326">
        <v>62777.3</v>
      </c>
      <c r="F257" s="326">
        <v>27227.599999999999</v>
      </c>
      <c r="G257" s="140">
        <f t="shared" si="4"/>
        <v>107244.4</v>
      </c>
    </row>
    <row r="258" spans="1:7" ht="16.5" customHeight="1" x14ac:dyDescent="0.2">
      <c r="A258" s="137" t="s">
        <v>1420</v>
      </c>
      <c r="B258" s="138" t="s">
        <v>1421</v>
      </c>
      <c r="C258" s="141">
        <v>3085.1</v>
      </c>
      <c r="D258" s="141">
        <v>0</v>
      </c>
      <c r="E258" s="326">
        <v>26944.6</v>
      </c>
      <c r="F258" s="326">
        <v>11725.1</v>
      </c>
      <c r="G258" s="140">
        <f t="shared" si="4"/>
        <v>41754.799999999996</v>
      </c>
    </row>
    <row r="259" spans="1:7" ht="16.5" customHeight="1" x14ac:dyDescent="0.2">
      <c r="A259" s="137" t="s">
        <v>1422</v>
      </c>
      <c r="B259" s="138" t="s">
        <v>1423</v>
      </c>
      <c r="C259" s="141">
        <v>18766.5</v>
      </c>
      <c r="D259" s="141">
        <v>0</v>
      </c>
      <c r="E259" s="326">
        <v>63155.7</v>
      </c>
      <c r="F259" s="326">
        <v>32792.9</v>
      </c>
      <c r="G259" s="140">
        <f t="shared" si="4"/>
        <v>114715.1</v>
      </c>
    </row>
    <row r="260" spans="1:7" ht="16.5" customHeight="1" x14ac:dyDescent="0.2">
      <c r="A260" s="137" t="s">
        <v>1424</v>
      </c>
      <c r="B260" s="138" t="s">
        <v>1425</v>
      </c>
      <c r="C260" s="141">
        <v>8700.7000000000007</v>
      </c>
      <c r="D260" s="141">
        <v>0</v>
      </c>
      <c r="E260" s="326">
        <v>38022.1</v>
      </c>
      <c r="F260" s="326">
        <v>25459.3</v>
      </c>
      <c r="G260" s="140">
        <f t="shared" si="4"/>
        <v>72182.100000000006</v>
      </c>
    </row>
    <row r="261" spans="1:7" ht="16.5" customHeight="1" x14ac:dyDescent="0.2">
      <c r="A261" s="137" t="s">
        <v>1426</v>
      </c>
      <c r="B261" s="138" t="s">
        <v>1427</v>
      </c>
      <c r="C261" s="141">
        <v>6795</v>
      </c>
      <c r="D261" s="141">
        <v>0</v>
      </c>
      <c r="E261" s="326">
        <v>30608.2</v>
      </c>
      <c r="F261" s="326">
        <v>17827.599999999999</v>
      </c>
      <c r="G261" s="140">
        <f t="shared" si="4"/>
        <v>55230.799999999996</v>
      </c>
    </row>
    <row r="262" spans="1:7" ht="16.5" customHeight="1" x14ac:dyDescent="0.2">
      <c r="A262" s="137" t="s">
        <v>1428</v>
      </c>
      <c r="B262" s="138" t="s">
        <v>1429</v>
      </c>
      <c r="C262" s="141">
        <v>17638.7</v>
      </c>
      <c r="D262" s="141">
        <v>0</v>
      </c>
      <c r="E262" s="326">
        <v>80987.600000000006</v>
      </c>
      <c r="F262" s="326">
        <v>40969</v>
      </c>
      <c r="G262" s="140">
        <f t="shared" si="4"/>
        <v>139595.29999999999</v>
      </c>
    </row>
    <row r="263" spans="1:7" ht="16.5" customHeight="1" x14ac:dyDescent="0.2">
      <c r="A263" s="137" t="s">
        <v>1430</v>
      </c>
      <c r="B263" s="138" t="s">
        <v>1431</v>
      </c>
      <c r="C263" s="141">
        <v>11633</v>
      </c>
      <c r="D263" s="141">
        <v>0</v>
      </c>
      <c r="E263" s="326">
        <v>47613.9</v>
      </c>
      <c r="F263" s="326">
        <v>25190.400000000001</v>
      </c>
      <c r="G263" s="140">
        <f t="shared" si="4"/>
        <v>84437.3</v>
      </c>
    </row>
    <row r="264" spans="1:7" ht="16.5" customHeight="1" x14ac:dyDescent="0.2">
      <c r="A264" s="137" t="s">
        <v>1432</v>
      </c>
      <c r="B264" s="138" t="s">
        <v>1433</v>
      </c>
      <c r="C264" s="141">
        <v>17221.099999999999</v>
      </c>
      <c r="D264" s="141">
        <v>0</v>
      </c>
      <c r="E264" s="326">
        <v>78096.2</v>
      </c>
      <c r="F264" s="326">
        <v>31328.5</v>
      </c>
      <c r="G264" s="140">
        <f t="shared" si="4"/>
        <v>126645.79999999999</v>
      </c>
    </row>
    <row r="265" spans="1:7" ht="16.5" customHeight="1" x14ac:dyDescent="0.2">
      <c r="A265" s="137" t="s">
        <v>1434</v>
      </c>
      <c r="B265" s="138" t="s">
        <v>1435</v>
      </c>
      <c r="C265" s="141">
        <v>4867.3999999999996</v>
      </c>
      <c r="D265" s="141">
        <v>0</v>
      </c>
      <c r="E265" s="326">
        <v>41331.300000000003</v>
      </c>
      <c r="F265" s="326">
        <v>16792.599999999999</v>
      </c>
      <c r="G265" s="140">
        <f t="shared" si="4"/>
        <v>62991.3</v>
      </c>
    </row>
    <row r="266" spans="1:7" ht="16.5" customHeight="1" x14ac:dyDescent="0.2">
      <c r="A266" s="137" t="s">
        <v>1436</v>
      </c>
      <c r="B266" s="155" t="s">
        <v>1437</v>
      </c>
      <c r="C266" s="141">
        <v>0</v>
      </c>
      <c r="D266" s="141">
        <v>1224.7</v>
      </c>
      <c r="E266" s="326">
        <v>24709</v>
      </c>
      <c r="F266" s="326">
        <v>13823.5</v>
      </c>
      <c r="G266" s="140">
        <f t="shared" si="4"/>
        <v>39757.199999999997</v>
      </c>
    </row>
    <row r="267" spans="1:7" ht="16.5" customHeight="1" x14ac:dyDescent="0.2">
      <c r="A267" s="137" t="s">
        <v>1438</v>
      </c>
      <c r="B267" s="138" t="s">
        <v>1439</v>
      </c>
      <c r="C267" s="141">
        <v>183</v>
      </c>
      <c r="D267" s="141">
        <v>0</v>
      </c>
      <c r="E267" s="326">
        <v>30971.1</v>
      </c>
      <c r="F267" s="326">
        <v>16706.099999999999</v>
      </c>
      <c r="G267" s="140">
        <f t="shared" si="4"/>
        <v>47860.2</v>
      </c>
    </row>
    <row r="268" spans="1:7" ht="16.5" customHeight="1" x14ac:dyDescent="0.2">
      <c r="A268" s="137" t="s">
        <v>1440</v>
      </c>
      <c r="B268" s="138" t="s">
        <v>1441</v>
      </c>
      <c r="C268" s="141">
        <v>15231.4</v>
      </c>
      <c r="D268" s="141">
        <v>0</v>
      </c>
      <c r="E268" s="326">
        <v>61318.2</v>
      </c>
      <c r="F268" s="326">
        <v>27873</v>
      </c>
      <c r="G268" s="140">
        <f t="shared" si="4"/>
        <v>104422.59999999999</v>
      </c>
    </row>
    <row r="269" spans="1:7" ht="16.5" customHeight="1" x14ac:dyDescent="0.2">
      <c r="A269" s="137" t="s">
        <v>1442</v>
      </c>
      <c r="B269" s="138" t="s">
        <v>1443</v>
      </c>
      <c r="C269" s="141">
        <v>1209</v>
      </c>
      <c r="D269" s="141">
        <v>0</v>
      </c>
      <c r="E269" s="326">
        <v>21589.5</v>
      </c>
      <c r="F269" s="326">
        <v>10988.7</v>
      </c>
      <c r="G269" s="140">
        <f t="shared" si="4"/>
        <v>33787.199999999997</v>
      </c>
    </row>
    <row r="270" spans="1:7" ht="16.5" customHeight="1" x14ac:dyDescent="0.2">
      <c r="A270" s="137" t="s">
        <v>1444</v>
      </c>
      <c r="B270" s="138" t="s">
        <v>1445</v>
      </c>
      <c r="C270" s="141">
        <v>4691.8999999999996</v>
      </c>
      <c r="D270" s="141">
        <v>0</v>
      </c>
      <c r="E270" s="326">
        <v>20856.3</v>
      </c>
      <c r="F270" s="326">
        <v>8739.9</v>
      </c>
      <c r="G270" s="140">
        <f t="shared" si="4"/>
        <v>34288.1</v>
      </c>
    </row>
    <row r="271" spans="1:7" ht="16.5" customHeight="1" x14ac:dyDescent="0.2">
      <c r="A271" s="137" t="s">
        <v>1446</v>
      </c>
      <c r="B271" s="138" t="s">
        <v>1447</v>
      </c>
      <c r="C271" s="141">
        <v>9147</v>
      </c>
      <c r="D271" s="141">
        <v>0</v>
      </c>
      <c r="E271" s="326">
        <v>35752.400000000001</v>
      </c>
      <c r="F271" s="326">
        <v>19791.5</v>
      </c>
      <c r="G271" s="140">
        <f t="shared" si="4"/>
        <v>64690.9</v>
      </c>
    </row>
    <row r="272" spans="1:7" ht="16.5" customHeight="1" x14ac:dyDescent="0.2">
      <c r="A272" s="137" t="s">
        <v>1448</v>
      </c>
      <c r="B272" s="138" t="s">
        <v>1449</v>
      </c>
      <c r="C272" s="141">
        <v>9567</v>
      </c>
      <c r="D272" s="141">
        <v>0</v>
      </c>
      <c r="E272" s="326">
        <v>75222</v>
      </c>
      <c r="F272" s="326">
        <v>57340.800000000003</v>
      </c>
      <c r="G272" s="140">
        <f t="shared" si="4"/>
        <v>142129.79999999999</v>
      </c>
    </row>
    <row r="273" spans="1:7" ht="16.5" customHeight="1" x14ac:dyDescent="0.2">
      <c r="A273" s="137" t="s">
        <v>1450</v>
      </c>
      <c r="B273" s="155" t="s">
        <v>1451</v>
      </c>
      <c r="C273" s="141">
        <v>0</v>
      </c>
      <c r="D273" s="141">
        <v>1321.9</v>
      </c>
      <c r="E273" s="326">
        <v>22281.1</v>
      </c>
      <c r="F273" s="326">
        <v>11540.7</v>
      </c>
      <c r="G273" s="140">
        <f t="shared" si="4"/>
        <v>35143.699999999997</v>
      </c>
    </row>
    <row r="274" spans="1:7" ht="16.5" customHeight="1" x14ac:dyDescent="0.2">
      <c r="A274" s="137" t="s">
        <v>1452</v>
      </c>
      <c r="B274" s="138" t="s">
        <v>1453</v>
      </c>
      <c r="C274" s="141">
        <v>12696</v>
      </c>
      <c r="D274" s="141">
        <v>0</v>
      </c>
      <c r="E274" s="326">
        <v>48887.5</v>
      </c>
      <c r="F274" s="326">
        <v>31501.7</v>
      </c>
      <c r="G274" s="140">
        <f t="shared" si="4"/>
        <v>93085.2</v>
      </c>
    </row>
    <row r="275" spans="1:7" ht="16.5" customHeight="1" x14ac:dyDescent="0.2">
      <c r="A275" s="137" t="s">
        <v>1454</v>
      </c>
      <c r="B275" s="138" t="s">
        <v>1455</v>
      </c>
      <c r="C275" s="141">
        <v>1528.6</v>
      </c>
      <c r="D275" s="141">
        <v>0</v>
      </c>
      <c r="E275" s="326">
        <v>13862.9</v>
      </c>
      <c r="F275" s="326">
        <v>8091.8</v>
      </c>
      <c r="G275" s="140">
        <f t="shared" si="4"/>
        <v>23483.3</v>
      </c>
    </row>
    <row r="276" spans="1:7" ht="16.5" customHeight="1" x14ac:dyDescent="0.2">
      <c r="A276" s="137" t="s">
        <v>1456</v>
      </c>
      <c r="B276" s="138" t="s">
        <v>1457</v>
      </c>
      <c r="C276" s="141">
        <v>0</v>
      </c>
      <c r="D276" s="141">
        <v>3479.9</v>
      </c>
      <c r="E276" s="326">
        <v>40420</v>
      </c>
      <c r="F276" s="326">
        <v>20998.400000000001</v>
      </c>
      <c r="G276" s="140">
        <f t="shared" si="4"/>
        <v>64898.3</v>
      </c>
    </row>
    <row r="277" spans="1:7" ht="16.5" customHeight="1" x14ac:dyDescent="0.2">
      <c r="A277" s="137" t="s">
        <v>1458</v>
      </c>
      <c r="B277" s="138" t="s">
        <v>1459</v>
      </c>
      <c r="C277" s="141">
        <v>0</v>
      </c>
      <c r="D277" s="141">
        <v>1543.2</v>
      </c>
      <c r="E277" s="326">
        <v>122345.1</v>
      </c>
      <c r="F277" s="326">
        <v>51700.800000000003</v>
      </c>
      <c r="G277" s="140">
        <f t="shared" si="4"/>
        <v>175589.1</v>
      </c>
    </row>
    <row r="278" spans="1:7" ht="16.5" customHeight="1" x14ac:dyDescent="0.2">
      <c r="A278" s="137" t="s">
        <v>1460</v>
      </c>
      <c r="B278" s="138" t="s">
        <v>1461</v>
      </c>
      <c r="C278" s="141">
        <v>1132.9000000000001</v>
      </c>
      <c r="D278" s="141">
        <v>0</v>
      </c>
      <c r="E278" s="326">
        <v>36360.699999999997</v>
      </c>
      <c r="F278" s="326">
        <v>20939.400000000001</v>
      </c>
      <c r="G278" s="140">
        <f t="shared" si="4"/>
        <v>58433</v>
      </c>
    </row>
    <row r="279" spans="1:7" ht="16.5" customHeight="1" x14ac:dyDescent="0.2">
      <c r="A279" s="137" t="s">
        <v>1462</v>
      </c>
      <c r="B279" s="138" t="s">
        <v>1463</v>
      </c>
      <c r="C279" s="141">
        <v>5925.2</v>
      </c>
      <c r="D279" s="141">
        <v>0</v>
      </c>
      <c r="E279" s="326">
        <v>28612.1</v>
      </c>
      <c r="F279" s="326">
        <v>15237.9</v>
      </c>
      <c r="G279" s="140">
        <f t="shared" si="4"/>
        <v>49775.199999999997</v>
      </c>
    </row>
    <row r="280" spans="1:7" ht="16.5" customHeight="1" x14ac:dyDescent="0.2">
      <c r="A280" s="137" t="s">
        <v>1464</v>
      </c>
      <c r="B280" s="138" t="s">
        <v>1465</v>
      </c>
      <c r="C280" s="141">
        <v>3784.3</v>
      </c>
      <c r="D280" s="141">
        <v>0</v>
      </c>
      <c r="E280" s="326">
        <v>39591.1</v>
      </c>
      <c r="F280" s="326">
        <v>22048.2</v>
      </c>
      <c r="G280" s="140">
        <f t="shared" si="4"/>
        <v>65423.600000000006</v>
      </c>
    </row>
    <row r="281" spans="1:7" ht="16.5" customHeight="1" x14ac:dyDescent="0.2">
      <c r="A281" s="137" t="s">
        <v>1466</v>
      </c>
      <c r="B281" s="138" t="s">
        <v>1467</v>
      </c>
      <c r="C281" s="141">
        <v>32774.9</v>
      </c>
      <c r="D281" s="141">
        <v>0</v>
      </c>
      <c r="E281" s="326">
        <v>79128.7</v>
      </c>
      <c r="F281" s="326">
        <v>45375.9</v>
      </c>
      <c r="G281" s="140">
        <f t="shared" si="4"/>
        <v>157279.5</v>
      </c>
    </row>
    <row r="282" spans="1:7" ht="16.5" customHeight="1" x14ac:dyDescent="0.2">
      <c r="A282" s="137" t="s">
        <v>1468</v>
      </c>
      <c r="B282" s="138" t="s">
        <v>1469</v>
      </c>
      <c r="C282" s="141">
        <v>13936.8</v>
      </c>
      <c r="D282" s="141">
        <v>0</v>
      </c>
      <c r="E282" s="326">
        <v>67302.7</v>
      </c>
      <c r="F282" s="326">
        <v>27353.7</v>
      </c>
      <c r="G282" s="140">
        <f t="shared" si="4"/>
        <v>108593.2</v>
      </c>
    </row>
    <row r="283" spans="1:7" ht="16.5" customHeight="1" x14ac:dyDescent="0.2">
      <c r="A283" s="137" t="s">
        <v>1470</v>
      </c>
      <c r="B283" s="138" t="s">
        <v>1471</v>
      </c>
      <c r="C283" s="141">
        <v>14444.3</v>
      </c>
      <c r="D283" s="141">
        <v>0</v>
      </c>
      <c r="E283" s="326">
        <v>63236.7</v>
      </c>
      <c r="F283" s="326">
        <v>24492.9</v>
      </c>
      <c r="G283" s="140">
        <f t="shared" si="4"/>
        <v>102173.9</v>
      </c>
    </row>
    <row r="284" spans="1:7" ht="16.5" customHeight="1" x14ac:dyDescent="0.2">
      <c r="A284" s="137" t="s">
        <v>1472</v>
      </c>
      <c r="B284" s="138" t="s">
        <v>1473</v>
      </c>
      <c r="C284" s="141">
        <v>2029.3</v>
      </c>
      <c r="D284" s="141">
        <v>0</v>
      </c>
      <c r="E284" s="326">
        <v>7068</v>
      </c>
      <c r="F284" s="326">
        <v>4129.5</v>
      </c>
      <c r="G284" s="140">
        <f t="shared" si="4"/>
        <v>13226.8</v>
      </c>
    </row>
    <row r="285" spans="1:7" ht="16.5" customHeight="1" x14ac:dyDescent="0.2">
      <c r="A285" s="137" t="s">
        <v>1474</v>
      </c>
      <c r="B285" s="138" t="s">
        <v>1475</v>
      </c>
      <c r="C285" s="141">
        <v>2800.7</v>
      </c>
      <c r="D285" s="141">
        <v>0</v>
      </c>
      <c r="E285" s="326">
        <v>18932.099999999999</v>
      </c>
      <c r="F285" s="326">
        <v>9271.7000000000007</v>
      </c>
      <c r="G285" s="140">
        <f t="shared" si="4"/>
        <v>31004.5</v>
      </c>
    </row>
    <row r="286" spans="1:7" ht="16.5" customHeight="1" x14ac:dyDescent="0.2">
      <c r="A286" s="137" t="s">
        <v>1476</v>
      </c>
      <c r="B286" s="138" t="s">
        <v>1477</v>
      </c>
      <c r="C286" s="141">
        <v>10821.8</v>
      </c>
      <c r="D286" s="141">
        <v>0</v>
      </c>
      <c r="E286" s="326">
        <v>50649.599999999999</v>
      </c>
      <c r="F286" s="326">
        <v>20373</v>
      </c>
      <c r="G286" s="140">
        <f t="shared" si="4"/>
        <v>81844.399999999994</v>
      </c>
    </row>
    <row r="287" spans="1:7" ht="16.5" customHeight="1" x14ac:dyDescent="0.2">
      <c r="A287" s="137" t="s">
        <v>1478</v>
      </c>
      <c r="B287" s="138" t="s">
        <v>1479</v>
      </c>
      <c r="C287" s="141">
        <v>0</v>
      </c>
      <c r="D287" s="141">
        <v>0</v>
      </c>
      <c r="E287" s="326">
        <v>51528.1</v>
      </c>
      <c r="F287" s="326">
        <v>23118.400000000001</v>
      </c>
      <c r="G287" s="140">
        <f t="shared" si="4"/>
        <v>74646.5</v>
      </c>
    </row>
    <row r="288" spans="1:7" ht="16.5" customHeight="1" x14ac:dyDescent="0.2">
      <c r="A288" s="137" t="s">
        <v>1480</v>
      </c>
      <c r="B288" s="138" t="s">
        <v>2496</v>
      </c>
      <c r="C288" s="141">
        <v>15977.9</v>
      </c>
      <c r="D288" s="141">
        <v>0</v>
      </c>
      <c r="E288" s="326">
        <v>64585</v>
      </c>
      <c r="F288" s="326">
        <v>36319.1</v>
      </c>
      <c r="G288" s="140">
        <f t="shared" si="4"/>
        <v>116882</v>
      </c>
    </row>
    <row r="289" spans="1:7" ht="16.5" customHeight="1" x14ac:dyDescent="0.2">
      <c r="A289" s="137" t="s">
        <v>2497</v>
      </c>
      <c r="B289" s="138" t="s">
        <v>2498</v>
      </c>
      <c r="C289" s="141">
        <v>6902</v>
      </c>
      <c r="D289" s="141">
        <v>0</v>
      </c>
      <c r="E289" s="326">
        <v>57020.3</v>
      </c>
      <c r="F289" s="326">
        <v>38315</v>
      </c>
      <c r="G289" s="140">
        <f t="shared" si="4"/>
        <v>102237.3</v>
      </c>
    </row>
    <row r="290" spans="1:7" ht="16.5" customHeight="1" x14ac:dyDescent="0.2">
      <c r="A290" s="137" t="s">
        <v>2499</v>
      </c>
      <c r="B290" s="138" t="s">
        <v>2500</v>
      </c>
      <c r="C290" s="141">
        <v>12190</v>
      </c>
      <c r="D290" s="141">
        <v>0</v>
      </c>
      <c r="E290" s="326">
        <v>43466.1</v>
      </c>
      <c r="F290" s="326">
        <v>21447.1</v>
      </c>
      <c r="G290" s="140">
        <f t="shared" si="4"/>
        <v>77103.199999999997</v>
      </c>
    </row>
    <row r="291" spans="1:7" ht="16.5" customHeight="1" x14ac:dyDescent="0.2">
      <c r="A291" s="137" t="s">
        <v>2501</v>
      </c>
      <c r="B291" s="138" t="s">
        <v>2502</v>
      </c>
      <c r="C291" s="141">
        <v>33433.9</v>
      </c>
      <c r="D291" s="141">
        <v>0</v>
      </c>
      <c r="E291" s="326">
        <v>148855.5</v>
      </c>
      <c r="F291" s="326">
        <v>64058.2</v>
      </c>
      <c r="G291" s="140">
        <f t="shared" si="4"/>
        <v>246347.59999999998</v>
      </c>
    </row>
    <row r="292" spans="1:7" ht="16.5" customHeight="1" x14ac:dyDescent="0.2">
      <c r="A292" s="137" t="s">
        <v>2503</v>
      </c>
      <c r="B292" s="138" t="s">
        <v>2504</v>
      </c>
      <c r="C292" s="141">
        <v>0</v>
      </c>
      <c r="D292" s="141">
        <v>2522.4</v>
      </c>
      <c r="E292" s="326">
        <v>59800.7</v>
      </c>
      <c r="F292" s="326">
        <v>30195.3</v>
      </c>
      <c r="G292" s="140">
        <f t="shared" si="4"/>
        <v>92518.399999999994</v>
      </c>
    </row>
    <row r="293" spans="1:7" ht="16.5" customHeight="1" x14ac:dyDescent="0.2">
      <c r="A293" s="137" t="s">
        <v>2505</v>
      </c>
      <c r="B293" s="138" t="s">
        <v>2506</v>
      </c>
      <c r="C293" s="141">
        <v>16538.5</v>
      </c>
      <c r="D293" s="141">
        <v>0</v>
      </c>
      <c r="E293" s="326">
        <v>58612.7</v>
      </c>
      <c r="F293" s="326">
        <v>28853.599999999999</v>
      </c>
      <c r="G293" s="140">
        <f t="shared" si="4"/>
        <v>104004.79999999999</v>
      </c>
    </row>
    <row r="294" spans="1:7" ht="16.5" customHeight="1" x14ac:dyDescent="0.2">
      <c r="A294" s="137" t="s">
        <v>2507</v>
      </c>
      <c r="B294" s="138" t="s">
        <v>2508</v>
      </c>
      <c r="C294" s="141">
        <v>15925.4</v>
      </c>
      <c r="D294" s="141">
        <v>0</v>
      </c>
      <c r="E294" s="326">
        <v>55884.7</v>
      </c>
      <c r="F294" s="326">
        <v>35206.1</v>
      </c>
      <c r="G294" s="140">
        <f t="shared" si="4"/>
        <v>107016.19999999998</v>
      </c>
    </row>
    <row r="295" spans="1:7" ht="16.5" customHeight="1" x14ac:dyDescent="0.2">
      <c r="A295" s="137" t="s">
        <v>2509</v>
      </c>
      <c r="B295" s="138" t="s">
        <v>2510</v>
      </c>
      <c r="C295" s="141">
        <v>14307</v>
      </c>
      <c r="D295" s="141">
        <v>0</v>
      </c>
      <c r="E295" s="326">
        <v>64311.9</v>
      </c>
      <c r="F295" s="326">
        <v>20520.599999999999</v>
      </c>
      <c r="G295" s="140">
        <f t="shared" si="4"/>
        <v>99139.5</v>
      </c>
    </row>
    <row r="296" spans="1:7" ht="16.5" customHeight="1" x14ac:dyDescent="0.2">
      <c r="A296" s="137" t="s">
        <v>2511</v>
      </c>
      <c r="B296" s="138" t="s">
        <v>576</v>
      </c>
      <c r="C296" s="141">
        <v>19286.099999999999</v>
      </c>
      <c r="D296" s="141">
        <v>0</v>
      </c>
      <c r="E296" s="326">
        <v>64853.8</v>
      </c>
      <c r="F296" s="326">
        <v>30114</v>
      </c>
      <c r="G296" s="140">
        <f t="shared" si="4"/>
        <v>114253.9</v>
      </c>
    </row>
    <row r="297" spans="1:7" ht="16.5" customHeight="1" x14ac:dyDescent="0.2">
      <c r="A297" s="137" t="s">
        <v>2512</v>
      </c>
      <c r="B297" s="138" t="s">
        <v>2513</v>
      </c>
      <c r="C297" s="141">
        <v>1010.8</v>
      </c>
      <c r="D297" s="141">
        <v>0</v>
      </c>
      <c r="E297" s="326">
        <v>19592.099999999999</v>
      </c>
      <c r="F297" s="326">
        <v>9346.2000000000007</v>
      </c>
      <c r="G297" s="140">
        <f t="shared" si="4"/>
        <v>29949.1</v>
      </c>
    </row>
    <row r="298" spans="1:7" ht="16.5" customHeight="1" x14ac:dyDescent="0.2">
      <c r="A298" s="137" t="s">
        <v>2514</v>
      </c>
      <c r="B298" s="138" t="s">
        <v>2515</v>
      </c>
      <c r="C298" s="141">
        <v>18772.3</v>
      </c>
      <c r="D298" s="141">
        <v>0</v>
      </c>
      <c r="E298" s="326">
        <v>69291.199999999997</v>
      </c>
      <c r="F298" s="326">
        <v>33183.1</v>
      </c>
      <c r="G298" s="140">
        <f t="shared" si="4"/>
        <v>121246.6</v>
      </c>
    </row>
    <row r="299" spans="1:7" ht="16.5" customHeight="1" x14ac:dyDescent="0.2">
      <c r="A299" s="137" t="s">
        <v>2516</v>
      </c>
      <c r="B299" s="138" t="s">
        <v>2517</v>
      </c>
      <c r="C299" s="141">
        <v>10650.6</v>
      </c>
      <c r="D299" s="141">
        <v>0</v>
      </c>
      <c r="E299" s="326">
        <v>45739.9</v>
      </c>
      <c r="F299" s="326">
        <v>21619.1</v>
      </c>
      <c r="G299" s="140">
        <f t="shared" si="4"/>
        <v>78009.600000000006</v>
      </c>
    </row>
    <row r="300" spans="1:7" ht="16.5" customHeight="1" x14ac:dyDescent="0.2">
      <c r="A300" s="137" t="s">
        <v>2518</v>
      </c>
      <c r="B300" s="138" t="s">
        <v>2519</v>
      </c>
      <c r="C300" s="141">
        <v>6998.1</v>
      </c>
      <c r="D300" s="141">
        <v>0</v>
      </c>
      <c r="E300" s="326">
        <v>49900.4</v>
      </c>
      <c r="F300" s="326">
        <v>27701.5</v>
      </c>
      <c r="G300" s="140">
        <f t="shared" si="4"/>
        <v>84600</v>
      </c>
    </row>
    <row r="301" spans="1:7" ht="16.5" customHeight="1" x14ac:dyDescent="0.2">
      <c r="A301" s="137" t="s">
        <v>2520</v>
      </c>
      <c r="B301" s="138" t="s">
        <v>2521</v>
      </c>
      <c r="C301" s="141">
        <v>0</v>
      </c>
      <c r="D301" s="141">
        <v>585.70000000000005</v>
      </c>
      <c r="E301" s="326">
        <v>22192.799999999999</v>
      </c>
      <c r="F301" s="326">
        <v>10478.4</v>
      </c>
      <c r="G301" s="140">
        <f t="shared" si="4"/>
        <v>33256.9</v>
      </c>
    </row>
    <row r="302" spans="1:7" ht="16.5" customHeight="1" x14ac:dyDescent="0.2">
      <c r="A302" s="137" t="s">
        <v>2522</v>
      </c>
      <c r="B302" s="138" t="s">
        <v>2523</v>
      </c>
      <c r="C302" s="141">
        <v>7320.9</v>
      </c>
      <c r="D302" s="141">
        <v>0</v>
      </c>
      <c r="E302" s="326">
        <v>65535.5</v>
      </c>
      <c r="F302" s="326">
        <v>34080.5</v>
      </c>
      <c r="G302" s="140">
        <f t="shared" si="4"/>
        <v>106936.9</v>
      </c>
    </row>
    <row r="303" spans="1:7" ht="16.5" customHeight="1" x14ac:dyDescent="0.2">
      <c r="A303" s="137" t="s">
        <v>2524</v>
      </c>
      <c r="B303" s="155" t="s">
        <v>2525</v>
      </c>
      <c r="C303" s="141">
        <v>0</v>
      </c>
      <c r="D303" s="141">
        <v>0</v>
      </c>
      <c r="E303" s="326">
        <v>36199.599999999999</v>
      </c>
      <c r="F303" s="326">
        <v>21592.400000000001</v>
      </c>
      <c r="G303" s="140">
        <f t="shared" si="4"/>
        <v>57792</v>
      </c>
    </row>
    <row r="304" spans="1:7" ht="16.5" customHeight="1" x14ac:dyDescent="0.2">
      <c r="A304" s="137" t="s">
        <v>2526</v>
      </c>
      <c r="B304" s="138" t="s">
        <v>2527</v>
      </c>
      <c r="C304" s="141">
        <v>4687.6000000000004</v>
      </c>
      <c r="D304" s="141">
        <v>0</v>
      </c>
      <c r="E304" s="326">
        <v>64698.3</v>
      </c>
      <c r="F304" s="326">
        <v>44415.4</v>
      </c>
      <c r="G304" s="140">
        <f t="shared" ref="G304:G366" si="5">C304+D304+E304+F304</f>
        <v>113801.30000000002</v>
      </c>
    </row>
    <row r="305" spans="1:7" ht="16.5" customHeight="1" x14ac:dyDescent="0.2">
      <c r="A305" s="137" t="s">
        <v>2528</v>
      </c>
      <c r="B305" s="138" t="s">
        <v>2529</v>
      </c>
      <c r="C305" s="141">
        <v>0</v>
      </c>
      <c r="D305" s="141">
        <v>1020.9</v>
      </c>
      <c r="E305" s="326">
        <v>31239.1</v>
      </c>
      <c r="F305" s="326">
        <v>14178.7</v>
      </c>
      <c r="G305" s="140">
        <f t="shared" si="5"/>
        <v>46438.7</v>
      </c>
    </row>
    <row r="306" spans="1:7" ht="16.5" customHeight="1" x14ac:dyDescent="0.2">
      <c r="A306" s="137" t="s">
        <v>2530</v>
      </c>
      <c r="B306" s="138" t="s">
        <v>2531</v>
      </c>
      <c r="C306" s="141">
        <v>1015.9</v>
      </c>
      <c r="D306" s="141">
        <v>0</v>
      </c>
      <c r="E306" s="326">
        <v>57298.6</v>
      </c>
      <c r="F306" s="326">
        <v>25939.4</v>
      </c>
      <c r="G306" s="140">
        <f t="shared" si="5"/>
        <v>84253.9</v>
      </c>
    </row>
    <row r="307" spans="1:7" ht="16.5" customHeight="1" x14ac:dyDescent="0.2">
      <c r="A307" s="137" t="s">
        <v>2532</v>
      </c>
      <c r="B307" s="138" t="s">
        <v>2533</v>
      </c>
      <c r="C307" s="141">
        <v>16251.5</v>
      </c>
      <c r="D307" s="141">
        <v>0</v>
      </c>
      <c r="E307" s="326">
        <v>86661.4</v>
      </c>
      <c r="F307" s="326">
        <v>41160.1</v>
      </c>
      <c r="G307" s="140">
        <f t="shared" si="5"/>
        <v>144073</v>
      </c>
    </row>
    <row r="308" spans="1:7" ht="16.5" customHeight="1" x14ac:dyDescent="0.2">
      <c r="A308" s="137" t="s">
        <v>2534</v>
      </c>
      <c r="B308" s="138" t="s">
        <v>2535</v>
      </c>
      <c r="C308" s="141">
        <v>4407</v>
      </c>
      <c r="D308" s="141">
        <v>0</v>
      </c>
      <c r="E308" s="326">
        <v>31453.5</v>
      </c>
      <c r="F308" s="326">
        <v>16474.400000000001</v>
      </c>
      <c r="G308" s="140">
        <f t="shared" si="5"/>
        <v>52334.9</v>
      </c>
    </row>
    <row r="309" spans="1:7" ht="16.5" customHeight="1" x14ac:dyDescent="0.2">
      <c r="A309" s="137" t="s">
        <v>2536</v>
      </c>
      <c r="B309" s="138" t="s">
        <v>2537</v>
      </c>
      <c r="C309" s="141">
        <v>3304.9</v>
      </c>
      <c r="D309" s="141">
        <v>0</v>
      </c>
      <c r="E309" s="326">
        <v>49235.8</v>
      </c>
      <c r="F309" s="326">
        <v>19322.099999999999</v>
      </c>
      <c r="G309" s="140">
        <f t="shared" si="5"/>
        <v>71862.8</v>
      </c>
    </row>
    <row r="310" spans="1:7" ht="16.5" customHeight="1" x14ac:dyDescent="0.2">
      <c r="A310" s="137" t="s">
        <v>2538</v>
      </c>
      <c r="B310" s="138" t="s">
        <v>2539</v>
      </c>
      <c r="C310" s="141">
        <v>6390.4</v>
      </c>
      <c r="D310" s="141">
        <v>0</v>
      </c>
      <c r="E310" s="326">
        <v>35550.9</v>
      </c>
      <c r="F310" s="326">
        <v>15754.2</v>
      </c>
      <c r="G310" s="140">
        <f t="shared" si="5"/>
        <v>57695.5</v>
      </c>
    </row>
    <row r="311" spans="1:7" ht="16.5" customHeight="1" x14ac:dyDescent="0.2">
      <c r="A311" s="137" t="s">
        <v>2540</v>
      </c>
      <c r="B311" s="138" t="s">
        <v>2541</v>
      </c>
      <c r="C311" s="141">
        <v>2857.8</v>
      </c>
      <c r="D311" s="141">
        <v>0</v>
      </c>
      <c r="E311" s="326">
        <v>17208.099999999999</v>
      </c>
      <c r="F311" s="326">
        <v>8384.4</v>
      </c>
      <c r="G311" s="140">
        <f t="shared" si="5"/>
        <v>28450.299999999996</v>
      </c>
    </row>
    <row r="312" spans="1:7" ht="16.5" customHeight="1" x14ac:dyDescent="0.2">
      <c r="A312" s="137" t="s">
        <v>2542</v>
      </c>
      <c r="B312" s="138" t="s">
        <v>2543</v>
      </c>
      <c r="C312" s="141">
        <v>0</v>
      </c>
      <c r="D312" s="141">
        <v>4237.8</v>
      </c>
      <c r="E312" s="326">
        <v>37510.9</v>
      </c>
      <c r="F312" s="326">
        <v>18325.8</v>
      </c>
      <c r="G312" s="140">
        <f t="shared" si="5"/>
        <v>60074.5</v>
      </c>
    </row>
    <row r="313" spans="1:7" ht="16.5" customHeight="1" x14ac:dyDescent="0.2">
      <c r="A313" s="137" t="s">
        <v>2544</v>
      </c>
      <c r="B313" s="138" t="s">
        <v>2545</v>
      </c>
      <c r="C313" s="141">
        <v>18113.8</v>
      </c>
      <c r="D313" s="141">
        <v>0</v>
      </c>
      <c r="E313" s="326">
        <v>65142.7</v>
      </c>
      <c r="F313" s="326">
        <v>30365.8</v>
      </c>
      <c r="G313" s="140">
        <f t="shared" si="5"/>
        <v>113622.3</v>
      </c>
    </row>
    <row r="314" spans="1:7" ht="16.5" customHeight="1" x14ac:dyDescent="0.2">
      <c r="A314" s="137" t="s">
        <v>2546</v>
      </c>
      <c r="B314" s="138" t="s">
        <v>2547</v>
      </c>
      <c r="C314" s="141">
        <v>91</v>
      </c>
      <c r="D314" s="141">
        <v>0</v>
      </c>
      <c r="E314" s="326">
        <v>27955.4</v>
      </c>
      <c r="F314" s="326">
        <v>10750.9</v>
      </c>
      <c r="G314" s="140">
        <f t="shared" si="5"/>
        <v>38797.300000000003</v>
      </c>
    </row>
    <row r="315" spans="1:7" ht="16.5" customHeight="1" x14ac:dyDescent="0.2">
      <c r="A315" s="137" t="s">
        <v>2548</v>
      </c>
      <c r="B315" s="138" t="s">
        <v>2549</v>
      </c>
      <c r="C315" s="141">
        <v>8232</v>
      </c>
      <c r="D315" s="141">
        <v>0</v>
      </c>
      <c r="E315" s="326">
        <v>56740.7</v>
      </c>
      <c r="F315" s="326">
        <v>27221.7</v>
      </c>
      <c r="G315" s="140">
        <f t="shared" si="5"/>
        <v>92194.4</v>
      </c>
    </row>
    <row r="316" spans="1:7" ht="16.5" customHeight="1" x14ac:dyDescent="0.2">
      <c r="A316" s="137" t="s">
        <v>2550</v>
      </c>
      <c r="B316" s="138" t="s">
        <v>2551</v>
      </c>
      <c r="C316" s="141">
        <v>0</v>
      </c>
      <c r="D316" s="141">
        <v>0</v>
      </c>
      <c r="E316" s="326">
        <v>49279.9</v>
      </c>
      <c r="F316" s="326">
        <v>22956.9</v>
      </c>
      <c r="G316" s="140">
        <f t="shared" si="5"/>
        <v>72236.800000000003</v>
      </c>
    </row>
    <row r="317" spans="1:7" ht="16.5" customHeight="1" x14ac:dyDescent="0.2">
      <c r="A317" s="137" t="s">
        <v>2552</v>
      </c>
      <c r="B317" s="138" t="s">
        <v>2553</v>
      </c>
      <c r="C317" s="141">
        <v>41372.199999999997</v>
      </c>
      <c r="D317" s="141">
        <v>0</v>
      </c>
      <c r="E317" s="326">
        <v>144917.70000000001</v>
      </c>
      <c r="F317" s="326">
        <v>58405.600000000006</v>
      </c>
      <c r="G317" s="140">
        <f t="shared" si="5"/>
        <v>244695.50000000003</v>
      </c>
    </row>
    <row r="318" spans="1:7" ht="16.5" customHeight="1" x14ac:dyDescent="0.2">
      <c r="A318" s="137" t="s">
        <v>2554</v>
      </c>
      <c r="B318" s="138" t="s">
        <v>2555</v>
      </c>
      <c r="C318" s="141">
        <v>0</v>
      </c>
      <c r="D318" s="141">
        <v>0</v>
      </c>
      <c r="E318" s="326">
        <v>26143.8</v>
      </c>
      <c r="F318" s="326">
        <v>16344</v>
      </c>
      <c r="G318" s="140">
        <f t="shared" si="5"/>
        <v>42487.8</v>
      </c>
    </row>
    <row r="319" spans="1:7" ht="16.5" customHeight="1" x14ac:dyDescent="0.2">
      <c r="A319" s="137" t="s">
        <v>2556</v>
      </c>
      <c r="B319" s="138" t="s">
        <v>2557</v>
      </c>
      <c r="C319" s="141">
        <v>323.10000000000002</v>
      </c>
      <c r="D319" s="141">
        <v>0</v>
      </c>
      <c r="E319" s="326">
        <v>37437.9</v>
      </c>
      <c r="F319" s="326">
        <v>20712.5</v>
      </c>
      <c r="G319" s="140">
        <f t="shared" si="5"/>
        <v>58473.5</v>
      </c>
    </row>
    <row r="320" spans="1:7" ht="16.5" customHeight="1" x14ac:dyDescent="0.2">
      <c r="A320" s="137" t="s">
        <v>2558</v>
      </c>
      <c r="B320" s="138" t="s">
        <v>2559</v>
      </c>
      <c r="C320" s="141">
        <v>1219.9000000000001</v>
      </c>
      <c r="D320" s="141">
        <v>0</v>
      </c>
      <c r="E320" s="326">
        <v>24057</v>
      </c>
      <c r="F320" s="326">
        <v>11948.1</v>
      </c>
      <c r="G320" s="140">
        <f t="shared" si="5"/>
        <v>37225</v>
      </c>
    </row>
    <row r="321" spans="1:7" ht="16.5" customHeight="1" x14ac:dyDescent="0.2">
      <c r="A321" s="137" t="s">
        <v>2560</v>
      </c>
      <c r="B321" s="138" t="s">
        <v>2561</v>
      </c>
      <c r="C321" s="141">
        <v>4722.5</v>
      </c>
      <c r="D321" s="141">
        <v>0</v>
      </c>
      <c r="E321" s="326">
        <v>29365</v>
      </c>
      <c r="F321" s="326">
        <v>13008.1</v>
      </c>
      <c r="G321" s="140">
        <f t="shared" si="5"/>
        <v>47095.6</v>
      </c>
    </row>
    <row r="322" spans="1:7" ht="16.5" customHeight="1" x14ac:dyDescent="0.2">
      <c r="A322" s="137" t="s">
        <v>2562</v>
      </c>
      <c r="B322" s="138" t="s">
        <v>2563</v>
      </c>
      <c r="C322" s="141">
        <v>9489.5</v>
      </c>
      <c r="D322" s="141">
        <v>0</v>
      </c>
      <c r="E322" s="326">
        <v>50025.1</v>
      </c>
      <c r="F322" s="326">
        <v>23086.400000000001</v>
      </c>
      <c r="G322" s="140">
        <f t="shared" si="5"/>
        <v>82601</v>
      </c>
    </row>
    <row r="323" spans="1:7" ht="16.5" customHeight="1" x14ac:dyDescent="0.2">
      <c r="A323" s="137" t="s">
        <v>2564</v>
      </c>
      <c r="B323" s="138" t="s">
        <v>2565</v>
      </c>
      <c r="C323" s="141">
        <v>21056.1</v>
      </c>
      <c r="D323" s="141">
        <v>0</v>
      </c>
      <c r="E323" s="326">
        <v>53458.7</v>
      </c>
      <c r="F323" s="326">
        <v>29323.5</v>
      </c>
      <c r="G323" s="140">
        <f t="shared" si="5"/>
        <v>103838.29999999999</v>
      </c>
    </row>
    <row r="324" spans="1:7" ht="16.5" customHeight="1" x14ac:dyDescent="0.2">
      <c r="A324" s="137" t="s">
        <v>2566</v>
      </c>
      <c r="B324" s="138" t="s">
        <v>577</v>
      </c>
      <c r="C324" s="141">
        <v>13333.1</v>
      </c>
      <c r="D324" s="141">
        <v>0</v>
      </c>
      <c r="E324" s="326">
        <v>45189.8</v>
      </c>
      <c r="F324" s="326">
        <v>27768.2</v>
      </c>
      <c r="G324" s="140">
        <f t="shared" si="5"/>
        <v>86291.1</v>
      </c>
    </row>
    <row r="325" spans="1:7" ht="16.5" customHeight="1" x14ac:dyDescent="0.2">
      <c r="A325" s="137" t="s">
        <v>2567</v>
      </c>
      <c r="B325" s="138" t="s">
        <v>2568</v>
      </c>
      <c r="C325" s="141">
        <v>12951.5</v>
      </c>
      <c r="D325" s="141">
        <v>0</v>
      </c>
      <c r="E325" s="326">
        <v>42587</v>
      </c>
      <c r="F325" s="326">
        <v>24775.7</v>
      </c>
      <c r="G325" s="140">
        <f t="shared" si="5"/>
        <v>80314.2</v>
      </c>
    </row>
    <row r="326" spans="1:7" ht="16.5" customHeight="1" x14ac:dyDescent="0.2">
      <c r="A326" s="137" t="s">
        <v>2569</v>
      </c>
      <c r="B326" s="138" t="s">
        <v>2570</v>
      </c>
      <c r="C326" s="141">
        <v>26496.799999999999</v>
      </c>
      <c r="D326" s="141">
        <v>0</v>
      </c>
      <c r="E326" s="326">
        <v>108780.4</v>
      </c>
      <c r="F326" s="326">
        <v>36707.9</v>
      </c>
      <c r="G326" s="140">
        <f t="shared" si="5"/>
        <v>171985.09999999998</v>
      </c>
    </row>
    <row r="327" spans="1:7" ht="16.5" customHeight="1" x14ac:dyDescent="0.2">
      <c r="A327" s="137" t="s">
        <v>2571</v>
      </c>
      <c r="B327" s="138" t="s">
        <v>2572</v>
      </c>
      <c r="C327" s="141">
        <v>2840.5</v>
      </c>
      <c r="D327" s="141">
        <v>0</v>
      </c>
      <c r="E327" s="326">
        <v>69752</v>
      </c>
      <c r="F327" s="326">
        <v>33827.300000000003</v>
      </c>
      <c r="G327" s="140">
        <f t="shared" si="5"/>
        <v>106419.8</v>
      </c>
    </row>
    <row r="328" spans="1:7" ht="16.5" customHeight="1" x14ac:dyDescent="0.2">
      <c r="A328" s="137" t="s">
        <v>2573</v>
      </c>
      <c r="B328" s="138" t="s">
        <v>2574</v>
      </c>
      <c r="C328" s="141">
        <v>4306.3</v>
      </c>
      <c r="D328" s="141">
        <v>0</v>
      </c>
      <c r="E328" s="326">
        <v>30870.3</v>
      </c>
      <c r="F328" s="326">
        <v>17447.599999999999</v>
      </c>
      <c r="G328" s="140">
        <f t="shared" si="5"/>
        <v>52624.2</v>
      </c>
    </row>
    <row r="329" spans="1:7" ht="16.5" customHeight="1" x14ac:dyDescent="0.2">
      <c r="A329" s="137" t="s">
        <v>2575</v>
      </c>
      <c r="B329" s="138" t="s">
        <v>2576</v>
      </c>
      <c r="C329" s="141">
        <v>0</v>
      </c>
      <c r="D329" s="141">
        <v>5130.8</v>
      </c>
      <c r="E329" s="326">
        <v>24632.3</v>
      </c>
      <c r="F329" s="326">
        <v>12246.6</v>
      </c>
      <c r="G329" s="140">
        <f t="shared" si="5"/>
        <v>42009.7</v>
      </c>
    </row>
    <row r="330" spans="1:7" ht="16.5" customHeight="1" x14ac:dyDescent="0.2">
      <c r="A330" s="137" t="s">
        <v>2577</v>
      </c>
      <c r="B330" s="155" t="s">
        <v>578</v>
      </c>
      <c r="C330" s="141">
        <v>1401.8</v>
      </c>
      <c r="D330" s="141">
        <v>0</v>
      </c>
      <c r="E330" s="326">
        <v>41262.400000000001</v>
      </c>
      <c r="F330" s="326">
        <v>20869.7</v>
      </c>
      <c r="G330" s="140">
        <f t="shared" si="5"/>
        <v>63533.900000000009</v>
      </c>
    </row>
    <row r="331" spans="1:7" ht="16.5" customHeight="1" x14ac:dyDescent="0.2">
      <c r="A331" s="137" t="s">
        <v>2578</v>
      </c>
      <c r="B331" s="138" t="s">
        <v>2579</v>
      </c>
      <c r="C331" s="141">
        <v>1429.8</v>
      </c>
      <c r="D331" s="141">
        <v>0</v>
      </c>
      <c r="E331" s="326">
        <v>16307</v>
      </c>
      <c r="F331" s="326">
        <v>9004.7999999999993</v>
      </c>
      <c r="G331" s="140">
        <f t="shared" si="5"/>
        <v>26741.599999999999</v>
      </c>
    </row>
    <row r="332" spans="1:7" ht="16.5" customHeight="1" x14ac:dyDescent="0.2">
      <c r="A332" s="137" t="s">
        <v>2580</v>
      </c>
      <c r="B332" s="138" t="s">
        <v>2581</v>
      </c>
      <c r="C332" s="141">
        <v>6590</v>
      </c>
      <c r="D332" s="141">
        <v>0</v>
      </c>
      <c r="E332" s="326">
        <v>41916.9</v>
      </c>
      <c r="F332" s="326">
        <v>21202.9</v>
      </c>
      <c r="G332" s="140">
        <f t="shared" si="5"/>
        <v>69709.8</v>
      </c>
    </row>
    <row r="333" spans="1:7" ht="16.5" customHeight="1" x14ac:dyDescent="0.2">
      <c r="A333" s="137" t="s">
        <v>2582</v>
      </c>
      <c r="B333" s="138" t="s">
        <v>2583</v>
      </c>
      <c r="C333" s="141">
        <v>0</v>
      </c>
      <c r="D333" s="141">
        <v>411.3</v>
      </c>
      <c r="E333" s="326">
        <v>25235.5</v>
      </c>
      <c r="F333" s="326">
        <v>12572.2</v>
      </c>
      <c r="G333" s="140">
        <f t="shared" si="5"/>
        <v>38219</v>
      </c>
    </row>
    <row r="334" spans="1:7" ht="16.5" customHeight="1" x14ac:dyDescent="0.2">
      <c r="A334" s="137" t="s">
        <v>2584</v>
      </c>
      <c r="B334" s="138" t="s">
        <v>2585</v>
      </c>
      <c r="C334" s="141">
        <v>14830.7</v>
      </c>
      <c r="D334" s="141">
        <v>0</v>
      </c>
      <c r="E334" s="326">
        <v>41932.6</v>
      </c>
      <c r="F334" s="326">
        <v>25386.3</v>
      </c>
      <c r="G334" s="140">
        <f t="shared" si="5"/>
        <v>82149.600000000006</v>
      </c>
    </row>
    <row r="335" spans="1:7" ht="16.5" customHeight="1" x14ac:dyDescent="0.2">
      <c r="A335" s="137" t="s">
        <v>2586</v>
      </c>
      <c r="B335" s="138" t="s">
        <v>2587</v>
      </c>
      <c r="C335" s="141">
        <v>0</v>
      </c>
      <c r="D335" s="141">
        <v>86422</v>
      </c>
      <c r="E335" s="326">
        <v>178744.9</v>
      </c>
      <c r="F335" s="326">
        <v>95638.5</v>
      </c>
      <c r="G335" s="140">
        <f t="shared" si="5"/>
        <v>360805.4</v>
      </c>
    </row>
    <row r="336" spans="1:7" ht="16.5" customHeight="1" x14ac:dyDescent="0.2">
      <c r="A336" s="137" t="s">
        <v>2588</v>
      </c>
      <c r="B336" s="138" t="s">
        <v>2589</v>
      </c>
      <c r="C336" s="141">
        <v>19980.400000000001</v>
      </c>
      <c r="D336" s="141">
        <v>0</v>
      </c>
      <c r="E336" s="326">
        <v>91958.7</v>
      </c>
      <c r="F336" s="326">
        <v>37412.800000000003</v>
      </c>
      <c r="G336" s="140">
        <f t="shared" si="5"/>
        <v>149351.90000000002</v>
      </c>
    </row>
    <row r="337" spans="1:7" ht="16.5" customHeight="1" x14ac:dyDescent="0.2">
      <c r="A337" s="137" t="s">
        <v>2590</v>
      </c>
      <c r="B337" s="138" t="s">
        <v>2591</v>
      </c>
      <c r="C337" s="141">
        <v>15085.8</v>
      </c>
      <c r="D337" s="141">
        <v>0</v>
      </c>
      <c r="E337" s="326">
        <v>59383.4</v>
      </c>
      <c r="F337" s="326">
        <v>31159.8</v>
      </c>
      <c r="G337" s="140">
        <f t="shared" si="5"/>
        <v>105629</v>
      </c>
    </row>
    <row r="338" spans="1:7" ht="16.5" customHeight="1" x14ac:dyDescent="0.2">
      <c r="A338" s="137" t="s">
        <v>2592</v>
      </c>
      <c r="B338" s="138" t="s">
        <v>2593</v>
      </c>
      <c r="C338" s="141">
        <v>0</v>
      </c>
      <c r="D338" s="141">
        <v>3399.2</v>
      </c>
      <c r="E338" s="326">
        <v>47639.4</v>
      </c>
      <c r="F338" s="326">
        <v>22526</v>
      </c>
      <c r="G338" s="140">
        <f t="shared" si="5"/>
        <v>73564.600000000006</v>
      </c>
    </row>
    <row r="339" spans="1:7" ht="16.5" customHeight="1" x14ac:dyDescent="0.2">
      <c r="A339" s="137" t="s">
        <v>2594</v>
      </c>
      <c r="B339" s="138" t="s">
        <v>2595</v>
      </c>
      <c r="C339" s="141">
        <v>25089</v>
      </c>
      <c r="D339" s="141">
        <v>0</v>
      </c>
      <c r="E339" s="326">
        <v>80463.899999999994</v>
      </c>
      <c r="F339" s="326">
        <v>41391.5</v>
      </c>
      <c r="G339" s="140">
        <f t="shared" si="5"/>
        <v>146944.4</v>
      </c>
    </row>
    <row r="340" spans="1:7" ht="16.5" customHeight="1" x14ac:dyDescent="0.2">
      <c r="A340" s="137" t="s">
        <v>2596</v>
      </c>
      <c r="B340" s="155" t="s">
        <v>2597</v>
      </c>
      <c r="C340" s="141">
        <v>3004.5</v>
      </c>
      <c r="D340" s="141">
        <v>0</v>
      </c>
      <c r="E340" s="326">
        <v>42934.8</v>
      </c>
      <c r="F340" s="326">
        <v>26369.8</v>
      </c>
      <c r="G340" s="140">
        <f t="shared" si="5"/>
        <v>72309.100000000006</v>
      </c>
    </row>
    <row r="341" spans="1:7" ht="16.5" customHeight="1" x14ac:dyDescent="0.2">
      <c r="A341" s="137" t="s">
        <v>2598</v>
      </c>
      <c r="B341" s="138" t="s">
        <v>2599</v>
      </c>
      <c r="C341" s="141">
        <v>8894.4</v>
      </c>
      <c r="D341" s="141">
        <v>0</v>
      </c>
      <c r="E341" s="326">
        <v>50823.9</v>
      </c>
      <c r="F341" s="326">
        <v>16938.2</v>
      </c>
      <c r="G341" s="140">
        <f t="shared" si="5"/>
        <v>76656.5</v>
      </c>
    </row>
    <row r="342" spans="1:7" ht="16.5" customHeight="1" x14ac:dyDescent="0.2">
      <c r="A342" s="137" t="s">
        <v>2600</v>
      </c>
      <c r="B342" s="138" t="s">
        <v>2601</v>
      </c>
      <c r="C342" s="141">
        <v>9008.2999999999993</v>
      </c>
      <c r="D342" s="141">
        <v>0</v>
      </c>
      <c r="E342" s="326">
        <v>32215.3</v>
      </c>
      <c r="F342" s="326">
        <v>17950.8</v>
      </c>
      <c r="G342" s="140">
        <f t="shared" si="5"/>
        <v>59174.399999999994</v>
      </c>
    </row>
    <row r="343" spans="1:7" ht="16.5" customHeight="1" x14ac:dyDescent="0.2">
      <c r="A343" s="137" t="s">
        <v>2602</v>
      </c>
      <c r="B343" s="138" t="s">
        <v>579</v>
      </c>
      <c r="C343" s="141">
        <v>6279</v>
      </c>
      <c r="D343" s="141">
        <v>0</v>
      </c>
      <c r="E343" s="326">
        <v>31491.599999999999</v>
      </c>
      <c r="F343" s="326">
        <v>21119.8</v>
      </c>
      <c r="G343" s="140">
        <f t="shared" si="5"/>
        <v>58890.399999999994</v>
      </c>
    </row>
    <row r="344" spans="1:7" ht="16.5" customHeight="1" x14ac:dyDescent="0.2">
      <c r="A344" s="137" t="s">
        <v>2603</v>
      </c>
      <c r="B344" s="155" t="s">
        <v>2604</v>
      </c>
      <c r="C344" s="141">
        <v>1776.8</v>
      </c>
      <c r="D344" s="141">
        <v>0</v>
      </c>
      <c r="E344" s="326">
        <v>19880</v>
      </c>
      <c r="F344" s="326">
        <v>12189.4</v>
      </c>
      <c r="G344" s="140">
        <f t="shared" si="5"/>
        <v>33846.199999999997</v>
      </c>
    </row>
    <row r="345" spans="1:7" ht="16.5" customHeight="1" x14ac:dyDescent="0.2">
      <c r="A345" s="137" t="s">
        <v>2605</v>
      </c>
      <c r="B345" s="138" t="s">
        <v>2606</v>
      </c>
      <c r="C345" s="141">
        <v>11840</v>
      </c>
      <c r="D345" s="141">
        <v>0</v>
      </c>
      <c r="E345" s="326">
        <v>36400.199999999997</v>
      </c>
      <c r="F345" s="326">
        <v>20342.7</v>
      </c>
      <c r="G345" s="140">
        <f t="shared" si="5"/>
        <v>68582.899999999994</v>
      </c>
    </row>
    <row r="346" spans="1:7" ht="16.5" customHeight="1" x14ac:dyDescent="0.2">
      <c r="A346" s="137" t="s">
        <v>2607</v>
      </c>
      <c r="B346" s="138" t="s">
        <v>2608</v>
      </c>
      <c r="C346" s="141">
        <v>7982.3</v>
      </c>
      <c r="D346" s="141">
        <v>0</v>
      </c>
      <c r="E346" s="326">
        <v>60706.400000000001</v>
      </c>
      <c r="F346" s="326">
        <v>24821.4</v>
      </c>
      <c r="G346" s="140">
        <f t="shared" si="5"/>
        <v>93510.1</v>
      </c>
    </row>
    <row r="347" spans="1:7" ht="16.5" customHeight="1" x14ac:dyDescent="0.2">
      <c r="A347" s="137" t="s">
        <v>2609</v>
      </c>
      <c r="B347" s="138" t="s">
        <v>2610</v>
      </c>
      <c r="C347" s="141">
        <v>0</v>
      </c>
      <c r="D347" s="141">
        <v>0</v>
      </c>
      <c r="E347" s="326">
        <v>7504.9</v>
      </c>
      <c r="F347" s="326">
        <v>4491.1000000000004</v>
      </c>
      <c r="G347" s="140">
        <f t="shared" si="5"/>
        <v>11996</v>
      </c>
    </row>
    <row r="348" spans="1:7" ht="16.5" customHeight="1" x14ac:dyDescent="0.2">
      <c r="A348" s="137" t="s">
        <v>2611</v>
      </c>
      <c r="B348" s="138" t="s">
        <v>2612</v>
      </c>
      <c r="C348" s="141">
        <v>35178.9</v>
      </c>
      <c r="D348" s="141">
        <v>0</v>
      </c>
      <c r="E348" s="326">
        <v>101665.60000000001</v>
      </c>
      <c r="F348" s="326">
        <v>48668.3</v>
      </c>
      <c r="G348" s="140">
        <f t="shared" si="5"/>
        <v>185512.8</v>
      </c>
    </row>
    <row r="349" spans="1:7" ht="16.5" customHeight="1" x14ac:dyDescent="0.2">
      <c r="A349" s="137" t="s">
        <v>2613</v>
      </c>
      <c r="B349" s="138" t="s">
        <v>2614</v>
      </c>
      <c r="C349" s="141">
        <v>0</v>
      </c>
      <c r="D349" s="141">
        <v>8644</v>
      </c>
      <c r="E349" s="326">
        <v>62864.1</v>
      </c>
      <c r="F349" s="326">
        <v>35101</v>
      </c>
      <c r="G349" s="140">
        <f t="shared" si="5"/>
        <v>106609.1</v>
      </c>
    </row>
    <row r="350" spans="1:7" ht="16.5" customHeight="1" x14ac:dyDescent="0.2">
      <c r="A350" s="137" t="s">
        <v>2615</v>
      </c>
      <c r="B350" s="138" t="s">
        <v>2616</v>
      </c>
      <c r="C350" s="141">
        <v>1112.2</v>
      </c>
      <c r="D350" s="141">
        <v>0</v>
      </c>
      <c r="E350" s="326">
        <v>21971.3</v>
      </c>
      <c r="F350" s="326">
        <v>9300.6</v>
      </c>
      <c r="G350" s="140">
        <f t="shared" si="5"/>
        <v>32384.1</v>
      </c>
    </row>
    <row r="351" spans="1:7" ht="16.5" customHeight="1" x14ac:dyDescent="0.2">
      <c r="A351" s="137" t="s">
        <v>2617</v>
      </c>
      <c r="B351" s="145" t="s">
        <v>2618</v>
      </c>
      <c r="C351" s="141">
        <v>6057.3</v>
      </c>
      <c r="D351" s="141">
        <v>0</v>
      </c>
      <c r="E351" s="326">
        <v>26452.6</v>
      </c>
      <c r="F351" s="326">
        <v>18744.599999999999</v>
      </c>
      <c r="G351" s="140">
        <f t="shared" si="5"/>
        <v>51254.5</v>
      </c>
    </row>
    <row r="352" spans="1:7" ht="16.5" customHeight="1" x14ac:dyDescent="0.2">
      <c r="A352" s="137" t="s">
        <v>2619</v>
      </c>
      <c r="B352" s="138" t="s">
        <v>2620</v>
      </c>
      <c r="C352" s="141">
        <v>11789.1</v>
      </c>
      <c r="D352" s="141">
        <v>0</v>
      </c>
      <c r="E352" s="326">
        <v>55623.9</v>
      </c>
      <c r="F352" s="326">
        <v>20262.3</v>
      </c>
      <c r="G352" s="140">
        <f t="shared" si="5"/>
        <v>87675.3</v>
      </c>
    </row>
    <row r="353" spans="1:7" ht="16.5" customHeight="1" x14ac:dyDescent="0.2">
      <c r="A353" s="137" t="s">
        <v>2621</v>
      </c>
      <c r="B353" s="138" t="s">
        <v>910</v>
      </c>
      <c r="C353" s="141">
        <v>6820.1</v>
      </c>
      <c r="D353" s="141">
        <v>0</v>
      </c>
      <c r="E353" s="326">
        <v>24800.9</v>
      </c>
      <c r="F353" s="326">
        <v>15090.8</v>
      </c>
      <c r="G353" s="140">
        <f t="shared" si="5"/>
        <v>46711.8</v>
      </c>
    </row>
    <row r="354" spans="1:7" ht="16.5" customHeight="1" x14ac:dyDescent="0.2">
      <c r="A354" s="137" t="s">
        <v>911</v>
      </c>
      <c r="B354" s="138" t="s">
        <v>912</v>
      </c>
      <c r="C354" s="141">
        <v>295</v>
      </c>
      <c r="D354" s="141">
        <v>0</v>
      </c>
      <c r="E354" s="326">
        <v>44057.9</v>
      </c>
      <c r="F354" s="326">
        <v>16939.5</v>
      </c>
      <c r="G354" s="140">
        <f t="shared" si="5"/>
        <v>61292.4</v>
      </c>
    </row>
    <row r="355" spans="1:7" ht="16.5" customHeight="1" x14ac:dyDescent="0.2">
      <c r="A355" s="137" t="s">
        <v>913</v>
      </c>
      <c r="B355" s="138" t="s">
        <v>914</v>
      </c>
      <c r="C355" s="141">
        <v>9616.5</v>
      </c>
      <c r="D355" s="141">
        <v>0</v>
      </c>
      <c r="E355" s="326">
        <v>47704.800000000003</v>
      </c>
      <c r="F355" s="326">
        <v>24365.9</v>
      </c>
      <c r="G355" s="140">
        <f t="shared" si="5"/>
        <v>81687.200000000012</v>
      </c>
    </row>
    <row r="356" spans="1:7" ht="16.5" customHeight="1" x14ac:dyDescent="0.2">
      <c r="A356" s="137" t="s">
        <v>915</v>
      </c>
      <c r="B356" s="138" t="s">
        <v>916</v>
      </c>
      <c r="C356" s="141">
        <v>0</v>
      </c>
      <c r="D356" s="141">
        <v>0</v>
      </c>
      <c r="E356" s="326">
        <v>39388.199999999997</v>
      </c>
      <c r="F356" s="326">
        <v>26961.200000000001</v>
      </c>
      <c r="G356" s="140">
        <f t="shared" si="5"/>
        <v>66349.399999999994</v>
      </c>
    </row>
    <row r="357" spans="1:7" ht="16.5" customHeight="1" x14ac:dyDescent="0.2">
      <c r="A357" s="137" t="s">
        <v>917</v>
      </c>
      <c r="B357" s="138" t="s">
        <v>918</v>
      </c>
      <c r="C357" s="141">
        <v>0</v>
      </c>
      <c r="D357" s="141">
        <v>0</v>
      </c>
      <c r="E357" s="326">
        <v>30433.9</v>
      </c>
      <c r="F357" s="326">
        <v>16639.900000000001</v>
      </c>
      <c r="G357" s="140">
        <f t="shared" si="5"/>
        <v>47073.8</v>
      </c>
    </row>
    <row r="358" spans="1:7" ht="16.5" customHeight="1" x14ac:dyDescent="0.2">
      <c r="A358" s="137" t="s">
        <v>919</v>
      </c>
      <c r="B358" s="138" t="s">
        <v>920</v>
      </c>
      <c r="C358" s="141">
        <v>34644.699999999997</v>
      </c>
      <c r="D358" s="141">
        <v>0</v>
      </c>
      <c r="E358" s="326">
        <v>137741.9</v>
      </c>
      <c r="F358" s="326">
        <v>62128</v>
      </c>
      <c r="G358" s="140">
        <f t="shared" si="5"/>
        <v>234514.59999999998</v>
      </c>
    </row>
    <row r="359" spans="1:7" ht="16.5" customHeight="1" x14ac:dyDescent="0.2">
      <c r="A359" s="137" t="s">
        <v>921</v>
      </c>
      <c r="B359" s="138" t="s">
        <v>922</v>
      </c>
      <c r="C359" s="141">
        <v>17576.5</v>
      </c>
      <c r="D359" s="141">
        <v>0</v>
      </c>
      <c r="E359" s="326">
        <v>82679.8</v>
      </c>
      <c r="F359" s="326">
        <v>38221</v>
      </c>
      <c r="G359" s="140">
        <f t="shared" si="5"/>
        <v>138477.29999999999</v>
      </c>
    </row>
    <row r="360" spans="1:7" ht="16.5" customHeight="1" x14ac:dyDescent="0.2">
      <c r="A360" s="137" t="s">
        <v>923</v>
      </c>
      <c r="B360" s="138" t="s">
        <v>924</v>
      </c>
      <c r="C360" s="141">
        <v>0</v>
      </c>
      <c r="D360" s="141">
        <v>648.4</v>
      </c>
      <c r="E360" s="326">
        <v>34249.1</v>
      </c>
      <c r="F360" s="326">
        <v>11328</v>
      </c>
      <c r="G360" s="140">
        <f t="shared" si="5"/>
        <v>46225.5</v>
      </c>
    </row>
    <row r="361" spans="1:7" ht="16.5" customHeight="1" x14ac:dyDescent="0.2">
      <c r="A361" s="157" t="s">
        <v>925</v>
      </c>
      <c r="B361" s="155" t="s">
        <v>926</v>
      </c>
      <c r="C361" s="141">
        <v>35.799999999999997</v>
      </c>
      <c r="D361" s="141">
        <v>0</v>
      </c>
      <c r="E361" s="326">
        <v>21198.9</v>
      </c>
      <c r="F361" s="326">
        <v>11858.7</v>
      </c>
      <c r="G361" s="140">
        <f t="shared" si="5"/>
        <v>33093.4</v>
      </c>
    </row>
    <row r="362" spans="1:7" ht="16.5" customHeight="1" x14ac:dyDescent="0.2">
      <c r="A362" s="137" t="s">
        <v>927</v>
      </c>
      <c r="B362" s="138" t="s">
        <v>928</v>
      </c>
      <c r="C362" s="141">
        <v>8876.2000000000007</v>
      </c>
      <c r="D362" s="141">
        <v>0</v>
      </c>
      <c r="E362" s="326">
        <v>35512.699999999997</v>
      </c>
      <c r="F362" s="326">
        <v>16430.099999999999</v>
      </c>
      <c r="G362" s="140">
        <f t="shared" si="5"/>
        <v>60818.999999999993</v>
      </c>
    </row>
    <row r="363" spans="1:7" ht="16.5" customHeight="1" x14ac:dyDescent="0.2">
      <c r="A363" s="137" t="s">
        <v>929</v>
      </c>
      <c r="B363" s="138" t="s">
        <v>930</v>
      </c>
      <c r="C363" s="141">
        <v>3271.3</v>
      </c>
      <c r="D363" s="141">
        <v>0</v>
      </c>
      <c r="E363" s="326">
        <v>68880.800000000003</v>
      </c>
      <c r="F363" s="326">
        <v>32272.1</v>
      </c>
      <c r="G363" s="140">
        <f t="shared" si="5"/>
        <v>104424.20000000001</v>
      </c>
    </row>
    <row r="364" spans="1:7" ht="16.5" customHeight="1" x14ac:dyDescent="0.2">
      <c r="A364" s="137" t="s">
        <v>931</v>
      </c>
      <c r="B364" s="138" t="s">
        <v>932</v>
      </c>
      <c r="C364" s="141">
        <v>0</v>
      </c>
      <c r="D364" s="141">
        <v>411.4</v>
      </c>
      <c r="E364" s="326">
        <v>28029.1</v>
      </c>
      <c r="F364" s="326">
        <v>19314.900000000001</v>
      </c>
      <c r="G364" s="140">
        <f t="shared" si="5"/>
        <v>47755.4</v>
      </c>
    </row>
    <row r="365" spans="1:7" ht="16.5" customHeight="1" x14ac:dyDescent="0.2">
      <c r="A365" s="137" t="s">
        <v>933</v>
      </c>
      <c r="B365" s="138" t="s">
        <v>934</v>
      </c>
      <c r="C365" s="139">
        <v>0</v>
      </c>
      <c r="D365" s="139">
        <v>9424.7000000000007</v>
      </c>
      <c r="E365" s="139">
        <v>46002.2</v>
      </c>
      <c r="F365" s="139">
        <v>27188.1</v>
      </c>
      <c r="G365" s="140">
        <f t="shared" si="5"/>
        <v>82615</v>
      </c>
    </row>
    <row r="366" spans="1:7" ht="16.5" customHeight="1" x14ac:dyDescent="0.2">
      <c r="A366" s="137" t="s">
        <v>935</v>
      </c>
      <c r="B366" s="138" t="s">
        <v>936</v>
      </c>
      <c r="C366" s="141">
        <v>3160.7</v>
      </c>
      <c r="D366" s="141">
        <v>0</v>
      </c>
      <c r="E366" s="326">
        <v>31075.200000000001</v>
      </c>
      <c r="F366" s="326">
        <v>17390.2</v>
      </c>
      <c r="G366" s="140">
        <f t="shared" si="5"/>
        <v>51626.100000000006</v>
      </c>
    </row>
    <row r="367" spans="1:7" ht="16.5" customHeight="1" x14ac:dyDescent="0.2">
      <c r="A367" s="137" t="s">
        <v>937</v>
      </c>
      <c r="B367" s="138" t="s">
        <v>938</v>
      </c>
      <c r="C367" s="141">
        <v>4598.5</v>
      </c>
      <c r="D367" s="141">
        <v>0</v>
      </c>
      <c r="E367" s="326">
        <v>32910.1</v>
      </c>
      <c r="F367" s="326">
        <v>11867.6</v>
      </c>
      <c r="G367" s="140">
        <f t="shared" ref="G367:G428" si="6">C367+D367+E367+F367</f>
        <v>49376.2</v>
      </c>
    </row>
    <row r="368" spans="1:7" ht="16.5" customHeight="1" x14ac:dyDescent="0.2">
      <c r="A368" s="137" t="s">
        <v>939</v>
      </c>
      <c r="B368" s="145" t="s">
        <v>940</v>
      </c>
      <c r="C368" s="141">
        <v>5478.2</v>
      </c>
      <c r="D368" s="141">
        <v>0</v>
      </c>
      <c r="E368" s="326">
        <v>34050.6</v>
      </c>
      <c r="F368" s="326">
        <v>17561.5</v>
      </c>
      <c r="G368" s="140">
        <f t="shared" si="6"/>
        <v>57090.299999999996</v>
      </c>
    </row>
    <row r="369" spans="1:7" ht="16.5" customHeight="1" x14ac:dyDescent="0.2">
      <c r="A369" s="137" t="s">
        <v>941</v>
      </c>
      <c r="B369" s="138" t="s">
        <v>942</v>
      </c>
      <c r="C369" s="141">
        <v>14702</v>
      </c>
      <c r="D369" s="141">
        <v>0</v>
      </c>
      <c r="E369" s="326">
        <v>64039.9</v>
      </c>
      <c r="F369" s="326">
        <v>21057.3</v>
      </c>
      <c r="G369" s="140">
        <f t="shared" si="6"/>
        <v>99799.2</v>
      </c>
    </row>
    <row r="370" spans="1:7" ht="16.5" customHeight="1" x14ac:dyDescent="0.2">
      <c r="A370" s="137" t="s">
        <v>943</v>
      </c>
      <c r="B370" s="155" t="s">
        <v>944</v>
      </c>
      <c r="C370" s="141">
        <v>7573.5</v>
      </c>
      <c r="D370" s="141">
        <v>0</v>
      </c>
      <c r="E370" s="326">
        <v>13901</v>
      </c>
      <c r="F370" s="326">
        <v>11182.5</v>
      </c>
      <c r="G370" s="140">
        <f t="shared" si="6"/>
        <v>32657</v>
      </c>
    </row>
    <row r="371" spans="1:7" ht="16.5" customHeight="1" x14ac:dyDescent="0.2">
      <c r="A371" s="137" t="s">
        <v>945</v>
      </c>
      <c r="B371" s="138" t="s">
        <v>946</v>
      </c>
      <c r="C371" s="141">
        <v>8510.2000000000007</v>
      </c>
      <c r="D371" s="141">
        <v>0</v>
      </c>
      <c r="E371" s="326">
        <v>40646.5</v>
      </c>
      <c r="F371" s="326">
        <v>25103.200000000001</v>
      </c>
      <c r="G371" s="140">
        <f t="shared" si="6"/>
        <v>74259.899999999994</v>
      </c>
    </row>
    <row r="372" spans="1:7" ht="16.5" customHeight="1" x14ac:dyDescent="0.2">
      <c r="A372" s="137" t="s">
        <v>947</v>
      </c>
      <c r="B372" s="138" t="s">
        <v>948</v>
      </c>
      <c r="C372" s="141">
        <v>4528.8</v>
      </c>
      <c r="D372" s="141">
        <v>0</v>
      </c>
      <c r="E372" s="326">
        <v>34044.699999999997</v>
      </c>
      <c r="F372" s="326">
        <v>15017</v>
      </c>
      <c r="G372" s="140">
        <f t="shared" si="6"/>
        <v>53590.5</v>
      </c>
    </row>
    <row r="373" spans="1:7" ht="16.5" customHeight="1" x14ac:dyDescent="0.2">
      <c r="A373" s="137" t="s">
        <v>949</v>
      </c>
      <c r="B373" s="138" t="s">
        <v>950</v>
      </c>
      <c r="C373" s="141">
        <v>2683.9</v>
      </c>
      <c r="D373" s="141">
        <v>0</v>
      </c>
      <c r="E373" s="326">
        <v>43305</v>
      </c>
      <c r="F373" s="326">
        <v>27067.7</v>
      </c>
      <c r="G373" s="140">
        <f t="shared" si="6"/>
        <v>73056.600000000006</v>
      </c>
    </row>
    <row r="374" spans="1:7" ht="16.5" customHeight="1" x14ac:dyDescent="0.2">
      <c r="A374" s="137" t="s">
        <v>951</v>
      </c>
      <c r="B374" s="138" t="s">
        <v>952</v>
      </c>
      <c r="C374" s="141">
        <v>1076.7</v>
      </c>
      <c r="D374" s="141">
        <v>0</v>
      </c>
      <c r="E374" s="326">
        <v>41540.699999999997</v>
      </c>
      <c r="F374" s="326">
        <v>20719.5</v>
      </c>
      <c r="G374" s="140">
        <f t="shared" si="6"/>
        <v>63336.899999999994</v>
      </c>
    </row>
    <row r="375" spans="1:7" ht="16.5" customHeight="1" x14ac:dyDescent="0.2">
      <c r="A375" s="137" t="s">
        <v>953</v>
      </c>
      <c r="B375" s="138" t="s">
        <v>1522</v>
      </c>
      <c r="C375" s="141">
        <v>3588.8</v>
      </c>
      <c r="D375" s="141">
        <v>0</v>
      </c>
      <c r="E375" s="326">
        <v>42538.6</v>
      </c>
      <c r="F375" s="326">
        <v>21610</v>
      </c>
      <c r="G375" s="140">
        <f t="shared" si="6"/>
        <v>67737.399999999994</v>
      </c>
    </row>
    <row r="376" spans="1:7" ht="16.5" customHeight="1" x14ac:dyDescent="0.2">
      <c r="A376" s="137" t="s">
        <v>1523</v>
      </c>
      <c r="B376" s="145" t="s">
        <v>1524</v>
      </c>
      <c r="C376" s="141">
        <v>10595.6</v>
      </c>
      <c r="D376" s="141">
        <v>0</v>
      </c>
      <c r="E376" s="326">
        <v>35645.599999999999</v>
      </c>
      <c r="F376" s="326">
        <v>23926</v>
      </c>
      <c r="G376" s="140">
        <f t="shared" si="6"/>
        <v>70167.199999999997</v>
      </c>
    </row>
    <row r="377" spans="1:7" ht="16.5" customHeight="1" x14ac:dyDescent="0.2">
      <c r="A377" s="137" t="s">
        <v>1525</v>
      </c>
      <c r="B377" s="138" t="s">
        <v>1526</v>
      </c>
      <c r="C377" s="141">
        <v>487</v>
      </c>
      <c r="D377" s="141">
        <v>0</v>
      </c>
      <c r="E377" s="326">
        <v>9686</v>
      </c>
      <c r="F377" s="326">
        <v>7817.8</v>
      </c>
      <c r="G377" s="140">
        <f t="shared" si="6"/>
        <v>17990.8</v>
      </c>
    </row>
    <row r="378" spans="1:7" ht="16.5" customHeight="1" x14ac:dyDescent="0.2">
      <c r="A378" s="137" t="s">
        <v>1527</v>
      </c>
      <c r="B378" s="138" t="s">
        <v>1528</v>
      </c>
      <c r="C378" s="141">
        <v>3960.6</v>
      </c>
      <c r="D378" s="141">
        <v>0</v>
      </c>
      <c r="E378" s="326">
        <v>17474.900000000001</v>
      </c>
      <c r="F378" s="326">
        <v>11140.9</v>
      </c>
      <c r="G378" s="140">
        <f t="shared" si="6"/>
        <v>32576.400000000001</v>
      </c>
    </row>
    <row r="379" spans="1:7" ht="16.5" customHeight="1" x14ac:dyDescent="0.2">
      <c r="A379" s="137" t="s">
        <v>1529</v>
      </c>
      <c r="B379" s="138" t="s">
        <v>1530</v>
      </c>
      <c r="C379" s="141">
        <v>7022</v>
      </c>
      <c r="D379" s="141">
        <v>0</v>
      </c>
      <c r="E379" s="326">
        <v>29884.3</v>
      </c>
      <c r="F379" s="326">
        <v>15461.4</v>
      </c>
      <c r="G379" s="140">
        <f t="shared" si="6"/>
        <v>52367.700000000004</v>
      </c>
    </row>
    <row r="380" spans="1:7" ht="16.5" customHeight="1" x14ac:dyDescent="0.2">
      <c r="A380" s="137" t="s">
        <v>1531</v>
      </c>
      <c r="B380" s="138" t="s">
        <v>1532</v>
      </c>
      <c r="C380" s="141">
        <v>8509</v>
      </c>
      <c r="D380" s="141">
        <v>0</v>
      </c>
      <c r="E380" s="326">
        <v>38950</v>
      </c>
      <c r="F380" s="326">
        <v>18004.400000000001</v>
      </c>
      <c r="G380" s="140">
        <f t="shared" si="6"/>
        <v>65463.4</v>
      </c>
    </row>
    <row r="381" spans="1:7" ht="16.5" customHeight="1" x14ac:dyDescent="0.2">
      <c r="A381" s="137" t="s">
        <v>1533</v>
      </c>
      <c r="B381" s="145" t="s">
        <v>1534</v>
      </c>
      <c r="C381" s="141">
        <v>1903.1</v>
      </c>
      <c r="D381" s="141">
        <v>0</v>
      </c>
      <c r="E381" s="326">
        <v>21712.3</v>
      </c>
      <c r="F381" s="326">
        <v>12690.7</v>
      </c>
      <c r="G381" s="140">
        <f t="shared" si="6"/>
        <v>36306.1</v>
      </c>
    </row>
    <row r="382" spans="1:7" ht="16.5" customHeight="1" x14ac:dyDescent="0.2">
      <c r="A382" s="137" t="s">
        <v>1535</v>
      </c>
      <c r="B382" s="156" t="s">
        <v>1536</v>
      </c>
      <c r="C382" s="141">
        <v>0</v>
      </c>
      <c r="D382" s="141">
        <v>0</v>
      </c>
      <c r="E382" s="326">
        <v>23.3</v>
      </c>
      <c r="F382" s="326">
        <v>0</v>
      </c>
      <c r="G382" s="140">
        <f t="shared" si="6"/>
        <v>23.3</v>
      </c>
    </row>
    <row r="383" spans="1:7" ht="18.399999999999999" customHeight="1" x14ac:dyDescent="0.2">
      <c r="A383" s="137" t="s">
        <v>1537</v>
      </c>
      <c r="B383" s="138" t="s">
        <v>1538</v>
      </c>
      <c r="C383" s="141">
        <v>7996.5</v>
      </c>
      <c r="D383" s="141">
        <v>0</v>
      </c>
      <c r="E383" s="326">
        <v>43586.3</v>
      </c>
      <c r="F383" s="326">
        <v>23692.6</v>
      </c>
      <c r="G383" s="140">
        <f t="shared" si="6"/>
        <v>75275.399999999994</v>
      </c>
    </row>
    <row r="384" spans="1:7" ht="18.399999999999999" customHeight="1" x14ac:dyDescent="0.2">
      <c r="A384" s="137" t="s">
        <v>1539</v>
      </c>
      <c r="B384" s="145" t="s">
        <v>1540</v>
      </c>
      <c r="C384" s="141">
        <v>1541.3</v>
      </c>
      <c r="D384" s="141">
        <v>0</v>
      </c>
      <c r="E384" s="326">
        <v>20582.599999999999</v>
      </c>
      <c r="F384" s="326">
        <v>11672</v>
      </c>
      <c r="G384" s="140">
        <f t="shared" si="6"/>
        <v>33795.899999999994</v>
      </c>
    </row>
    <row r="385" spans="1:7" ht="16.5" customHeight="1" x14ac:dyDescent="0.2">
      <c r="A385" s="137" t="s">
        <v>1541</v>
      </c>
      <c r="B385" s="138" t="s">
        <v>1542</v>
      </c>
      <c r="C385" s="141">
        <v>2431.1</v>
      </c>
      <c r="D385" s="141">
        <v>0</v>
      </c>
      <c r="E385" s="326">
        <v>29335.599999999999</v>
      </c>
      <c r="F385" s="326">
        <v>14644.3</v>
      </c>
      <c r="G385" s="140">
        <f t="shared" si="6"/>
        <v>46411</v>
      </c>
    </row>
    <row r="386" spans="1:7" ht="16.5" customHeight="1" x14ac:dyDescent="0.2">
      <c r="A386" s="137" t="s">
        <v>1543</v>
      </c>
      <c r="B386" s="138" t="s">
        <v>1544</v>
      </c>
      <c r="C386" s="141">
        <v>9192.7999999999993</v>
      </c>
      <c r="D386" s="141">
        <v>0</v>
      </c>
      <c r="E386" s="326">
        <v>50816.3</v>
      </c>
      <c r="F386" s="326">
        <v>22253.599999999999</v>
      </c>
      <c r="G386" s="140">
        <f t="shared" si="6"/>
        <v>82262.700000000012</v>
      </c>
    </row>
    <row r="387" spans="1:7" ht="16.5" customHeight="1" x14ac:dyDescent="0.2">
      <c r="A387" s="137" t="s">
        <v>1545</v>
      </c>
      <c r="B387" s="138" t="s">
        <v>1546</v>
      </c>
      <c r="C387" s="141">
        <v>2114.1999999999998</v>
      </c>
      <c r="D387" s="141">
        <v>0</v>
      </c>
      <c r="E387" s="326">
        <v>32545.4</v>
      </c>
      <c r="F387" s="326">
        <v>17916.7</v>
      </c>
      <c r="G387" s="140">
        <f t="shared" si="6"/>
        <v>52576.3</v>
      </c>
    </row>
    <row r="388" spans="1:7" ht="16.5" customHeight="1" x14ac:dyDescent="0.2">
      <c r="A388" s="137" t="s">
        <v>1547</v>
      </c>
      <c r="B388" s="138" t="s">
        <v>1548</v>
      </c>
      <c r="C388" s="141">
        <v>6233.8</v>
      </c>
      <c r="D388" s="141">
        <v>0</v>
      </c>
      <c r="E388" s="326">
        <v>35696.800000000003</v>
      </c>
      <c r="F388" s="326">
        <v>13373.4</v>
      </c>
      <c r="G388" s="140">
        <f t="shared" si="6"/>
        <v>55304.000000000007</v>
      </c>
    </row>
    <row r="389" spans="1:7" ht="16.5" customHeight="1" x14ac:dyDescent="0.2">
      <c r="A389" s="137" t="s">
        <v>1549</v>
      </c>
      <c r="B389" s="155" t="s">
        <v>1550</v>
      </c>
      <c r="C389" s="141">
        <v>0</v>
      </c>
      <c r="D389" s="141">
        <v>0</v>
      </c>
      <c r="E389" s="326">
        <v>45858.6</v>
      </c>
      <c r="F389" s="326">
        <v>26651.7</v>
      </c>
      <c r="G389" s="140">
        <f t="shared" si="6"/>
        <v>72510.3</v>
      </c>
    </row>
    <row r="390" spans="1:7" ht="16.5" customHeight="1" x14ac:dyDescent="0.2">
      <c r="A390" s="137" t="s">
        <v>1551</v>
      </c>
      <c r="B390" s="155" t="s">
        <v>1552</v>
      </c>
      <c r="C390" s="141">
        <v>5841.1</v>
      </c>
      <c r="D390" s="141">
        <v>0</v>
      </c>
      <c r="E390" s="326">
        <v>37970.9</v>
      </c>
      <c r="F390" s="326">
        <v>20089.099999999999</v>
      </c>
      <c r="G390" s="140">
        <f t="shared" si="6"/>
        <v>63901.1</v>
      </c>
    </row>
    <row r="391" spans="1:7" ht="16.5" customHeight="1" x14ac:dyDescent="0.2">
      <c r="A391" s="137" t="s">
        <v>1553</v>
      </c>
      <c r="B391" s="138" t="s">
        <v>1554</v>
      </c>
      <c r="C391" s="141">
        <v>4868.1000000000004</v>
      </c>
      <c r="D391" s="141">
        <v>0</v>
      </c>
      <c r="E391" s="326">
        <v>21425.9</v>
      </c>
      <c r="F391" s="326">
        <v>10249.5</v>
      </c>
      <c r="G391" s="140">
        <f t="shared" si="6"/>
        <v>36543.5</v>
      </c>
    </row>
    <row r="392" spans="1:7" ht="16.5" customHeight="1" x14ac:dyDescent="0.2">
      <c r="A392" s="137" t="s">
        <v>1555</v>
      </c>
      <c r="B392" s="138" t="s">
        <v>1556</v>
      </c>
      <c r="C392" s="141">
        <v>0</v>
      </c>
      <c r="D392" s="141">
        <v>2427.5</v>
      </c>
      <c r="E392" s="326">
        <v>85353.3</v>
      </c>
      <c r="F392" s="326">
        <v>35380.9</v>
      </c>
      <c r="G392" s="140">
        <f t="shared" si="6"/>
        <v>123161.70000000001</v>
      </c>
    </row>
    <row r="393" spans="1:7" ht="16.5" customHeight="1" x14ac:dyDescent="0.2">
      <c r="A393" s="137" t="s">
        <v>1557</v>
      </c>
      <c r="B393" s="138" t="s">
        <v>1558</v>
      </c>
      <c r="C393" s="141">
        <v>4008.3</v>
      </c>
      <c r="D393" s="141">
        <v>0</v>
      </c>
      <c r="E393" s="326">
        <v>42138.2</v>
      </c>
      <c r="F393" s="326">
        <v>16469</v>
      </c>
      <c r="G393" s="140">
        <f t="shared" si="6"/>
        <v>62615.5</v>
      </c>
    </row>
    <row r="394" spans="1:7" ht="16.5" customHeight="1" x14ac:dyDescent="0.2">
      <c r="A394" s="137" t="s">
        <v>1559</v>
      </c>
      <c r="B394" s="138" t="s">
        <v>1560</v>
      </c>
      <c r="C394" s="141">
        <v>7907.1</v>
      </c>
      <c r="D394" s="141">
        <v>0</v>
      </c>
      <c r="E394" s="326">
        <v>39082.6</v>
      </c>
      <c r="F394" s="326">
        <v>18454.7</v>
      </c>
      <c r="G394" s="140">
        <f t="shared" si="6"/>
        <v>65444.399999999994</v>
      </c>
    </row>
    <row r="395" spans="1:7" ht="16.5" customHeight="1" x14ac:dyDescent="0.2">
      <c r="A395" s="137" t="s">
        <v>1561</v>
      </c>
      <c r="B395" s="138" t="s">
        <v>1562</v>
      </c>
      <c r="C395" s="141">
        <v>14113.9</v>
      </c>
      <c r="D395" s="141">
        <v>0</v>
      </c>
      <c r="E395" s="326">
        <v>66818.2</v>
      </c>
      <c r="F395" s="326">
        <v>20910.400000000001</v>
      </c>
      <c r="G395" s="140">
        <f t="shared" si="6"/>
        <v>101842.5</v>
      </c>
    </row>
    <row r="396" spans="1:7" ht="16.5" customHeight="1" x14ac:dyDescent="0.2">
      <c r="A396" s="137" t="s">
        <v>1563</v>
      </c>
      <c r="B396" s="138" t="s">
        <v>1564</v>
      </c>
      <c r="C396" s="141">
        <v>11766.2</v>
      </c>
      <c r="D396" s="141">
        <v>0</v>
      </c>
      <c r="E396" s="326">
        <v>67105.2</v>
      </c>
      <c r="F396" s="326">
        <v>23307.3</v>
      </c>
      <c r="G396" s="140">
        <f t="shared" si="6"/>
        <v>102178.7</v>
      </c>
    </row>
    <row r="397" spans="1:7" ht="16.5" customHeight="1" x14ac:dyDescent="0.2">
      <c r="A397" s="137" t="s">
        <v>1565</v>
      </c>
      <c r="B397" s="138" t="s">
        <v>1566</v>
      </c>
      <c r="C397" s="141">
        <v>8655.4</v>
      </c>
      <c r="D397" s="141">
        <v>0</v>
      </c>
      <c r="E397" s="326">
        <v>76554.7</v>
      </c>
      <c r="F397" s="326">
        <v>50152.9</v>
      </c>
      <c r="G397" s="140">
        <f t="shared" si="6"/>
        <v>135363</v>
      </c>
    </row>
    <row r="398" spans="1:7" ht="16.5" customHeight="1" x14ac:dyDescent="0.2">
      <c r="A398" s="137" t="s">
        <v>1567</v>
      </c>
      <c r="B398" s="138" t="s">
        <v>1568</v>
      </c>
      <c r="C398" s="141">
        <v>0</v>
      </c>
      <c r="D398" s="141">
        <v>0</v>
      </c>
      <c r="E398" s="326">
        <v>47541.7</v>
      </c>
      <c r="F398" s="326">
        <v>20513.7</v>
      </c>
      <c r="G398" s="140">
        <f t="shared" si="6"/>
        <v>68055.399999999994</v>
      </c>
    </row>
    <row r="399" spans="1:7" ht="16.5" customHeight="1" x14ac:dyDescent="0.2">
      <c r="A399" s="137" t="s">
        <v>1569</v>
      </c>
      <c r="B399" s="138" t="s">
        <v>1570</v>
      </c>
      <c r="C399" s="141">
        <v>0</v>
      </c>
      <c r="D399" s="141">
        <v>1448</v>
      </c>
      <c r="E399" s="326">
        <v>55135.7</v>
      </c>
      <c r="F399" s="326">
        <v>22729.9</v>
      </c>
      <c r="G399" s="140">
        <f t="shared" si="6"/>
        <v>79313.600000000006</v>
      </c>
    </row>
    <row r="400" spans="1:7" ht="16.5" customHeight="1" x14ac:dyDescent="0.2">
      <c r="A400" s="137" t="s">
        <v>1571</v>
      </c>
      <c r="B400" s="138" t="s">
        <v>1572</v>
      </c>
      <c r="C400" s="141">
        <v>2053.6</v>
      </c>
      <c r="D400" s="141">
        <v>0</v>
      </c>
      <c r="E400" s="326">
        <v>26458.5</v>
      </c>
      <c r="F400" s="326">
        <v>11681.7</v>
      </c>
      <c r="G400" s="140">
        <f t="shared" si="6"/>
        <v>40193.800000000003</v>
      </c>
    </row>
    <row r="401" spans="1:7" ht="16.5" customHeight="1" x14ac:dyDescent="0.2">
      <c r="A401" s="137" t="s">
        <v>1573</v>
      </c>
      <c r="B401" s="138" t="s">
        <v>1574</v>
      </c>
      <c r="C401" s="141">
        <v>0</v>
      </c>
      <c r="D401" s="141">
        <v>0</v>
      </c>
      <c r="E401" s="326">
        <v>31530</v>
      </c>
      <c r="F401" s="326">
        <v>18275.099999999999</v>
      </c>
      <c r="G401" s="140">
        <f t="shared" si="6"/>
        <v>49805.1</v>
      </c>
    </row>
    <row r="402" spans="1:7" ht="16.5" customHeight="1" x14ac:dyDescent="0.2">
      <c r="A402" s="137" t="s">
        <v>1575</v>
      </c>
      <c r="B402" s="138" t="s">
        <v>1576</v>
      </c>
      <c r="C402" s="141">
        <v>17740.5</v>
      </c>
      <c r="D402" s="141">
        <v>0</v>
      </c>
      <c r="E402" s="326">
        <v>92265.2</v>
      </c>
      <c r="F402" s="326">
        <v>31865.7</v>
      </c>
      <c r="G402" s="140">
        <f t="shared" si="6"/>
        <v>141871.4</v>
      </c>
    </row>
    <row r="403" spans="1:7" ht="16.5" customHeight="1" x14ac:dyDescent="0.2">
      <c r="A403" s="137" t="s">
        <v>1577</v>
      </c>
      <c r="B403" s="138" t="s">
        <v>1578</v>
      </c>
      <c r="C403" s="141">
        <v>2464.6</v>
      </c>
      <c r="D403" s="141">
        <v>0</v>
      </c>
      <c r="E403" s="326">
        <v>34089.4</v>
      </c>
      <c r="F403" s="326">
        <v>17186.8</v>
      </c>
      <c r="G403" s="140">
        <f t="shared" si="6"/>
        <v>53740.800000000003</v>
      </c>
    </row>
    <row r="404" spans="1:7" ht="16.5" customHeight="1" x14ac:dyDescent="0.2">
      <c r="A404" s="137" t="s">
        <v>1579</v>
      </c>
      <c r="B404" s="138" t="s">
        <v>1580</v>
      </c>
      <c r="C404" s="141">
        <v>1561.7</v>
      </c>
      <c r="D404" s="141">
        <v>0</v>
      </c>
      <c r="E404" s="326">
        <v>22624.9</v>
      </c>
      <c r="F404" s="326">
        <v>9261.4</v>
      </c>
      <c r="G404" s="140">
        <f t="shared" si="6"/>
        <v>33448</v>
      </c>
    </row>
    <row r="405" spans="1:7" ht="16.5" customHeight="1" x14ac:dyDescent="0.2">
      <c r="A405" s="137" t="s">
        <v>1581</v>
      </c>
      <c r="B405" s="155" t="s">
        <v>1582</v>
      </c>
      <c r="C405" s="141">
        <v>0</v>
      </c>
      <c r="D405" s="141">
        <v>6091.7</v>
      </c>
      <c r="E405" s="326">
        <v>23834.1</v>
      </c>
      <c r="F405" s="326">
        <v>11964.1</v>
      </c>
      <c r="G405" s="140">
        <f t="shared" si="6"/>
        <v>41889.9</v>
      </c>
    </row>
    <row r="406" spans="1:7" ht="16.5" customHeight="1" x14ac:dyDescent="0.2">
      <c r="A406" s="137" t="s">
        <v>1583</v>
      </c>
      <c r="B406" s="138" t="s">
        <v>1584</v>
      </c>
      <c r="C406" s="141">
        <v>1971.2</v>
      </c>
      <c r="D406" s="141">
        <v>0</v>
      </c>
      <c r="E406" s="326">
        <v>28299.3</v>
      </c>
      <c r="F406" s="326">
        <v>14773.9</v>
      </c>
      <c r="G406" s="140">
        <f t="shared" si="6"/>
        <v>45044.4</v>
      </c>
    </row>
    <row r="407" spans="1:7" ht="16.5" customHeight="1" x14ac:dyDescent="0.2">
      <c r="A407" s="137" t="s">
        <v>1585</v>
      </c>
      <c r="B407" s="138" t="s">
        <v>1586</v>
      </c>
      <c r="C407" s="141">
        <v>13467.9</v>
      </c>
      <c r="D407" s="141">
        <v>0</v>
      </c>
      <c r="E407" s="326">
        <v>61992.4</v>
      </c>
      <c r="F407" s="326">
        <v>29751.599999999999</v>
      </c>
      <c r="G407" s="140">
        <f t="shared" si="6"/>
        <v>105211.9</v>
      </c>
    </row>
    <row r="408" spans="1:7" ht="16.5" customHeight="1" x14ac:dyDescent="0.2">
      <c r="A408" s="137" t="s">
        <v>1587</v>
      </c>
      <c r="B408" s="138" t="s">
        <v>1588</v>
      </c>
      <c r="C408" s="141">
        <v>8882.7999999999993</v>
      </c>
      <c r="D408" s="141">
        <v>0</v>
      </c>
      <c r="E408" s="326">
        <v>38872.199999999997</v>
      </c>
      <c r="F408" s="326">
        <v>23009.4</v>
      </c>
      <c r="G408" s="140">
        <f t="shared" si="6"/>
        <v>70764.399999999994</v>
      </c>
    </row>
    <row r="409" spans="1:7" ht="16.5" customHeight="1" x14ac:dyDescent="0.2">
      <c r="A409" s="137" t="s">
        <v>1589</v>
      </c>
      <c r="B409" s="138" t="s">
        <v>1590</v>
      </c>
      <c r="C409" s="141">
        <v>14717.8</v>
      </c>
      <c r="D409" s="141">
        <v>0</v>
      </c>
      <c r="E409" s="326">
        <v>66791.399999999994</v>
      </c>
      <c r="F409" s="326">
        <v>32635.9</v>
      </c>
      <c r="G409" s="140">
        <f t="shared" si="6"/>
        <v>114145.1</v>
      </c>
    </row>
    <row r="410" spans="1:7" ht="16.5" customHeight="1" x14ac:dyDescent="0.2">
      <c r="A410" s="137" t="s">
        <v>1591</v>
      </c>
      <c r="B410" s="138" t="s">
        <v>1592</v>
      </c>
      <c r="C410" s="141">
        <v>1382.5</v>
      </c>
      <c r="D410" s="141">
        <v>0</v>
      </c>
      <c r="E410" s="326">
        <v>41260.1</v>
      </c>
      <c r="F410" s="326">
        <v>18444.3</v>
      </c>
      <c r="G410" s="140">
        <f t="shared" si="6"/>
        <v>61086.899999999994</v>
      </c>
    </row>
    <row r="411" spans="1:7" ht="16.5" customHeight="1" x14ac:dyDescent="0.2">
      <c r="A411" s="137" t="s">
        <v>1593</v>
      </c>
      <c r="B411" s="138" t="s">
        <v>1594</v>
      </c>
      <c r="C411" s="141">
        <v>3494.2</v>
      </c>
      <c r="D411" s="141">
        <v>0</v>
      </c>
      <c r="E411" s="326">
        <v>26308.9</v>
      </c>
      <c r="F411" s="326">
        <v>9694.1</v>
      </c>
      <c r="G411" s="140">
        <f t="shared" si="6"/>
        <v>39497.200000000004</v>
      </c>
    </row>
    <row r="412" spans="1:7" ht="16.5" customHeight="1" x14ac:dyDescent="0.2">
      <c r="A412" s="137" t="s">
        <v>1595</v>
      </c>
      <c r="B412" s="155" t="s">
        <v>1596</v>
      </c>
      <c r="C412" s="141">
        <v>731.5</v>
      </c>
      <c r="D412" s="141">
        <v>0</v>
      </c>
      <c r="E412" s="326">
        <v>34818.5</v>
      </c>
      <c r="F412" s="326">
        <v>20162.8</v>
      </c>
      <c r="G412" s="140">
        <f t="shared" si="6"/>
        <v>55712.800000000003</v>
      </c>
    </row>
    <row r="413" spans="1:7" ht="16.5" customHeight="1" x14ac:dyDescent="0.2">
      <c r="A413" s="137" t="s">
        <v>1597</v>
      </c>
      <c r="B413" s="138" t="s">
        <v>1598</v>
      </c>
      <c r="C413" s="141">
        <v>0</v>
      </c>
      <c r="D413" s="141">
        <v>8433</v>
      </c>
      <c r="E413" s="326">
        <v>43291.3</v>
      </c>
      <c r="F413" s="326">
        <v>21242.5</v>
      </c>
      <c r="G413" s="140">
        <f t="shared" si="6"/>
        <v>72966.8</v>
      </c>
    </row>
    <row r="414" spans="1:7" ht="16.5" customHeight="1" x14ac:dyDescent="0.2">
      <c r="A414" s="137" t="s">
        <v>1599</v>
      </c>
      <c r="B414" s="138" t="s">
        <v>1600</v>
      </c>
      <c r="C414" s="141">
        <v>6351.8</v>
      </c>
      <c r="D414" s="141">
        <v>0</v>
      </c>
      <c r="E414" s="326">
        <v>26695.1</v>
      </c>
      <c r="F414" s="326">
        <v>17745.099999999999</v>
      </c>
      <c r="G414" s="140">
        <f t="shared" si="6"/>
        <v>50792</v>
      </c>
    </row>
    <row r="415" spans="1:7" ht="16.5" customHeight="1" x14ac:dyDescent="0.2">
      <c r="A415" s="137" t="s">
        <v>1601</v>
      </c>
      <c r="B415" s="138" t="s">
        <v>1602</v>
      </c>
      <c r="C415" s="141">
        <v>16123.9</v>
      </c>
      <c r="D415" s="141">
        <v>0</v>
      </c>
      <c r="E415" s="326">
        <v>88518.3</v>
      </c>
      <c r="F415" s="326">
        <v>34192.1</v>
      </c>
      <c r="G415" s="140">
        <f t="shared" si="6"/>
        <v>138834.29999999999</v>
      </c>
    </row>
    <row r="416" spans="1:7" ht="16.5" customHeight="1" x14ac:dyDescent="0.2">
      <c r="A416" s="137" t="s">
        <v>1603</v>
      </c>
      <c r="B416" s="138" t="s">
        <v>1604</v>
      </c>
      <c r="C416" s="141">
        <v>3924.4</v>
      </c>
      <c r="D416" s="141">
        <v>0</v>
      </c>
      <c r="E416" s="326">
        <v>17124.099999999999</v>
      </c>
      <c r="F416" s="326">
        <v>9390.6</v>
      </c>
      <c r="G416" s="140">
        <f t="shared" si="6"/>
        <v>30439.1</v>
      </c>
    </row>
    <row r="417" spans="1:7" ht="16.5" customHeight="1" x14ac:dyDescent="0.2">
      <c r="A417" s="137" t="s">
        <v>1605</v>
      </c>
      <c r="B417" s="138" t="s">
        <v>1606</v>
      </c>
      <c r="C417" s="141">
        <v>9285.1</v>
      </c>
      <c r="D417" s="141">
        <v>0</v>
      </c>
      <c r="E417" s="326">
        <v>59506.400000000001</v>
      </c>
      <c r="F417" s="326">
        <v>21223.599999999999</v>
      </c>
      <c r="G417" s="140">
        <f t="shared" si="6"/>
        <v>90015.1</v>
      </c>
    </row>
    <row r="418" spans="1:7" ht="16.5" customHeight="1" x14ac:dyDescent="0.2">
      <c r="A418" s="137" t="s">
        <v>1607</v>
      </c>
      <c r="B418" s="138" t="s">
        <v>1608</v>
      </c>
      <c r="C418" s="141">
        <v>12487</v>
      </c>
      <c r="D418" s="141">
        <v>0</v>
      </c>
      <c r="E418" s="326">
        <v>34272.400000000001</v>
      </c>
      <c r="F418" s="326">
        <v>20845</v>
      </c>
      <c r="G418" s="140">
        <f t="shared" si="6"/>
        <v>67604.399999999994</v>
      </c>
    </row>
    <row r="419" spans="1:7" ht="16.5" customHeight="1" x14ac:dyDescent="0.2">
      <c r="A419" s="137" t="s">
        <v>1609</v>
      </c>
      <c r="B419" s="138" t="s">
        <v>1610</v>
      </c>
      <c r="C419" s="141">
        <v>6594.3</v>
      </c>
      <c r="D419" s="141">
        <v>0</v>
      </c>
      <c r="E419" s="326">
        <v>44011.9</v>
      </c>
      <c r="F419" s="326">
        <v>22170.9</v>
      </c>
      <c r="G419" s="140">
        <f t="shared" si="6"/>
        <v>72777.100000000006</v>
      </c>
    </row>
    <row r="420" spans="1:7" ht="16.5" customHeight="1" x14ac:dyDescent="0.2">
      <c r="A420" s="137" t="s">
        <v>1611</v>
      </c>
      <c r="B420" s="138" t="s">
        <v>1612</v>
      </c>
      <c r="C420" s="141">
        <v>8612.4</v>
      </c>
      <c r="D420" s="141">
        <v>0</v>
      </c>
      <c r="E420" s="326">
        <v>30142</v>
      </c>
      <c r="F420" s="326">
        <v>14689.9</v>
      </c>
      <c r="G420" s="140">
        <f t="shared" si="6"/>
        <v>53444.3</v>
      </c>
    </row>
    <row r="421" spans="1:7" ht="16.5" customHeight="1" x14ac:dyDescent="0.2">
      <c r="A421" s="137" t="s">
        <v>1613</v>
      </c>
      <c r="B421" s="138" t="s">
        <v>1614</v>
      </c>
      <c r="C421" s="141">
        <v>16994.2</v>
      </c>
      <c r="D421" s="141">
        <v>0</v>
      </c>
      <c r="E421" s="326">
        <v>74459.899999999994</v>
      </c>
      <c r="F421" s="326">
        <v>33786.6</v>
      </c>
      <c r="G421" s="140">
        <f t="shared" si="6"/>
        <v>125240.69999999998</v>
      </c>
    </row>
    <row r="422" spans="1:7" ht="16.5" customHeight="1" x14ac:dyDescent="0.2">
      <c r="A422" s="137" t="s">
        <v>1615</v>
      </c>
      <c r="B422" s="138" t="s">
        <v>1616</v>
      </c>
      <c r="C422" s="141">
        <v>40325.5</v>
      </c>
      <c r="D422" s="141">
        <v>0</v>
      </c>
      <c r="E422" s="326">
        <v>134831.9</v>
      </c>
      <c r="F422" s="326">
        <v>58963.4</v>
      </c>
      <c r="G422" s="140">
        <f t="shared" si="6"/>
        <v>234120.8</v>
      </c>
    </row>
    <row r="423" spans="1:7" ht="16.5" customHeight="1" x14ac:dyDescent="0.2">
      <c r="A423" s="137" t="s">
        <v>1617</v>
      </c>
      <c r="B423" s="138" t="s">
        <v>1618</v>
      </c>
      <c r="C423" s="141">
        <v>6114</v>
      </c>
      <c r="D423" s="141">
        <v>0</v>
      </c>
      <c r="E423" s="326">
        <v>29453</v>
      </c>
      <c r="F423" s="326">
        <v>16278.1</v>
      </c>
      <c r="G423" s="140">
        <f t="shared" si="6"/>
        <v>51845.1</v>
      </c>
    </row>
    <row r="424" spans="1:7" ht="16.5" customHeight="1" x14ac:dyDescent="0.2">
      <c r="A424" s="137" t="s">
        <v>253</v>
      </c>
      <c r="B424" s="138" t="s">
        <v>254</v>
      </c>
      <c r="C424" s="141">
        <v>6277.3</v>
      </c>
      <c r="D424" s="141">
        <v>0</v>
      </c>
      <c r="E424" s="326">
        <v>43647.4</v>
      </c>
      <c r="F424" s="326">
        <v>24921.9</v>
      </c>
      <c r="G424" s="140">
        <f t="shared" si="6"/>
        <v>74846.600000000006</v>
      </c>
    </row>
    <row r="425" spans="1:7" ht="16.5" customHeight="1" x14ac:dyDescent="0.2">
      <c r="A425" s="137" t="s">
        <v>255</v>
      </c>
      <c r="B425" s="138" t="s">
        <v>256</v>
      </c>
      <c r="C425" s="141">
        <v>27072.5</v>
      </c>
      <c r="D425" s="141">
        <v>0</v>
      </c>
      <c r="E425" s="326">
        <v>157178.9</v>
      </c>
      <c r="F425" s="326">
        <v>79576.7</v>
      </c>
      <c r="G425" s="140">
        <f t="shared" si="6"/>
        <v>263828.09999999998</v>
      </c>
    </row>
    <row r="426" spans="1:7" ht="16.5" customHeight="1" x14ac:dyDescent="0.2">
      <c r="A426" s="137" t="s">
        <v>257</v>
      </c>
      <c r="B426" s="145" t="s">
        <v>258</v>
      </c>
      <c r="C426" s="141">
        <v>3006.1</v>
      </c>
      <c r="D426" s="141">
        <v>0</v>
      </c>
      <c r="E426" s="326">
        <v>20958.5</v>
      </c>
      <c r="F426" s="326">
        <v>15424.1</v>
      </c>
      <c r="G426" s="140">
        <f t="shared" si="6"/>
        <v>39388.699999999997</v>
      </c>
    </row>
    <row r="427" spans="1:7" ht="16.5" customHeight="1" x14ac:dyDescent="0.2">
      <c r="A427" s="137" t="s">
        <v>259</v>
      </c>
      <c r="B427" s="138" t="s">
        <v>260</v>
      </c>
      <c r="C427" s="141">
        <v>6110.6</v>
      </c>
      <c r="D427" s="141">
        <v>0</v>
      </c>
      <c r="E427" s="326">
        <v>53293.9</v>
      </c>
      <c r="F427" s="326">
        <v>30751.599999999999</v>
      </c>
      <c r="G427" s="140">
        <f t="shared" si="6"/>
        <v>90156.1</v>
      </c>
    </row>
    <row r="428" spans="1:7" ht="16.5" customHeight="1" x14ac:dyDescent="0.2">
      <c r="A428" s="137" t="s">
        <v>261</v>
      </c>
      <c r="B428" s="138" t="s">
        <v>262</v>
      </c>
      <c r="C428" s="141">
        <v>3232.4</v>
      </c>
      <c r="D428" s="141">
        <v>0</v>
      </c>
      <c r="E428" s="326">
        <v>18868.7</v>
      </c>
      <c r="F428" s="326">
        <v>9654.7000000000007</v>
      </c>
      <c r="G428" s="140">
        <f t="shared" si="6"/>
        <v>31755.800000000003</v>
      </c>
    </row>
    <row r="429" spans="1:7" ht="16.5" customHeight="1" x14ac:dyDescent="0.2">
      <c r="A429" s="137" t="s">
        <v>263</v>
      </c>
      <c r="B429" s="138" t="s">
        <v>264</v>
      </c>
      <c r="C429" s="141">
        <v>7443.2</v>
      </c>
      <c r="D429" s="141">
        <v>0</v>
      </c>
      <c r="E429" s="326">
        <v>22827.5</v>
      </c>
      <c r="F429" s="326">
        <v>15564.4</v>
      </c>
      <c r="G429" s="140">
        <f t="shared" ref="G429:G490" si="7">C429+D429+E429+F429</f>
        <v>45835.1</v>
      </c>
    </row>
    <row r="430" spans="1:7" ht="16.5" customHeight="1" x14ac:dyDescent="0.2">
      <c r="A430" s="137" t="s">
        <v>265</v>
      </c>
      <c r="B430" s="138" t="s">
        <v>266</v>
      </c>
      <c r="C430" s="141">
        <v>0</v>
      </c>
      <c r="D430" s="141">
        <v>0</v>
      </c>
      <c r="E430" s="326">
        <v>19348.7</v>
      </c>
      <c r="F430" s="326">
        <v>9524.7999999999993</v>
      </c>
      <c r="G430" s="140">
        <f t="shared" si="7"/>
        <v>28873.5</v>
      </c>
    </row>
    <row r="431" spans="1:7" ht="16.5" customHeight="1" x14ac:dyDescent="0.2">
      <c r="A431" s="137" t="s">
        <v>267</v>
      </c>
      <c r="B431" s="138" t="s">
        <v>268</v>
      </c>
      <c r="C431" s="141">
        <v>4393.3</v>
      </c>
      <c r="D431" s="141">
        <v>0</v>
      </c>
      <c r="E431" s="326">
        <v>16838.400000000001</v>
      </c>
      <c r="F431" s="326">
        <v>8698.7000000000007</v>
      </c>
      <c r="G431" s="140">
        <f t="shared" si="7"/>
        <v>29930.400000000001</v>
      </c>
    </row>
    <row r="432" spans="1:7" ht="16.5" customHeight="1" x14ac:dyDescent="0.2">
      <c r="A432" s="137" t="s">
        <v>269</v>
      </c>
      <c r="B432" s="138" t="s">
        <v>270</v>
      </c>
      <c r="C432" s="141">
        <v>804.1</v>
      </c>
      <c r="D432" s="141">
        <v>0</v>
      </c>
      <c r="E432" s="326">
        <v>34584.9</v>
      </c>
      <c r="F432" s="326">
        <v>26348.3</v>
      </c>
      <c r="G432" s="140">
        <f t="shared" si="7"/>
        <v>61737.3</v>
      </c>
    </row>
    <row r="433" spans="1:7" ht="16.5" customHeight="1" x14ac:dyDescent="0.2">
      <c r="A433" s="137" t="s">
        <v>271</v>
      </c>
      <c r="B433" s="138" t="s">
        <v>272</v>
      </c>
      <c r="C433" s="141">
        <v>2286.6999999999998</v>
      </c>
      <c r="D433" s="141">
        <v>0</v>
      </c>
      <c r="E433" s="326">
        <v>32835.5</v>
      </c>
      <c r="F433" s="326">
        <v>15312</v>
      </c>
      <c r="G433" s="140">
        <f t="shared" si="7"/>
        <v>50434.2</v>
      </c>
    </row>
    <row r="434" spans="1:7" ht="16.5" customHeight="1" x14ac:dyDescent="0.2">
      <c r="A434" s="137" t="s">
        <v>273</v>
      </c>
      <c r="B434" s="138" t="s">
        <v>274</v>
      </c>
      <c r="C434" s="141">
        <v>6766.6</v>
      </c>
      <c r="D434" s="141">
        <v>0</v>
      </c>
      <c r="E434" s="326">
        <v>35103.4</v>
      </c>
      <c r="F434" s="326">
        <v>18500.5</v>
      </c>
      <c r="G434" s="140">
        <f t="shared" si="7"/>
        <v>60370.5</v>
      </c>
    </row>
    <row r="435" spans="1:7" ht="16.5" customHeight="1" x14ac:dyDescent="0.2">
      <c r="A435" s="137" t="s">
        <v>275</v>
      </c>
      <c r="B435" s="138" t="s">
        <v>276</v>
      </c>
      <c r="C435" s="141">
        <v>4053.2</v>
      </c>
      <c r="D435" s="141">
        <v>0</v>
      </c>
      <c r="E435" s="326">
        <v>38363.5</v>
      </c>
      <c r="F435" s="326">
        <v>20282.400000000001</v>
      </c>
      <c r="G435" s="140">
        <f t="shared" si="7"/>
        <v>62699.1</v>
      </c>
    </row>
    <row r="436" spans="1:7" ht="16.5" customHeight="1" x14ac:dyDescent="0.2">
      <c r="A436" s="137" t="s">
        <v>277</v>
      </c>
      <c r="B436" s="138" t="s">
        <v>278</v>
      </c>
      <c r="C436" s="141">
        <v>6151.3</v>
      </c>
      <c r="D436" s="141">
        <v>0</v>
      </c>
      <c r="E436" s="326">
        <v>24146.9</v>
      </c>
      <c r="F436" s="326">
        <v>12886.2</v>
      </c>
      <c r="G436" s="140">
        <f t="shared" si="7"/>
        <v>43184.4</v>
      </c>
    </row>
    <row r="437" spans="1:7" ht="16.5" customHeight="1" x14ac:dyDescent="0.2">
      <c r="A437" s="137" t="s">
        <v>279</v>
      </c>
      <c r="B437" s="138" t="s">
        <v>280</v>
      </c>
      <c r="C437" s="141">
        <v>8572</v>
      </c>
      <c r="D437" s="141">
        <v>0</v>
      </c>
      <c r="E437" s="326">
        <v>70624.399999999994</v>
      </c>
      <c r="F437" s="326">
        <v>27670.3</v>
      </c>
      <c r="G437" s="140">
        <f t="shared" si="7"/>
        <v>106866.7</v>
      </c>
    </row>
    <row r="438" spans="1:7" ht="16.5" customHeight="1" x14ac:dyDescent="0.2">
      <c r="A438" s="137" t="s">
        <v>281</v>
      </c>
      <c r="B438" s="138" t="s">
        <v>282</v>
      </c>
      <c r="C438" s="141">
        <v>364.7</v>
      </c>
      <c r="D438" s="141">
        <v>0</v>
      </c>
      <c r="E438" s="326">
        <v>15708.1</v>
      </c>
      <c r="F438" s="326">
        <v>9879.2999999999993</v>
      </c>
      <c r="G438" s="140">
        <f t="shared" si="7"/>
        <v>25952.1</v>
      </c>
    </row>
    <row r="439" spans="1:7" ht="16.5" customHeight="1" x14ac:dyDescent="0.2">
      <c r="A439" s="137" t="s">
        <v>283</v>
      </c>
      <c r="B439" s="138" t="s">
        <v>284</v>
      </c>
      <c r="C439" s="141">
        <v>0</v>
      </c>
      <c r="D439" s="141">
        <v>0</v>
      </c>
      <c r="E439" s="326">
        <v>30452</v>
      </c>
      <c r="F439" s="326">
        <v>17567.2</v>
      </c>
      <c r="G439" s="140">
        <f t="shared" si="7"/>
        <v>48019.199999999997</v>
      </c>
    </row>
    <row r="440" spans="1:7" ht="16.5" customHeight="1" x14ac:dyDescent="0.2">
      <c r="A440" s="137" t="s">
        <v>285</v>
      </c>
      <c r="B440" s="138" t="s">
        <v>286</v>
      </c>
      <c r="C440" s="141">
        <v>0</v>
      </c>
      <c r="D440" s="141">
        <v>4656.8</v>
      </c>
      <c r="E440" s="326">
        <v>78567.8</v>
      </c>
      <c r="F440" s="326">
        <v>44111.7</v>
      </c>
      <c r="G440" s="140">
        <f t="shared" si="7"/>
        <v>127336.3</v>
      </c>
    </row>
    <row r="441" spans="1:7" ht="16.5" customHeight="1" x14ac:dyDescent="0.2">
      <c r="A441" s="137" t="s">
        <v>287</v>
      </c>
      <c r="B441" s="138" t="s">
        <v>288</v>
      </c>
      <c r="C441" s="141">
        <v>6145.6</v>
      </c>
      <c r="D441" s="141">
        <v>0</v>
      </c>
      <c r="E441" s="326">
        <v>41331.5</v>
      </c>
      <c r="F441" s="326">
        <v>20210</v>
      </c>
      <c r="G441" s="140">
        <f t="shared" si="7"/>
        <v>67687.100000000006</v>
      </c>
    </row>
    <row r="442" spans="1:7" ht="16.5" customHeight="1" x14ac:dyDescent="0.2">
      <c r="A442" s="137" t="s">
        <v>289</v>
      </c>
      <c r="B442" s="138" t="s">
        <v>290</v>
      </c>
      <c r="C442" s="141">
        <v>5550.7</v>
      </c>
      <c r="D442" s="141">
        <v>0</v>
      </c>
      <c r="E442" s="326">
        <v>45315.6</v>
      </c>
      <c r="F442" s="326">
        <v>13623.9</v>
      </c>
      <c r="G442" s="140">
        <f t="shared" si="7"/>
        <v>64490.2</v>
      </c>
    </row>
    <row r="443" spans="1:7" ht="16.5" customHeight="1" x14ac:dyDescent="0.2">
      <c r="A443" s="137" t="s">
        <v>291</v>
      </c>
      <c r="B443" s="155" t="s">
        <v>292</v>
      </c>
      <c r="C443" s="141">
        <v>0</v>
      </c>
      <c r="D443" s="141">
        <v>977.5</v>
      </c>
      <c r="E443" s="326">
        <v>41393.9</v>
      </c>
      <c r="F443" s="326">
        <v>21364.6</v>
      </c>
      <c r="G443" s="140">
        <f t="shared" si="7"/>
        <v>63736</v>
      </c>
    </row>
    <row r="444" spans="1:7" ht="16.5" customHeight="1" x14ac:dyDescent="0.2">
      <c r="A444" s="137" t="s">
        <v>293</v>
      </c>
      <c r="B444" s="138" t="s">
        <v>294</v>
      </c>
      <c r="C444" s="141">
        <v>26213.1</v>
      </c>
      <c r="D444" s="141">
        <v>0</v>
      </c>
      <c r="E444" s="326">
        <v>77254.3</v>
      </c>
      <c r="F444" s="326">
        <v>39618.300000000003</v>
      </c>
      <c r="G444" s="140">
        <f t="shared" si="7"/>
        <v>143085.70000000001</v>
      </c>
    </row>
    <row r="445" spans="1:7" ht="16.5" customHeight="1" x14ac:dyDescent="0.2">
      <c r="A445" s="137" t="s">
        <v>295</v>
      </c>
      <c r="B445" s="138" t="s">
        <v>296</v>
      </c>
      <c r="C445" s="141">
        <v>5727.2</v>
      </c>
      <c r="D445" s="141">
        <v>0</v>
      </c>
      <c r="E445" s="326">
        <v>41899.599999999999</v>
      </c>
      <c r="F445" s="326">
        <v>21636.7</v>
      </c>
      <c r="G445" s="140">
        <f t="shared" si="7"/>
        <v>69263.5</v>
      </c>
    </row>
    <row r="446" spans="1:7" ht="16.5" customHeight="1" x14ac:dyDescent="0.2">
      <c r="A446" s="137" t="s">
        <v>297</v>
      </c>
      <c r="B446" s="138" t="s">
        <v>298</v>
      </c>
      <c r="C446" s="141">
        <v>3023</v>
      </c>
      <c r="D446" s="141">
        <v>0</v>
      </c>
      <c r="E446" s="326">
        <v>49134.3</v>
      </c>
      <c r="F446" s="326">
        <v>25630.9</v>
      </c>
      <c r="G446" s="140">
        <f t="shared" si="7"/>
        <v>77788.200000000012</v>
      </c>
    </row>
    <row r="447" spans="1:7" ht="16.5" customHeight="1" x14ac:dyDescent="0.2">
      <c r="A447" s="137" t="s">
        <v>299</v>
      </c>
      <c r="B447" s="156" t="s">
        <v>300</v>
      </c>
      <c r="C447" s="141">
        <v>1066</v>
      </c>
      <c r="D447" s="141">
        <v>0</v>
      </c>
      <c r="E447" s="326">
        <v>3185.6</v>
      </c>
      <c r="F447" s="326">
        <v>1694.3</v>
      </c>
      <c r="G447" s="140">
        <f t="shared" si="7"/>
        <v>5945.9000000000005</v>
      </c>
    </row>
    <row r="448" spans="1:7" ht="16.5" customHeight="1" x14ac:dyDescent="0.2">
      <c r="A448" s="137" t="s">
        <v>301</v>
      </c>
      <c r="B448" s="138" t="s">
        <v>302</v>
      </c>
      <c r="C448" s="141">
        <v>3447.2</v>
      </c>
      <c r="D448" s="141">
        <v>0</v>
      </c>
      <c r="E448" s="326">
        <v>33106.5</v>
      </c>
      <c r="F448" s="326">
        <v>17474</v>
      </c>
      <c r="G448" s="140">
        <f t="shared" si="7"/>
        <v>54027.7</v>
      </c>
    </row>
    <row r="449" spans="1:7" ht="16.5" customHeight="1" x14ac:dyDescent="0.2">
      <c r="A449" s="137" t="s">
        <v>303</v>
      </c>
      <c r="B449" s="138" t="s">
        <v>304</v>
      </c>
      <c r="C449" s="139">
        <v>0</v>
      </c>
      <c r="D449" s="139">
        <v>6106.1</v>
      </c>
      <c r="E449" s="139">
        <v>47632.800000000003</v>
      </c>
      <c r="F449" s="139">
        <v>22107.599999999999</v>
      </c>
      <c r="G449" s="140">
        <f t="shared" si="7"/>
        <v>75846.5</v>
      </c>
    </row>
    <row r="450" spans="1:7" ht="16.5" customHeight="1" x14ac:dyDescent="0.2">
      <c r="A450" s="137" t="s">
        <v>305</v>
      </c>
      <c r="B450" s="138" t="s">
        <v>306</v>
      </c>
      <c r="C450" s="141">
        <v>0</v>
      </c>
      <c r="D450" s="141">
        <v>0</v>
      </c>
      <c r="E450" s="326">
        <v>79331</v>
      </c>
      <c r="F450" s="326">
        <v>45252.3</v>
      </c>
      <c r="G450" s="140">
        <f t="shared" si="7"/>
        <v>124583.3</v>
      </c>
    </row>
    <row r="451" spans="1:7" ht="16.5" customHeight="1" x14ac:dyDescent="0.2">
      <c r="A451" s="137" t="s">
        <v>307</v>
      </c>
      <c r="B451" s="138" t="s">
        <v>729</v>
      </c>
      <c r="C451" s="141">
        <v>10200.1</v>
      </c>
      <c r="D451" s="141">
        <v>0</v>
      </c>
      <c r="E451" s="326">
        <v>72246.2</v>
      </c>
      <c r="F451" s="326">
        <v>35163.5</v>
      </c>
      <c r="G451" s="140">
        <f t="shared" si="7"/>
        <v>117609.8</v>
      </c>
    </row>
    <row r="452" spans="1:7" ht="16.5" customHeight="1" x14ac:dyDescent="0.2">
      <c r="A452" s="137" t="s">
        <v>730</v>
      </c>
      <c r="B452" s="138" t="s">
        <v>731</v>
      </c>
      <c r="C452" s="141">
        <v>13186.9</v>
      </c>
      <c r="D452" s="141">
        <v>0</v>
      </c>
      <c r="E452" s="326">
        <v>58485.1</v>
      </c>
      <c r="F452" s="326">
        <v>24494.2</v>
      </c>
      <c r="G452" s="140">
        <f t="shared" si="7"/>
        <v>96166.2</v>
      </c>
    </row>
    <row r="453" spans="1:7" ht="16.5" customHeight="1" x14ac:dyDescent="0.2">
      <c r="A453" s="137" t="s">
        <v>732</v>
      </c>
      <c r="B453" s="138" t="s">
        <v>733</v>
      </c>
      <c r="C453" s="141">
        <v>3893.5</v>
      </c>
      <c r="D453" s="141">
        <v>0</v>
      </c>
      <c r="E453" s="326">
        <v>24128.5</v>
      </c>
      <c r="F453" s="326">
        <v>11454.3</v>
      </c>
      <c r="G453" s="140">
        <f t="shared" si="7"/>
        <v>39476.300000000003</v>
      </c>
    </row>
    <row r="454" spans="1:7" ht="16.5" customHeight="1" x14ac:dyDescent="0.2">
      <c r="A454" s="137" t="s">
        <v>734</v>
      </c>
      <c r="B454" s="138" t="s">
        <v>735</v>
      </c>
      <c r="C454" s="141">
        <v>49.9</v>
      </c>
      <c r="D454" s="141">
        <v>0</v>
      </c>
      <c r="E454" s="326">
        <v>34573.9</v>
      </c>
      <c r="F454" s="326">
        <v>17400.8</v>
      </c>
      <c r="G454" s="140">
        <f t="shared" si="7"/>
        <v>52024.600000000006</v>
      </c>
    </row>
    <row r="455" spans="1:7" ht="16.5" customHeight="1" x14ac:dyDescent="0.2">
      <c r="A455" s="137" t="s">
        <v>736</v>
      </c>
      <c r="B455" s="138" t="s">
        <v>737</v>
      </c>
      <c r="C455" s="141">
        <v>841.3</v>
      </c>
      <c r="D455" s="141">
        <v>0</v>
      </c>
      <c r="E455" s="326">
        <v>44354.8</v>
      </c>
      <c r="F455" s="326">
        <v>22011.7</v>
      </c>
      <c r="G455" s="140">
        <f t="shared" si="7"/>
        <v>67207.8</v>
      </c>
    </row>
    <row r="456" spans="1:7" ht="16.5" customHeight="1" x14ac:dyDescent="0.2">
      <c r="A456" s="137" t="s">
        <v>738</v>
      </c>
      <c r="B456" s="138" t="s">
        <v>739</v>
      </c>
      <c r="C456" s="141">
        <v>3835.1</v>
      </c>
      <c r="D456" s="141">
        <v>0</v>
      </c>
      <c r="E456" s="326">
        <v>19615.900000000001</v>
      </c>
      <c r="F456" s="326">
        <v>11293.3</v>
      </c>
      <c r="G456" s="140">
        <f t="shared" si="7"/>
        <v>34744.300000000003</v>
      </c>
    </row>
    <row r="457" spans="1:7" ht="16.5" customHeight="1" x14ac:dyDescent="0.2">
      <c r="A457" s="137" t="s">
        <v>740</v>
      </c>
      <c r="B457" s="138" t="s">
        <v>741</v>
      </c>
      <c r="C457" s="141">
        <v>3678.9</v>
      </c>
      <c r="D457" s="141">
        <v>0</v>
      </c>
      <c r="E457" s="326">
        <v>29196.6</v>
      </c>
      <c r="F457" s="326">
        <v>13538.1</v>
      </c>
      <c r="G457" s="140">
        <f t="shared" si="7"/>
        <v>46413.599999999999</v>
      </c>
    </row>
    <row r="458" spans="1:7" ht="16.5" customHeight="1" x14ac:dyDescent="0.2">
      <c r="A458" s="137" t="s">
        <v>742</v>
      </c>
      <c r="B458" s="155" t="s">
        <v>743</v>
      </c>
      <c r="C458" s="141">
        <v>0</v>
      </c>
      <c r="D458" s="141">
        <v>0</v>
      </c>
      <c r="E458" s="326">
        <v>31386.1</v>
      </c>
      <c r="F458" s="326">
        <v>14907.9</v>
      </c>
      <c r="G458" s="140">
        <f t="shared" si="7"/>
        <v>46294</v>
      </c>
    </row>
    <row r="459" spans="1:7" ht="16.5" customHeight="1" x14ac:dyDescent="0.2">
      <c r="A459" s="137" t="s">
        <v>744</v>
      </c>
      <c r="B459" s="138" t="s">
        <v>745</v>
      </c>
      <c r="C459" s="141">
        <v>8760.7999999999993</v>
      </c>
      <c r="D459" s="141">
        <v>0</v>
      </c>
      <c r="E459" s="326">
        <v>39549</v>
      </c>
      <c r="F459" s="326">
        <v>24820.400000000001</v>
      </c>
      <c r="G459" s="140">
        <f t="shared" si="7"/>
        <v>73130.200000000012</v>
      </c>
    </row>
    <row r="460" spans="1:7" ht="16.5" customHeight="1" x14ac:dyDescent="0.2">
      <c r="A460" s="137" t="s">
        <v>746</v>
      </c>
      <c r="B460" s="138" t="s">
        <v>747</v>
      </c>
      <c r="C460" s="141">
        <v>11424.3</v>
      </c>
      <c r="D460" s="141">
        <v>0</v>
      </c>
      <c r="E460" s="326">
        <v>51640.1</v>
      </c>
      <c r="F460" s="326">
        <v>17251</v>
      </c>
      <c r="G460" s="140">
        <f t="shared" si="7"/>
        <v>80315.399999999994</v>
      </c>
    </row>
    <row r="461" spans="1:7" ht="16.5" customHeight="1" x14ac:dyDescent="0.2">
      <c r="A461" s="137" t="s">
        <v>748</v>
      </c>
      <c r="B461" s="145" t="s">
        <v>749</v>
      </c>
      <c r="C461" s="141">
        <v>786.5</v>
      </c>
      <c r="D461" s="141">
        <v>0</v>
      </c>
      <c r="E461" s="326">
        <v>30508.799999999999</v>
      </c>
      <c r="F461" s="326">
        <v>16561.099999999999</v>
      </c>
      <c r="G461" s="140">
        <f t="shared" si="7"/>
        <v>47856.399999999994</v>
      </c>
    </row>
    <row r="462" spans="1:7" ht="16.5" customHeight="1" x14ac:dyDescent="0.2">
      <c r="A462" s="137" t="s">
        <v>750</v>
      </c>
      <c r="B462" s="138" t="s">
        <v>751</v>
      </c>
      <c r="C462" s="141">
        <v>2972.1</v>
      </c>
      <c r="D462" s="141">
        <v>0</v>
      </c>
      <c r="E462" s="326">
        <v>16332.2</v>
      </c>
      <c r="F462" s="326">
        <v>7301.4</v>
      </c>
      <c r="G462" s="140">
        <f t="shared" si="7"/>
        <v>26605.699999999997</v>
      </c>
    </row>
    <row r="463" spans="1:7" ht="16.5" customHeight="1" x14ac:dyDescent="0.2">
      <c r="A463" s="137" t="s">
        <v>752</v>
      </c>
      <c r="B463" s="138" t="s">
        <v>753</v>
      </c>
      <c r="C463" s="141">
        <v>0</v>
      </c>
      <c r="D463" s="141">
        <v>3672.2</v>
      </c>
      <c r="E463" s="326">
        <v>15620.3</v>
      </c>
      <c r="F463" s="326">
        <v>8191.6</v>
      </c>
      <c r="G463" s="140">
        <f t="shared" si="7"/>
        <v>27484.1</v>
      </c>
    </row>
    <row r="464" spans="1:7" ht="16.5" customHeight="1" x14ac:dyDescent="0.2">
      <c r="A464" s="137" t="s">
        <v>754</v>
      </c>
      <c r="B464" s="138" t="s">
        <v>755</v>
      </c>
      <c r="C464" s="141">
        <v>1116.3</v>
      </c>
      <c r="D464" s="141">
        <v>0</v>
      </c>
      <c r="E464" s="326">
        <v>25210.1</v>
      </c>
      <c r="F464" s="326">
        <v>16626</v>
      </c>
      <c r="G464" s="140">
        <f t="shared" si="7"/>
        <v>42952.399999999994</v>
      </c>
    </row>
    <row r="465" spans="1:7" ht="16.5" customHeight="1" x14ac:dyDescent="0.2">
      <c r="A465" s="137" t="s">
        <v>756</v>
      </c>
      <c r="B465" s="154" t="s">
        <v>757</v>
      </c>
      <c r="C465" s="141">
        <v>3657.7</v>
      </c>
      <c r="D465" s="141">
        <v>0</v>
      </c>
      <c r="E465" s="326">
        <v>36719</v>
      </c>
      <c r="F465" s="326">
        <v>18548.099999999999</v>
      </c>
      <c r="G465" s="140">
        <f t="shared" si="7"/>
        <v>58924.799999999996</v>
      </c>
    </row>
    <row r="466" spans="1:7" ht="16.5" customHeight="1" x14ac:dyDescent="0.2">
      <c r="A466" s="137" t="s">
        <v>758</v>
      </c>
      <c r="B466" s="138" t="s">
        <v>759</v>
      </c>
      <c r="C466" s="141">
        <v>0</v>
      </c>
      <c r="D466" s="141">
        <v>0</v>
      </c>
      <c r="E466" s="326">
        <v>15844.1</v>
      </c>
      <c r="F466" s="326">
        <v>10064.9</v>
      </c>
      <c r="G466" s="140">
        <f t="shared" si="7"/>
        <v>25909</v>
      </c>
    </row>
    <row r="467" spans="1:7" ht="16.5" customHeight="1" x14ac:dyDescent="0.2">
      <c r="A467" s="137" t="s">
        <v>760</v>
      </c>
      <c r="B467" s="138" t="s">
        <v>2038</v>
      </c>
      <c r="C467" s="141">
        <v>9514.7000000000007</v>
      </c>
      <c r="D467" s="141">
        <v>0</v>
      </c>
      <c r="E467" s="326">
        <v>51429.7</v>
      </c>
      <c r="F467" s="326">
        <v>23814.2</v>
      </c>
      <c r="G467" s="140">
        <f t="shared" si="7"/>
        <v>84758.599999999991</v>
      </c>
    </row>
    <row r="468" spans="1:7" ht="16.5" customHeight="1" x14ac:dyDescent="0.2">
      <c r="A468" s="137" t="s">
        <v>2039</v>
      </c>
      <c r="B468" s="138" t="s">
        <v>2040</v>
      </c>
      <c r="C468" s="141">
        <v>7986.6</v>
      </c>
      <c r="D468" s="141">
        <v>0</v>
      </c>
      <c r="E468" s="326">
        <v>43292.800000000003</v>
      </c>
      <c r="F468" s="326">
        <v>18675.800000000003</v>
      </c>
      <c r="G468" s="140">
        <f t="shared" si="7"/>
        <v>69955.200000000012</v>
      </c>
    </row>
    <row r="469" spans="1:7" ht="16.5" customHeight="1" x14ac:dyDescent="0.2">
      <c r="A469" s="137" t="s">
        <v>2041</v>
      </c>
      <c r="B469" s="138" t="s">
        <v>2042</v>
      </c>
      <c r="C469" s="141">
        <v>0</v>
      </c>
      <c r="D469" s="141">
        <v>56.2</v>
      </c>
      <c r="E469" s="326">
        <v>37670.5</v>
      </c>
      <c r="F469" s="326">
        <v>17508.2</v>
      </c>
      <c r="G469" s="140">
        <f t="shared" si="7"/>
        <v>55234.899999999994</v>
      </c>
    </row>
    <row r="470" spans="1:7" ht="16.5" customHeight="1" x14ac:dyDescent="0.2">
      <c r="A470" s="137" t="s">
        <v>2043</v>
      </c>
      <c r="B470" s="138" t="s">
        <v>2044</v>
      </c>
      <c r="C470" s="141">
        <v>0</v>
      </c>
      <c r="D470" s="141">
        <v>0</v>
      </c>
      <c r="E470" s="326">
        <v>22776</v>
      </c>
      <c r="F470" s="326">
        <v>15711.1</v>
      </c>
      <c r="G470" s="140">
        <f t="shared" si="7"/>
        <v>38487.1</v>
      </c>
    </row>
    <row r="471" spans="1:7" ht="16.5" customHeight="1" x14ac:dyDescent="0.2">
      <c r="A471" s="137" t="s">
        <v>2045</v>
      </c>
      <c r="B471" s="138" t="s">
        <v>580</v>
      </c>
      <c r="C471" s="141">
        <v>0</v>
      </c>
      <c r="D471" s="141">
        <v>0</v>
      </c>
      <c r="E471" s="326">
        <v>27683.8</v>
      </c>
      <c r="F471" s="326">
        <v>14794</v>
      </c>
      <c r="G471" s="140">
        <f t="shared" si="7"/>
        <v>42477.8</v>
      </c>
    </row>
    <row r="472" spans="1:7" ht="16.5" customHeight="1" x14ac:dyDescent="0.2">
      <c r="A472" s="137" t="s">
        <v>2046</v>
      </c>
      <c r="B472" s="138" t="s">
        <v>2047</v>
      </c>
      <c r="C472" s="141">
        <v>0</v>
      </c>
      <c r="D472" s="141">
        <v>1103</v>
      </c>
      <c r="E472" s="326">
        <v>32391.200000000001</v>
      </c>
      <c r="F472" s="326">
        <v>16656.900000000001</v>
      </c>
      <c r="G472" s="140">
        <f t="shared" si="7"/>
        <v>50151.1</v>
      </c>
    </row>
    <row r="473" spans="1:7" ht="16.5" customHeight="1" x14ac:dyDescent="0.2">
      <c r="A473" s="146" t="s">
        <v>2048</v>
      </c>
      <c r="B473" s="138" t="s">
        <v>2049</v>
      </c>
      <c r="C473" s="141">
        <v>1361.5</v>
      </c>
      <c r="D473" s="141">
        <v>0</v>
      </c>
      <c r="E473" s="326">
        <v>8082</v>
      </c>
      <c r="F473" s="326">
        <v>6344</v>
      </c>
      <c r="G473" s="140">
        <f t="shared" si="7"/>
        <v>15787.5</v>
      </c>
    </row>
    <row r="474" spans="1:7" ht="16.5" customHeight="1" x14ac:dyDescent="0.2">
      <c r="A474" s="137" t="s">
        <v>2050</v>
      </c>
      <c r="B474" s="155" t="s">
        <v>2051</v>
      </c>
      <c r="C474" s="141">
        <v>1786.4</v>
      </c>
      <c r="D474" s="141">
        <v>0</v>
      </c>
      <c r="E474" s="326">
        <v>16037.4</v>
      </c>
      <c r="F474" s="326">
        <v>8884.9</v>
      </c>
      <c r="G474" s="140">
        <f t="shared" si="7"/>
        <v>26708.699999999997</v>
      </c>
    </row>
    <row r="475" spans="1:7" ht="16.5" customHeight="1" x14ac:dyDescent="0.2">
      <c r="A475" s="137" t="s">
        <v>2052</v>
      </c>
      <c r="B475" s="138" t="s">
        <v>2053</v>
      </c>
      <c r="C475" s="141">
        <v>268.3</v>
      </c>
      <c r="D475" s="141">
        <v>0</v>
      </c>
      <c r="E475" s="326">
        <v>1352.9</v>
      </c>
      <c r="F475" s="326">
        <v>597.5</v>
      </c>
      <c r="G475" s="140">
        <f t="shared" si="7"/>
        <v>2218.6999999999998</v>
      </c>
    </row>
    <row r="476" spans="1:7" ht="16.5" customHeight="1" x14ac:dyDescent="0.2">
      <c r="A476" s="137" t="s">
        <v>2054</v>
      </c>
      <c r="B476" s="138" t="s">
        <v>2055</v>
      </c>
      <c r="C476" s="141">
        <v>6793.2</v>
      </c>
      <c r="D476" s="141">
        <v>0</v>
      </c>
      <c r="E476" s="326">
        <v>25237.200000000001</v>
      </c>
      <c r="F476" s="326">
        <v>11511.2</v>
      </c>
      <c r="G476" s="140">
        <f t="shared" si="7"/>
        <v>43541.600000000006</v>
      </c>
    </row>
    <row r="477" spans="1:7" ht="16.5" customHeight="1" x14ac:dyDescent="0.2">
      <c r="A477" s="137" t="s">
        <v>2056</v>
      </c>
      <c r="B477" s="138" t="s">
        <v>2057</v>
      </c>
      <c r="C477" s="141">
        <v>2448.4</v>
      </c>
      <c r="D477" s="141">
        <v>0</v>
      </c>
      <c r="E477" s="326">
        <v>20056</v>
      </c>
      <c r="F477" s="326">
        <v>10770.7</v>
      </c>
      <c r="G477" s="140">
        <f t="shared" si="7"/>
        <v>33275.100000000006</v>
      </c>
    </row>
    <row r="478" spans="1:7" ht="16.5" customHeight="1" x14ac:dyDescent="0.2">
      <c r="A478" s="137" t="s">
        <v>2058</v>
      </c>
      <c r="B478" s="149" t="s">
        <v>3624</v>
      </c>
      <c r="C478" s="141">
        <v>6049.8</v>
      </c>
      <c r="D478" s="141">
        <v>0</v>
      </c>
      <c r="E478" s="326">
        <v>34617</v>
      </c>
      <c r="F478" s="326">
        <v>19072.900000000001</v>
      </c>
      <c r="G478" s="140">
        <f t="shared" si="7"/>
        <v>59739.700000000004</v>
      </c>
    </row>
    <row r="479" spans="1:7" ht="16.5" customHeight="1" x14ac:dyDescent="0.2">
      <c r="A479" s="137" t="s">
        <v>3625</v>
      </c>
      <c r="B479" s="138" t="s">
        <v>3626</v>
      </c>
      <c r="C479" s="141">
        <v>5438.4</v>
      </c>
      <c r="D479" s="141">
        <v>0</v>
      </c>
      <c r="E479" s="326">
        <v>37672.300000000003</v>
      </c>
      <c r="F479" s="326">
        <v>21421.3</v>
      </c>
      <c r="G479" s="140">
        <f t="shared" si="7"/>
        <v>64532</v>
      </c>
    </row>
    <row r="480" spans="1:7" ht="16.5" customHeight="1" x14ac:dyDescent="0.2">
      <c r="A480" s="137" t="s">
        <v>3627</v>
      </c>
      <c r="B480" s="138" t="s">
        <v>3628</v>
      </c>
      <c r="C480" s="141">
        <v>1138.0999999999999</v>
      </c>
      <c r="D480" s="141">
        <v>0</v>
      </c>
      <c r="E480" s="326">
        <v>12271.2</v>
      </c>
      <c r="F480" s="326">
        <v>3465.8</v>
      </c>
      <c r="G480" s="140">
        <f t="shared" si="7"/>
        <v>16875.100000000002</v>
      </c>
    </row>
    <row r="481" spans="1:7" ht="16.5" customHeight="1" x14ac:dyDescent="0.2">
      <c r="A481" s="137" t="s">
        <v>3629</v>
      </c>
      <c r="B481" s="138" t="s">
        <v>3630</v>
      </c>
      <c r="C481" s="141">
        <v>0</v>
      </c>
      <c r="D481" s="141">
        <v>1596.7</v>
      </c>
      <c r="E481" s="326">
        <v>37637.599999999999</v>
      </c>
      <c r="F481" s="326">
        <v>21181</v>
      </c>
      <c r="G481" s="140">
        <f t="shared" si="7"/>
        <v>60415.299999999996</v>
      </c>
    </row>
    <row r="482" spans="1:7" ht="16.5" customHeight="1" x14ac:dyDescent="0.2">
      <c r="A482" s="137" t="s">
        <v>3631</v>
      </c>
      <c r="B482" s="156" t="s">
        <v>4005</v>
      </c>
      <c r="C482" s="141">
        <v>994.9</v>
      </c>
      <c r="D482" s="141">
        <v>0</v>
      </c>
      <c r="E482" s="326">
        <v>5623.7</v>
      </c>
      <c r="F482" s="326">
        <v>2138.6999999999998</v>
      </c>
      <c r="G482" s="140">
        <f t="shared" si="7"/>
        <v>8757.2999999999993</v>
      </c>
    </row>
    <row r="483" spans="1:7" ht="16.5" customHeight="1" x14ac:dyDescent="0.2">
      <c r="A483" s="137" t="s">
        <v>3632</v>
      </c>
      <c r="B483" s="155" t="s">
        <v>3633</v>
      </c>
      <c r="C483" s="141">
        <v>8257.4</v>
      </c>
      <c r="D483" s="141">
        <v>0</v>
      </c>
      <c r="E483" s="326">
        <v>56463.3</v>
      </c>
      <c r="F483" s="326">
        <v>40264.400000000001</v>
      </c>
      <c r="G483" s="140">
        <f t="shared" si="7"/>
        <v>104985.1</v>
      </c>
    </row>
    <row r="484" spans="1:7" ht="16.5" customHeight="1" x14ac:dyDescent="0.2">
      <c r="A484" s="137" t="s">
        <v>3634</v>
      </c>
      <c r="B484" s="138" t="s">
        <v>3635</v>
      </c>
      <c r="C484" s="141">
        <v>3203.7</v>
      </c>
      <c r="D484" s="141">
        <v>0</v>
      </c>
      <c r="E484" s="326">
        <v>50467.8</v>
      </c>
      <c r="F484" s="326">
        <v>48889.599999999999</v>
      </c>
      <c r="G484" s="140">
        <f t="shared" si="7"/>
        <v>102561.1</v>
      </c>
    </row>
    <row r="485" spans="1:7" ht="16.5" customHeight="1" x14ac:dyDescent="0.2">
      <c r="A485" s="137" t="s">
        <v>3636</v>
      </c>
      <c r="B485" s="138" t="s">
        <v>3637</v>
      </c>
      <c r="C485" s="141">
        <v>914</v>
      </c>
      <c r="D485" s="141">
        <v>0</v>
      </c>
      <c r="E485" s="326">
        <v>46701.5</v>
      </c>
      <c r="F485" s="326">
        <v>19779.8</v>
      </c>
      <c r="G485" s="140">
        <f t="shared" si="7"/>
        <v>67395.3</v>
      </c>
    </row>
    <row r="486" spans="1:7" ht="16.5" customHeight="1" x14ac:dyDescent="0.2">
      <c r="A486" s="137" t="s">
        <v>3638</v>
      </c>
      <c r="B486" s="138" t="s">
        <v>3639</v>
      </c>
      <c r="C486" s="141">
        <v>5641</v>
      </c>
      <c r="D486" s="141">
        <v>0</v>
      </c>
      <c r="E486" s="326">
        <v>38153.1</v>
      </c>
      <c r="F486" s="326">
        <v>16930.400000000001</v>
      </c>
      <c r="G486" s="140">
        <f t="shared" si="7"/>
        <v>60724.5</v>
      </c>
    </row>
    <row r="487" spans="1:7" ht="16.5" customHeight="1" x14ac:dyDescent="0.2">
      <c r="A487" s="137" t="s">
        <v>3640</v>
      </c>
      <c r="B487" s="138" t="s">
        <v>3641</v>
      </c>
      <c r="C487" s="141">
        <v>4341.5</v>
      </c>
      <c r="D487" s="141">
        <v>0</v>
      </c>
      <c r="E487" s="326">
        <v>34887.9</v>
      </c>
      <c r="F487" s="326">
        <v>22775.4</v>
      </c>
      <c r="G487" s="140">
        <f t="shared" si="7"/>
        <v>62004.800000000003</v>
      </c>
    </row>
    <row r="488" spans="1:7" ht="16.5" customHeight="1" x14ac:dyDescent="0.2">
      <c r="A488" s="137" t="s">
        <v>3642</v>
      </c>
      <c r="B488" s="138" t="s">
        <v>3643</v>
      </c>
      <c r="C488" s="141">
        <v>3945.3</v>
      </c>
      <c r="D488" s="141">
        <v>0</v>
      </c>
      <c r="E488" s="326">
        <v>34939.1</v>
      </c>
      <c r="F488" s="326">
        <v>18567.3</v>
      </c>
      <c r="G488" s="140">
        <f t="shared" si="7"/>
        <v>57451.7</v>
      </c>
    </row>
    <row r="489" spans="1:7" ht="16.5" customHeight="1" x14ac:dyDescent="0.2">
      <c r="A489" s="137" t="s">
        <v>3644</v>
      </c>
      <c r="B489" s="138" t="s">
        <v>3645</v>
      </c>
      <c r="C489" s="141">
        <v>22504.400000000001</v>
      </c>
      <c r="D489" s="141">
        <v>0</v>
      </c>
      <c r="E489" s="326">
        <v>124401.60000000001</v>
      </c>
      <c r="F489" s="326">
        <v>68461.399999999994</v>
      </c>
      <c r="G489" s="140">
        <f t="shared" si="7"/>
        <v>215367.4</v>
      </c>
    </row>
    <row r="490" spans="1:7" ht="16.5" customHeight="1" x14ac:dyDescent="0.2">
      <c r="A490" s="137" t="s">
        <v>3646</v>
      </c>
      <c r="B490" s="145" t="s">
        <v>3647</v>
      </c>
      <c r="C490" s="141">
        <v>7005.1</v>
      </c>
      <c r="D490" s="141">
        <v>0</v>
      </c>
      <c r="E490" s="326">
        <v>20709.7</v>
      </c>
      <c r="F490" s="326">
        <v>17067.099999999999</v>
      </c>
      <c r="G490" s="140">
        <f t="shared" si="7"/>
        <v>44781.9</v>
      </c>
    </row>
    <row r="491" spans="1:7" ht="16.5" customHeight="1" x14ac:dyDescent="0.2">
      <c r="A491" s="137" t="s">
        <v>3648</v>
      </c>
      <c r="B491" s="138" t="s">
        <v>3649</v>
      </c>
      <c r="C491" s="141">
        <v>7114.2</v>
      </c>
      <c r="D491" s="141">
        <v>0</v>
      </c>
      <c r="E491" s="326">
        <v>50369.599999999999</v>
      </c>
      <c r="F491" s="326">
        <v>16404.5</v>
      </c>
      <c r="G491" s="140">
        <f t="shared" ref="G491:G551" si="8">C491+D491+E491+F491</f>
        <v>73888.299999999988</v>
      </c>
    </row>
    <row r="492" spans="1:7" ht="16.5" customHeight="1" x14ac:dyDescent="0.2">
      <c r="A492" s="137" t="s">
        <v>3650</v>
      </c>
      <c r="B492" s="138" t="s">
        <v>3651</v>
      </c>
      <c r="C492" s="141">
        <v>3663.7</v>
      </c>
      <c r="D492" s="141">
        <v>0</v>
      </c>
      <c r="E492" s="326">
        <v>51392.9</v>
      </c>
      <c r="F492" s="326">
        <v>27321.5</v>
      </c>
      <c r="G492" s="140">
        <f t="shared" si="8"/>
        <v>82378.100000000006</v>
      </c>
    </row>
    <row r="493" spans="1:7" ht="16.5" customHeight="1" x14ac:dyDescent="0.2">
      <c r="A493" s="137" t="s">
        <v>3652</v>
      </c>
      <c r="B493" s="138" t="s">
        <v>3653</v>
      </c>
      <c r="C493" s="141">
        <v>6312.2</v>
      </c>
      <c r="D493" s="141">
        <v>0</v>
      </c>
      <c r="E493" s="326">
        <v>61121.9</v>
      </c>
      <c r="F493" s="326">
        <v>28572</v>
      </c>
      <c r="G493" s="140">
        <f t="shared" si="8"/>
        <v>96006.1</v>
      </c>
    </row>
    <row r="494" spans="1:7" ht="16.5" customHeight="1" x14ac:dyDescent="0.2">
      <c r="A494" s="137" t="s">
        <v>3654</v>
      </c>
      <c r="B494" s="138" t="s">
        <v>3655</v>
      </c>
      <c r="C494" s="141">
        <v>7758.7</v>
      </c>
      <c r="D494" s="141">
        <v>0</v>
      </c>
      <c r="E494" s="326">
        <v>49352.5</v>
      </c>
      <c r="F494" s="326">
        <v>22285.4</v>
      </c>
      <c r="G494" s="140">
        <f t="shared" si="8"/>
        <v>79396.600000000006</v>
      </c>
    </row>
    <row r="495" spans="1:7" ht="16.5" customHeight="1" x14ac:dyDescent="0.2">
      <c r="A495" s="137" t="s">
        <v>3656</v>
      </c>
      <c r="B495" s="138" t="s">
        <v>3657</v>
      </c>
      <c r="C495" s="141">
        <v>3095.7</v>
      </c>
      <c r="D495" s="141">
        <v>0</v>
      </c>
      <c r="E495" s="326">
        <v>33807.4</v>
      </c>
      <c r="F495" s="326">
        <v>19153.8</v>
      </c>
      <c r="G495" s="140">
        <f t="shared" si="8"/>
        <v>56056.899999999994</v>
      </c>
    </row>
    <row r="496" spans="1:7" ht="16.5" customHeight="1" x14ac:dyDescent="0.2">
      <c r="A496" s="137" t="s">
        <v>3658</v>
      </c>
      <c r="B496" s="138" t="s">
        <v>3659</v>
      </c>
      <c r="C496" s="141">
        <v>20086.8</v>
      </c>
      <c r="D496" s="141">
        <v>0</v>
      </c>
      <c r="E496" s="326">
        <v>85639</v>
      </c>
      <c r="F496" s="326">
        <v>30260.2</v>
      </c>
      <c r="G496" s="140">
        <f t="shared" si="8"/>
        <v>135986</v>
      </c>
    </row>
    <row r="497" spans="1:7" ht="16.5" customHeight="1" x14ac:dyDescent="0.2">
      <c r="A497" s="137" t="s">
        <v>3660</v>
      </c>
      <c r="B497" s="138" t="s">
        <v>3661</v>
      </c>
      <c r="C497" s="141">
        <v>33461.599999999999</v>
      </c>
      <c r="D497" s="141">
        <v>0</v>
      </c>
      <c r="E497" s="326">
        <v>148195.29999999999</v>
      </c>
      <c r="F497" s="326">
        <v>61975.5</v>
      </c>
      <c r="G497" s="140">
        <f t="shared" si="8"/>
        <v>243632.4</v>
      </c>
    </row>
    <row r="498" spans="1:7" ht="16.5" customHeight="1" x14ac:dyDescent="0.2">
      <c r="A498" s="137" t="s">
        <v>3662</v>
      </c>
      <c r="B498" s="138" t="s">
        <v>3663</v>
      </c>
      <c r="C498" s="141">
        <v>7572.9</v>
      </c>
      <c r="D498" s="141">
        <v>0</v>
      </c>
      <c r="E498" s="326">
        <v>39673</v>
      </c>
      <c r="F498" s="326">
        <v>22177.7</v>
      </c>
      <c r="G498" s="140">
        <f t="shared" si="8"/>
        <v>69423.600000000006</v>
      </c>
    </row>
    <row r="499" spans="1:7" ht="17.649999999999999" customHeight="1" x14ac:dyDescent="0.2">
      <c r="A499" s="137" t="s">
        <v>3664</v>
      </c>
      <c r="B499" s="155" t="s">
        <v>3665</v>
      </c>
      <c r="C499" s="141">
        <v>0</v>
      </c>
      <c r="D499" s="141">
        <v>0</v>
      </c>
      <c r="E499" s="326">
        <v>32476.7</v>
      </c>
      <c r="F499" s="326">
        <v>15975.8</v>
      </c>
      <c r="G499" s="140">
        <f t="shared" si="8"/>
        <v>48452.5</v>
      </c>
    </row>
    <row r="500" spans="1:7" ht="16.5" customHeight="1" x14ac:dyDescent="0.2">
      <c r="A500" s="137" t="s">
        <v>3666</v>
      </c>
      <c r="B500" s="138" t="s">
        <v>3667</v>
      </c>
      <c r="C500" s="141">
        <v>12909.3</v>
      </c>
      <c r="D500" s="141">
        <v>0</v>
      </c>
      <c r="E500" s="326">
        <v>117085.1</v>
      </c>
      <c r="F500" s="326">
        <v>53145.4</v>
      </c>
      <c r="G500" s="140">
        <f t="shared" si="8"/>
        <v>183139.80000000002</v>
      </c>
    </row>
    <row r="501" spans="1:7" ht="16.5" customHeight="1" x14ac:dyDescent="0.2">
      <c r="A501" s="137" t="s">
        <v>3668</v>
      </c>
      <c r="B501" s="138" t="s">
        <v>3669</v>
      </c>
      <c r="C501" s="141">
        <v>5122.1000000000004</v>
      </c>
      <c r="D501" s="141">
        <v>0</v>
      </c>
      <c r="E501" s="326">
        <v>24107.5</v>
      </c>
      <c r="F501" s="326">
        <v>17833</v>
      </c>
      <c r="G501" s="140">
        <f t="shared" si="8"/>
        <v>47062.6</v>
      </c>
    </row>
    <row r="502" spans="1:7" ht="16.5" customHeight="1" x14ac:dyDescent="0.2">
      <c r="A502" s="137" t="s">
        <v>3670</v>
      </c>
      <c r="B502" s="138" t="s">
        <v>3671</v>
      </c>
      <c r="C502" s="141">
        <v>12652.4</v>
      </c>
      <c r="D502" s="141">
        <v>0</v>
      </c>
      <c r="E502" s="326">
        <v>49152.7</v>
      </c>
      <c r="F502" s="326">
        <v>25697.599999999999</v>
      </c>
      <c r="G502" s="140">
        <f t="shared" si="8"/>
        <v>87502.7</v>
      </c>
    </row>
    <row r="503" spans="1:7" ht="16.5" customHeight="1" x14ac:dyDescent="0.2">
      <c r="A503" s="137" t="s">
        <v>3672</v>
      </c>
      <c r="B503" s="138" t="s">
        <v>3673</v>
      </c>
      <c r="C503" s="141">
        <v>13440.8</v>
      </c>
      <c r="D503" s="141">
        <v>0</v>
      </c>
      <c r="E503" s="326">
        <v>60459.8</v>
      </c>
      <c r="F503" s="326">
        <v>23302.400000000001</v>
      </c>
      <c r="G503" s="140">
        <f t="shared" si="8"/>
        <v>97203</v>
      </c>
    </row>
    <row r="504" spans="1:7" ht="19.149999999999999" customHeight="1" x14ac:dyDescent="0.2">
      <c r="A504" s="137" t="s">
        <v>3674</v>
      </c>
      <c r="B504" s="138" t="s">
        <v>3675</v>
      </c>
      <c r="C504" s="141">
        <v>25555.4</v>
      </c>
      <c r="D504" s="141">
        <v>0</v>
      </c>
      <c r="E504" s="326">
        <v>104449.9</v>
      </c>
      <c r="F504" s="326">
        <v>50385.5</v>
      </c>
      <c r="G504" s="140">
        <f t="shared" si="8"/>
        <v>180390.8</v>
      </c>
    </row>
    <row r="505" spans="1:7" ht="16.5" customHeight="1" x14ac:dyDescent="0.2">
      <c r="A505" s="137" t="s">
        <v>3676</v>
      </c>
      <c r="B505" s="138" t="s">
        <v>3677</v>
      </c>
      <c r="C505" s="141">
        <v>14593.1</v>
      </c>
      <c r="D505" s="141">
        <v>0</v>
      </c>
      <c r="E505" s="326">
        <v>67637.7</v>
      </c>
      <c r="F505" s="326">
        <v>34232.199999999997</v>
      </c>
      <c r="G505" s="140">
        <f t="shared" si="8"/>
        <v>116463</v>
      </c>
    </row>
    <row r="506" spans="1:7" ht="16.5" customHeight="1" x14ac:dyDescent="0.2">
      <c r="A506" s="137" t="s">
        <v>3678</v>
      </c>
      <c r="B506" s="138" t="s">
        <v>3679</v>
      </c>
      <c r="C506" s="141">
        <v>467.7</v>
      </c>
      <c r="D506" s="141">
        <v>0</v>
      </c>
      <c r="E506" s="326">
        <v>10821.5</v>
      </c>
      <c r="F506" s="326">
        <v>5597.5</v>
      </c>
      <c r="G506" s="140">
        <f t="shared" si="8"/>
        <v>16886.7</v>
      </c>
    </row>
    <row r="507" spans="1:7" ht="16.5" customHeight="1" x14ac:dyDescent="0.2">
      <c r="A507" s="137" t="s">
        <v>3680</v>
      </c>
      <c r="B507" s="138" t="s">
        <v>3681</v>
      </c>
      <c r="C507" s="141">
        <v>19076.900000000001</v>
      </c>
      <c r="D507" s="141">
        <v>0</v>
      </c>
      <c r="E507" s="326">
        <v>111824</v>
      </c>
      <c r="F507" s="326">
        <v>31728.5</v>
      </c>
      <c r="G507" s="140">
        <f t="shared" si="8"/>
        <v>162629.4</v>
      </c>
    </row>
    <row r="508" spans="1:7" ht="16.5" customHeight="1" x14ac:dyDescent="0.2">
      <c r="A508" s="137" t="s">
        <v>3682</v>
      </c>
      <c r="B508" s="138" t="s">
        <v>3683</v>
      </c>
      <c r="C508" s="141">
        <v>0</v>
      </c>
      <c r="D508" s="141">
        <v>0</v>
      </c>
      <c r="E508" s="326">
        <v>35585.699999999997</v>
      </c>
      <c r="F508" s="326">
        <v>17202.5</v>
      </c>
      <c r="G508" s="140">
        <f t="shared" si="8"/>
        <v>52788.2</v>
      </c>
    </row>
    <row r="509" spans="1:7" s="160" customFormat="1" ht="16.5" customHeight="1" x14ac:dyDescent="0.2">
      <c r="A509" s="158" t="s">
        <v>3684</v>
      </c>
      <c r="B509" s="159" t="s">
        <v>3685</v>
      </c>
      <c r="C509" s="150">
        <v>6597.3</v>
      </c>
      <c r="D509" s="150">
        <v>0</v>
      </c>
      <c r="E509" s="329">
        <v>36782.400000000001</v>
      </c>
      <c r="F509" s="329">
        <v>17353.400000000001</v>
      </c>
      <c r="G509" s="140">
        <f t="shared" si="8"/>
        <v>60733.100000000006</v>
      </c>
    </row>
    <row r="510" spans="1:7" ht="16.5" customHeight="1" x14ac:dyDescent="0.2">
      <c r="A510" s="137" t="s">
        <v>3686</v>
      </c>
      <c r="B510" s="145" t="s">
        <v>3687</v>
      </c>
      <c r="C510" s="141">
        <v>4712</v>
      </c>
      <c r="D510" s="141">
        <v>0</v>
      </c>
      <c r="E510" s="326">
        <v>42916.6</v>
      </c>
      <c r="F510" s="326">
        <v>20965</v>
      </c>
      <c r="G510" s="140">
        <f t="shared" si="8"/>
        <v>68593.600000000006</v>
      </c>
    </row>
    <row r="511" spans="1:7" ht="16.5" customHeight="1" x14ac:dyDescent="0.2">
      <c r="A511" s="137" t="s">
        <v>3688</v>
      </c>
      <c r="B511" s="138" t="s">
        <v>4006</v>
      </c>
      <c r="C511" s="141">
        <v>3798.1</v>
      </c>
      <c r="D511" s="141">
        <v>0</v>
      </c>
      <c r="E511" s="326">
        <v>37402.6</v>
      </c>
      <c r="F511" s="326">
        <v>17143.5</v>
      </c>
      <c r="G511" s="140">
        <f t="shared" si="8"/>
        <v>58344.2</v>
      </c>
    </row>
    <row r="512" spans="1:7" ht="16.5" customHeight="1" x14ac:dyDescent="0.2">
      <c r="A512" s="137" t="s">
        <v>3689</v>
      </c>
      <c r="B512" s="138" t="s">
        <v>3690</v>
      </c>
      <c r="C512" s="141">
        <v>5212.1000000000004</v>
      </c>
      <c r="D512" s="141">
        <v>0</v>
      </c>
      <c r="E512" s="326">
        <v>24547.8</v>
      </c>
      <c r="F512" s="326">
        <v>11470</v>
      </c>
      <c r="G512" s="140">
        <f t="shared" si="8"/>
        <v>41229.9</v>
      </c>
    </row>
    <row r="513" spans="1:7" ht="16.5" customHeight="1" x14ac:dyDescent="0.2">
      <c r="A513" s="137" t="s">
        <v>3691</v>
      </c>
      <c r="B513" s="138" t="s">
        <v>3692</v>
      </c>
      <c r="C513" s="141">
        <v>14558.8</v>
      </c>
      <c r="D513" s="141">
        <v>0</v>
      </c>
      <c r="E513" s="326">
        <v>49851.4</v>
      </c>
      <c r="F513" s="326">
        <v>19678.400000000001</v>
      </c>
      <c r="G513" s="140">
        <f t="shared" si="8"/>
        <v>84088.6</v>
      </c>
    </row>
    <row r="514" spans="1:7" ht="16.5" customHeight="1" x14ac:dyDescent="0.2">
      <c r="A514" s="137" t="s">
        <v>3693</v>
      </c>
      <c r="B514" s="138" t="s">
        <v>3694</v>
      </c>
      <c r="C514" s="141">
        <v>10920.8</v>
      </c>
      <c r="D514" s="141">
        <v>0</v>
      </c>
      <c r="E514" s="326">
        <v>67925.5</v>
      </c>
      <c r="F514" s="326">
        <v>26742.5</v>
      </c>
      <c r="G514" s="140">
        <f t="shared" si="8"/>
        <v>105588.8</v>
      </c>
    </row>
    <row r="515" spans="1:7" ht="16.5" customHeight="1" x14ac:dyDescent="0.2">
      <c r="A515" s="137" t="s">
        <v>3695</v>
      </c>
      <c r="B515" s="138" t="s">
        <v>3696</v>
      </c>
      <c r="C515" s="141">
        <v>27601</v>
      </c>
      <c r="D515" s="141">
        <v>0</v>
      </c>
      <c r="E515" s="326">
        <v>155278.5</v>
      </c>
      <c r="F515" s="326">
        <v>52612.1</v>
      </c>
      <c r="G515" s="140">
        <f t="shared" si="8"/>
        <v>235491.6</v>
      </c>
    </row>
    <row r="516" spans="1:7" ht="16.5" customHeight="1" x14ac:dyDescent="0.2">
      <c r="A516" s="137" t="s">
        <v>3697</v>
      </c>
      <c r="B516" s="138" t="s">
        <v>3698</v>
      </c>
      <c r="C516" s="141">
        <v>2404</v>
      </c>
      <c r="D516" s="141">
        <v>0</v>
      </c>
      <c r="E516" s="326">
        <v>28443.4</v>
      </c>
      <c r="F516" s="326">
        <v>13089.3</v>
      </c>
      <c r="G516" s="140">
        <f t="shared" si="8"/>
        <v>43936.7</v>
      </c>
    </row>
    <row r="517" spans="1:7" ht="16.5" customHeight="1" x14ac:dyDescent="0.2">
      <c r="A517" s="137" t="s">
        <v>3699</v>
      </c>
      <c r="B517" s="138" t="s">
        <v>2059</v>
      </c>
      <c r="C517" s="141">
        <v>11034.3</v>
      </c>
      <c r="D517" s="141">
        <v>0</v>
      </c>
      <c r="E517" s="326">
        <v>66126.100000000006</v>
      </c>
      <c r="F517" s="326">
        <v>31897.100000000002</v>
      </c>
      <c r="G517" s="140">
        <f t="shared" si="8"/>
        <v>109057.50000000001</v>
      </c>
    </row>
    <row r="518" spans="1:7" ht="16.5" customHeight="1" x14ac:dyDescent="0.2">
      <c r="A518" s="137" t="s">
        <v>2060</v>
      </c>
      <c r="B518" s="138" t="s">
        <v>2061</v>
      </c>
      <c r="C518" s="141">
        <v>1867.7</v>
      </c>
      <c r="D518" s="141">
        <v>0</v>
      </c>
      <c r="E518" s="326">
        <v>38243.4</v>
      </c>
      <c r="F518" s="326">
        <v>22277</v>
      </c>
      <c r="G518" s="140">
        <f t="shared" si="8"/>
        <v>62388.1</v>
      </c>
    </row>
    <row r="519" spans="1:7" ht="16.5" customHeight="1" x14ac:dyDescent="0.2">
      <c r="A519" s="137" t="s">
        <v>2062</v>
      </c>
      <c r="B519" s="138" t="s">
        <v>2063</v>
      </c>
      <c r="C519" s="141">
        <v>1608.4</v>
      </c>
      <c r="D519" s="141">
        <v>0</v>
      </c>
      <c r="E519" s="326">
        <v>17979.5</v>
      </c>
      <c r="F519" s="326">
        <v>7802.7</v>
      </c>
      <c r="G519" s="140">
        <f t="shared" si="8"/>
        <v>27390.600000000002</v>
      </c>
    </row>
    <row r="520" spans="1:7" ht="16.5" customHeight="1" x14ac:dyDescent="0.2">
      <c r="A520" s="137" t="s">
        <v>2064</v>
      </c>
      <c r="B520" s="155" t="s">
        <v>2065</v>
      </c>
      <c r="C520" s="141">
        <v>1255.9000000000001</v>
      </c>
      <c r="D520" s="141">
        <v>0</v>
      </c>
      <c r="E520" s="326">
        <v>22059.200000000001</v>
      </c>
      <c r="F520" s="326">
        <v>11270.1</v>
      </c>
      <c r="G520" s="140">
        <f t="shared" si="8"/>
        <v>34585.200000000004</v>
      </c>
    </row>
    <row r="521" spans="1:7" ht="16.5" customHeight="1" x14ac:dyDescent="0.2">
      <c r="A521" s="137" t="s">
        <v>2066</v>
      </c>
      <c r="B521" s="138" t="s">
        <v>2067</v>
      </c>
      <c r="C521" s="141">
        <v>3056</v>
      </c>
      <c r="D521" s="141">
        <v>0</v>
      </c>
      <c r="E521" s="326">
        <v>20313.400000000001</v>
      </c>
      <c r="F521" s="326">
        <v>11227.1</v>
      </c>
      <c r="G521" s="140">
        <f t="shared" si="8"/>
        <v>34596.5</v>
      </c>
    </row>
    <row r="522" spans="1:7" ht="16.5" customHeight="1" x14ac:dyDescent="0.2">
      <c r="A522" s="137" t="s">
        <v>2068</v>
      </c>
      <c r="B522" s="145" t="s">
        <v>2069</v>
      </c>
      <c r="C522" s="141">
        <v>3796.6</v>
      </c>
      <c r="D522" s="141">
        <v>0</v>
      </c>
      <c r="E522" s="326">
        <v>15903.4</v>
      </c>
      <c r="F522" s="326">
        <v>10093.5</v>
      </c>
      <c r="G522" s="140">
        <f t="shared" si="8"/>
        <v>29793.5</v>
      </c>
    </row>
    <row r="523" spans="1:7" ht="16.5" customHeight="1" x14ac:dyDescent="0.2">
      <c r="A523" s="137" t="s">
        <v>2070</v>
      </c>
      <c r="B523" s="138" t="s">
        <v>2071</v>
      </c>
      <c r="C523" s="141">
        <v>6739.8</v>
      </c>
      <c r="D523" s="141">
        <v>0</v>
      </c>
      <c r="E523" s="326">
        <v>48528.3</v>
      </c>
      <c r="F523" s="326">
        <v>23209</v>
      </c>
      <c r="G523" s="140">
        <f t="shared" si="8"/>
        <v>78477.100000000006</v>
      </c>
    </row>
    <row r="524" spans="1:7" ht="16.5" customHeight="1" x14ac:dyDescent="0.2">
      <c r="A524" s="137" t="s">
        <v>2072</v>
      </c>
      <c r="B524" s="138" t="s">
        <v>2073</v>
      </c>
      <c r="C524" s="141">
        <v>13785.8</v>
      </c>
      <c r="D524" s="141">
        <v>0</v>
      </c>
      <c r="E524" s="326">
        <v>48726.7</v>
      </c>
      <c r="F524" s="326">
        <v>28710.9</v>
      </c>
      <c r="G524" s="140">
        <f t="shared" si="8"/>
        <v>91223.4</v>
      </c>
    </row>
    <row r="525" spans="1:7" ht="16.5" customHeight="1" x14ac:dyDescent="0.2">
      <c r="A525" s="137" t="s">
        <v>2074</v>
      </c>
      <c r="B525" s="138" t="s">
        <v>2075</v>
      </c>
      <c r="C525" s="141">
        <v>0</v>
      </c>
      <c r="D525" s="141">
        <v>0</v>
      </c>
      <c r="E525" s="326">
        <v>43802.7</v>
      </c>
      <c r="F525" s="326">
        <v>23187.3</v>
      </c>
      <c r="G525" s="140">
        <f t="shared" si="8"/>
        <v>66990</v>
      </c>
    </row>
    <row r="526" spans="1:7" ht="16.5" customHeight="1" x14ac:dyDescent="0.2">
      <c r="A526" s="137" t="s">
        <v>2076</v>
      </c>
      <c r="B526" s="138" t="s">
        <v>2077</v>
      </c>
      <c r="C526" s="141">
        <v>12009.7</v>
      </c>
      <c r="D526" s="141">
        <v>0</v>
      </c>
      <c r="E526" s="326">
        <v>77907.899999999994</v>
      </c>
      <c r="F526" s="326">
        <v>33675.4</v>
      </c>
      <c r="G526" s="140">
        <f t="shared" si="8"/>
        <v>123593</v>
      </c>
    </row>
    <row r="527" spans="1:7" ht="16.5" customHeight="1" x14ac:dyDescent="0.2">
      <c r="A527" s="137" t="s">
        <v>2078</v>
      </c>
      <c r="B527" s="156" t="s">
        <v>2079</v>
      </c>
      <c r="C527" s="141">
        <v>1133</v>
      </c>
      <c r="D527" s="141">
        <v>0</v>
      </c>
      <c r="E527" s="326">
        <v>22119.8</v>
      </c>
      <c r="F527" s="326">
        <v>8918</v>
      </c>
      <c r="G527" s="140">
        <f t="shared" si="8"/>
        <v>32170.799999999999</v>
      </c>
    </row>
    <row r="528" spans="1:7" ht="16.5" customHeight="1" x14ac:dyDescent="0.2">
      <c r="A528" s="137" t="s">
        <v>2080</v>
      </c>
      <c r="B528" s="138" t="s">
        <v>2081</v>
      </c>
      <c r="C528" s="141">
        <v>6536.4</v>
      </c>
      <c r="D528" s="141">
        <v>0</v>
      </c>
      <c r="E528" s="326">
        <v>24079.7</v>
      </c>
      <c r="F528" s="326">
        <v>14544.5</v>
      </c>
      <c r="G528" s="140">
        <f t="shared" si="8"/>
        <v>45160.6</v>
      </c>
    </row>
    <row r="529" spans="1:7" ht="16.5" customHeight="1" x14ac:dyDescent="0.2">
      <c r="A529" s="137" t="s">
        <v>2082</v>
      </c>
      <c r="B529" s="138" t="s">
        <v>2083</v>
      </c>
      <c r="C529" s="141">
        <v>8543.7999999999993</v>
      </c>
      <c r="D529" s="141">
        <v>0</v>
      </c>
      <c r="E529" s="326">
        <v>34752.699999999997</v>
      </c>
      <c r="F529" s="326">
        <v>20202.2</v>
      </c>
      <c r="G529" s="140">
        <f t="shared" si="8"/>
        <v>63498.7</v>
      </c>
    </row>
    <row r="530" spans="1:7" ht="16.5" customHeight="1" x14ac:dyDescent="0.2">
      <c r="A530" s="137" t="s">
        <v>2084</v>
      </c>
      <c r="B530" s="138" t="s">
        <v>2085</v>
      </c>
      <c r="C530" s="141">
        <v>7605.2</v>
      </c>
      <c r="D530" s="141">
        <v>0</v>
      </c>
      <c r="E530" s="326">
        <v>54807.7</v>
      </c>
      <c r="F530" s="326">
        <v>24408.799999999999</v>
      </c>
      <c r="G530" s="140">
        <f t="shared" si="8"/>
        <v>86821.7</v>
      </c>
    </row>
    <row r="531" spans="1:7" ht="16.5" customHeight="1" x14ac:dyDescent="0.2">
      <c r="A531" s="137" t="s">
        <v>2086</v>
      </c>
      <c r="B531" s="138" t="s">
        <v>2087</v>
      </c>
      <c r="C531" s="141">
        <v>24825</v>
      </c>
      <c r="D531" s="141">
        <v>0</v>
      </c>
      <c r="E531" s="326">
        <v>93150.6</v>
      </c>
      <c r="F531" s="326">
        <v>38917.1</v>
      </c>
      <c r="G531" s="140">
        <f t="shared" si="8"/>
        <v>156892.70000000001</v>
      </c>
    </row>
    <row r="532" spans="1:7" ht="16.5" customHeight="1" x14ac:dyDescent="0.2">
      <c r="A532" s="137" t="s">
        <v>2088</v>
      </c>
      <c r="B532" s="138" t="s">
        <v>3340</v>
      </c>
      <c r="C532" s="141">
        <v>1411.5</v>
      </c>
      <c r="D532" s="141">
        <v>0</v>
      </c>
      <c r="E532" s="326">
        <v>100474.6</v>
      </c>
      <c r="F532" s="326">
        <v>55110.6</v>
      </c>
      <c r="G532" s="140">
        <f t="shared" si="8"/>
        <v>156996.70000000001</v>
      </c>
    </row>
    <row r="533" spans="1:7" ht="16.5" customHeight="1" x14ac:dyDescent="0.2">
      <c r="A533" s="137" t="s">
        <v>3341</v>
      </c>
      <c r="B533" s="138" t="s">
        <v>3342</v>
      </c>
      <c r="C533" s="141">
        <v>10406.700000000001</v>
      </c>
      <c r="D533" s="141">
        <v>0</v>
      </c>
      <c r="E533" s="326">
        <v>33159.300000000003</v>
      </c>
      <c r="F533" s="326">
        <v>16611.900000000001</v>
      </c>
      <c r="G533" s="140">
        <f t="shared" si="8"/>
        <v>60177.9</v>
      </c>
    </row>
    <row r="534" spans="1:7" ht="16.5" customHeight="1" x14ac:dyDescent="0.2">
      <c r="A534" s="137" t="s">
        <v>3343</v>
      </c>
      <c r="B534" s="138" t="s">
        <v>3344</v>
      </c>
      <c r="C534" s="141">
        <v>4112.5</v>
      </c>
      <c r="D534" s="141">
        <v>0</v>
      </c>
      <c r="E534" s="326">
        <v>23713.4</v>
      </c>
      <c r="F534" s="326">
        <v>9733.9</v>
      </c>
      <c r="G534" s="140">
        <f t="shared" si="8"/>
        <v>37559.800000000003</v>
      </c>
    </row>
    <row r="535" spans="1:7" ht="16.5" customHeight="1" x14ac:dyDescent="0.2">
      <c r="A535" s="137" t="s">
        <v>3345</v>
      </c>
      <c r="B535" s="138" t="s">
        <v>3346</v>
      </c>
      <c r="C535" s="141">
        <v>4600.1000000000004</v>
      </c>
      <c r="D535" s="141">
        <v>0</v>
      </c>
      <c r="E535" s="326">
        <v>19147.599999999999</v>
      </c>
      <c r="F535" s="326">
        <v>11920.6</v>
      </c>
      <c r="G535" s="140">
        <f t="shared" si="8"/>
        <v>35668.299999999996</v>
      </c>
    </row>
    <row r="536" spans="1:7" ht="16.5" customHeight="1" x14ac:dyDescent="0.2">
      <c r="A536" s="137" t="s">
        <v>3347</v>
      </c>
      <c r="B536" s="138" t="s">
        <v>3348</v>
      </c>
      <c r="C536" s="141">
        <v>1540.1</v>
      </c>
      <c r="D536" s="141">
        <v>0</v>
      </c>
      <c r="E536" s="326">
        <v>24678.3</v>
      </c>
      <c r="F536" s="326">
        <v>11686.3</v>
      </c>
      <c r="G536" s="140">
        <f t="shared" si="8"/>
        <v>37904.699999999997</v>
      </c>
    </row>
    <row r="537" spans="1:7" ht="16.5" customHeight="1" x14ac:dyDescent="0.2">
      <c r="A537" s="137" t="s">
        <v>3349</v>
      </c>
      <c r="B537" s="138" t="s">
        <v>3350</v>
      </c>
      <c r="C537" s="141">
        <v>1295.0999999999999</v>
      </c>
      <c r="D537" s="141">
        <v>0</v>
      </c>
      <c r="E537" s="326">
        <v>11748.4</v>
      </c>
      <c r="F537" s="326">
        <v>7076.2</v>
      </c>
      <c r="G537" s="140">
        <f t="shared" si="8"/>
        <v>20119.7</v>
      </c>
    </row>
    <row r="538" spans="1:7" ht="16.5" customHeight="1" x14ac:dyDescent="0.2">
      <c r="A538" s="137" t="s">
        <v>3351</v>
      </c>
      <c r="B538" s="138" t="s">
        <v>3352</v>
      </c>
      <c r="C538" s="141">
        <v>589.1</v>
      </c>
      <c r="D538" s="141">
        <v>0</v>
      </c>
      <c r="E538" s="326">
        <v>34254.300000000003</v>
      </c>
      <c r="F538" s="326">
        <v>13976.6</v>
      </c>
      <c r="G538" s="140">
        <f t="shared" si="8"/>
        <v>48820</v>
      </c>
    </row>
    <row r="539" spans="1:7" ht="16.5" customHeight="1" x14ac:dyDescent="0.2">
      <c r="A539" s="137" t="s">
        <v>3353</v>
      </c>
      <c r="B539" s="138" t="s">
        <v>3354</v>
      </c>
      <c r="C539" s="141">
        <v>15011.8</v>
      </c>
      <c r="D539" s="141">
        <v>0</v>
      </c>
      <c r="E539" s="326">
        <v>44509.3</v>
      </c>
      <c r="F539" s="326">
        <v>30654.9</v>
      </c>
      <c r="G539" s="140">
        <f t="shared" si="8"/>
        <v>90176</v>
      </c>
    </row>
    <row r="540" spans="1:7" ht="16.5" customHeight="1" x14ac:dyDescent="0.2">
      <c r="A540" s="137" t="s">
        <v>3355</v>
      </c>
      <c r="B540" s="138" t="s">
        <v>3356</v>
      </c>
      <c r="C540" s="141">
        <v>4643.7</v>
      </c>
      <c r="D540" s="141">
        <v>0</v>
      </c>
      <c r="E540" s="326">
        <v>55406.6</v>
      </c>
      <c r="F540" s="326">
        <v>27451.200000000001</v>
      </c>
      <c r="G540" s="140">
        <f t="shared" si="8"/>
        <v>87501.5</v>
      </c>
    </row>
    <row r="541" spans="1:7" ht="16.5" customHeight="1" x14ac:dyDescent="0.2">
      <c r="A541" s="137" t="s">
        <v>3357</v>
      </c>
      <c r="B541" s="138" t="s">
        <v>3358</v>
      </c>
      <c r="C541" s="141">
        <v>12370.4</v>
      </c>
      <c r="D541" s="141">
        <v>0</v>
      </c>
      <c r="E541" s="326">
        <v>52387.5</v>
      </c>
      <c r="F541" s="326">
        <v>18060.7</v>
      </c>
      <c r="G541" s="140">
        <f t="shared" si="8"/>
        <v>82818.600000000006</v>
      </c>
    </row>
    <row r="542" spans="1:7" ht="16.5" customHeight="1" x14ac:dyDescent="0.2">
      <c r="A542" s="137" t="s">
        <v>3359</v>
      </c>
      <c r="B542" s="156" t="s">
        <v>3360</v>
      </c>
      <c r="C542" s="141">
        <v>5533.7</v>
      </c>
      <c r="D542" s="141">
        <v>0</v>
      </c>
      <c r="E542" s="326">
        <v>47434.2</v>
      </c>
      <c r="F542" s="326">
        <v>18340.400000000001</v>
      </c>
      <c r="G542" s="140">
        <f t="shared" si="8"/>
        <v>71308.299999999988</v>
      </c>
    </row>
    <row r="543" spans="1:7" ht="16.5" customHeight="1" x14ac:dyDescent="0.2">
      <c r="A543" s="137" t="s">
        <v>3361</v>
      </c>
      <c r="B543" s="138" t="s">
        <v>3362</v>
      </c>
      <c r="C543" s="141">
        <v>26107.3</v>
      </c>
      <c r="D543" s="141">
        <v>0</v>
      </c>
      <c r="E543" s="326">
        <v>113529.4</v>
      </c>
      <c r="F543" s="326">
        <v>46759.6</v>
      </c>
      <c r="G543" s="140">
        <f t="shared" si="8"/>
        <v>186396.3</v>
      </c>
    </row>
    <row r="544" spans="1:7" ht="16.5" customHeight="1" x14ac:dyDescent="0.2">
      <c r="A544" s="137" t="s">
        <v>3363</v>
      </c>
      <c r="B544" s="138" t="s">
        <v>3364</v>
      </c>
      <c r="C544" s="141">
        <v>34144.699999999997</v>
      </c>
      <c r="D544" s="141">
        <v>0</v>
      </c>
      <c r="E544" s="326">
        <v>134421.4</v>
      </c>
      <c r="F544" s="326">
        <v>49726.1</v>
      </c>
      <c r="G544" s="140">
        <f t="shared" si="8"/>
        <v>218292.19999999998</v>
      </c>
    </row>
    <row r="545" spans="1:7" ht="16.5" customHeight="1" x14ac:dyDescent="0.2">
      <c r="A545" s="137" t="s">
        <v>3365</v>
      </c>
      <c r="B545" s="138" t="s">
        <v>3366</v>
      </c>
      <c r="C545" s="141">
        <v>0</v>
      </c>
      <c r="D545" s="141">
        <v>1792</v>
      </c>
      <c r="E545" s="326">
        <v>69309.600000000006</v>
      </c>
      <c r="F545" s="326">
        <v>34521.699999999997</v>
      </c>
      <c r="G545" s="140">
        <f t="shared" si="8"/>
        <v>105623.3</v>
      </c>
    </row>
    <row r="546" spans="1:7" ht="16.5" customHeight="1" x14ac:dyDescent="0.2">
      <c r="A546" s="137" t="s">
        <v>3367</v>
      </c>
      <c r="B546" s="145" t="s">
        <v>3368</v>
      </c>
      <c r="C546" s="141">
        <v>12003.3</v>
      </c>
      <c r="D546" s="141">
        <v>0</v>
      </c>
      <c r="E546" s="326">
        <v>57452.7</v>
      </c>
      <c r="F546" s="326">
        <v>37607.1</v>
      </c>
      <c r="G546" s="140">
        <f t="shared" si="8"/>
        <v>107063.1</v>
      </c>
    </row>
    <row r="547" spans="1:7" ht="16.5" customHeight="1" x14ac:dyDescent="0.2">
      <c r="A547" s="137" t="s">
        <v>3369</v>
      </c>
      <c r="B547" s="138" t="s">
        <v>3370</v>
      </c>
      <c r="C547" s="141">
        <v>567.70000000000005</v>
      </c>
      <c r="D547" s="141">
        <v>0</v>
      </c>
      <c r="E547" s="326">
        <v>15374.2</v>
      </c>
      <c r="F547" s="326">
        <v>8279.2000000000007</v>
      </c>
      <c r="G547" s="140">
        <f t="shared" si="8"/>
        <v>24221.100000000002</v>
      </c>
    </row>
    <row r="548" spans="1:7" ht="16.5" customHeight="1" x14ac:dyDescent="0.2">
      <c r="A548" s="137" t="s">
        <v>3371</v>
      </c>
      <c r="B548" s="138" t="s">
        <v>3372</v>
      </c>
      <c r="C548" s="141">
        <v>777.7</v>
      </c>
      <c r="D548" s="141">
        <v>0</v>
      </c>
      <c r="E548" s="326">
        <v>38585.4</v>
      </c>
      <c r="F548" s="326">
        <v>21375.7</v>
      </c>
      <c r="G548" s="140">
        <f t="shared" si="8"/>
        <v>60738.8</v>
      </c>
    </row>
    <row r="549" spans="1:7" ht="16.5" customHeight="1" x14ac:dyDescent="0.2">
      <c r="A549" s="137" t="s">
        <v>3373</v>
      </c>
      <c r="B549" s="138" t="s">
        <v>3374</v>
      </c>
      <c r="C549" s="141">
        <v>4018</v>
      </c>
      <c r="D549" s="141">
        <v>0</v>
      </c>
      <c r="E549" s="326">
        <v>37568.400000000001</v>
      </c>
      <c r="F549" s="326">
        <v>17678.5</v>
      </c>
      <c r="G549" s="140">
        <f t="shared" si="8"/>
        <v>59264.9</v>
      </c>
    </row>
    <row r="550" spans="1:7" ht="16.5" customHeight="1" x14ac:dyDescent="0.2">
      <c r="A550" s="137" t="s">
        <v>3375</v>
      </c>
      <c r="B550" s="138" t="s">
        <v>3376</v>
      </c>
      <c r="C550" s="141">
        <v>12281.1</v>
      </c>
      <c r="D550" s="141">
        <v>0</v>
      </c>
      <c r="E550" s="326">
        <v>54624.800000000003</v>
      </c>
      <c r="F550" s="326">
        <v>24447.1</v>
      </c>
      <c r="G550" s="140">
        <f t="shared" si="8"/>
        <v>91353</v>
      </c>
    </row>
    <row r="551" spans="1:7" ht="16.5" customHeight="1" x14ac:dyDescent="0.2">
      <c r="A551" s="137" t="s">
        <v>3377</v>
      </c>
      <c r="B551" s="138" t="s">
        <v>3378</v>
      </c>
      <c r="C551" s="141">
        <v>10681.2</v>
      </c>
      <c r="D551" s="141">
        <v>0</v>
      </c>
      <c r="E551" s="326">
        <v>42667.8</v>
      </c>
      <c r="F551" s="326">
        <v>21342.5</v>
      </c>
      <c r="G551" s="140">
        <f t="shared" si="8"/>
        <v>74691.5</v>
      </c>
    </row>
    <row r="552" spans="1:7" ht="16.5" customHeight="1" x14ac:dyDescent="0.2">
      <c r="A552" s="137" t="s">
        <v>3379</v>
      </c>
      <c r="B552" s="156" t="s">
        <v>3380</v>
      </c>
      <c r="C552" s="141">
        <v>4251.5</v>
      </c>
      <c r="D552" s="141">
        <v>0</v>
      </c>
      <c r="E552" s="326">
        <v>41549.1</v>
      </c>
      <c r="F552" s="326">
        <v>16584.7</v>
      </c>
      <c r="G552" s="140">
        <f t="shared" ref="G552:G613" si="9">C552+D552+E552+F552</f>
        <v>62385.3</v>
      </c>
    </row>
    <row r="553" spans="1:7" ht="16.5" customHeight="1" x14ac:dyDescent="0.2">
      <c r="A553" s="137" t="s">
        <v>3381</v>
      </c>
      <c r="B553" s="138" t="s">
        <v>3382</v>
      </c>
      <c r="C553" s="141">
        <v>4784</v>
      </c>
      <c r="D553" s="141">
        <v>0</v>
      </c>
      <c r="E553" s="326">
        <v>34871.9</v>
      </c>
      <c r="F553" s="326">
        <v>17792.5</v>
      </c>
      <c r="G553" s="140">
        <f t="shared" si="9"/>
        <v>57448.4</v>
      </c>
    </row>
    <row r="554" spans="1:7" ht="16.5" customHeight="1" x14ac:dyDescent="0.2">
      <c r="A554" s="137" t="s">
        <v>3383</v>
      </c>
      <c r="B554" s="138" t="s">
        <v>3384</v>
      </c>
      <c r="C554" s="141">
        <v>5685.6</v>
      </c>
      <c r="D554" s="141">
        <v>0</v>
      </c>
      <c r="E554" s="326">
        <v>18471.2</v>
      </c>
      <c r="F554" s="326">
        <v>9047.2000000000007</v>
      </c>
      <c r="G554" s="140">
        <f t="shared" si="9"/>
        <v>33204</v>
      </c>
    </row>
    <row r="555" spans="1:7" ht="16.5" customHeight="1" x14ac:dyDescent="0.2">
      <c r="A555" s="137" t="s">
        <v>2106</v>
      </c>
      <c r="B555" s="138" t="s">
        <v>2107</v>
      </c>
      <c r="C555" s="141">
        <v>11900.6</v>
      </c>
      <c r="D555" s="141">
        <v>0</v>
      </c>
      <c r="E555" s="326">
        <v>40383.5</v>
      </c>
      <c r="F555" s="326">
        <v>29554.1</v>
      </c>
      <c r="G555" s="140">
        <f t="shared" si="9"/>
        <v>81838.2</v>
      </c>
    </row>
    <row r="556" spans="1:7" ht="16.5" customHeight="1" x14ac:dyDescent="0.2">
      <c r="A556" s="137" t="s">
        <v>2108</v>
      </c>
      <c r="B556" s="138" t="s">
        <v>2109</v>
      </c>
      <c r="C556" s="141">
        <v>3826.6</v>
      </c>
      <c r="D556" s="141">
        <v>0</v>
      </c>
      <c r="E556" s="326">
        <v>44151.5</v>
      </c>
      <c r="F556" s="326">
        <v>19449.5</v>
      </c>
      <c r="G556" s="140">
        <f t="shared" si="9"/>
        <v>67427.600000000006</v>
      </c>
    </row>
    <row r="557" spans="1:7" ht="16.5" customHeight="1" x14ac:dyDescent="0.2">
      <c r="A557" s="137" t="s">
        <v>2110</v>
      </c>
      <c r="B557" s="138" t="s">
        <v>2111</v>
      </c>
      <c r="C557" s="141">
        <v>7450.4</v>
      </c>
      <c r="D557" s="141">
        <v>0</v>
      </c>
      <c r="E557" s="326">
        <v>65024</v>
      </c>
      <c r="F557" s="326">
        <v>26022.6</v>
      </c>
      <c r="G557" s="140">
        <f t="shared" si="9"/>
        <v>98497</v>
      </c>
    </row>
    <row r="558" spans="1:7" ht="16.5" customHeight="1" x14ac:dyDescent="0.2">
      <c r="A558" s="137" t="s">
        <v>2112</v>
      </c>
      <c r="B558" s="138" t="s">
        <v>2113</v>
      </c>
      <c r="C558" s="141">
        <v>25554.7</v>
      </c>
      <c r="D558" s="141">
        <v>0</v>
      </c>
      <c r="E558" s="326">
        <v>89644.2</v>
      </c>
      <c r="F558" s="326">
        <v>48959.9</v>
      </c>
      <c r="G558" s="140">
        <f t="shared" si="9"/>
        <v>164158.79999999999</v>
      </c>
    </row>
    <row r="559" spans="1:7" ht="16.5" customHeight="1" x14ac:dyDescent="0.2">
      <c r="A559" s="137" t="s">
        <v>2114</v>
      </c>
      <c r="B559" s="138" t="s">
        <v>2115</v>
      </c>
      <c r="C559" s="141">
        <v>18519.900000000001</v>
      </c>
      <c r="D559" s="141">
        <v>0</v>
      </c>
      <c r="E559" s="326">
        <v>56323.5</v>
      </c>
      <c r="F559" s="326">
        <v>28963.599999999999</v>
      </c>
      <c r="G559" s="140">
        <f t="shared" si="9"/>
        <v>103807</v>
      </c>
    </row>
    <row r="560" spans="1:7" ht="16.5" customHeight="1" x14ac:dyDescent="0.2">
      <c r="A560" s="137" t="s">
        <v>2116</v>
      </c>
      <c r="B560" s="138" t="s">
        <v>2117</v>
      </c>
      <c r="C560" s="141">
        <v>1122.5999999999999</v>
      </c>
      <c r="D560" s="141">
        <v>0</v>
      </c>
      <c r="E560" s="326">
        <v>25175.8</v>
      </c>
      <c r="F560" s="326">
        <v>13932.3</v>
      </c>
      <c r="G560" s="140">
        <f t="shared" si="9"/>
        <v>40230.699999999997</v>
      </c>
    </row>
    <row r="561" spans="1:7" ht="16.5" customHeight="1" x14ac:dyDescent="0.2">
      <c r="A561" s="137" t="s">
        <v>2118</v>
      </c>
      <c r="B561" s="138" t="s">
        <v>2119</v>
      </c>
      <c r="C561" s="141">
        <v>3524.5</v>
      </c>
      <c r="D561" s="141">
        <v>0</v>
      </c>
      <c r="E561" s="326">
        <v>28745.5</v>
      </c>
      <c r="F561" s="326">
        <v>15532.4</v>
      </c>
      <c r="G561" s="140">
        <f t="shared" si="9"/>
        <v>47802.400000000001</v>
      </c>
    </row>
    <row r="562" spans="1:7" ht="16.5" customHeight="1" x14ac:dyDescent="0.2">
      <c r="A562" s="137" t="s">
        <v>2120</v>
      </c>
      <c r="B562" s="138" t="s">
        <v>2121</v>
      </c>
      <c r="C562" s="141">
        <v>4237</v>
      </c>
      <c r="D562" s="141">
        <v>0</v>
      </c>
      <c r="E562" s="326">
        <v>41061.699999999997</v>
      </c>
      <c r="F562" s="326">
        <v>20743.099999999999</v>
      </c>
      <c r="G562" s="140">
        <f t="shared" si="9"/>
        <v>66041.799999999988</v>
      </c>
    </row>
    <row r="563" spans="1:7" ht="16.5" customHeight="1" x14ac:dyDescent="0.2">
      <c r="A563" s="137" t="s">
        <v>2122</v>
      </c>
      <c r="B563" s="138" t="s">
        <v>2123</v>
      </c>
      <c r="C563" s="141">
        <v>319.60000000000002</v>
      </c>
      <c r="D563" s="141">
        <v>0</v>
      </c>
      <c r="E563" s="326">
        <v>29799.5</v>
      </c>
      <c r="F563" s="326">
        <v>12458.3</v>
      </c>
      <c r="G563" s="140">
        <f t="shared" si="9"/>
        <v>42577.399999999994</v>
      </c>
    </row>
    <row r="564" spans="1:7" ht="16.5" customHeight="1" x14ac:dyDescent="0.2">
      <c r="A564" s="137" t="s">
        <v>2124</v>
      </c>
      <c r="B564" s="138" t="s">
        <v>2125</v>
      </c>
      <c r="C564" s="141">
        <v>3840.8</v>
      </c>
      <c r="D564" s="141">
        <v>0</v>
      </c>
      <c r="E564" s="326">
        <v>42836.1</v>
      </c>
      <c r="F564" s="326">
        <v>22261.599999999999</v>
      </c>
      <c r="G564" s="140">
        <f t="shared" si="9"/>
        <v>68938.5</v>
      </c>
    </row>
    <row r="565" spans="1:7" ht="16.5" customHeight="1" x14ac:dyDescent="0.2">
      <c r="A565" s="137" t="s">
        <v>2126</v>
      </c>
      <c r="B565" s="145" t="s">
        <v>2127</v>
      </c>
      <c r="C565" s="141">
        <v>0</v>
      </c>
      <c r="D565" s="141">
        <v>0</v>
      </c>
      <c r="E565" s="326">
        <v>31924.9</v>
      </c>
      <c r="F565" s="326">
        <v>21924.799999999999</v>
      </c>
      <c r="G565" s="140">
        <f t="shared" si="9"/>
        <v>53849.7</v>
      </c>
    </row>
    <row r="566" spans="1:7" ht="16.5" customHeight="1" x14ac:dyDescent="0.2">
      <c r="A566" s="137" t="s">
        <v>2128</v>
      </c>
      <c r="B566" s="138" t="s">
        <v>2129</v>
      </c>
      <c r="C566" s="141">
        <v>9341.2000000000007</v>
      </c>
      <c r="D566" s="141">
        <v>0</v>
      </c>
      <c r="E566" s="326">
        <v>57712.800000000003</v>
      </c>
      <c r="F566" s="326">
        <v>34546.300000000003</v>
      </c>
      <c r="G566" s="140">
        <f t="shared" si="9"/>
        <v>101600.3</v>
      </c>
    </row>
    <row r="567" spans="1:7" ht="16.5" customHeight="1" x14ac:dyDescent="0.2">
      <c r="A567" s="137" t="s">
        <v>2130</v>
      </c>
      <c r="B567" s="138" t="s">
        <v>2131</v>
      </c>
      <c r="C567" s="141">
        <v>8464</v>
      </c>
      <c r="D567" s="141">
        <v>0</v>
      </c>
      <c r="E567" s="326">
        <v>39113</v>
      </c>
      <c r="F567" s="326">
        <v>15761.7</v>
      </c>
      <c r="G567" s="140">
        <f t="shared" si="9"/>
        <v>63338.7</v>
      </c>
    </row>
    <row r="568" spans="1:7" ht="16.5" customHeight="1" x14ac:dyDescent="0.2">
      <c r="A568" s="137" t="s">
        <v>2132</v>
      </c>
      <c r="B568" s="138" t="s">
        <v>2133</v>
      </c>
      <c r="C568" s="141">
        <v>18644</v>
      </c>
      <c r="D568" s="141">
        <v>0</v>
      </c>
      <c r="E568" s="326">
        <v>88104.4</v>
      </c>
      <c r="F568" s="326">
        <v>37205.200000000004</v>
      </c>
      <c r="G568" s="140">
        <f t="shared" si="9"/>
        <v>143953.60000000001</v>
      </c>
    </row>
    <row r="569" spans="1:7" ht="16.5" customHeight="1" x14ac:dyDescent="0.2">
      <c r="A569" s="137" t="s">
        <v>2134</v>
      </c>
      <c r="B569" s="138" t="s">
        <v>2135</v>
      </c>
      <c r="C569" s="141">
        <v>63615.1</v>
      </c>
      <c r="D569" s="141">
        <v>0</v>
      </c>
      <c r="E569" s="326">
        <v>210500.7</v>
      </c>
      <c r="F569" s="326">
        <v>85745.900000000009</v>
      </c>
      <c r="G569" s="140">
        <f t="shared" si="9"/>
        <v>359861.7</v>
      </c>
    </row>
    <row r="570" spans="1:7" ht="16.5" customHeight="1" x14ac:dyDescent="0.2">
      <c r="A570" s="137" t="s">
        <v>2136</v>
      </c>
      <c r="B570" s="138" t="s">
        <v>2137</v>
      </c>
      <c r="C570" s="141">
        <v>5887.8</v>
      </c>
      <c r="D570" s="141">
        <v>0</v>
      </c>
      <c r="E570" s="326">
        <v>84865</v>
      </c>
      <c r="F570" s="326">
        <v>41207.599999999999</v>
      </c>
      <c r="G570" s="140">
        <f t="shared" si="9"/>
        <v>131960.4</v>
      </c>
    </row>
    <row r="571" spans="1:7" ht="16.5" customHeight="1" x14ac:dyDescent="0.2">
      <c r="A571" s="137" t="s">
        <v>2138</v>
      </c>
      <c r="B571" s="138" t="s">
        <v>2139</v>
      </c>
      <c r="C571" s="141">
        <v>5826.6</v>
      </c>
      <c r="D571" s="141">
        <v>0</v>
      </c>
      <c r="E571" s="326">
        <v>31715.200000000001</v>
      </c>
      <c r="F571" s="326">
        <v>14092.7</v>
      </c>
      <c r="G571" s="140">
        <f t="shared" si="9"/>
        <v>51634.5</v>
      </c>
    </row>
    <row r="572" spans="1:7" ht="16.5" customHeight="1" x14ac:dyDescent="0.2">
      <c r="A572" s="137" t="s">
        <v>2140</v>
      </c>
      <c r="B572" s="138" t="s">
        <v>2141</v>
      </c>
      <c r="C572" s="141">
        <v>0</v>
      </c>
      <c r="D572" s="141">
        <v>0</v>
      </c>
      <c r="E572" s="326">
        <v>56801</v>
      </c>
      <c r="F572" s="326">
        <v>26677.9</v>
      </c>
      <c r="G572" s="140">
        <f t="shared" si="9"/>
        <v>83478.899999999994</v>
      </c>
    </row>
    <row r="573" spans="1:7" ht="16.5" customHeight="1" x14ac:dyDescent="0.2">
      <c r="A573" s="137" t="s">
        <v>2142</v>
      </c>
      <c r="B573" s="138" t="s">
        <v>2143</v>
      </c>
      <c r="C573" s="141">
        <v>0</v>
      </c>
      <c r="D573" s="141">
        <v>0</v>
      </c>
      <c r="E573" s="326">
        <v>15522.6</v>
      </c>
      <c r="F573" s="326">
        <v>8029.7</v>
      </c>
      <c r="G573" s="140">
        <f t="shared" si="9"/>
        <v>23552.3</v>
      </c>
    </row>
    <row r="574" spans="1:7" ht="16.5" customHeight="1" x14ac:dyDescent="0.2">
      <c r="A574" s="137" t="s">
        <v>2144</v>
      </c>
      <c r="B574" s="138" t="s">
        <v>2145</v>
      </c>
      <c r="C574" s="141">
        <v>8554.9</v>
      </c>
      <c r="D574" s="141">
        <v>0</v>
      </c>
      <c r="E574" s="326">
        <v>43755.9</v>
      </c>
      <c r="F574" s="326">
        <v>18272</v>
      </c>
      <c r="G574" s="140">
        <f t="shared" si="9"/>
        <v>70582.8</v>
      </c>
    </row>
    <row r="575" spans="1:7" ht="16.5" customHeight="1" x14ac:dyDescent="0.2">
      <c r="A575" s="137" t="s">
        <v>2146</v>
      </c>
      <c r="B575" s="138" t="s">
        <v>2147</v>
      </c>
      <c r="C575" s="141">
        <v>6646.6</v>
      </c>
      <c r="D575" s="141">
        <v>0</v>
      </c>
      <c r="E575" s="326">
        <v>28349.3</v>
      </c>
      <c r="F575" s="326">
        <v>11730.8</v>
      </c>
      <c r="G575" s="140">
        <f t="shared" si="9"/>
        <v>46726.7</v>
      </c>
    </row>
    <row r="576" spans="1:7" ht="16.5" customHeight="1" x14ac:dyDescent="0.2">
      <c r="A576" s="137" t="s">
        <v>1069</v>
      </c>
      <c r="B576" s="138" t="s">
        <v>1070</v>
      </c>
      <c r="C576" s="141">
        <v>31926.2</v>
      </c>
      <c r="D576" s="141">
        <v>0</v>
      </c>
      <c r="E576" s="326">
        <v>135050.5</v>
      </c>
      <c r="F576" s="326">
        <v>109196.9</v>
      </c>
      <c r="G576" s="140">
        <f t="shared" si="9"/>
        <v>276173.59999999998</v>
      </c>
    </row>
    <row r="577" spans="1:7" ht="16.5" customHeight="1" x14ac:dyDescent="0.2">
      <c r="A577" s="137" t="s">
        <v>1071</v>
      </c>
      <c r="B577" s="156" t="s">
        <v>1072</v>
      </c>
      <c r="C577" s="141">
        <v>4480.7</v>
      </c>
      <c r="D577" s="141">
        <v>0</v>
      </c>
      <c r="E577" s="326">
        <v>23677.599999999999</v>
      </c>
      <c r="F577" s="326">
        <v>12349.8</v>
      </c>
      <c r="G577" s="140">
        <f t="shared" si="9"/>
        <v>40508.1</v>
      </c>
    </row>
    <row r="578" spans="1:7" ht="16.5" customHeight="1" x14ac:dyDescent="0.2">
      <c r="A578" s="137" t="s">
        <v>1073</v>
      </c>
      <c r="B578" s="138" t="s">
        <v>1074</v>
      </c>
      <c r="C578" s="141">
        <v>7911.1</v>
      </c>
      <c r="D578" s="141">
        <v>0</v>
      </c>
      <c r="E578" s="326">
        <v>53314.2</v>
      </c>
      <c r="F578" s="326">
        <v>23025.1</v>
      </c>
      <c r="G578" s="140">
        <f t="shared" si="9"/>
        <v>84250.4</v>
      </c>
    </row>
    <row r="579" spans="1:7" ht="16.5" customHeight="1" x14ac:dyDescent="0.2">
      <c r="A579" s="137" t="s">
        <v>1075</v>
      </c>
      <c r="B579" s="155" t="s">
        <v>1076</v>
      </c>
      <c r="C579" s="141">
        <v>0</v>
      </c>
      <c r="D579" s="141">
        <v>0</v>
      </c>
      <c r="E579" s="326">
        <v>30760.799999999999</v>
      </c>
      <c r="F579" s="326">
        <v>18088.3</v>
      </c>
      <c r="G579" s="140">
        <f t="shared" si="9"/>
        <v>48849.1</v>
      </c>
    </row>
    <row r="580" spans="1:7" ht="16.5" customHeight="1" x14ac:dyDescent="0.2">
      <c r="A580" s="137" t="s">
        <v>1077</v>
      </c>
      <c r="B580" s="138" t="s">
        <v>1078</v>
      </c>
      <c r="C580" s="141">
        <v>14943.6</v>
      </c>
      <c r="D580" s="141">
        <v>0</v>
      </c>
      <c r="E580" s="326">
        <v>48388.9</v>
      </c>
      <c r="F580" s="326">
        <v>25262.6</v>
      </c>
      <c r="G580" s="140">
        <f t="shared" si="9"/>
        <v>88595.1</v>
      </c>
    </row>
    <row r="581" spans="1:7" ht="16.5" customHeight="1" x14ac:dyDescent="0.2">
      <c r="A581" s="137" t="s">
        <v>1079</v>
      </c>
      <c r="B581" s="138" t="s">
        <v>1080</v>
      </c>
      <c r="C581" s="141">
        <v>0</v>
      </c>
      <c r="D581" s="141">
        <v>0</v>
      </c>
      <c r="E581" s="326">
        <v>41290.6</v>
      </c>
      <c r="F581" s="326">
        <v>21469.7</v>
      </c>
      <c r="G581" s="140">
        <f t="shared" si="9"/>
        <v>62760.3</v>
      </c>
    </row>
    <row r="582" spans="1:7" ht="16.5" customHeight="1" x14ac:dyDescent="0.2">
      <c r="A582" s="137" t="s">
        <v>1081</v>
      </c>
      <c r="B582" s="138" t="s">
        <v>1082</v>
      </c>
      <c r="C582" s="141">
        <v>43302.5</v>
      </c>
      <c r="D582" s="141">
        <v>0</v>
      </c>
      <c r="E582" s="326">
        <v>136871.1</v>
      </c>
      <c r="F582" s="326">
        <v>56128.299999999996</v>
      </c>
      <c r="G582" s="140">
        <f t="shared" si="9"/>
        <v>236301.9</v>
      </c>
    </row>
    <row r="583" spans="1:7" ht="16.5" customHeight="1" x14ac:dyDescent="0.2">
      <c r="A583" s="137" t="s">
        <v>1083</v>
      </c>
      <c r="B583" s="138" t="s">
        <v>1084</v>
      </c>
      <c r="C583" s="141">
        <v>3729.1</v>
      </c>
      <c r="D583" s="141">
        <v>0</v>
      </c>
      <c r="E583" s="326">
        <v>21161.1</v>
      </c>
      <c r="F583" s="326">
        <v>12968.9</v>
      </c>
      <c r="G583" s="140">
        <f t="shared" si="9"/>
        <v>37859.1</v>
      </c>
    </row>
    <row r="584" spans="1:7" ht="16.5" customHeight="1" x14ac:dyDescent="0.2">
      <c r="A584" s="137" t="s">
        <v>1085</v>
      </c>
      <c r="B584" s="138" t="s">
        <v>1086</v>
      </c>
      <c r="C584" s="141">
        <v>23060.5</v>
      </c>
      <c r="D584" s="141">
        <v>0</v>
      </c>
      <c r="E584" s="326">
        <v>79155.7</v>
      </c>
      <c r="F584" s="326">
        <v>42815.9</v>
      </c>
      <c r="G584" s="140">
        <f t="shared" si="9"/>
        <v>145032.1</v>
      </c>
    </row>
    <row r="585" spans="1:7" ht="16.5" customHeight="1" x14ac:dyDescent="0.2">
      <c r="A585" s="137" t="s">
        <v>1087</v>
      </c>
      <c r="B585" s="138" t="s">
        <v>1088</v>
      </c>
      <c r="C585" s="141">
        <v>6765.6</v>
      </c>
      <c r="D585" s="141">
        <v>0</v>
      </c>
      <c r="E585" s="326">
        <v>44154.8</v>
      </c>
      <c r="F585" s="326">
        <v>20860.2</v>
      </c>
      <c r="G585" s="140">
        <f t="shared" si="9"/>
        <v>71780.600000000006</v>
      </c>
    </row>
    <row r="586" spans="1:7" ht="16.5" customHeight="1" x14ac:dyDescent="0.2">
      <c r="A586" s="137" t="s">
        <v>1089</v>
      </c>
      <c r="B586" s="156" t="s">
        <v>1090</v>
      </c>
      <c r="C586" s="141">
        <v>8112.3</v>
      </c>
      <c r="D586" s="141">
        <v>0</v>
      </c>
      <c r="E586" s="326">
        <v>45525.5</v>
      </c>
      <c r="F586" s="326">
        <v>25854.9</v>
      </c>
      <c r="G586" s="140">
        <f t="shared" si="9"/>
        <v>79492.700000000012</v>
      </c>
    </row>
    <row r="587" spans="1:7" ht="16.5" customHeight="1" x14ac:dyDescent="0.2">
      <c r="A587" s="137" t="s">
        <v>1091</v>
      </c>
      <c r="B587" s="138" t="s">
        <v>1092</v>
      </c>
      <c r="C587" s="141">
        <v>8055.2</v>
      </c>
      <c r="D587" s="141">
        <v>0</v>
      </c>
      <c r="E587" s="326">
        <v>33277.4</v>
      </c>
      <c r="F587" s="326">
        <v>13737.3</v>
      </c>
      <c r="G587" s="140">
        <f t="shared" si="9"/>
        <v>55069.899999999994</v>
      </c>
    </row>
    <row r="588" spans="1:7" ht="16.5" customHeight="1" x14ac:dyDescent="0.2">
      <c r="A588" s="137" t="s">
        <v>1093</v>
      </c>
      <c r="B588" s="138" t="s">
        <v>1094</v>
      </c>
      <c r="C588" s="141">
        <v>10484.6</v>
      </c>
      <c r="D588" s="141">
        <v>0</v>
      </c>
      <c r="E588" s="326">
        <v>68054.600000000006</v>
      </c>
      <c r="F588" s="326">
        <v>40796.300000000003</v>
      </c>
      <c r="G588" s="140">
        <f t="shared" si="9"/>
        <v>119335.50000000001</v>
      </c>
    </row>
    <row r="589" spans="1:7" ht="16.5" customHeight="1" x14ac:dyDescent="0.2">
      <c r="A589" s="137" t="s">
        <v>1095</v>
      </c>
      <c r="B589" s="138" t="s">
        <v>1096</v>
      </c>
      <c r="C589" s="141">
        <v>6149.3</v>
      </c>
      <c r="D589" s="141">
        <v>0</v>
      </c>
      <c r="E589" s="326">
        <v>25113.200000000001</v>
      </c>
      <c r="F589" s="326">
        <v>13679.7</v>
      </c>
      <c r="G589" s="140">
        <f t="shared" si="9"/>
        <v>44942.2</v>
      </c>
    </row>
    <row r="590" spans="1:7" ht="16.5" customHeight="1" x14ac:dyDescent="0.2">
      <c r="A590" s="137" t="s">
        <v>1097</v>
      </c>
      <c r="B590" s="138" t="s">
        <v>1098</v>
      </c>
      <c r="C590" s="141">
        <v>1639.8</v>
      </c>
      <c r="D590" s="141">
        <v>0</v>
      </c>
      <c r="E590" s="326">
        <v>23593.200000000001</v>
      </c>
      <c r="F590" s="326">
        <v>10568.8</v>
      </c>
      <c r="G590" s="140">
        <f t="shared" si="9"/>
        <v>35801.800000000003</v>
      </c>
    </row>
    <row r="591" spans="1:7" ht="16.5" customHeight="1" x14ac:dyDescent="0.2">
      <c r="A591" s="137" t="s">
        <v>1099</v>
      </c>
      <c r="B591" s="138" t="s">
        <v>1100</v>
      </c>
      <c r="C591" s="141">
        <v>2258.1</v>
      </c>
      <c r="D591" s="141">
        <v>0</v>
      </c>
      <c r="E591" s="326">
        <v>56873.7</v>
      </c>
      <c r="F591" s="326">
        <v>32325.5</v>
      </c>
      <c r="G591" s="140">
        <f t="shared" si="9"/>
        <v>91457.299999999988</v>
      </c>
    </row>
    <row r="592" spans="1:7" ht="16.5" customHeight="1" x14ac:dyDescent="0.2">
      <c r="A592" s="137" t="s">
        <v>1101</v>
      </c>
      <c r="B592" s="138" t="s">
        <v>1102</v>
      </c>
      <c r="C592" s="141">
        <v>6896.5</v>
      </c>
      <c r="D592" s="141">
        <v>0</v>
      </c>
      <c r="E592" s="326">
        <v>35672.400000000001</v>
      </c>
      <c r="F592" s="326">
        <v>15991.3</v>
      </c>
      <c r="G592" s="140">
        <f t="shared" si="9"/>
        <v>58560.2</v>
      </c>
    </row>
    <row r="593" spans="1:7" ht="16.5" customHeight="1" x14ac:dyDescent="0.2">
      <c r="A593" s="137" t="s">
        <v>1103</v>
      </c>
      <c r="B593" s="138" t="s">
        <v>1104</v>
      </c>
      <c r="C593" s="141">
        <v>5515.3</v>
      </c>
      <c r="D593" s="141">
        <v>0</v>
      </c>
      <c r="E593" s="326">
        <v>25324.5</v>
      </c>
      <c r="F593" s="326">
        <v>13413.4</v>
      </c>
      <c r="G593" s="140">
        <f t="shared" si="9"/>
        <v>44253.2</v>
      </c>
    </row>
    <row r="594" spans="1:7" ht="16.5" customHeight="1" x14ac:dyDescent="0.2">
      <c r="A594" s="137" t="s">
        <v>1105</v>
      </c>
      <c r="B594" s="138" t="s">
        <v>1106</v>
      </c>
      <c r="C594" s="141">
        <v>2370.3000000000002</v>
      </c>
      <c r="D594" s="141">
        <v>0</v>
      </c>
      <c r="E594" s="326">
        <v>30940.2</v>
      </c>
      <c r="F594" s="326">
        <v>17124.5</v>
      </c>
      <c r="G594" s="140">
        <f t="shared" si="9"/>
        <v>50435</v>
      </c>
    </row>
    <row r="595" spans="1:7" ht="16.5" customHeight="1" x14ac:dyDescent="0.2">
      <c r="A595" s="137" t="s">
        <v>1107</v>
      </c>
      <c r="B595" s="138" t="s">
        <v>1108</v>
      </c>
      <c r="C595" s="141">
        <v>0</v>
      </c>
      <c r="D595" s="141">
        <v>0</v>
      </c>
      <c r="E595" s="326">
        <v>53320.800000000003</v>
      </c>
      <c r="F595" s="326">
        <v>25521.5</v>
      </c>
      <c r="G595" s="140">
        <f t="shared" si="9"/>
        <v>78842.3</v>
      </c>
    </row>
    <row r="596" spans="1:7" ht="16.5" customHeight="1" x14ac:dyDescent="0.2">
      <c r="A596" s="137" t="s">
        <v>1109</v>
      </c>
      <c r="B596" s="155" t="s">
        <v>1110</v>
      </c>
      <c r="C596" s="141">
        <v>1072.0999999999999</v>
      </c>
      <c r="D596" s="141">
        <v>0</v>
      </c>
      <c r="E596" s="326">
        <v>13394.4</v>
      </c>
      <c r="F596" s="326">
        <v>7184.3</v>
      </c>
      <c r="G596" s="140">
        <f t="shared" si="9"/>
        <v>21650.799999999999</v>
      </c>
    </row>
    <row r="597" spans="1:7" ht="16.5" customHeight="1" x14ac:dyDescent="0.2">
      <c r="A597" s="137" t="s">
        <v>1111</v>
      </c>
      <c r="B597" s="138" t="s">
        <v>1112</v>
      </c>
      <c r="C597" s="141">
        <v>11632.7</v>
      </c>
      <c r="D597" s="141">
        <v>0</v>
      </c>
      <c r="E597" s="326">
        <v>42330.1</v>
      </c>
      <c r="F597" s="326">
        <v>19723.7</v>
      </c>
      <c r="G597" s="140">
        <f t="shared" si="9"/>
        <v>73686.5</v>
      </c>
    </row>
    <row r="598" spans="1:7" ht="16.5" customHeight="1" x14ac:dyDescent="0.2">
      <c r="A598" s="137" t="s">
        <v>1113</v>
      </c>
      <c r="B598" s="138" t="s">
        <v>1114</v>
      </c>
      <c r="C598" s="141">
        <v>3792.6</v>
      </c>
      <c r="D598" s="141">
        <v>0</v>
      </c>
      <c r="E598" s="326">
        <v>45764.800000000003</v>
      </c>
      <c r="F598" s="326">
        <v>28402.1</v>
      </c>
      <c r="G598" s="140">
        <f t="shared" si="9"/>
        <v>77959.5</v>
      </c>
    </row>
    <row r="599" spans="1:7" ht="16.5" customHeight="1" x14ac:dyDescent="0.2">
      <c r="A599" s="137" t="s">
        <v>2152</v>
      </c>
      <c r="B599" s="138" t="s">
        <v>2153</v>
      </c>
      <c r="C599" s="141">
        <v>5412.6</v>
      </c>
      <c r="D599" s="141">
        <v>0</v>
      </c>
      <c r="E599" s="326">
        <v>44213.9</v>
      </c>
      <c r="F599" s="326">
        <v>21970.2</v>
      </c>
      <c r="G599" s="140">
        <f t="shared" si="9"/>
        <v>71596.7</v>
      </c>
    </row>
    <row r="600" spans="1:7" ht="16.5" customHeight="1" x14ac:dyDescent="0.2">
      <c r="A600" s="137" t="s">
        <v>2154</v>
      </c>
      <c r="B600" s="155" t="s">
        <v>2155</v>
      </c>
      <c r="C600" s="141">
        <v>1990</v>
      </c>
      <c r="D600" s="141">
        <v>0</v>
      </c>
      <c r="E600" s="326">
        <v>26522.3</v>
      </c>
      <c r="F600" s="326">
        <v>14034.5</v>
      </c>
      <c r="G600" s="140">
        <f t="shared" si="9"/>
        <v>42546.8</v>
      </c>
    </row>
    <row r="601" spans="1:7" ht="16.5" customHeight="1" x14ac:dyDescent="0.2">
      <c r="A601" s="137" t="s">
        <v>2156</v>
      </c>
      <c r="B601" s="138" t="s">
        <v>2157</v>
      </c>
      <c r="C601" s="141">
        <v>18402</v>
      </c>
      <c r="D601" s="141">
        <v>0</v>
      </c>
      <c r="E601" s="326">
        <v>79172.7</v>
      </c>
      <c r="F601" s="326">
        <v>34662.300000000003</v>
      </c>
      <c r="G601" s="140">
        <f t="shared" si="9"/>
        <v>132237</v>
      </c>
    </row>
    <row r="602" spans="1:7" ht="16.5" customHeight="1" x14ac:dyDescent="0.2">
      <c r="A602" s="137" t="s">
        <v>2158</v>
      </c>
      <c r="B602" s="138" t="s">
        <v>2159</v>
      </c>
      <c r="C602" s="141">
        <v>5460.7</v>
      </c>
      <c r="D602" s="141">
        <v>0</v>
      </c>
      <c r="E602" s="326">
        <v>24134.400000000001</v>
      </c>
      <c r="F602" s="326">
        <v>9994</v>
      </c>
      <c r="G602" s="140">
        <f t="shared" si="9"/>
        <v>39589.100000000006</v>
      </c>
    </row>
    <row r="603" spans="1:7" ht="16.5" customHeight="1" x14ac:dyDescent="0.2">
      <c r="A603" s="137" t="s">
        <v>2160</v>
      </c>
      <c r="B603" s="138" t="s">
        <v>2161</v>
      </c>
      <c r="C603" s="141">
        <v>1343.8</v>
      </c>
      <c r="D603" s="141">
        <v>0</v>
      </c>
      <c r="E603" s="326">
        <v>21102.7</v>
      </c>
      <c r="F603" s="326">
        <v>12475.4</v>
      </c>
      <c r="G603" s="140">
        <f t="shared" si="9"/>
        <v>34921.9</v>
      </c>
    </row>
    <row r="604" spans="1:7" ht="16.5" customHeight="1" x14ac:dyDescent="0.2">
      <c r="A604" s="137" t="s">
        <v>2162</v>
      </c>
      <c r="B604" s="156" t="s">
        <v>2163</v>
      </c>
      <c r="C604" s="141">
        <v>6406</v>
      </c>
      <c r="D604" s="141">
        <v>0</v>
      </c>
      <c r="E604" s="326">
        <v>51748</v>
      </c>
      <c r="F604" s="326">
        <v>20253.3</v>
      </c>
      <c r="G604" s="140">
        <f t="shared" si="9"/>
        <v>78407.3</v>
      </c>
    </row>
    <row r="605" spans="1:7" ht="16.5" customHeight="1" x14ac:dyDescent="0.2">
      <c r="A605" s="137" t="s">
        <v>2164</v>
      </c>
      <c r="B605" s="138" t="s">
        <v>2165</v>
      </c>
      <c r="C605" s="141">
        <v>3718.3</v>
      </c>
      <c r="D605" s="141">
        <v>0</v>
      </c>
      <c r="E605" s="326">
        <v>31212</v>
      </c>
      <c r="F605" s="326">
        <v>16717.400000000001</v>
      </c>
      <c r="G605" s="140">
        <f t="shared" si="9"/>
        <v>51647.700000000004</v>
      </c>
    </row>
    <row r="606" spans="1:7" ht="16.5" customHeight="1" x14ac:dyDescent="0.2">
      <c r="A606" s="137" t="s">
        <v>2166</v>
      </c>
      <c r="B606" s="138" t="s">
        <v>2167</v>
      </c>
      <c r="C606" s="141">
        <v>6886.9</v>
      </c>
      <c r="D606" s="141">
        <v>0</v>
      </c>
      <c r="E606" s="326">
        <v>42407.8</v>
      </c>
      <c r="F606" s="326">
        <v>15940.9</v>
      </c>
      <c r="G606" s="140">
        <f t="shared" si="9"/>
        <v>65235.600000000006</v>
      </c>
    </row>
    <row r="607" spans="1:7" ht="16.5" customHeight="1" x14ac:dyDescent="0.2">
      <c r="A607" s="137" t="s">
        <v>2168</v>
      </c>
      <c r="B607" s="156" t="s">
        <v>2169</v>
      </c>
      <c r="C607" s="141">
        <v>0</v>
      </c>
      <c r="D607" s="141">
        <v>1618.2</v>
      </c>
      <c r="E607" s="326">
        <v>6047.5</v>
      </c>
      <c r="F607" s="326">
        <v>3249.1</v>
      </c>
      <c r="G607" s="140">
        <f t="shared" si="9"/>
        <v>10914.8</v>
      </c>
    </row>
    <row r="608" spans="1:7" ht="16.5" customHeight="1" x14ac:dyDescent="0.2">
      <c r="A608" s="137" t="s">
        <v>2170</v>
      </c>
      <c r="B608" s="149" t="s">
        <v>2171</v>
      </c>
      <c r="C608" s="141">
        <v>5865</v>
      </c>
      <c r="D608" s="141">
        <v>0</v>
      </c>
      <c r="E608" s="326">
        <v>17387.5</v>
      </c>
      <c r="F608" s="326">
        <v>13002.3</v>
      </c>
      <c r="G608" s="140">
        <f t="shared" si="9"/>
        <v>36254.800000000003</v>
      </c>
    </row>
    <row r="609" spans="1:7" ht="16.5" customHeight="1" x14ac:dyDescent="0.2">
      <c r="A609" s="137" t="s">
        <v>2172</v>
      </c>
      <c r="B609" s="138" t="s">
        <v>2173</v>
      </c>
      <c r="C609" s="141">
        <v>0</v>
      </c>
      <c r="D609" s="141">
        <v>0</v>
      </c>
      <c r="E609" s="326">
        <v>48516.9</v>
      </c>
      <c r="F609" s="326">
        <v>27164.5</v>
      </c>
      <c r="G609" s="140">
        <f t="shared" si="9"/>
        <v>75681.399999999994</v>
      </c>
    </row>
    <row r="610" spans="1:7" ht="16.5" customHeight="1" x14ac:dyDescent="0.2">
      <c r="A610" s="137" t="s">
        <v>2174</v>
      </c>
      <c r="B610" s="138" t="s">
        <v>2175</v>
      </c>
      <c r="C610" s="141">
        <v>4617.1000000000004</v>
      </c>
      <c r="D610" s="141">
        <v>0</v>
      </c>
      <c r="E610" s="326">
        <v>20332.3</v>
      </c>
      <c r="F610" s="326">
        <v>7481</v>
      </c>
      <c r="G610" s="140">
        <f t="shared" si="9"/>
        <v>32430.400000000001</v>
      </c>
    </row>
    <row r="611" spans="1:7" ht="16.5" customHeight="1" x14ac:dyDescent="0.2">
      <c r="A611" s="137" t="s">
        <v>2176</v>
      </c>
      <c r="B611" s="138" t="s">
        <v>2177</v>
      </c>
      <c r="C611" s="141">
        <v>4277.7</v>
      </c>
      <c r="D611" s="141">
        <v>0</v>
      </c>
      <c r="E611" s="326">
        <v>24571.8</v>
      </c>
      <c r="F611" s="326">
        <v>14878.8</v>
      </c>
      <c r="G611" s="140">
        <f t="shared" si="9"/>
        <v>43728.3</v>
      </c>
    </row>
    <row r="612" spans="1:7" ht="16.5" customHeight="1" x14ac:dyDescent="0.2">
      <c r="A612" s="137" t="s">
        <v>2178</v>
      </c>
      <c r="B612" s="138" t="s">
        <v>2179</v>
      </c>
      <c r="C612" s="141">
        <v>0</v>
      </c>
      <c r="D612" s="141">
        <v>0</v>
      </c>
      <c r="E612" s="326">
        <v>20336.099999999999</v>
      </c>
      <c r="F612" s="326">
        <v>8085</v>
      </c>
      <c r="G612" s="140">
        <f t="shared" si="9"/>
        <v>28421.1</v>
      </c>
    </row>
    <row r="613" spans="1:7" ht="16.5" customHeight="1" x14ac:dyDescent="0.2">
      <c r="A613" s="137" t="s">
        <v>2180</v>
      </c>
      <c r="B613" s="138" t="s">
        <v>2181</v>
      </c>
      <c r="C613" s="141">
        <v>20003.400000000001</v>
      </c>
      <c r="D613" s="141">
        <v>0</v>
      </c>
      <c r="E613" s="326">
        <v>162036.9</v>
      </c>
      <c r="F613" s="326">
        <v>72459.8</v>
      </c>
      <c r="G613" s="140">
        <f t="shared" si="9"/>
        <v>254500.09999999998</v>
      </c>
    </row>
    <row r="614" spans="1:7" ht="16.5" customHeight="1" x14ac:dyDescent="0.2">
      <c r="A614" s="137" t="s">
        <v>2182</v>
      </c>
      <c r="B614" s="138" t="s">
        <v>2183</v>
      </c>
      <c r="C614" s="141">
        <v>0</v>
      </c>
      <c r="D614" s="141">
        <v>0</v>
      </c>
      <c r="E614" s="326">
        <v>37364.400000000001</v>
      </c>
      <c r="F614" s="326">
        <v>20227</v>
      </c>
      <c r="G614" s="140">
        <f t="shared" ref="G614:G677" si="10">C614+D614+E614+F614</f>
        <v>57591.4</v>
      </c>
    </row>
    <row r="615" spans="1:7" ht="16.5" customHeight="1" x14ac:dyDescent="0.2">
      <c r="A615" s="137" t="s">
        <v>2184</v>
      </c>
      <c r="B615" s="138" t="s">
        <v>2185</v>
      </c>
      <c r="C615" s="141">
        <v>8512</v>
      </c>
      <c r="D615" s="141">
        <v>0</v>
      </c>
      <c r="E615" s="326">
        <v>40790.1</v>
      </c>
      <c r="F615" s="326">
        <v>20430.7</v>
      </c>
      <c r="G615" s="140">
        <f t="shared" si="10"/>
        <v>69732.800000000003</v>
      </c>
    </row>
    <row r="616" spans="1:7" ht="16.5" customHeight="1" x14ac:dyDescent="0.2">
      <c r="A616" s="137" t="s">
        <v>2186</v>
      </c>
      <c r="B616" s="138" t="s">
        <v>2187</v>
      </c>
      <c r="C616" s="141">
        <v>10006.1</v>
      </c>
      <c r="D616" s="141">
        <v>0</v>
      </c>
      <c r="E616" s="326">
        <v>41869.5</v>
      </c>
      <c r="F616" s="326">
        <v>25377.200000000001</v>
      </c>
      <c r="G616" s="140">
        <f t="shared" si="10"/>
        <v>77252.800000000003</v>
      </c>
    </row>
    <row r="617" spans="1:7" ht="16.5" customHeight="1" x14ac:dyDescent="0.2">
      <c r="A617" s="137" t="s">
        <v>2188</v>
      </c>
      <c r="B617" s="149" t="s">
        <v>2189</v>
      </c>
      <c r="C617" s="141">
        <v>4079.7</v>
      </c>
      <c r="D617" s="141">
        <v>0</v>
      </c>
      <c r="E617" s="326">
        <v>20370.900000000001</v>
      </c>
      <c r="F617" s="326">
        <v>14764.2</v>
      </c>
      <c r="G617" s="140">
        <f t="shared" si="10"/>
        <v>39214.800000000003</v>
      </c>
    </row>
    <row r="618" spans="1:7" ht="16.5" customHeight="1" x14ac:dyDescent="0.2">
      <c r="A618" s="137" t="s">
        <v>2190</v>
      </c>
      <c r="B618" s="156" t="s">
        <v>2191</v>
      </c>
      <c r="C618" s="141">
        <v>5096.1000000000004</v>
      </c>
      <c r="D618" s="141">
        <v>0</v>
      </c>
      <c r="E618" s="326">
        <v>38587.9</v>
      </c>
      <c r="F618" s="326">
        <v>19200.5</v>
      </c>
      <c r="G618" s="140">
        <f t="shared" si="10"/>
        <v>62884.5</v>
      </c>
    </row>
    <row r="619" spans="1:7" ht="16.5" customHeight="1" x14ac:dyDescent="0.2">
      <c r="A619" s="137" t="s">
        <v>2192</v>
      </c>
      <c r="B619" s="138" t="s">
        <v>2193</v>
      </c>
      <c r="C619" s="141">
        <v>0</v>
      </c>
      <c r="D619" s="141">
        <v>0</v>
      </c>
      <c r="E619" s="326">
        <v>14508.4</v>
      </c>
      <c r="F619" s="326">
        <v>16661.900000000001</v>
      </c>
      <c r="G619" s="140">
        <f t="shared" si="10"/>
        <v>31170.300000000003</v>
      </c>
    </row>
    <row r="620" spans="1:7" ht="16.5" customHeight="1" x14ac:dyDescent="0.2">
      <c r="A620" s="161" t="s">
        <v>2194</v>
      </c>
      <c r="B620" s="149" t="s">
        <v>2195</v>
      </c>
      <c r="C620" s="141">
        <v>395.8</v>
      </c>
      <c r="D620" s="141">
        <v>0</v>
      </c>
      <c r="E620" s="326">
        <v>26282.400000000001</v>
      </c>
      <c r="F620" s="326">
        <v>14460.9</v>
      </c>
      <c r="G620" s="140">
        <f t="shared" si="10"/>
        <v>41139.1</v>
      </c>
    </row>
    <row r="621" spans="1:7" ht="18.399999999999999" customHeight="1" x14ac:dyDescent="0.2">
      <c r="A621" s="161" t="s">
        <v>2196</v>
      </c>
      <c r="B621" s="149" t="s">
        <v>2197</v>
      </c>
      <c r="C621" s="141">
        <v>7092.4</v>
      </c>
      <c r="D621" s="141">
        <v>0</v>
      </c>
      <c r="E621" s="326">
        <v>34101</v>
      </c>
      <c r="F621" s="326">
        <v>19735.599999999999</v>
      </c>
      <c r="G621" s="140">
        <f t="shared" si="10"/>
        <v>60929</v>
      </c>
    </row>
    <row r="622" spans="1:7" ht="16.5" customHeight="1" x14ac:dyDescent="0.2">
      <c r="A622" s="161" t="s">
        <v>2198</v>
      </c>
      <c r="B622" s="149" t="s">
        <v>2199</v>
      </c>
      <c r="C622" s="141">
        <v>0</v>
      </c>
      <c r="D622" s="141">
        <v>636</v>
      </c>
      <c r="E622" s="326">
        <v>16551.900000000001</v>
      </c>
      <c r="F622" s="326">
        <v>7968.4</v>
      </c>
      <c r="G622" s="140">
        <f t="shared" si="10"/>
        <v>25156.300000000003</v>
      </c>
    </row>
    <row r="623" spans="1:7" ht="16.5" customHeight="1" x14ac:dyDescent="0.2">
      <c r="A623" s="161" t="s">
        <v>2200</v>
      </c>
      <c r="B623" s="149" t="s">
        <v>2201</v>
      </c>
      <c r="C623" s="141">
        <v>695.5</v>
      </c>
      <c r="D623" s="141">
        <v>0</v>
      </c>
      <c r="E623" s="326">
        <v>9982.4</v>
      </c>
      <c r="F623" s="326">
        <v>7139.6</v>
      </c>
      <c r="G623" s="140">
        <f t="shared" si="10"/>
        <v>17817.5</v>
      </c>
    </row>
    <row r="624" spans="1:7" ht="17.850000000000001" customHeight="1" x14ac:dyDescent="0.2">
      <c r="A624" s="161" t="s">
        <v>2202</v>
      </c>
      <c r="B624" s="149" t="s">
        <v>2203</v>
      </c>
      <c r="C624" s="141">
        <v>0</v>
      </c>
      <c r="D624" s="141">
        <v>0</v>
      </c>
      <c r="E624" s="326">
        <v>37467.300000000003</v>
      </c>
      <c r="F624" s="326">
        <v>20380.400000000001</v>
      </c>
      <c r="G624" s="140">
        <f t="shared" si="10"/>
        <v>57847.700000000004</v>
      </c>
    </row>
    <row r="625" spans="1:7" ht="16.5" customHeight="1" x14ac:dyDescent="0.2">
      <c r="A625" s="161" t="s">
        <v>2204</v>
      </c>
      <c r="B625" s="149" t="s">
        <v>2205</v>
      </c>
      <c r="C625" s="141">
        <v>0</v>
      </c>
      <c r="D625" s="141">
        <v>8089.9</v>
      </c>
      <c r="E625" s="326">
        <v>17489.5</v>
      </c>
      <c r="F625" s="326">
        <v>9577.9</v>
      </c>
      <c r="G625" s="140">
        <f t="shared" si="10"/>
        <v>35157.300000000003</v>
      </c>
    </row>
    <row r="626" spans="1:7" ht="16.5" customHeight="1" x14ac:dyDescent="0.2">
      <c r="A626" s="161" t="s">
        <v>2206</v>
      </c>
      <c r="B626" s="149" t="s">
        <v>2207</v>
      </c>
      <c r="C626" s="141">
        <v>8574.7000000000007</v>
      </c>
      <c r="D626" s="141">
        <v>0</v>
      </c>
      <c r="E626" s="326">
        <v>45737.4</v>
      </c>
      <c r="F626" s="326">
        <v>23523.200000000001</v>
      </c>
      <c r="G626" s="140">
        <f t="shared" si="10"/>
        <v>77835.3</v>
      </c>
    </row>
    <row r="627" spans="1:7" ht="16.5" customHeight="1" x14ac:dyDescent="0.2">
      <c r="A627" s="161" t="s">
        <v>2208</v>
      </c>
      <c r="B627" s="149" t="s">
        <v>2209</v>
      </c>
      <c r="C627" s="141">
        <v>0</v>
      </c>
      <c r="D627" s="141">
        <v>1928.2</v>
      </c>
      <c r="E627" s="326">
        <v>20008.7</v>
      </c>
      <c r="F627" s="326">
        <v>12301.5</v>
      </c>
      <c r="G627" s="140">
        <f t="shared" si="10"/>
        <v>34238.400000000001</v>
      </c>
    </row>
    <row r="628" spans="1:7" ht="16.5" customHeight="1" x14ac:dyDescent="0.2">
      <c r="A628" s="161" t="s">
        <v>2210</v>
      </c>
      <c r="B628" s="149" t="s">
        <v>2211</v>
      </c>
      <c r="C628" s="141">
        <v>0</v>
      </c>
      <c r="D628" s="141">
        <v>0</v>
      </c>
      <c r="E628" s="326">
        <v>21009.3</v>
      </c>
      <c r="F628" s="326">
        <v>12381.8</v>
      </c>
      <c r="G628" s="140">
        <f t="shared" si="10"/>
        <v>33391.1</v>
      </c>
    </row>
    <row r="629" spans="1:7" ht="18.399999999999999" customHeight="1" x14ac:dyDescent="0.2">
      <c r="A629" s="161" t="s">
        <v>2212</v>
      </c>
      <c r="B629" s="149" t="s">
        <v>2213</v>
      </c>
      <c r="C629" s="141">
        <v>0</v>
      </c>
      <c r="D629" s="141">
        <v>829</v>
      </c>
      <c r="E629" s="326">
        <v>49944.9</v>
      </c>
      <c r="F629" s="326">
        <v>30483.5</v>
      </c>
      <c r="G629" s="140">
        <f t="shared" si="10"/>
        <v>81257.399999999994</v>
      </c>
    </row>
    <row r="630" spans="1:7" ht="16.5" customHeight="1" x14ac:dyDescent="0.2">
      <c r="A630" s="161" t="s">
        <v>2214</v>
      </c>
      <c r="B630" s="149" t="s">
        <v>2215</v>
      </c>
      <c r="C630" s="141">
        <v>0</v>
      </c>
      <c r="D630" s="141">
        <v>0</v>
      </c>
      <c r="E630" s="326">
        <v>10949.7</v>
      </c>
      <c r="F630" s="326">
        <v>8442.4</v>
      </c>
      <c r="G630" s="140">
        <f t="shared" si="10"/>
        <v>19392.099999999999</v>
      </c>
    </row>
    <row r="631" spans="1:7" ht="16.5" customHeight="1" x14ac:dyDescent="0.2">
      <c r="A631" s="161" t="s">
        <v>2216</v>
      </c>
      <c r="B631" s="149" t="s">
        <v>2217</v>
      </c>
      <c r="C631" s="141">
        <v>0</v>
      </c>
      <c r="D631" s="141">
        <v>258.8</v>
      </c>
      <c r="E631" s="326">
        <v>6636</v>
      </c>
      <c r="F631" s="326">
        <v>4354.5</v>
      </c>
      <c r="G631" s="140">
        <f t="shared" si="10"/>
        <v>11249.3</v>
      </c>
    </row>
    <row r="632" spans="1:7" ht="16.5" customHeight="1" x14ac:dyDescent="0.2">
      <c r="A632" s="161" t="s">
        <v>2218</v>
      </c>
      <c r="B632" s="149" t="s">
        <v>2219</v>
      </c>
      <c r="C632" s="141">
        <v>1421.3</v>
      </c>
      <c r="D632" s="141">
        <v>0</v>
      </c>
      <c r="E632" s="326">
        <v>17028.2</v>
      </c>
      <c r="F632" s="326">
        <v>10570.8</v>
      </c>
      <c r="G632" s="140">
        <f t="shared" si="10"/>
        <v>29020.3</v>
      </c>
    </row>
    <row r="633" spans="1:7" ht="16.5" customHeight="1" x14ac:dyDescent="0.2">
      <c r="A633" s="161" t="s">
        <v>2220</v>
      </c>
      <c r="B633" s="149" t="s">
        <v>2221</v>
      </c>
      <c r="C633" s="141">
        <v>9266.6</v>
      </c>
      <c r="D633" s="141">
        <v>0</v>
      </c>
      <c r="E633" s="326">
        <v>40628.1</v>
      </c>
      <c r="F633" s="326">
        <v>19985.2</v>
      </c>
      <c r="G633" s="140">
        <f t="shared" si="10"/>
        <v>69879.899999999994</v>
      </c>
    </row>
    <row r="634" spans="1:7" ht="16.5" customHeight="1" x14ac:dyDescent="0.2">
      <c r="A634" s="161" t="s">
        <v>2222</v>
      </c>
      <c r="B634" s="149" t="s">
        <v>2223</v>
      </c>
      <c r="C634" s="141">
        <v>3616.8</v>
      </c>
      <c r="D634" s="141">
        <v>0</v>
      </c>
      <c r="E634" s="326">
        <v>10190.700000000001</v>
      </c>
      <c r="F634" s="326">
        <v>5608.5</v>
      </c>
      <c r="G634" s="140">
        <f t="shared" si="10"/>
        <v>19416</v>
      </c>
    </row>
    <row r="635" spans="1:7" ht="16.5" customHeight="1" x14ac:dyDescent="0.2">
      <c r="A635" s="161" t="s">
        <v>2224</v>
      </c>
      <c r="B635" s="149" t="s">
        <v>2225</v>
      </c>
      <c r="C635" s="141">
        <v>4453.1000000000004</v>
      </c>
      <c r="D635" s="141">
        <v>0</v>
      </c>
      <c r="E635" s="326">
        <v>18699.599999999999</v>
      </c>
      <c r="F635" s="326">
        <v>8729.5</v>
      </c>
      <c r="G635" s="140">
        <f t="shared" si="10"/>
        <v>31882.199999999997</v>
      </c>
    </row>
    <row r="636" spans="1:7" ht="16.5" customHeight="1" x14ac:dyDescent="0.2">
      <c r="A636" s="161" t="s">
        <v>2226</v>
      </c>
      <c r="B636" s="149" t="s">
        <v>2227</v>
      </c>
      <c r="C636" s="141">
        <v>895.1</v>
      </c>
      <c r="D636" s="141">
        <v>0</v>
      </c>
      <c r="E636" s="326">
        <v>10040.700000000001</v>
      </c>
      <c r="F636" s="326">
        <v>6936.1</v>
      </c>
      <c r="G636" s="140">
        <f t="shared" si="10"/>
        <v>17871.900000000001</v>
      </c>
    </row>
    <row r="637" spans="1:7" ht="16.5" customHeight="1" x14ac:dyDescent="0.2">
      <c r="A637" s="161" t="s">
        <v>2228</v>
      </c>
      <c r="B637" s="149" t="s">
        <v>2229</v>
      </c>
      <c r="C637" s="141">
        <v>7073.4</v>
      </c>
      <c r="D637" s="141">
        <v>0</v>
      </c>
      <c r="E637" s="326">
        <v>31458.6</v>
      </c>
      <c r="F637" s="326">
        <v>18369.5</v>
      </c>
      <c r="G637" s="140">
        <f t="shared" si="10"/>
        <v>56901.5</v>
      </c>
    </row>
    <row r="638" spans="1:7" ht="16.5" customHeight="1" x14ac:dyDescent="0.2">
      <c r="A638" s="161" t="s">
        <v>2230</v>
      </c>
      <c r="B638" s="149" t="s">
        <v>2231</v>
      </c>
      <c r="C638" s="141">
        <v>596.4</v>
      </c>
      <c r="D638" s="141">
        <v>0</v>
      </c>
      <c r="E638" s="326">
        <v>26809.200000000001</v>
      </c>
      <c r="F638" s="326">
        <v>11332.6</v>
      </c>
      <c r="G638" s="140">
        <f t="shared" si="10"/>
        <v>38738.200000000004</v>
      </c>
    </row>
    <row r="639" spans="1:7" ht="16.5" customHeight="1" x14ac:dyDescent="0.2">
      <c r="A639" s="161" t="s">
        <v>2232</v>
      </c>
      <c r="B639" s="149" t="s">
        <v>2233</v>
      </c>
      <c r="C639" s="141">
        <v>1840.9</v>
      </c>
      <c r="D639" s="141">
        <v>0</v>
      </c>
      <c r="E639" s="326">
        <v>8382.5</v>
      </c>
      <c r="F639" s="326">
        <v>4545.3999999999996</v>
      </c>
      <c r="G639" s="140">
        <f t="shared" si="10"/>
        <v>14768.8</v>
      </c>
    </row>
    <row r="640" spans="1:7" ht="16.5" customHeight="1" x14ac:dyDescent="0.2">
      <c r="A640" s="161" t="s">
        <v>2234</v>
      </c>
      <c r="B640" s="149" t="s">
        <v>2235</v>
      </c>
      <c r="C640" s="141">
        <v>6887.2</v>
      </c>
      <c r="D640" s="141">
        <v>0</v>
      </c>
      <c r="E640" s="326">
        <v>32766.2</v>
      </c>
      <c r="F640" s="326">
        <v>12740.7</v>
      </c>
      <c r="G640" s="140">
        <f t="shared" si="10"/>
        <v>52394.100000000006</v>
      </c>
    </row>
    <row r="641" spans="1:7" ht="16.5" customHeight="1" x14ac:dyDescent="0.2">
      <c r="A641" s="161" t="s">
        <v>2236</v>
      </c>
      <c r="B641" s="149" t="s">
        <v>2237</v>
      </c>
      <c r="C641" s="141">
        <v>246.3</v>
      </c>
      <c r="D641" s="141">
        <v>0</v>
      </c>
      <c r="E641" s="326">
        <v>18488.3</v>
      </c>
      <c r="F641" s="326">
        <v>8053.7</v>
      </c>
      <c r="G641" s="140">
        <f t="shared" si="10"/>
        <v>26788.3</v>
      </c>
    </row>
    <row r="642" spans="1:7" ht="16.5" customHeight="1" x14ac:dyDescent="0.2">
      <c r="A642" s="161" t="s">
        <v>2238</v>
      </c>
      <c r="B642" s="149" t="s">
        <v>2239</v>
      </c>
      <c r="C642" s="141">
        <v>2612.3000000000002</v>
      </c>
      <c r="D642" s="141">
        <v>0</v>
      </c>
      <c r="E642" s="326">
        <v>16150</v>
      </c>
      <c r="F642" s="326">
        <v>7487.8</v>
      </c>
      <c r="G642" s="140">
        <f t="shared" si="10"/>
        <v>26250.1</v>
      </c>
    </row>
    <row r="643" spans="1:7" ht="16.5" customHeight="1" x14ac:dyDescent="0.2">
      <c r="A643" s="161" t="s">
        <v>2240</v>
      </c>
      <c r="B643" s="149" t="s">
        <v>2241</v>
      </c>
      <c r="C643" s="141">
        <v>2182.4</v>
      </c>
      <c r="D643" s="141">
        <v>0</v>
      </c>
      <c r="E643" s="326">
        <v>11992.1</v>
      </c>
      <c r="F643" s="326">
        <v>7749.8</v>
      </c>
      <c r="G643" s="140">
        <f t="shared" si="10"/>
        <v>21924.3</v>
      </c>
    </row>
    <row r="644" spans="1:7" ht="16.5" customHeight="1" x14ac:dyDescent="0.2">
      <c r="A644" s="161" t="s">
        <v>2242</v>
      </c>
      <c r="B644" s="149" t="s">
        <v>2243</v>
      </c>
      <c r="C644" s="141">
        <v>2432.1</v>
      </c>
      <c r="D644" s="141">
        <v>0</v>
      </c>
      <c r="E644" s="326">
        <v>7981.1</v>
      </c>
      <c r="F644" s="326">
        <v>4813.3999999999996</v>
      </c>
      <c r="G644" s="140">
        <f t="shared" si="10"/>
        <v>15226.6</v>
      </c>
    </row>
    <row r="645" spans="1:7" ht="16.5" customHeight="1" x14ac:dyDescent="0.2">
      <c r="A645" s="161" t="s">
        <v>2244</v>
      </c>
      <c r="B645" s="149" t="s">
        <v>2245</v>
      </c>
      <c r="C645" s="141">
        <v>861.6</v>
      </c>
      <c r="D645" s="141">
        <v>0</v>
      </c>
      <c r="E645" s="326">
        <v>11955.3</v>
      </c>
      <c r="F645" s="326">
        <v>6326.5</v>
      </c>
      <c r="G645" s="140">
        <f t="shared" si="10"/>
        <v>19143.400000000001</v>
      </c>
    </row>
    <row r="646" spans="1:7" ht="16.5" customHeight="1" x14ac:dyDescent="0.2">
      <c r="A646" s="161" t="s">
        <v>2246</v>
      </c>
      <c r="B646" s="149" t="s">
        <v>2247</v>
      </c>
      <c r="C646" s="141">
        <v>1864.6</v>
      </c>
      <c r="D646" s="141">
        <v>0</v>
      </c>
      <c r="E646" s="326">
        <v>7829.4</v>
      </c>
      <c r="F646" s="326">
        <v>3932.6</v>
      </c>
      <c r="G646" s="140">
        <f t="shared" si="10"/>
        <v>13626.6</v>
      </c>
    </row>
    <row r="647" spans="1:7" ht="16.5" customHeight="1" x14ac:dyDescent="0.2">
      <c r="A647" s="161" t="s">
        <v>2248</v>
      </c>
      <c r="B647" s="149" t="s">
        <v>2249</v>
      </c>
      <c r="C647" s="141">
        <v>3152</v>
      </c>
      <c r="D647" s="141">
        <v>0</v>
      </c>
      <c r="E647" s="326">
        <v>9126.2000000000007</v>
      </c>
      <c r="F647" s="326">
        <v>4515.3</v>
      </c>
      <c r="G647" s="140">
        <f t="shared" si="10"/>
        <v>16793.5</v>
      </c>
    </row>
    <row r="648" spans="1:7" ht="16.5" customHeight="1" x14ac:dyDescent="0.2">
      <c r="A648" s="161" t="s">
        <v>2250</v>
      </c>
      <c r="B648" s="149" t="s">
        <v>2251</v>
      </c>
      <c r="C648" s="141">
        <v>0</v>
      </c>
      <c r="D648" s="141">
        <v>736.8</v>
      </c>
      <c r="E648" s="326">
        <v>7411.5</v>
      </c>
      <c r="F648" s="326">
        <v>5040</v>
      </c>
      <c r="G648" s="140">
        <f t="shared" si="10"/>
        <v>13188.3</v>
      </c>
    </row>
    <row r="649" spans="1:7" ht="16.5" customHeight="1" x14ac:dyDescent="0.2">
      <c r="A649" s="161" t="s">
        <v>2252</v>
      </c>
      <c r="B649" s="149" t="s">
        <v>2253</v>
      </c>
      <c r="C649" s="141">
        <v>0</v>
      </c>
      <c r="D649" s="141">
        <v>1717.4</v>
      </c>
      <c r="E649" s="326">
        <v>9014</v>
      </c>
      <c r="F649" s="326">
        <v>5984.2</v>
      </c>
      <c r="G649" s="140">
        <f t="shared" si="10"/>
        <v>16715.599999999999</v>
      </c>
    </row>
    <row r="650" spans="1:7" ht="16.5" customHeight="1" x14ac:dyDescent="0.2">
      <c r="A650" s="161" t="s">
        <v>2254</v>
      </c>
      <c r="B650" s="149" t="s">
        <v>2255</v>
      </c>
      <c r="C650" s="141">
        <v>1285.5</v>
      </c>
      <c r="D650" s="141">
        <v>0</v>
      </c>
      <c r="E650" s="326">
        <v>1836.1</v>
      </c>
      <c r="F650" s="326">
        <v>1791.7</v>
      </c>
      <c r="G650" s="140">
        <f t="shared" si="10"/>
        <v>4913.3</v>
      </c>
    </row>
    <row r="651" spans="1:7" ht="16.5" customHeight="1" x14ac:dyDescent="0.2">
      <c r="A651" s="161" t="s">
        <v>2256</v>
      </c>
      <c r="B651" s="149" t="s">
        <v>2257</v>
      </c>
      <c r="C651" s="141">
        <v>3188.8</v>
      </c>
      <c r="D651" s="141">
        <v>0</v>
      </c>
      <c r="E651" s="326">
        <v>14498</v>
      </c>
      <c r="F651" s="326">
        <v>6670.4</v>
      </c>
      <c r="G651" s="140">
        <f t="shared" si="10"/>
        <v>24357.199999999997</v>
      </c>
    </row>
    <row r="652" spans="1:7" ht="16.5" customHeight="1" x14ac:dyDescent="0.2">
      <c r="A652" s="161" t="s">
        <v>2258</v>
      </c>
      <c r="B652" s="149" t="s">
        <v>2259</v>
      </c>
      <c r="C652" s="141">
        <v>0</v>
      </c>
      <c r="D652" s="141">
        <v>917.1</v>
      </c>
      <c r="E652" s="326">
        <v>3890.2</v>
      </c>
      <c r="F652" s="326">
        <v>3310.7</v>
      </c>
      <c r="G652" s="140">
        <f t="shared" si="10"/>
        <v>8118</v>
      </c>
    </row>
    <row r="653" spans="1:7" ht="16.5" customHeight="1" x14ac:dyDescent="0.2">
      <c r="A653" s="161" t="s">
        <v>2260</v>
      </c>
      <c r="B653" s="149" t="s">
        <v>2261</v>
      </c>
      <c r="C653" s="141">
        <v>37.1</v>
      </c>
      <c r="D653" s="141">
        <v>0</v>
      </c>
      <c r="E653" s="326">
        <v>4450.6000000000004</v>
      </c>
      <c r="F653" s="326">
        <v>2720.2</v>
      </c>
      <c r="G653" s="140">
        <f t="shared" si="10"/>
        <v>7207.9000000000005</v>
      </c>
    </row>
    <row r="654" spans="1:7" ht="16.5" customHeight="1" x14ac:dyDescent="0.2">
      <c r="A654" s="161" t="s">
        <v>2262</v>
      </c>
      <c r="B654" s="149" t="s">
        <v>2263</v>
      </c>
      <c r="C654" s="141">
        <v>5101.2</v>
      </c>
      <c r="D654" s="141">
        <v>0</v>
      </c>
      <c r="E654" s="326">
        <v>15062.2</v>
      </c>
      <c r="F654" s="326">
        <v>6423.3</v>
      </c>
      <c r="G654" s="140">
        <f t="shared" si="10"/>
        <v>26586.7</v>
      </c>
    </row>
    <row r="655" spans="1:7" ht="16.5" customHeight="1" x14ac:dyDescent="0.2">
      <c r="A655" s="161" t="s">
        <v>2264</v>
      </c>
      <c r="B655" s="149" t="s">
        <v>2265</v>
      </c>
      <c r="C655" s="141">
        <v>0</v>
      </c>
      <c r="D655" s="141">
        <v>2730.7</v>
      </c>
      <c r="E655" s="326">
        <v>7819.8</v>
      </c>
      <c r="F655" s="326">
        <v>4519.2</v>
      </c>
      <c r="G655" s="140">
        <f t="shared" si="10"/>
        <v>15069.7</v>
      </c>
    </row>
    <row r="656" spans="1:7" ht="16.5" customHeight="1" x14ac:dyDescent="0.2">
      <c r="A656" s="161" t="s">
        <v>2266</v>
      </c>
      <c r="B656" s="149" t="s">
        <v>2267</v>
      </c>
      <c r="C656" s="141">
        <v>0</v>
      </c>
      <c r="D656" s="141">
        <v>0</v>
      </c>
      <c r="E656" s="326">
        <v>11610.2</v>
      </c>
      <c r="F656" s="326">
        <v>6303.1</v>
      </c>
      <c r="G656" s="140">
        <f t="shared" si="10"/>
        <v>17913.300000000003</v>
      </c>
    </row>
    <row r="657" spans="1:7" ht="16.5" customHeight="1" x14ac:dyDescent="0.2">
      <c r="A657" s="161" t="s">
        <v>2268</v>
      </c>
      <c r="B657" s="149" t="s">
        <v>2269</v>
      </c>
      <c r="C657" s="141">
        <v>0</v>
      </c>
      <c r="D657" s="141">
        <v>0</v>
      </c>
      <c r="E657" s="326">
        <v>16135.6</v>
      </c>
      <c r="F657" s="326">
        <v>5942.5</v>
      </c>
      <c r="G657" s="140">
        <f t="shared" si="10"/>
        <v>22078.1</v>
      </c>
    </row>
    <row r="658" spans="1:7" ht="16.5" customHeight="1" x14ac:dyDescent="0.2">
      <c r="A658" s="161" t="s">
        <v>2270</v>
      </c>
      <c r="B658" s="149" t="s">
        <v>2271</v>
      </c>
      <c r="C658" s="141">
        <v>1426.9</v>
      </c>
      <c r="D658" s="141">
        <v>0</v>
      </c>
      <c r="E658" s="326">
        <v>3980.2</v>
      </c>
      <c r="F658" s="326">
        <v>2798.7</v>
      </c>
      <c r="G658" s="140">
        <f t="shared" si="10"/>
        <v>8205.7999999999993</v>
      </c>
    </row>
    <row r="659" spans="1:7" ht="16.5" customHeight="1" x14ac:dyDescent="0.2">
      <c r="A659" s="161" t="s">
        <v>2272</v>
      </c>
      <c r="B659" s="149" t="s">
        <v>2273</v>
      </c>
      <c r="C659" s="141">
        <v>647.20000000000005</v>
      </c>
      <c r="D659" s="141">
        <v>0</v>
      </c>
      <c r="E659" s="326">
        <v>7407.7</v>
      </c>
      <c r="F659" s="326">
        <v>4017.7</v>
      </c>
      <c r="G659" s="140">
        <f t="shared" si="10"/>
        <v>12072.599999999999</v>
      </c>
    </row>
    <row r="660" spans="1:7" ht="16.5" customHeight="1" x14ac:dyDescent="0.2">
      <c r="A660" s="161" t="s">
        <v>2274</v>
      </c>
      <c r="B660" s="149" t="s">
        <v>2275</v>
      </c>
      <c r="C660" s="141">
        <v>2197.6</v>
      </c>
      <c r="D660" s="141">
        <v>0</v>
      </c>
      <c r="E660" s="326">
        <v>3852.5</v>
      </c>
      <c r="F660" s="326">
        <v>2998.6</v>
      </c>
      <c r="G660" s="140">
        <f t="shared" si="10"/>
        <v>9048.7000000000007</v>
      </c>
    </row>
    <row r="661" spans="1:7" ht="16.5" customHeight="1" x14ac:dyDescent="0.2">
      <c r="A661" s="161" t="s">
        <v>2276</v>
      </c>
      <c r="B661" s="149" t="s">
        <v>2277</v>
      </c>
      <c r="C661" s="141">
        <v>4620.8</v>
      </c>
      <c r="D661" s="141">
        <v>0</v>
      </c>
      <c r="E661" s="326">
        <v>21528.7</v>
      </c>
      <c r="F661" s="326">
        <v>12496</v>
      </c>
      <c r="G661" s="140">
        <f t="shared" si="10"/>
        <v>38645.5</v>
      </c>
    </row>
    <row r="662" spans="1:7" ht="16.5" customHeight="1" x14ac:dyDescent="0.2">
      <c r="A662" s="161" t="s">
        <v>2278</v>
      </c>
      <c r="B662" s="149" t="s">
        <v>2279</v>
      </c>
      <c r="C662" s="141">
        <v>1468.2</v>
      </c>
      <c r="D662" s="141">
        <v>0</v>
      </c>
      <c r="E662" s="326">
        <v>10446.299999999999</v>
      </c>
      <c r="F662" s="326">
        <v>5201.3</v>
      </c>
      <c r="G662" s="140">
        <f t="shared" si="10"/>
        <v>17115.8</v>
      </c>
    </row>
    <row r="663" spans="1:7" ht="16.5" customHeight="1" x14ac:dyDescent="0.2">
      <c r="A663" s="161" t="s">
        <v>2280</v>
      </c>
      <c r="B663" s="149" t="s">
        <v>2281</v>
      </c>
      <c r="C663" s="141">
        <v>7272.8</v>
      </c>
      <c r="D663" s="141">
        <v>0</v>
      </c>
      <c r="E663" s="326">
        <v>20028.599999999999</v>
      </c>
      <c r="F663" s="326">
        <v>9800.6</v>
      </c>
      <c r="G663" s="140">
        <f t="shared" si="10"/>
        <v>37102</v>
      </c>
    </row>
    <row r="664" spans="1:7" ht="16.5" customHeight="1" x14ac:dyDescent="0.2">
      <c r="A664" s="161" t="s">
        <v>2282</v>
      </c>
      <c r="B664" s="149" t="s">
        <v>2283</v>
      </c>
      <c r="C664" s="141">
        <v>2326.6</v>
      </c>
      <c r="D664" s="141">
        <v>0</v>
      </c>
      <c r="E664" s="326">
        <v>8343.5</v>
      </c>
      <c r="F664" s="326">
        <v>4783</v>
      </c>
      <c r="G664" s="140">
        <f t="shared" si="10"/>
        <v>15453.1</v>
      </c>
    </row>
    <row r="665" spans="1:7" ht="16.5" customHeight="1" x14ac:dyDescent="0.2">
      <c r="A665" s="161" t="s">
        <v>2284</v>
      </c>
      <c r="B665" s="149" t="s">
        <v>2285</v>
      </c>
      <c r="C665" s="141">
        <v>1031.0999999999999</v>
      </c>
      <c r="D665" s="141">
        <v>0</v>
      </c>
      <c r="E665" s="326">
        <v>5324.1</v>
      </c>
      <c r="F665" s="326">
        <v>3978.9</v>
      </c>
      <c r="G665" s="140">
        <f t="shared" si="10"/>
        <v>10334.1</v>
      </c>
    </row>
    <row r="666" spans="1:7" ht="16.5" customHeight="1" x14ac:dyDescent="0.2">
      <c r="A666" s="161" t="s">
        <v>2286</v>
      </c>
      <c r="B666" s="149" t="s">
        <v>2287</v>
      </c>
      <c r="C666" s="141">
        <v>1774.6</v>
      </c>
      <c r="D666" s="141">
        <v>0</v>
      </c>
      <c r="E666" s="326">
        <v>13558</v>
      </c>
      <c r="F666" s="326">
        <v>5838.5</v>
      </c>
      <c r="G666" s="140">
        <f t="shared" si="10"/>
        <v>21171.1</v>
      </c>
    </row>
    <row r="667" spans="1:7" ht="16.5" customHeight="1" x14ac:dyDescent="0.2">
      <c r="A667" s="161" t="s">
        <v>2288</v>
      </c>
      <c r="B667" s="149" t="s">
        <v>2289</v>
      </c>
      <c r="C667" s="141">
        <v>2886.1</v>
      </c>
      <c r="D667" s="141">
        <v>0</v>
      </c>
      <c r="E667" s="326">
        <v>8643.2999999999993</v>
      </c>
      <c r="F667" s="326">
        <v>5210.7</v>
      </c>
      <c r="G667" s="140">
        <f t="shared" si="10"/>
        <v>16740.099999999999</v>
      </c>
    </row>
    <row r="668" spans="1:7" ht="16.5" customHeight="1" x14ac:dyDescent="0.2">
      <c r="A668" s="161" t="s">
        <v>2290</v>
      </c>
      <c r="B668" s="149" t="s">
        <v>2291</v>
      </c>
      <c r="C668" s="141">
        <v>7613.2</v>
      </c>
      <c r="D668" s="141">
        <v>0</v>
      </c>
      <c r="E668" s="326">
        <v>29070.2</v>
      </c>
      <c r="F668" s="326">
        <v>16662.2</v>
      </c>
      <c r="G668" s="140">
        <f t="shared" si="10"/>
        <v>53345.600000000006</v>
      </c>
    </row>
    <row r="669" spans="1:7" ht="16.5" customHeight="1" x14ac:dyDescent="0.2">
      <c r="A669" s="161" t="s">
        <v>2292</v>
      </c>
      <c r="B669" s="149" t="s">
        <v>2293</v>
      </c>
      <c r="C669" s="141">
        <v>1156.3</v>
      </c>
      <c r="D669" s="141">
        <v>0</v>
      </c>
      <c r="E669" s="326">
        <v>2880.7</v>
      </c>
      <c r="F669" s="326">
        <v>1669.3</v>
      </c>
      <c r="G669" s="140">
        <f t="shared" si="10"/>
        <v>5706.3</v>
      </c>
    </row>
    <row r="670" spans="1:7" ht="16.5" customHeight="1" x14ac:dyDescent="0.2">
      <c r="A670" s="146" t="s">
        <v>2294</v>
      </c>
      <c r="B670" s="149" t="s">
        <v>2295</v>
      </c>
      <c r="C670" s="141">
        <v>1566.7</v>
      </c>
      <c r="D670" s="141">
        <v>0</v>
      </c>
      <c r="E670" s="326">
        <v>4444.3999999999996</v>
      </c>
      <c r="F670" s="326">
        <v>2620.5</v>
      </c>
      <c r="G670" s="140">
        <f t="shared" si="10"/>
        <v>8631.5999999999985</v>
      </c>
    </row>
    <row r="671" spans="1:7" s="163" customFormat="1" ht="16.5" customHeight="1" x14ac:dyDescent="0.2">
      <c r="A671" s="162">
        <v>12502000000</v>
      </c>
      <c r="B671" s="143" t="s">
        <v>2296</v>
      </c>
      <c r="C671" s="144">
        <v>0</v>
      </c>
      <c r="D671" s="144">
        <v>0</v>
      </c>
      <c r="E671" s="327">
        <v>0</v>
      </c>
      <c r="F671" s="327">
        <v>7412.2</v>
      </c>
      <c r="G671" s="140">
        <f t="shared" si="10"/>
        <v>7412.2</v>
      </c>
    </row>
    <row r="672" spans="1:7" ht="16.5" customHeight="1" x14ac:dyDescent="0.2">
      <c r="A672" s="161" t="s">
        <v>2297</v>
      </c>
      <c r="B672" s="149" t="s">
        <v>2298</v>
      </c>
      <c r="C672" s="141">
        <v>429.3</v>
      </c>
      <c r="D672" s="141">
        <v>0</v>
      </c>
      <c r="E672" s="326">
        <v>6001</v>
      </c>
      <c r="F672" s="326">
        <v>3688.3</v>
      </c>
      <c r="G672" s="140">
        <f t="shared" si="10"/>
        <v>10118.6</v>
      </c>
    </row>
    <row r="673" spans="1:7" ht="16.5" customHeight="1" x14ac:dyDescent="0.2">
      <c r="A673" s="161" t="s">
        <v>2299</v>
      </c>
      <c r="B673" s="149" t="s">
        <v>2300</v>
      </c>
      <c r="C673" s="141">
        <v>8115.1</v>
      </c>
      <c r="D673" s="141">
        <v>0</v>
      </c>
      <c r="E673" s="326">
        <v>22758.3</v>
      </c>
      <c r="F673" s="326">
        <v>11129.6</v>
      </c>
      <c r="G673" s="140">
        <f t="shared" si="10"/>
        <v>42003</v>
      </c>
    </row>
    <row r="674" spans="1:7" ht="16.5" customHeight="1" x14ac:dyDescent="0.2">
      <c r="A674" s="161" t="s">
        <v>2883</v>
      </c>
      <c r="B674" s="149" t="s">
        <v>2884</v>
      </c>
      <c r="C674" s="141">
        <v>4215.3</v>
      </c>
      <c r="D674" s="141">
        <v>0</v>
      </c>
      <c r="E674" s="326">
        <v>23290.7</v>
      </c>
      <c r="F674" s="326">
        <v>11971.6</v>
      </c>
      <c r="G674" s="140">
        <f t="shared" si="10"/>
        <v>39477.599999999999</v>
      </c>
    </row>
    <row r="675" spans="1:7" ht="16.5" customHeight="1" x14ac:dyDescent="0.2">
      <c r="A675" s="161" t="s">
        <v>2885</v>
      </c>
      <c r="B675" s="149" t="s">
        <v>2886</v>
      </c>
      <c r="C675" s="141">
        <v>2740.2</v>
      </c>
      <c r="D675" s="141">
        <v>0</v>
      </c>
      <c r="E675" s="326">
        <v>7673.2</v>
      </c>
      <c r="F675" s="326">
        <v>5093.6000000000004</v>
      </c>
      <c r="G675" s="140">
        <f t="shared" si="10"/>
        <v>15507</v>
      </c>
    </row>
    <row r="676" spans="1:7" ht="16.5" customHeight="1" x14ac:dyDescent="0.2">
      <c r="A676" s="161" t="s">
        <v>2887</v>
      </c>
      <c r="B676" s="149" t="s">
        <v>2888</v>
      </c>
      <c r="C676" s="141">
        <v>2654.4</v>
      </c>
      <c r="D676" s="141">
        <v>0</v>
      </c>
      <c r="E676" s="326">
        <v>7557.1</v>
      </c>
      <c r="F676" s="326">
        <v>4973.8999999999996</v>
      </c>
      <c r="G676" s="140">
        <f t="shared" si="10"/>
        <v>15185.4</v>
      </c>
    </row>
    <row r="677" spans="1:7" ht="16.5" customHeight="1" x14ac:dyDescent="0.2">
      <c r="A677" s="161" t="s">
        <v>2889</v>
      </c>
      <c r="B677" s="149" t="s">
        <v>2890</v>
      </c>
      <c r="C677" s="141">
        <v>379.3</v>
      </c>
      <c r="D677" s="141">
        <v>0</v>
      </c>
      <c r="E677" s="326">
        <v>6732.5</v>
      </c>
      <c r="F677" s="326">
        <v>4557.5</v>
      </c>
      <c r="G677" s="140">
        <f t="shared" si="10"/>
        <v>11669.3</v>
      </c>
    </row>
    <row r="678" spans="1:7" ht="16.5" customHeight="1" x14ac:dyDescent="0.2">
      <c r="A678" s="161" t="s">
        <v>2891</v>
      </c>
      <c r="B678" s="149" t="s">
        <v>2892</v>
      </c>
      <c r="C678" s="141">
        <v>3897.5</v>
      </c>
      <c r="D678" s="141">
        <v>0</v>
      </c>
      <c r="E678" s="326">
        <v>9025.2000000000007</v>
      </c>
      <c r="F678" s="326">
        <v>5841.9</v>
      </c>
      <c r="G678" s="140">
        <f t="shared" ref="G678:G741" si="11">C678+D678+E678+F678</f>
        <v>18764.599999999999</v>
      </c>
    </row>
    <row r="679" spans="1:7" ht="16.5" customHeight="1" x14ac:dyDescent="0.2">
      <c r="A679" s="146" t="s">
        <v>2893</v>
      </c>
      <c r="B679" s="149" t="s">
        <v>2894</v>
      </c>
      <c r="C679" s="141">
        <v>0</v>
      </c>
      <c r="D679" s="141">
        <v>0</v>
      </c>
      <c r="E679" s="326">
        <v>16359.7</v>
      </c>
      <c r="F679" s="326">
        <v>8548.7000000000007</v>
      </c>
      <c r="G679" s="140">
        <f t="shared" si="11"/>
        <v>24908.400000000001</v>
      </c>
    </row>
    <row r="680" spans="1:7" ht="17.100000000000001" customHeight="1" x14ac:dyDescent="0.2">
      <c r="A680" s="161" t="s">
        <v>2895</v>
      </c>
      <c r="B680" s="149" t="s">
        <v>2896</v>
      </c>
      <c r="C680" s="141">
        <v>4821</v>
      </c>
      <c r="D680" s="141">
        <v>0</v>
      </c>
      <c r="E680" s="326">
        <v>23825</v>
      </c>
      <c r="F680" s="326">
        <v>12756.5</v>
      </c>
      <c r="G680" s="140">
        <f t="shared" si="11"/>
        <v>41402.5</v>
      </c>
    </row>
    <row r="681" spans="1:7" ht="16.5" customHeight="1" x14ac:dyDescent="0.2">
      <c r="A681" s="161" t="s">
        <v>2897</v>
      </c>
      <c r="B681" s="149" t="s">
        <v>2898</v>
      </c>
      <c r="C681" s="141">
        <v>1446.6</v>
      </c>
      <c r="D681" s="141">
        <v>0</v>
      </c>
      <c r="E681" s="326">
        <v>5859.7</v>
      </c>
      <c r="F681" s="326">
        <v>3434.7</v>
      </c>
      <c r="G681" s="140">
        <f t="shared" si="11"/>
        <v>10741</v>
      </c>
    </row>
    <row r="682" spans="1:7" ht="16.5" customHeight="1" x14ac:dyDescent="0.2">
      <c r="A682" s="161" t="s">
        <v>2899</v>
      </c>
      <c r="B682" s="149" t="s">
        <v>2900</v>
      </c>
      <c r="C682" s="141">
        <v>3482.3</v>
      </c>
      <c r="D682" s="141">
        <v>0</v>
      </c>
      <c r="E682" s="326">
        <v>10748</v>
      </c>
      <c r="F682" s="326">
        <v>5761.4</v>
      </c>
      <c r="G682" s="140">
        <f t="shared" si="11"/>
        <v>19991.699999999997</v>
      </c>
    </row>
    <row r="683" spans="1:7" ht="16.5" customHeight="1" x14ac:dyDescent="0.2">
      <c r="A683" s="161" t="s">
        <v>2901</v>
      </c>
      <c r="B683" s="149" t="s">
        <v>2902</v>
      </c>
      <c r="C683" s="141">
        <v>2917.6</v>
      </c>
      <c r="D683" s="141">
        <v>0</v>
      </c>
      <c r="E683" s="326">
        <v>13468.1</v>
      </c>
      <c r="F683" s="326">
        <v>7624</v>
      </c>
      <c r="G683" s="140">
        <f t="shared" si="11"/>
        <v>24009.7</v>
      </c>
    </row>
    <row r="684" spans="1:7" ht="16.5" customHeight="1" x14ac:dyDescent="0.2">
      <c r="A684" s="161" t="s">
        <v>2903</v>
      </c>
      <c r="B684" s="149" t="s">
        <v>2904</v>
      </c>
      <c r="C684" s="141">
        <v>0</v>
      </c>
      <c r="D684" s="141">
        <v>2093.9</v>
      </c>
      <c r="E684" s="326">
        <v>18669.2</v>
      </c>
      <c r="F684" s="326">
        <v>9257.1</v>
      </c>
      <c r="G684" s="140">
        <f t="shared" si="11"/>
        <v>30020.200000000004</v>
      </c>
    </row>
    <row r="685" spans="1:7" ht="16.5" customHeight="1" x14ac:dyDescent="0.2">
      <c r="A685" s="146" t="s">
        <v>2905</v>
      </c>
      <c r="B685" s="149" t="s">
        <v>2906</v>
      </c>
      <c r="C685" s="141">
        <v>0</v>
      </c>
      <c r="D685" s="141">
        <v>10542.5</v>
      </c>
      <c r="E685" s="326">
        <v>13224.3</v>
      </c>
      <c r="F685" s="326">
        <v>8664.6</v>
      </c>
      <c r="G685" s="140">
        <f t="shared" si="11"/>
        <v>32431.4</v>
      </c>
    </row>
    <row r="686" spans="1:7" ht="16.5" customHeight="1" x14ac:dyDescent="0.2">
      <c r="A686" s="164" t="s">
        <v>2907</v>
      </c>
      <c r="B686" s="149" t="s">
        <v>2908</v>
      </c>
      <c r="C686" s="141">
        <v>936.1</v>
      </c>
      <c r="D686" s="141">
        <v>0</v>
      </c>
      <c r="E686" s="326">
        <v>6829.9</v>
      </c>
      <c r="F686" s="326">
        <v>2624.8</v>
      </c>
      <c r="G686" s="140">
        <f t="shared" si="11"/>
        <v>10390.799999999999</v>
      </c>
    </row>
    <row r="687" spans="1:7" ht="16.5" customHeight="1" x14ac:dyDescent="0.2">
      <c r="A687" s="161" t="s">
        <v>2909</v>
      </c>
      <c r="B687" s="149" t="s">
        <v>2910</v>
      </c>
      <c r="C687" s="141">
        <v>1306.9000000000001</v>
      </c>
      <c r="D687" s="141">
        <v>0</v>
      </c>
      <c r="E687" s="326">
        <v>7384.1</v>
      </c>
      <c r="F687" s="326">
        <v>2004.4</v>
      </c>
      <c r="G687" s="140">
        <f t="shared" si="11"/>
        <v>10695.4</v>
      </c>
    </row>
    <row r="688" spans="1:7" ht="16.5" customHeight="1" x14ac:dyDescent="0.2">
      <c r="A688" s="161" t="s">
        <v>2911</v>
      </c>
      <c r="B688" s="149" t="s">
        <v>2912</v>
      </c>
      <c r="C688" s="141">
        <v>1925.4</v>
      </c>
      <c r="D688" s="141">
        <v>0</v>
      </c>
      <c r="E688" s="326">
        <v>5399.3</v>
      </c>
      <c r="F688" s="326">
        <v>2457.3000000000002</v>
      </c>
      <c r="G688" s="140">
        <f t="shared" si="11"/>
        <v>9782</v>
      </c>
    </row>
    <row r="689" spans="1:7" ht="16.5" customHeight="1" x14ac:dyDescent="0.2">
      <c r="A689" s="161" t="s">
        <v>2913</v>
      </c>
      <c r="B689" s="149" t="s">
        <v>2914</v>
      </c>
      <c r="C689" s="141">
        <v>0</v>
      </c>
      <c r="D689" s="141">
        <v>4584.8</v>
      </c>
      <c r="E689" s="326">
        <v>4622.6000000000004</v>
      </c>
      <c r="F689" s="326">
        <v>3329.3</v>
      </c>
      <c r="G689" s="140">
        <f t="shared" si="11"/>
        <v>12536.7</v>
      </c>
    </row>
    <row r="690" spans="1:7" ht="16.5" customHeight="1" x14ac:dyDescent="0.2">
      <c r="A690" s="161" t="s">
        <v>2915</v>
      </c>
      <c r="B690" s="149" t="s">
        <v>2916</v>
      </c>
      <c r="C690" s="141">
        <v>1217.3</v>
      </c>
      <c r="D690" s="141">
        <v>0</v>
      </c>
      <c r="E690" s="326">
        <v>6406.1</v>
      </c>
      <c r="F690" s="326">
        <v>3488.8</v>
      </c>
      <c r="G690" s="140">
        <f t="shared" si="11"/>
        <v>11112.2</v>
      </c>
    </row>
    <row r="691" spans="1:7" ht="16.5" customHeight="1" x14ac:dyDescent="0.2">
      <c r="A691" s="161" t="s">
        <v>2917</v>
      </c>
      <c r="B691" s="149" t="s">
        <v>2918</v>
      </c>
      <c r="C691" s="141">
        <v>2656.6</v>
      </c>
      <c r="D691" s="141">
        <v>0</v>
      </c>
      <c r="E691" s="326">
        <v>16258.6</v>
      </c>
      <c r="F691" s="326">
        <v>5578</v>
      </c>
      <c r="G691" s="140">
        <f t="shared" si="11"/>
        <v>24493.200000000001</v>
      </c>
    </row>
    <row r="692" spans="1:7" ht="16.5" customHeight="1" x14ac:dyDescent="0.2">
      <c r="A692" s="161" t="s">
        <v>2919</v>
      </c>
      <c r="B692" s="149" t="s">
        <v>2920</v>
      </c>
      <c r="C692" s="141">
        <v>815.5</v>
      </c>
      <c r="D692" s="141">
        <v>0</v>
      </c>
      <c r="E692" s="326">
        <v>5022.2</v>
      </c>
      <c r="F692" s="326">
        <v>2926.9</v>
      </c>
      <c r="G692" s="140">
        <f t="shared" si="11"/>
        <v>8764.6</v>
      </c>
    </row>
    <row r="693" spans="1:7" ht="16.5" customHeight="1" x14ac:dyDescent="0.2">
      <c r="A693" s="161" t="s">
        <v>2921</v>
      </c>
      <c r="B693" s="149" t="s">
        <v>2922</v>
      </c>
      <c r="C693" s="141">
        <v>1570.3</v>
      </c>
      <c r="D693" s="141">
        <v>0</v>
      </c>
      <c r="E693" s="326">
        <v>4971.7</v>
      </c>
      <c r="F693" s="326">
        <v>2367.9</v>
      </c>
      <c r="G693" s="140">
        <f t="shared" si="11"/>
        <v>8909.9</v>
      </c>
    </row>
    <row r="694" spans="1:7" ht="16.5" customHeight="1" x14ac:dyDescent="0.2">
      <c r="A694" s="161" t="s">
        <v>2923</v>
      </c>
      <c r="B694" s="149" t="s">
        <v>2924</v>
      </c>
      <c r="C694" s="141">
        <v>2343.4</v>
      </c>
      <c r="D694" s="141">
        <v>0</v>
      </c>
      <c r="E694" s="326">
        <v>7799.6</v>
      </c>
      <c r="F694" s="326">
        <v>5452.6</v>
      </c>
      <c r="G694" s="140">
        <f t="shared" si="11"/>
        <v>15595.6</v>
      </c>
    </row>
    <row r="695" spans="1:7" ht="16.5" customHeight="1" x14ac:dyDescent="0.2">
      <c r="A695" s="161" t="s">
        <v>2925</v>
      </c>
      <c r="B695" s="149" t="s">
        <v>2926</v>
      </c>
      <c r="C695" s="141">
        <v>0</v>
      </c>
      <c r="D695" s="141">
        <v>951.5</v>
      </c>
      <c r="E695" s="326">
        <v>5851.9</v>
      </c>
      <c r="F695" s="326">
        <v>2367.1</v>
      </c>
      <c r="G695" s="140">
        <f t="shared" si="11"/>
        <v>9170.5</v>
      </c>
    </row>
    <row r="696" spans="1:7" ht="16.5" customHeight="1" x14ac:dyDescent="0.2">
      <c r="A696" s="161" t="s">
        <v>2927</v>
      </c>
      <c r="B696" s="149" t="s">
        <v>4396</v>
      </c>
      <c r="C696" s="141">
        <v>2351.1</v>
      </c>
      <c r="D696" s="141">
        <v>0</v>
      </c>
      <c r="E696" s="326">
        <v>8326</v>
      </c>
      <c r="F696" s="326">
        <v>3308</v>
      </c>
      <c r="G696" s="140">
        <f t="shared" si="11"/>
        <v>13985.1</v>
      </c>
    </row>
    <row r="697" spans="1:7" ht="17.649999999999999" customHeight="1" x14ac:dyDescent="0.2">
      <c r="A697" s="146" t="s">
        <v>4397</v>
      </c>
      <c r="B697" s="149" t="s">
        <v>4398</v>
      </c>
      <c r="C697" s="141">
        <v>0</v>
      </c>
      <c r="D697" s="141">
        <v>9477</v>
      </c>
      <c r="E697" s="326">
        <v>7326.9</v>
      </c>
      <c r="F697" s="326">
        <v>4313.3999999999996</v>
      </c>
      <c r="G697" s="140">
        <f t="shared" si="11"/>
        <v>21117.300000000003</v>
      </c>
    </row>
    <row r="698" spans="1:7" ht="16.5" customHeight="1" x14ac:dyDescent="0.2">
      <c r="A698" s="161" t="s">
        <v>4399</v>
      </c>
      <c r="B698" s="149" t="s">
        <v>4400</v>
      </c>
      <c r="C698" s="141">
        <v>1776.7</v>
      </c>
      <c r="D698" s="141">
        <v>0</v>
      </c>
      <c r="E698" s="326">
        <v>7873.2</v>
      </c>
      <c r="F698" s="326">
        <v>2604.9</v>
      </c>
      <c r="G698" s="140">
        <f t="shared" si="11"/>
        <v>12254.8</v>
      </c>
    </row>
    <row r="699" spans="1:7" ht="16.5" customHeight="1" x14ac:dyDescent="0.2">
      <c r="A699" s="161" t="s">
        <v>4401</v>
      </c>
      <c r="B699" s="149" t="s">
        <v>4402</v>
      </c>
      <c r="C699" s="141">
        <v>0</v>
      </c>
      <c r="D699" s="141">
        <v>1008.5</v>
      </c>
      <c r="E699" s="326">
        <v>10495.2</v>
      </c>
      <c r="F699" s="326">
        <v>3797.3</v>
      </c>
      <c r="G699" s="140">
        <f t="shared" si="11"/>
        <v>15301</v>
      </c>
    </row>
    <row r="700" spans="1:7" ht="16.5" customHeight="1" x14ac:dyDescent="0.2">
      <c r="A700" s="161" t="s">
        <v>4403</v>
      </c>
      <c r="B700" s="149" t="s">
        <v>4404</v>
      </c>
      <c r="C700" s="141">
        <v>1910.2</v>
      </c>
      <c r="D700" s="141">
        <v>0</v>
      </c>
      <c r="E700" s="326">
        <v>7471.4</v>
      </c>
      <c r="F700" s="326">
        <v>3002.8</v>
      </c>
      <c r="G700" s="140">
        <f t="shared" si="11"/>
        <v>12384.400000000001</v>
      </c>
    </row>
    <row r="701" spans="1:7" ht="16.5" customHeight="1" x14ac:dyDescent="0.2">
      <c r="A701" s="161" t="s">
        <v>4405</v>
      </c>
      <c r="B701" s="149" t="s">
        <v>4406</v>
      </c>
      <c r="C701" s="141">
        <v>6932.6</v>
      </c>
      <c r="D701" s="141">
        <v>0</v>
      </c>
      <c r="E701" s="326">
        <v>16582.8</v>
      </c>
      <c r="F701" s="326">
        <v>7870.9</v>
      </c>
      <c r="G701" s="140">
        <f t="shared" si="11"/>
        <v>31386.300000000003</v>
      </c>
    </row>
    <row r="702" spans="1:7" ht="16.5" customHeight="1" x14ac:dyDescent="0.2">
      <c r="A702" s="161" t="s">
        <v>4407</v>
      </c>
      <c r="B702" s="149" t="s">
        <v>4408</v>
      </c>
      <c r="C702" s="141">
        <v>2699.6</v>
      </c>
      <c r="D702" s="141">
        <v>0</v>
      </c>
      <c r="E702" s="326">
        <v>12295.8</v>
      </c>
      <c r="F702" s="326">
        <v>6634.3</v>
      </c>
      <c r="G702" s="140">
        <f t="shared" si="11"/>
        <v>21629.7</v>
      </c>
    </row>
    <row r="703" spans="1:7" ht="16.5" customHeight="1" x14ac:dyDescent="0.2">
      <c r="A703" s="161" t="s">
        <v>4409</v>
      </c>
      <c r="B703" s="149" t="s">
        <v>4410</v>
      </c>
      <c r="C703" s="141">
        <v>1711.4</v>
      </c>
      <c r="D703" s="141">
        <v>0</v>
      </c>
      <c r="E703" s="326">
        <v>7922.1</v>
      </c>
      <c r="F703" s="326">
        <v>2366.8000000000002</v>
      </c>
      <c r="G703" s="140">
        <f t="shared" si="11"/>
        <v>12000.3</v>
      </c>
    </row>
    <row r="704" spans="1:7" ht="16.5" customHeight="1" x14ac:dyDescent="0.2">
      <c r="A704" s="146" t="s">
        <v>4411</v>
      </c>
      <c r="B704" s="149" t="s">
        <v>4412</v>
      </c>
      <c r="C704" s="141">
        <v>0</v>
      </c>
      <c r="D704" s="141">
        <v>12404.5</v>
      </c>
      <c r="E704" s="326">
        <v>9407.4</v>
      </c>
      <c r="F704" s="326">
        <v>4742.3999999999996</v>
      </c>
      <c r="G704" s="140">
        <f t="shared" si="11"/>
        <v>26554.300000000003</v>
      </c>
    </row>
    <row r="705" spans="1:7" ht="16.5" customHeight="1" x14ac:dyDescent="0.2">
      <c r="A705" s="161" t="s">
        <v>4413</v>
      </c>
      <c r="B705" s="149" t="s">
        <v>4414</v>
      </c>
      <c r="C705" s="141">
        <v>523.6</v>
      </c>
      <c r="D705" s="141">
        <v>0</v>
      </c>
      <c r="E705" s="326">
        <v>4417.3999999999996</v>
      </c>
      <c r="F705" s="326">
        <v>2620.1999999999998</v>
      </c>
      <c r="G705" s="140">
        <f t="shared" si="11"/>
        <v>7561.2</v>
      </c>
    </row>
    <row r="706" spans="1:7" ht="16.5" customHeight="1" x14ac:dyDescent="0.2">
      <c r="A706" s="161" t="s">
        <v>4415</v>
      </c>
      <c r="B706" s="149" t="s">
        <v>4416</v>
      </c>
      <c r="C706" s="141">
        <v>5074.6000000000004</v>
      </c>
      <c r="D706" s="141">
        <v>0</v>
      </c>
      <c r="E706" s="326">
        <v>12765.3</v>
      </c>
      <c r="F706" s="326">
        <v>6424.7</v>
      </c>
      <c r="G706" s="140">
        <f t="shared" si="11"/>
        <v>24264.600000000002</v>
      </c>
    </row>
    <row r="707" spans="1:7" ht="16.5" customHeight="1" x14ac:dyDescent="0.2">
      <c r="A707" s="161" t="s">
        <v>4417</v>
      </c>
      <c r="B707" s="149" t="s">
        <v>4418</v>
      </c>
      <c r="C707" s="141">
        <v>843.7</v>
      </c>
      <c r="D707" s="141">
        <v>0</v>
      </c>
      <c r="E707" s="326">
        <v>4075.1</v>
      </c>
      <c r="F707" s="326">
        <v>1544.8</v>
      </c>
      <c r="G707" s="140">
        <f t="shared" si="11"/>
        <v>6463.6</v>
      </c>
    </row>
    <row r="708" spans="1:7" ht="16.5" customHeight="1" x14ac:dyDescent="0.2">
      <c r="A708" s="161" t="s">
        <v>4419</v>
      </c>
      <c r="B708" s="149" t="s">
        <v>4420</v>
      </c>
      <c r="C708" s="141">
        <v>780.6</v>
      </c>
      <c r="D708" s="141">
        <v>0</v>
      </c>
      <c r="E708" s="326">
        <v>5232.5</v>
      </c>
      <c r="F708" s="326">
        <v>1840.5</v>
      </c>
      <c r="G708" s="140">
        <f t="shared" si="11"/>
        <v>7853.6</v>
      </c>
    </row>
    <row r="709" spans="1:7" ht="16.5" customHeight="1" x14ac:dyDescent="0.2">
      <c r="A709" s="161" t="s">
        <v>4421</v>
      </c>
      <c r="B709" s="149" t="s">
        <v>4422</v>
      </c>
      <c r="C709" s="141">
        <v>5867.8</v>
      </c>
      <c r="D709" s="141">
        <v>0</v>
      </c>
      <c r="E709" s="326">
        <v>23635.9</v>
      </c>
      <c r="F709" s="326">
        <v>7350.2000000000007</v>
      </c>
      <c r="G709" s="140">
        <f t="shared" si="11"/>
        <v>36853.9</v>
      </c>
    </row>
    <row r="710" spans="1:7" ht="16.5" customHeight="1" x14ac:dyDescent="0.2">
      <c r="A710" s="161" t="s">
        <v>4423</v>
      </c>
      <c r="B710" s="149" t="s">
        <v>4424</v>
      </c>
      <c r="C710" s="141">
        <v>1396.2</v>
      </c>
      <c r="D710" s="141">
        <v>0</v>
      </c>
      <c r="E710" s="326">
        <v>3663.4</v>
      </c>
      <c r="F710" s="326">
        <v>1704.5</v>
      </c>
      <c r="G710" s="140">
        <f t="shared" si="11"/>
        <v>6764.1</v>
      </c>
    </row>
    <row r="711" spans="1:7" ht="16.5" customHeight="1" x14ac:dyDescent="0.2">
      <c r="A711" s="161" t="s">
        <v>4425</v>
      </c>
      <c r="B711" s="149" t="s">
        <v>4426</v>
      </c>
      <c r="C711" s="141">
        <v>2812.5</v>
      </c>
      <c r="D711" s="141">
        <v>0</v>
      </c>
      <c r="E711" s="326">
        <v>6596.7</v>
      </c>
      <c r="F711" s="326">
        <v>3599</v>
      </c>
      <c r="G711" s="140">
        <f t="shared" si="11"/>
        <v>13008.2</v>
      </c>
    </row>
    <row r="712" spans="1:7" ht="16.5" customHeight="1" x14ac:dyDescent="0.2">
      <c r="A712" s="161" t="s">
        <v>4427</v>
      </c>
      <c r="B712" s="149" t="s">
        <v>4428</v>
      </c>
      <c r="C712" s="141">
        <v>2533.1999999999998</v>
      </c>
      <c r="D712" s="141">
        <v>0</v>
      </c>
      <c r="E712" s="326">
        <v>6114.6</v>
      </c>
      <c r="F712" s="326">
        <v>3134.7</v>
      </c>
      <c r="G712" s="140">
        <f t="shared" si="11"/>
        <v>11782.5</v>
      </c>
    </row>
    <row r="713" spans="1:7" ht="16.5" customHeight="1" x14ac:dyDescent="0.2">
      <c r="A713" s="161" t="s">
        <v>4429</v>
      </c>
      <c r="B713" s="149" t="s">
        <v>4430</v>
      </c>
      <c r="C713" s="141">
        <v>2329.8000000000002</v>
      </c>
      <c r="D713" s="141">
        <v>0</v>
      </c>
      <c r="E713" s="326">
        <v>11296.3</v>
      </c>
      <c r="F713" s="326">
        <v>4066.2</v>
      </c>
      <c r="G713" s="140">
        <f t="shared" si="11"/>
        <v>17692.3</v>
      </c>
    </row>
    <row r="714" spans="1:7" ht="16.5" customHeight="1" x14ac:dyDescent="0.2">
      <c r="A714" s="161" t="s">
        <v>4431</v>
      </c>
      <c r="B714" s="149" t="s">
        <v>4432</v>
      </c>
      <c r="C714" s="141">
        <v>2346.6999999999998</v>
      </c>
      <c r="D714" s="141">
        <v>0</v>
      </c>
      <c r="E714" s="326">
        <v>8514.7000000000007</v>
      </c>
      <c r="F714" s="326">
        <v>4634.3</v>
      </c>
      <c r="G714" s="140">
        <f t="shared" si="11"/>
        <v>15495.7</v>
      </c>
    </row>
    <row r="715" spans="1:7" ht="16.5" customHeight="1" x14ac:dyDescent="0.2">
      <c r="A715" s="161" t="s">
        <v>4433</v>
      </c>
      <c r="B715" s="149" t="s">
        <v>4434</v>
      </c>
      <c r="C715" s="141">
        <v>1829.8</v>
      </c>
      <c r="D715" s="141">
        <v>0</v>
      </c>
      <c r="E715" s="326">
        <v>3290.4</v>
      </c>
      <c r="F715" s="326">
        <v>2451.6999999999998</v>
      </c>
      <c r="G715" s="140">
        <f t="shared" si="11"/>
        <v>7571.9</v>
      </c>
    </row>
    <row r="716" spans="1:7" ht="16.5" customHeight="1" x14ac:dyDescent="0.2">
      <c r="A716" s="161" t="s">
        <v>4435</v>
      </c>
      <c r="B716" s="149" t="s">
        <v>4436</v>
      </c>
      <c r="C716" s="141">
        <v>0</v>
      </c>
      <c r="D716" s="141">
        <v>2783.6</v>
      </c>
      <c r="E716" s="326">
        <v>14458.6</v>
      </c>
      <c r="F716" s="326">
        <v>7778</v>
      </c>
      <c r="G716" s="140">
        <f t="shared" si="11"/>
        <v>25020.2</v>
      </c>
    </row>
    <row r="717" spans="1:7" ht="16.5" customHeight="1" x14ac:dyDescent="0.2">
      <c r="A717" s="161" t="s">
        <v>4437</v>
      </c>
      <c r="B717" s="149" t="s">
        <v>4438</v>
      </c>
      <c r="C717" s="141">
        <v>1467.5</v>
      </c>
      <c r="D717" s="141">
        <v>0</v>
      </c>
      <c r="E717" s="326">
        <v>8313.2999999999993</v>
      </c>
      <c r="F717" s="326">
        <v>2491.5</v>
      </c>
      <c r="G717" s="140">
        <f t="shared" si="11"/>
        <v>12272.3</v>
      </c>
    </row>
    <row r="718" spans="1:7" ht="16.5" customHeight="1" x14ac:dyDescent="0.2">
      <c r="A718" s="146" t="s">
        <v>4439</v>
      </c>
      <c r="B718" s="149" t="s">
        <v>4440</v>
      </c>
      <c r="C718" s="141">
        <v>788</v>
      </c>
      <c r="D718" s="141">
        <v>0</v>
      </c>
      <c r="E718" s="326">
        <v>4922.8</v>
      </c>
      <c r="F718" s="326">
        <v>1945.5</v>
      </c>
      <c r="G718" s="140">
        <f t="shared" si="11"/>
        <v>7656.3</v>
      </c>
    </row>
    <row r="719" spans="1:7" ht="16.5" customHeight="1" x14ac:dyDescent="0.2">
      <c r="A719" s="161" t="s">
        <v>4441</v>
      </c>
      <c r="B719" s="149" t="s">
        <v>4442</v>
      </c>
      <c r="C719" s="141">
        <v>963</v>
      </c>
      <c r="D719" s="141">
        <v>0</v>
      </c>
      <c r="E719" s="326">
        <v>3397</v>
      </c>
      <c r="F719" s="326">
        <v>1568</v>
      </c>
      <c r="G719" s="140">
        <f t="shared" si="11"/>
        <v>5928</v>
      </c>
    </row>
    <row r="720" spans="1:7" ht="16.5" customHeight="1" x14ac:dyDescent="0.2">
      <c r="A720" s="161" t="s">
        <v>4443</v>
      </c>
      <c r="B720" s="149" t="s">
        <v>4444</v>
      </c>
      <c r="C720" s="141">
        <v>2273.5</v>
      </c>
      <c r="D720" s="141">
        <v>0</v>
      </c>
      <c r="E720" s="326">
        <v>8059.5</v>
      </c>
      <c r="F720" s="326">
        <v>3233.3</v>
      </c>
      <c r="G720" s="140">
        <f t="shared" si="11"/>
        <v>13566.3</v>
      </c>
    </row>
    <row r="721" spans="1:7" ht="16.5" customHeight="1" x14ac:dyDescent="0.2">
      <c r="A721" s="161" t="s">
        <v>4445</v>
      </c>
      <c r="B721" s="149" t="s">
        <v>4446</v>
      </c>
      <c r="C721" s="141">
        <v>2635.8</v>
      </c>
      <c r="D721" s="141">
        <v>0</v>
      </c>
      <c r="E721" s="326">
        <v>10986.6</v>
      </c>
      <c r="F721" s="326">
        <v>4909.2</v>
      </c>
      <c r="G721" s="140">
        <f t="shared" si="11"/>
        <v>18531.600000000002</v>
      </c>
    </row>
    <row r="722" spans="1:7" ht="16.5" customHeight="1" x14ac:dyDescent="0.2">
      <c r="A722" s="161" t="s">
        <v>4447</v>
      </c>
      <c r="B722" s="149" t="s">
        <v>4448</v>
      </c>
      <c r="C722" s="141">
        <v>1108.2</v>
      </c>
      <c r="D722" s="141">
        <v>0</v>
      </c>
      <c r="E722" s="326">
        <v>5623.7</v>
      </c>
      <c r="F722" s="326">
        <v>2682</v>
      </c>
      <c r="G722" s="140">
        <f t="shared" si="11"/>
        <v>9413.9</v>
      </c>
    </row>
    <row r="723" spans="1:7" ht="16.5" customHeight="1" x14ac:dyDescent="0.2">
      <c r="A723" s="161" t="s">
        <v>4449</v>
      </c>
      <c r="B723" s="149" t="s">
        <v>4450</v>
      </c>
      <c r="C723" s="141">
        <v>1904.8</v>
      </c>
      <c r="D723" s="141">
        <v>0</v>
      </c>
      <c r="E723" s="326">
        <v>4450</v>
      </c>
      <c r="F723" s="326">
        <v>2779.4</v>
      </c>
      <c r="G723" s="140">
        <f t="shared" si="11"/>
        <v>9134.2000000000007</v>
      </c>
    </row>
    <row r="724" spans="1:7" ht="16.5" customHeight="1" x14ac:dyDescent="0.2">
      <c r="A724" s="161" t="s">
        <v>4451</v>
      </c>
      <c r="B724" s="149" t="s">
        <v>4452</v>
      </c>
      <c r="C724" s="141">
        <v>1023.1</v>
      </c>
      <c r="D724" s="141">
        <v>0</v>
      </c>
      <c r="E724" s="326">
        <v>4287</v>
      </c>
      <c r="F724" s="326">
        <v>2252.5</v>
      </c>
      <c r="G724" s="140">
        <f t="shared" si="11"/>
        <v>7562.6</v>
      </c>
    </row>
    <row r="725" spans="1:7" ht="16.5" customHeight="1" x14ac:dyDescent="0.2">
      <c r="A725" s="161" t="s">
        <v>4453</v>
      </c>
      <c r="B725" s="149" t="s">
        <v>4454</v>
      </c>
      <c r="C725" s="141">
        <v>12.7</v>
      </c>
      <c r="D725" s="141">
        <v>0</v>
      </c>
      <c r="E725" s="326">
        <v>4238.1000000000004</v>
      </c>
      <c r="F725" s="326">
        <v>1748.1</v>
      </c>
      <c r="G725" s="140">
        <f t="shared" si="11"/>
        <v>5998.9</v>
      </c>
    </row>
    <row r="726" spans="1:7" ht="16.5" customHeight="1" x14ac:dyDescent="0.2">
      <c r="A726" s="161" t="s">
        <v>4455</v>
      </c>
      <c r="B726" s="149" t="s">
        <v>4456</v>
      </c>
      <c r="C726" s="141">
        <v>3212.3</v>
      </c>
      <c r="D726" s="141">
        <v>0</v>
      </c>
      <c r="E726" s="326">
        <v>9718.9</v>
      </c>
      <c r="F726" s="326">
        <v>4350.7</v>
      </c>
      <c r="G726" s="140">
        <f t="shared" si="11"/>
        <v>17281.900000000001</v>
      </c>
    </row>
    <row r="727" spans="1:7" ht="16.5" customHeight="1" x14ac:dyDescent="0.2">
      <c r="A727" s="161" t="s">
        <v>4457</v>
      </c>
      <c r="B727" s="149" t="s">
        <v>4458</v>
      </c>
      <c r="C727" s="141">
        <v>1987.2</v>
      </c>
      <c r="D727" s="141">
        <v>0</v>
      </c>
      <c r="E727" s="326">
        <v>4590.8</v>
      </c>
      <c r="F727" s="326">
        <v>2993.1</v>
      </c>
      <c r="G727" s="140">
        <f t="shared" si="11"/>
        <v>9571.1</v>
      </c>
    </row>
    <row r="728" spans="1:7" ht="16.5" customHeight="1" x14ac:dyDescent="0.2">
      <c r="A728" s="161" t="s">
        <v>4459</v>
      </c>
      <c r="B728" s="149" t="s">
        <v>4460</v>
      </c>
      <c r="C728" s="141">
        <v>2043.3</v>
      </c>
      <c r="D728" s="141">
        <v>0</v>
      </c>
      <c r="E728" s="326">
        <v>6259.4</v>
      </c>
      <c r="F728" s="326">
        <v>2862.2</v>
      </c>
      <c r="G728" s="140">
        <f t="shared" si="11"/>
        <v>11164.899999999998</v>
      </c>
    </row>
    <row r="729" spans="1:7" ht="16.5" customHeight="1" x14ac:dyDescent="0.2">
      <c r="A729" s="161" t="s">
        <v>4461</v>
      </c>
      <c r="B729" s="149" t="s">
        <v>4462</v>
      </c>
      <c r="C729" s="141">
        <v>945.5</v>
      </c>
      <c r="D729" s="141">
        <v>0</v>
      </c>
      <c r="E729" s="326">
        <v>4254.3999999999996</v>
      </c>
      <c r="F729" s="326">
        <v>1698</v>
      </c>
      <c r="G729" s="140">
        <f t="shared" si="11"/>
        <v>6897.9</v>
      </c>
    </row>
    <row r="730" spans="1:7" ht="16.5" customHeight="1" x14ac:dyDescent="0.2">
      <c r="A730" s="161" t="s">
        <v>4463</v>
      </c>
      <c r="B730" s="149" t="s">
        <v>4464</v>
      </c>
      <c r="C730" s="141">
        <v>773.6</v>
      </c>
      <c r="D730" s="141">
        <v>0</v>
      </c>
      <c r="E730" s="326">
        <v>4140.3</v>
      </c>
      <c r="F730" s="326">
        <v>1893.8</v>
      </c>
      <c r="G730" s="140">
        <f t="shared" si="11"/>
        <v>6807.7000000000007</v>
      </c>
    </row>
    <row r="731" spans="1:7" ht="16.5" customHeight="1" x14ac:dyDescent="0.2">
      <c r="A731" s="161" t="s">
        <v>4465</v>
      </c>
      <c r="B731" s="149" t="s">
        <v>4466</v>
      </c>
      <c r="C731" s="141">
        <v>1556.1</v>
      </c>
      <c r="D731" s="141">
        <v>0</v>
      </c>
      <c r="E731" s="326">
        <v>10907.3</v>
      </c>
      <c r="F731" s="326">
        <v>6409.1</v>
      </c>
      <c r="G731" s="140">
        <f t="shared" si="11"/>
        <v>18872.5</v>
      </c>
    </row>
    <row r="732" spans="1:7" ht="16.5" customHeight="1" x14ac:dyDescent="0.2">
      <c r="A732" s="161" t="s">
        <v>4467</v>
      </c>
      <c r="B732" s="149" t="s">
        <v>4468</v>
      </c>
      <c r="C732" s="141">
        <v>0</v>
      </c>
      <c r="D732" s="141">
        <v>138.9</v>
      </c>
      <c r="E732" s="326">
        <v>4822.3999999999996</v>
      </c>
      <c r="F732" s="326">
        <v>2051.6</v>
      </c>
      <c r="G732" s="140">
        <f t="shared" si="11"/>
        <v>7012.9</v>
      </c>
    </row>
    <row r="733" spans="1:7" ht="16.5" customHeight="1" x14ac:dyDescent="0.2">
      <c r="A733" s="146" t="s">
        <v>4469</v>
      </c>
      <c r="B733" s="149" t="s">
        <v>4470</v>
      </c>
      <c r="C733" s="141">
        <v>2504.9</v>
      </c>
      <c r="D733" s="141">
        <v>0</v>
      </c>
      <c r="E733" s="326">
        <v>7873</v>
      </c>
      <c r="F733" s="326">
        <v>4061.1</v>
      </c>
      <c r="G733" s="140">
        <f t="shared" si="11"/>
        <v>14439</v>
      </c>
    </row>
    <row r="734" spans="1:7" ht="16.5" customHeight="1" x14ac:dyDescent="0.2">
      <c r="A734" s="161" t="s">
        <v>4471</v>
      </c>
      <c r="B734" s="149" t="s">
        <v>4472</v>
      </c>
      <c r="C734" s="141">
        <v>1815.6</v>
      </c>
      <c r="D734" s="141">
        <v>0</v>
      </c>
      <c r="E734" s="326">
        <v>7409.7</v>
      </c>
      <c r="F734" s="326">
        <v>4685.8999999999996</v>
      </c>
      <c r="G734" s="140">
        <f t="shared" si="11"/>
        <v>13911.199999999999</v>
      </c>
    </row>
    <row r="735" spans="1:7" ht="16.5" customHeight="1" x14ac:dyDescent="0.2">
      <c r="A735" s="161" t="s">
        <v>4473</v>
      </c>
      <c r="B735" s="149" t="s">
        <v>4474</v>
      </c>
      <c r="C735" s="141">
        <v>1052.5999999999999</v>
      </c>
      <c r="D735" s="141">
        <v>0</v>
      </c>
      <c r="E735" s="326">
        <v>4063.1</v>
      </c>
      <c r="F735" s="326">
        <v>1374.4</v>
      </c>
      <c r="G735" s="140">
        <f t="shared" si="11"/>
        <v>6490.1</v>
      </c>
    </row>
    <row r="736" spans="1:7" ht="16.5" customHeight="1" x14ac:dyDescent="0.2">
      <c r="A736" s="161" t="s">
        <v>4475</v>
      </c>
      <c r="B736" s="149" t="s">
        <v>4476</v>
      </c>
      <c r="C736" s="141">
        <v>1729.4</v>
      </c>
      <c r="D736" s="141">
        <v>0</v>
      </c>
      <c r="E736" s="326">
        <v>4875.7</v>
      </c>
      <c r="F736" s="326">
        <v>2162.5</v>
      </c>
      <c r="G736" s="140">
        <f t="shared" si="11"/>
        <v>8767.6</v>
      </c>
    </row>
    <row r="737" spans="1:7" s="163" customFormat="1" ht="16.5" customHeight="1" x14ac:dyDescent="0.2">
      <c r="A737" s="146" t="s">
        <v>4477</v>
      </c>
      <c r="B737" s="149" t="s">
        <v>4478</v>
      </c>
      <c r="C737" s="141">
        <v>639.79999999999995</v>
      </c>
      <c r="D737" s="141">
        <v>0</v>
      </c>
      <c r="E737" s="326">
        <v>2930.7</v>
      </c>
      <c r="F737" s="326">
        <v>1358</v>
      </c>
      <c r="G737" s="140">
        <f t="shared" si="11"/>
        <v>4928.5</v>
      </c>
    </row>
    <row r="738" spans="1:7" ht="16.5" customHeight="1" x14ac:dyDescent="0.2">
      <c r="A738" s="161" t="s">
        <v>4479</v>
      </c>
      <c r="B738" s="149" t="s">
        <v>4480</v>
      </c>
      <c r="C738" s="141">
        <v>2879.9</v>
      </c>
      <c r="D738" s="141">
        <v>0</v>
      </c>
      <c r="E738" s="326">
        <v>9780.2999999999993</v>
      </c>
      <c r="F738" s="326">
        <v>4471.1000000000004</v>
      </c>
      <c r="G738" s="140">
        <f t="shared" si="11"/>
        <v>17131.3</v>
      </c>
    </row>
    <row r="739" spans="1:7" ht="16.5" customHeight="1" x14ac:dyDescent="0.2">
      <c r="A739" s="161" t="s">
        <v>4481</v>
      </c>
      <c r="B739" s="149" t="s">
        <v>4482</v>
      </c>
      <c r="C739" s="141">
        <v>269.60000000000002</v>
      </c>
      <c r="D739" s="141">
        <v>0</v>
      </c>
      <c r="E739" s="326">
        <v>2070</v>
      </c>
      <c r="F739" s="326">
        <v>1012.6999999999999</v>
      </c>
      <c r="G739" s="140">
        <f t="shared" si="11"/>
        <v>3352.2999999999997</v>
      </c>
    </row>
    <row r="740" spans="1:7" ht="16.5" customHeight="1" x14ac:dyDescent="0.2">
      <c r="A740" s="161" t="s">
        <v>4483</v>
      </c>
      <c r="B740" s="149" t="s">
        <v>4484</v>
      </c>
      <c r="C740" s="141">
        <v>4512.6000000000004</v>
      </c>
      <c r="D740" s="141">
        <v>0</v>
      </c>
      <c r="E740" s="326">
        <v>12555.7</v>
      </c>
      <c r="F740" s="326">
        <v>7315.7</v>
      </c>
      <c r="G740" s="140">
        <f t="shared" si="11"/>
        <v>24384.000000000004</v>
      </c>
    </row>
    <row r="741" spans="1:7" ht="16.5" customHeight="1" x14ac:dyDescent="0.2">
      <c r="A741" s="161" t="s">
        <v>4485</v>
      </c>
      <c r="B741" s="149" t="s">
        <v>4486</v>
      </c>
      <c r="C741" s="141">
        <v>1903</v>
      </c>
      <c r="D741" s="141">
        <v>0</v>
      </c>
      <c r="E741" s="326">
        <v>8126.1</v>
      </c>
      <c r="F741" s="326">
        <v>3541.3</v>
      </c>
      <c r="G741" s="140">
        <f t="shared" si="11"/>
        <v>13570.400000000001</v>
      </c>
    </row>
    <row r="742" spans="1:7" ht="16.5" customHeight="1" x14ac:dyDescent="0.2">
      <c r="A742" s="161" t="s">
        <v>4487</v>
      </c>
      <c r="B742" s="149" t="s">
        <v>4488</v>
      </c>
      <c r="C742" s="141">
        <v>2611.5</v>
      </c>
      <c r="D742" s="141">
        <v>0</v>
      </c>
      <c r="E742" s="326">
        <v>15982.5</v>
      </c>
      <c r="F742" s="326">
        <v>3766.7</v>
      </c>
      <c r="G742" s="140">
        <f t="shared" ref="G742:G804" si="12">C742+D742+E742+F742</f>
        <v>22360.7</v>
      </c>
    </row>
    <row r="743" spans="1:7" ht="16.5" customHeight="1" x14ac:dyDescent="0.2">
      <c r="A743" s="161" t="s">
        <v>4489</v>
      </c>
      <c r="B743" s="149" t="s">
        <v>2943</v>
      </c>
      <c r="C743" s="141">
        <v>1110.8</v>
      </c>
      <c r="D743" s="141">
        <v>0</v>
      </c>
      <c r="E743" s="326">
        <v>2983</v>
      </c>
      <c r="F743" s="326">
        <v>1442</v>
      </c>
      <c r="G743" s="140">
        <f t="shared" si="12"/>
        <v>5535.8</v>
      </c>
    </row>
    <row r="744" spans="1:7" ht="16.5" customHeight="1" x14ac:dyDescent="0.2">
      <c r="A744" s="146" t="s">
        <v>2944</v>
      </c>
      <c r="B744" s="149" t="s">
        <v>2945</v>
      </c>
      <c r="C744" s="141">
        <v>0</v>
      </c>
      <c r="D744" s="141">
        <v>2</v>
      </c>
      <c r="E744" s="326">
        <v>4125.6000000000004</v>
      </c>
      <c r="F744" s="326">
        <v>2315.5</v>
      </c>
      <c r="G744" s="140">
        <f t="shared" si="12"/>
        <v>6443.1</v>
      </c>
    </row>
    <row r="745" spans="1:7" ht="16.5" customHeight="1" x14ac:dyDescent="0.2">
      <c r="A745" s="161" t="s">
        <v>2946</v>
      </c>
      <c r="B745" s="149" t="s">
        <v>2947</v>
      </c>
      <c r="C745" s="141">
        <v>972.7</v>
      </c>
      <c r="D745" s="141">
        <v>0</v>
      </c>
      <c r="E745" s="326">
        <v>5973</v>
      </c>
      <c r="F745" s="326">
        <v>2598.1</v>
      </c>
      <c r="G745" s="140">
        <f t="shared" si="12"/>
        <v>9543.7999999999993</v>
      </c>
    </row>
    <row r="746" spans="1:7" ht="16.5" customHeight="1" x14ac:dyDescent="0.2">
      <c r="A746" s="161" t="s">
        <v>2948</v>
      </c>
      <c r="B746" s="149" t="s">
        <v>2949</v>
      </c>
      <c r="C746" s="141">
        <v>3441.5</v>
      </c>
      <c r="D746" s="141">
        <v>0</v>
      </c>
      <c r="E746" s="326">
        <v>7699.3</v>
      </c>
      <c r="F746" s="326">
        <v>4316.8999999999996</v>
      </c>
      <c r="G746" s="140">
        <f t="shared" si="12"/>
        <v>15457.699999999999</v>
      </c>
    </row>
    <row r="747" spans="1:7" ht="16.5" customHeight="1" x14ac:dyDescent="0.2">
      <c r="A747" s="161" t="s">
        <v>2950</v>
      </c>
      <c r="B747" s="149" t="s">
        <v>2951</v>
      </c>
      <c r="C747" s="141">
        <v>786.4</v>
      </c>
      <c r="D747" s="141">
        <v>0</v>
      </c>
      <c r="E747" s="326">
        <v>3410.3</v>
      </c>
      <c r="F747" s="326">
        <v>2217.1</v>
      </c>
      <c r="G747" s="140">
        <f t="shared" si="12"/>
        <v>6413.7999999999993</v>
      </c>
    </row>
    <row r="748" spans="1:7" ht="16.5" customHeight="1" x14ac:dyDescent="0.2">
      <c r="A748" s="146" t="s">
        <v>2952</v>
      </c>
      <c r="B748" s="149" t="s">
        <v>2953</v>
      </c>
      <c r="C748" s="141">
        <v>2042.7</v>
      </c>
      <c r="D748" s="141">
        <v>0</v>
      </c>
      <c r="E748" s="326">
        <v>6445.6</v>
      </c>
      <c r="F748" s="326">
        <v>3288.5</v>
      </c>
      <c r="G748" s="140">
        <f t="shared" si="12"/>
        <v>11776.800000000001</v>
      </c>
    </row>
    <row r="749" spans="1:7" ht="16.5" customHeight="1" x14ac:dyDescent="0.2">
      <c r="A749" s="161" t="s">
        <v>2954</v>
      </c>
      <c r="B749" s="149" t="s">
        <v>2955</v>
      </c>
      <c r="C749" s="141">
        <v>3078.1</v>
      </c>
      <c r="D749" s="141">
        <v>0</v>
      </c>
      <c r="E749" s="326">
        <v>7041.8</v>
      </c>
      <c r="F749" s="326">
        <v>3593.5</v>
      </c>
      <c r="G749" s="140">
        <f t="shared" si="12"/>
        <v>13713.4</v>
      </c>
    </row>
    <row r="750" spans="1:7" ht="16.5" customHeight="1" x14ac:dyDescent="0.2">
      <c r="A750" s="161" t="s">
        <v>2956</v>
      </c>
      <c r="B750" s="149" t="s">
        <v>2957</v>
      </c>
      <c r="C750" s="141">
        <v>1268.3</v>
      </c>
      <c r="D750" s="141">
        <v>0</v>
      </c>
      <c r="E750" s="326">
        <v>4825</v>
      </c>
      <c r="F750" s="326">
        <v>2107.9</v>
      </c>
      <c r="G750" s="140">
        <f t="shared" si="12"/>
        <v>8201.2000000000007</v>
      </c>
    </row>
    <row r="751" spans="1:7" ht="16.5" customHeight="1" x14ac:dyDescent="0.2">
      <c r="A751" s="146" t="s">
        <v>2958</v>
      </c>
      <c r="B751" s="149" t="s">
        <v>2959</v>
      </c>
      <c r="C751" s="141">
        <v>0</v>
      </c>
      <c r="D751" s="141">
        <v>0</v>
      </c>
      <c r="E751" s="326">
        <v>7686.5</v>
      </c>
      <c r="F751" s="326">
        <v>6723.4</v>
      </c>
      <c r="G751" s="140">
        <f t="shared" si="12"/>
        <v>14409.9</v>
      </c>
    </row>
    <row r="752" spans="1:7" ht="16.5" customHeight="1" x14ac:dyDescent="0.2">
      <c r="A752" s="161" t="s">
        <v>2960</v>
      </c>
      <c r="B752" s="149" t="s">
        <v>2961</v>
      </c>
      <c r="C752" s="141">
        <v>3155.5</v>
      </c>
      <c r="D752" s="141">
        <v>0</v>
      </c>
      <c r="E752" s="326">
        <v>9992.2000000000007</v>
      </c>
      <c r="F752" s="326">
        <v>3832.5</v>
      </c>
      <c r="G752" s="140">
        <f t="shared" si="12"/>
        <v>16980.2</v>
      </c>
    </row>
    <row r="753" spans="1:7" ht="16.5" customHeight="1" x14ac:dyDescent="0.2">
      <c r="A753" s="161" t="s">
        <v>2962</v>
      </c>
      <c r="B753" s="149" t="s">
        <v>2963</v>
      </c>
      <c r="C753" s="141">
        <v>1034</v>
      </c>
      <c r="D753" s="141">
        <v>0</v>
      </c>
      <c r="E753" s="326">
        <v>3143.9</v>
      </c>
      <c r="F753" s="326">
        <v>1599</v>
      </c>
      <c r="G753" s="140">
        <f t="shared" si="12"/>
        <v>5776.9</v>
      </c>
    </row>
    <row r="754" spans="1:7" ht="16.5" customHeight="1" x14ac:dyDescent="0.2">
      <c r="A754" s="161" t="s">
        <v>2964</v>
      </c>
      <c r="B754" s="149" t="s">
        <v>2965</v>
      </c>
      <c r="C754" s="141">
        <v>0</v>
      </c>
      <c r="D754" s="141">
        <v>822.4</v>
      </c>
      <c r="E754" s="326">
        <v>2944.1</v>
      </c>
      <c r="F754" s="326">
        <v>1888.8</v>
      </c>
      <c r="G754" s="140">
        <f t="shared" si="12"/>
        <v>5655.3</v>
      </c>
    </row>
    <row r="755" spans="1:7" ht="16.5" customHeight="1" x14ac:dyDescent="0.2">
      <c r="A755" s="161" t="s">
        <v>2966</v>
      </c>
      <c r="B755" s="149" t="s">
        <v>2967</v>
      </c>
      <c r="C755" s="141">
        <v>0</v>
      </c>
      <c r="D755" s="141">
        <v>0</v>
      </c>
      <c r="E755" s="326">
        <v>4409.3999999999996</v>
      </c>
      <c r="F755" s="326">
        <v>3161.5</v>
      </c>
      <c r="G755" s="140">
        <f t="shared" si="12"/>
        <v>7570.9</v>
      </c>
    </row>
    <row r="756" spans="1:7" ht="16.5" customHeight="1" x14ac:dyDescent="0.2">
      <c r="A756" s="161" t="s">
        <v>2968</v>
      </c>
      <c r="B756" s="149" t="s">
        <v>2969</v>
      </c>
      <c r="C756" s="141">
        <v>627.9</v>
      </c>
      <c r="D756" s="141">
        <v>0</v>
      </c>
      <c r="E756" s="326">
        <v>4922.8</v>
      </c>
      <c r="F756" s="326">
        <v>1122</v>
      </c>
      <c r="G756" s="140">
        <f t="shared" si="12"/>
        <v>6672.7</v>
      </c>
    </row>
    <row r="757" spans="1:7" ht="16.5" customHeight="1" x14ac:dyDescent="0.2">
      <c r="A757" s="161" t="s">
        <v>2970</v>
      </c>
      <c r="B757" s="149" t="s">
        <v>2971</v>
      </c>
      <c r="C757" s="141">
        <v>0</v>
      </c>
      <c r="D757" s="141">
        <v>0</v>
      </c>
      <c r="E757" s="326">
        <v>6647.5</v>
      </c>
      <c r="F757" s="326">
        <v>4064.2</v>
      </c>
      <c r="G757" s="140">
        <f t="shared" si="12"/>
        <v>10711.7</v>
      </c>
    </row>
    <row r="758" spans="1:7" ht="16.5" customHeight="1" x14ac:dyDescent="0.2">
      <c r="A758" s="161" t="s">
        <v>2972</v>
      </c>
      <c r="B758" s="149" t="s">
        <v>2973</v>
      </c>
      <c r="C758" s="141">
        <v>0</v>
      </c>
      <c r="D758" s="141">
        <v>0</v>
      </c>
      <c r="E758" s="326">
        <v>2559.1999999999998</v>
      </c>
      <c r="F758" s="326">
        <v>1639.6</v>
      </c>
      <c r="G758" s="140">
        <f t="shared" si="12"/>
        <v>4198.7999999999993</v>
      </c>
    </row>
    <row r="759" spans="1:7" ht="16.5" customHeight="1" x14ac:dyDescent="0.2">
      <c r="A759" s="161" t="s">
        <v>2974</v>
      </c>
      <c r="B759" s="149" t="s">
        <v>2975</v>
      </c>
      <c r="C759" s="141">
        <v>1349.3</v>
      </c>
      <c r="D759" s="141">
        <v>0</v>
      </c>
      <c r="E759" s="326">
        <v>4466.3</v>
      </c>
      <c r="F759" s="326">
        <v>2286.3000000000002</v>
      </c>
      <c r="G759" s="140">
        <f t="shared" si="12"/>
        <v>8101.9000000000005</v>
      </c>
    </row>
    <row r="760" spans="1:7" ht="16.5" customHeight="1" x14ac:dyDescent="0.2">
      <c r="A760" s="161" t="s">
        <v>2976</v>
      </c>
      <c r="B760" s="149" t="s">
        <v>2977</v>
      </c>
      <c r="C760" s="141">
        <v>1768.9</v>
      </c>
      <c r="D760" s="141">
        <v>0</v>
      </c>
      <c r="E760" s="326">
        <v>5182.1000000000004</v>
      </c>
      <c r="F760" s="326">
        <v>3520.2</v>
      </c>
      <c r="G760" s="140">
        <f t="shared" si="12"/>
        <v>10471.200000000001</v>
      </c>
    </row>
    <row r="761" spans="1:7" ht="16.5" customHeight="1" x14ac:dyDescent="0.2">
      <c r="A761" s="161" t="s">
        <v>2978</v>
      </c>
      <c r="B761" s="149" t="s">
        <v>2979</v>
      </c>
      <c r="C761" s="141">
        <v>743.4</v>
      </c>
      <c r="D761" s="141">
        <v>0</v>
      </c>
      <c r="E761" s="326">
        <v>1505.3</v>
      </c>
      <c r="F761" s="326">
        <v>1233.0999999999999</v>
      </c>
      <c r="G761" s="140">
        <f t="shared" si="12"/>
        <v>3481.7999999999997</v>
      </c>
    </row>
    <row r="762" spans="1:7" ht="16.5" customHeight="1" x14ac:dyDescent="0.2">
      <c r="A762" s="161" t="s">
        <v>2980</v>
      </c>
      <c r="B762" s="149" t="s">
        <v>2981</v>
      </c>
      <c r="C762" s="141">
        <v>1080.3</v>
      </c>
      <c r="D762" s="141">
        <v>0</v>
      </c>
      <c r="E762" s="326">
        <v>7726.4</v>
      </c>
      <c r="F762" s="326">
        <v>2536.6999999999998</v>
      </c>
      <c r="G762" s="140">
        <f t="shared" si="12"/>
        <v>11343.399999999998</v>
      </c>
    </row>
    <row r="763" spans="1:7" ht="16.5" customHeight="1" x14ac:dyDescent="0.2">
      <c r="A763" s="161" t="s">
        <v>2982</v>
      </c>
      <c r="B763" s="149" t="s">
        <v>2983</v>
      </c>
      <c r="C763" s="141">
        <v>0</v>
      </c>
      <c r="D763" s="141">
        <v>127.5</v>
      </c>
      <c r="E763" s="326">
        <v>6145.3</v>
      </c>
      <c r="F763" s="326">
        <v>3032.6</v>
      </c>
      <c r="G763" s="140">
        <f t="shared" si="12"/>
        <v>9305.4</v>
      </c>
    </row>
    <row r="764" spans="1:7" ht="16.5" customHeight="1" x14ac:dyDescent="0.2">
      <c r="A764" s="161" t="s">
        <v>2984</v>
      </c>
      <c r="B764" s="149" t="s">
        <v>2985</v>
      </c>
      <c r="C764" s="141">
        <v>3305</v>
      </c>
      <c r="D764" s="141">
        <v>0</v>
      </c>
      <c r="E764" s="326">
        <v>9354.4</v>
      </c>
      <c r="F764" s="326">
        <v>4147.8999999999996</v>
      </c>
      <c r="G764" s="140">
        <f t="shared" si="12"/>
        <v>16807.3</v>
      </c>
    </row>
    <row r="765" spans="1:7" ht="16.5" customHeight="1" x14ac:dyDescent="0.2">
      <c r="A765" s="161" t="s">
        <v>2986</v>
      </c>
      <c r="B765" s="149" t="s">
        <v>2987</v>
      </c>
      <c r="C765" s="141">
        <v>492.9</v>
      </c>
      <c r="D765" s="141">
        <v>0</v>
      </c>
      <c r="E765" s="326">
        <v>4939.1000000000004</v>
      </c>
      <c r="F765" s="326">
        <v>2451.6</v>
      </c>
      <c r="G765" s="140">
        <f t="shared" si="12"/>
        <v>7883.6</v>
      </c>
    </row>
    <row r="766" spans="1:7" ht="16.5" customHeight="1" x14ac:dyDescent="0.2">
      <c r="A766" s="161" t="s">
        <v>2988</v>
      </c>
      <c r="B766" s="149" t="s">
        <v>2989</v>
      </c>
      <c r="C766" s="141">
        <v>0</v>
      </c>
      <c r="D766" s="141">
        <v>144.69999999999999</v>
      </c>
      <c r="E766" s="326">
        <v>4103</v>
      </c>
      <c r="F766" s="326">
        <v>2153.3000000000002</v>
      </c>
      <c r="G766" s="140">
        <f t="shared" si="12"/>
        <v>6401</v>
      </c>
    </row>
    <row r="767" spans="1:7" ht="16.5" customHeight="1" x14ac:dyDescent="0.2">
      <c r="A767" s="161" t="s">
        <v>2990</v>
      </c>
      <c r="B767" s="149" t="s">
        <v>2991</v>
      </c>
      <c r="C767" s="141">
        <v>85.2</v>
      </c>
      <c r="D767" s="141">
        <v>0</v>
      </c>
      <c r="E767" s="326">
        <v>2784.2</v>
      </c>
      <c r="F767" s="326">
        <v>1090.5999999999999</v>
      </c>
      <c r="G767" s="140">
        <f t="shared" si="12"/>
        <v>3959.9999999999995</v>
      </c>
    </row>
    <row r="768" spans="1:7" ht="16.5" customHeight="1" x14ac:dyDescent="0.2">
      <c r="A768" s="161" t="s">
        <v>2992</v>
      </c>
      <c r="B768" s="149" t="s">
        <v>2993</v>
      </c>
      <c r="C768" s="141">
        <v>2935.7</v>
      </c>
      <c r="D768" s="141">
        <v>0</v>
      </c>
      <c r="E768" s="326">
        <v>5925.9</v>
      </c>
      <c r="F768" s="326">
        <v>3597.9</v>
      </c>
      <c r="G768" s="140">
        <f t="shared" si="12"/>
        <v>12459.499999999998</v>
      </c>
    </row>
    <row r="769" spans="1:7" ht="16.5" customHeight="1" x14ac:dyDescent="0.2">
      <c r="A769" s="161" t="s">
        <v>2994</v>
      </c>
      <c r="B769" s="149" t="s">
        <v>4144</v>
      </c>
      <c r="C769" s="141">
        <v>1048.4000000000001</v>
      </c>
      <c r="D769" s="141">
        <v>0</v>
      </c>
      <c r="E769" s="326">
        <v>4466.3</v>
      </c>
      <c r="F769" s="326">
        <v>2098.6</v>
      </c>
      <c r="G769" s="140">
        <f t="shared" si="12"/>
        <v>7613.3000000000011</v>
      </c>
    </row>
    <row r="770" spans="1:7" ht="16.5" customHeight="1" x14ac:dyDescent="0.2">
      <c r="A770" s="137" t="s">
        <v>4145</v>
      </c>
      <c r="B770" s="149" t="s">
        <v>4146</v>
      </c>
      <c r="C770" s="141">
        <v>2099.3000000000002</v>
      </c>
      <c r="D770" s="141">
        <v>0</v>
      </c>
      <c r="E770" s="326">
        <v>6074.6</v>
      </c>
      <c r="F770" s="326">
        <v>3651.4</v>
      </c>
      <c r="G770" s="140">
        <f t="shared" si="12"/>
        <v>11825.300000000001</v>
      </c>
    </row>
    <row r="771" spans="1:7" ht="16.5" customHeight="1" x14ac:dyDescent="0.2">
      <c r="A771" s="161" t="s">
        <v>4147</v>
      </c>
      <c r="B771" s="149" t="s">
        <v>4148</v>
      </c>
      <c r="C771" s="141">
        <v>1073.2</v>
      </c>
      <c r="D771" s="141">
        <v>0</v>
      </c>
      <c r="E771" s="326">
        <v>5950.7</v>
      </c>
      <c r="F771" s="326">
        <v>3903.5</v>
      </c>
      <c r="G771" s="140">
        <f t="shared" si="12"/>
        <v>10927.4</v>
      </c>
    </row>
    <row r="772" spans="1:7" ht="16.5" customHeight="1" x14ac:dyDescent="0.2">
      <c r="A772" s="161" t="s">
        <v>4149</v>
      </c>
      <c r="B772" s="149" t="s">
        <v>4150</v>
      </c>
      <c r="C772" s="141">
        <v>1976.7</v>
      </c>
      <c r="D772" s="141">
        <v>0</v>
      </c>
      <c r="E772" s="326">
        <v>9690</v>
      </c>
      <c r="F772" s="326">
        <v>4783.3</v>
      </c>
      <c r="G772" s="140">
        <f t="shared" si="12"/>
        <v>16450</v>
      </c>
    </row>
    <row r="773" spans="1:7" ht="16.5" customHeight="1" x14ac:dyDescent="0.2">
      <c r="A773" s="162">
        <v>15507000000</v>
      </c>
      <c r="B773" s="143" t="s">
        <v>4151</v>
      </c>
      <c r="C773" s="144">
        <v>886.8</v>
      </c>
      <c r="D773" s="144">
        <v>0</v>
      </c>
      <c r="E773" s="327">
        <v>2478.3000000000002</v>
      </c>
      <c r="F773" s="327">
        <v>1524.2</v>
      </c>
      <c r="G773" s="140">
        <f t="shared" si="12"/>
        <v>4889.3</v>
      </c>
    </row>
    <row r="774" spans="1:7" ht="16.5" customHeight="1" x14ac:dyDescent="0.2">
      <c r="A774" s="161" t="s">
        <v>4152</v>
      </c>
      <c r="B774" s="149" t="s">
        <v>4153</v>
      </c>
      <c r="C774" s="141">
        <v>679.9</v>
      </c>
      <c r="D774" s="141">
        <v>0</v>
      </c>
      <c r="E774" s="326">
        <v>4328.8</v>
      </c>
      <c r="F774" s="326">
        <v>1337.2</v>
      </c>
      <c r="G774" s="140">
        <f t="shared" si="12"/>
        <v>6345.9</v>
      </c>
    </row>
    <row r="775" spans="1:7" ht="16.5" customHeight="1" x14ac:dyDescent="0.2">
      <c r="A775" s="161" t="s">
        <v>4154</v>
      </c>
      <c r="B775" s="149" t="s">
        <v>4155</v>
      </c>
      <c r="C775" s="141">
        <v>0</v>
      </c>
      <c r="D775" s="141">
        <v>1948.4</v>
      </c>
      <c r="E775" s="326">
        <v>6053.2</v>
      </c>
      <c r="F775" s="326">
        <v>3484.8</v>
      </c>
      <c r="G775" s="140">
        <f t="shared" si="12"/>
        <v>11486.400000000001</v>
      </c>
    </row>
    <row r="776" spans="1:7" ht="16.5" customHeight="1" x14ac:dyDescent="0.2">
      <c r="A776" s="161" t="s">
        <v>4156</v>
      </c>
      <c r="B776" s="149" t="s">
        <v>4157</v>
      </c>
      <c r="C776" s="141">
        <v>178.7</v>
      </c>
      <c r="D776" s="141">
        <v>0</v>
      </c>
      <c r="E776" s="326">
        <v>6447.6</v>
      </c>
      <c r="F776" s="326">
        <v>2811.9</v>
      </c>
      <c r="G776" s="140">
        <f t="shared" si="12"/>
        <v>9438.2000000000007</v>
      </c>
    </row>
    <row r="777" spans="1:7" ht="16.5" customHeight="1" x14ac:dyDescent="0.2">
      <c r="A777" s="164">
        <v>15508000000</v>
      </c>
      <c r="B777" s="149" t="s">
        <v>4158</v>
      </c>
      <c r="C777" s="141">
        <v>248.4</v>
      </c>
      <c r="D777" s="141">
        <v>0</v>
      </c>
      <c r="E777" s="326">
        <v>4205.5</v>
      </c>
      <c r="F777" s="326">
        <v>1361</v>
      </c>
      <c r="G777" s="140">
        <f t="shared" si="12"/>
        <v>5814.9</v>
      </c>
    </row>
    <row r="778" spans="1:7" ht="16.5" customHeight="1" x14ac:dyDescent="0.2">
      <c r="A778" s="161" t="s">
        <v>4159</v>
      </c>
      <c r="B778" s="149" t="s">
        <v>4160</v>
      </c>
      <c r="C778" s="141">
        <v>1549.7</v>
      </c>
      <c r="D778" s="141">
        <v>0</v>
      </c>
      <c r="E778" s="326">
        <v>4982.3</v>
      </c>
      <c r="F778" s="326">
        <v>1937.3</v>
      </c>
      <c r="G778" s="140">
        <f t="shared" si="12"/>
        <v>8469.2999999999993</v>
      </c>
    </row>
    <row r="779" spans="1:7" ht="16.5" customHeight="1" x14ac:dyDescent="0.2">
      <c r="A779" s="161" t="s">
        <v>4162</v>
      </c>
      <c r="B779" s="149" t="s">
        <v>4163</v>
      </c>
      <c r="C779" s="141">
        <v>46095.6</v>
      </c>
      <c r="D779" s="141">
        <v>0</v>
      </c>
      <c r="E779" s="326">
        <v>161864.1</v>
      </c>
      <c r="F779" s="326">
        <v>752599.00000000012</v>
      </c>
      <c r="G779" s="140">
        <f t="shared" si="12"/>
        <v>960558.70000000019</v>
      </c>
    </row>
    <row r="780" spans="1:7" ht="16.5" customHeight="1" x14ac:dyDescent="0.2">
      <c r="A780" s="161" t="s">
        <v>4164</v>
      </c>
      <c r="B780" s="149" t="s">
        <v>4165</v>
      </c>
      <c r="C780" s="141">
        <v>69437.7</v>
      </c>
      <c r="D780" s="141">
        <v>0</v>
      </c>
      <c r="E780" s="326">
        <v>191147.5</v>
      </c>
      <c r="F780" s="326">
        <v>487469.29999999993</v>
      </c>
      <c r="G780" s="140">
        <f t="shared" si="12"/>
        <v>748054.5</v>
      </c>
    </row>
    <row r="781" spans="1:7" ht="16.5" customHeight="1" x14ac:dyDescent="0.2">
      <c r="A781" s="166" t="s">
        <v>4166</v>
      </c>
      <c r="B781" s="149" t="s">
        <v>326</v>
      </c>
      <c r="C781" s="167">
        <v>0</v>
      </c>
      <c r="D781" s="167">
        <v>392048.9</v>
      </c>
      <c r="E781" s="167">
        <v>421734.1</v>
      </c>
      <c r="F781" s="167">
        <v>1551668.8999999997</v>
      </c>
      <c r="G781" s="140">
        <f t="shared" si="12"/>
        <v>2365451.8999999994</v>
      </c>
    </row>
    <row r="782" spans="1:7" ht="16.5" customHeight="1" x14ac:dyDescent="0.2">
      <c r="A782" s="161" t="s">
        <v>327</v>
      </c>
      <c r="B782" s="149" t="s">
        <v>328</v>
      </c>
      <c r="C782" s="167">
        <v>0</v>
      </c>
      <c r="D782" s="167">
        <v>65816</v>
      </c>
      <c r="E782" s="167">
        <v>314385.2</v>
      </c>
      <c r="F782" s="167">
        <v>963376.09999999986</v>
      </c>
      <c r="G782" s="140">
        <f t="shared" si="12"/>
        <v>1343577.2999999998</v>
      </c>
    </row>
    <row r="783" spans="1:7" ht="16.5" customHeight="1" x14ac:dyDescent="0.2">
      <c r="A783" s="161" t="s">
        <v>329</v>
      </c>
      <c r="B783" s="149" t="s">
        <v>330</v>
      </c>
      <c r="C783" s="141">
        <v>39994.699999999997</v>
      </c>
      <c r="D783" s="141">
        <v>0</v>
      </c>
      <c r="E783" s="326">
        <v>154635.6</v>
      </c>
      <c r="F783" s="326">
        <v>597634.79999999993</v>
      </c>
      <c r="G783" s="140">
        <f t="shared" si="12"/>
        <v>792265.09999999986</v>
      </c>
    </row>
    <row r="784" spans="1:7" ht="16.5" customHeight="1" x14ac:dyDescent="0.2">
      <c r="A784" s="161" t="s">
        <v>331</v>
      </c>
      <c r="B784" s="149" t="s">
        <v>332</v>
      </c>
      <c r="C784" s="141">
        <v>99510.7</v>
      </c>
      <c r="D784" s="141">
        <v>0</v>
      </c>
      <c r="E784" s="326">
        <v>100431.7</v>
      </c>
      <c r="F784" s="326">
        <v>589091.20000000007</v>
      </c>
      <c r="G784" s="140">
        <f t="shared" si="12"/>
        <v>789033.60000000009</v>
      </c>
    </row>
    <row r="785" spans="1:7" ht="16.5" customHeight="1" x14ac:dyDescent="0.2">
      <c r="A785" s="161" t="s">
        <v>333</v>
      </c>
      <c r="B785" s="149" t="s">
        <v>334</v>
      </c>
      <c r="C785" s="167">
        <v>0</v>
      </c>
      <c r="D785" s="167">
        <v>40872.9</v>
      </c>
      <c r="E785" s="167">
        <v>392853.6</v>
      </c>
      <c r="F785" s="167">
        <v>876739.99999999977</v>
      </c>
      <c r="G785" s="140">
        <f t="shared" si="12"/>
        <v>1310466.4999999998</v>
      </c>
    </row>
    <row r="786" spans="1:7" ht="16.5" customHeight="1" x14ac:dyDescent="0.2">
      <c r="A786" s="161" t="s">
        <v>335</v>
      </c>
      <c r="B786" s="149" t="s">
        <v>336</v>
      </c>
      <c r="C786" s="141">
        <v>101005</v>
      </c>
      <c r="D786" s="141">
        <v>0</v>
      </c>
      <c r="E786" s="326">
        <v>136080.1</v>
      </c>
      <c r="F786" s="326">
        <v>672203.59999999986</v>
      </c>
      <c r="G786" s="140">
        <f t="shared" si="12"/>
        <v>909288.69999999984</v>
      </c>
    </row>
    <row r="787" spans="1:7" ht="16.5" customHeight="1" x14ac:dyDescent="0.2">
      <c r="A787" s="161" t="s">
        <v>337</v>
      </c>
      <c r="B787" s="149" t="s">
        <v>338</v>
      </c>
      <c r="C787" s="141">
        <v>0</v>
      </c>
      <c r="D787" s="141">
        <v>45023.7</v>
      </c>
      <c r="E787" s="326">
        <v>112481.3</v>
      </c>
      <c r="F787" s="326">
        <v>810574.79999999993</v>
      </c>
      <c r="G787" s="140">
        <f t="shared" si="12"/>
        <v>968079.79999999993</v>
      </c>
    </row>
    <row r="788" spans="1:7" ht="16.5" customHeight="1" x14ac:dyDescent="0.2">
      <c r="A788" s="161" t="s">
        <v>339</v>
      </c>
      <c r="B788" s="149" t="s">
        <v>340</v>
      </c>
      <c r="C788" s="141">
        <v>23950.400000000001</v>
      </c>
      <c r="D788" s="141">
        <v>0</v>
      </c>
      <c r="E788" s="326">
        <v>140011.5</v>
      </c>
      <c r="F788" s="326">
        <v>463267.4</v>
      </c>
      <c r="G788" s="140">
        <f t="shared" si="12"/>
        <v>627229.30000000005</v>
      </c>
    </row>
    <row r="789" spans="1:7" ht="16.5" customHeight="1" x14ac:dyDescent="0.2">
      <c r="A789" s="161" t="s">
        <v>341</v>
      </c>
      <c r="B789" s="149" t="s">
        <v>342</v>
      </c>
      <c r="C789" s="141">
        <v>15132</v>
      </c>
      <c r="D789" s="141">
        <v>0</v>
      </c>
      <c r="E789" s="326">
        <v>286184.8</v>
      </c>
      <c r="F789" s="326">
        <v>346021.80000000005</v>
      </c>
      <c r="G789" s="140">
        <f t="shared" si="12"/>
        <v>647338.60000000009</v>
      </c>
    </row>
    <row r="790" spans="1:7" ht="16.5" customHeight="1" x14ac:dyDescent="0.2">
      <c r="A790" s="161" t="s">
        <v>343</v>
      </c>
      <c r="B790" s="149" t="s">
        <v>344</v>
      </c>
      <c r="C790" s="141">
        <v>15859</v>
      </c>
      <c r="D790" s="141">
        <v>0</v>
      </c>
      <c r="E790" s="326">
        <v>278420.2</v>
      </c>
      <c r="F790" s="326">
        <v>1177424.5999999999</v>
      </c>
      <c r="G790" s="140">
        <f t="shared" si="12"/>
        <v>1471703.7999999998</v>
      </c>
    </row>
    <row r="791" spans="1:7" ht="16.5" customHeight="1" x14ac:dyDescent="0.2">
      <c r="A791" s="161" t="s">
        <v>345</v>
      </c>
      <c r="B791" s="149" t="s">
        <v>346</v>
      </c>
      <c r="C791" s="141">
        <v>34823.300000000003</v>
      </c>
      <c r="D791" s="141">
        <v>0</v>
      </c>
      <c r="E791" s="326">
        <v>257393</v>
      </c>
      <c r="F791" s="326">
        <v>548778.10000000009</v>
      </c>
      <c r="G791" s="140">
        <f t="shared" si="12"/>
        <v>840994.40000000014</v>
      </c>
    </row>
    <row r="792" spans="1:7" ht="16.5" customHeight="1" x14ac:dyDescent="0.2">
      <c r="A792" s="161" t="s">
        <v>347</v>
      </c>
      <c r="B792" s="149" t="s">
        <v>348</v>
      </c>
      <c r="C792" s="141">
        <v>13012</v>
      </c>
      <c r="D792" s="141">
        <v>0</v>
      </c>
      <c r="E792" s="326">
        <v>292454.3</v>
      </c>
      <c r="F792" s="326">
        <v>1144289.3999999999</v>
      </c>
      <c r="G792" s="140">
        <f t="shared" si="12"/>
        <v>1449755.7</v>
      </c>
    </row>
    <row r="793" spans="1:7" ht="16.5" customHeight="1" x14ac:dyDescent="0.2">
      <c r="A793" s="161" t="s">
        <v>349</v>
      </c>
      <c r="B793" s="149" t="s">
        <v>350</v>
      </c>
      <c r="C793" s="141">
        <v>0</v>
      </c>
      <c r="D793" s="141">
        <v>19351.8</v>
      </c>
      <c r="E793" s="326">
        <v>192358.39999999999</v>
      </c>
      <c r="F793" s="326">
        <v>674205.4</v>
      </c>
      <c r="G793" s="140">
        <f t="shared" si="12"/>
        <v>885915.6</v>
      </c>
    </row>
    <row r="794" spans="1:7" ht="16.5" customHeight="1" x14ac:dyDescent="0.2">
      <c r="A794" s="161" t="s">
        <v>351</v>
      </c>
      <c r="B794" s="149" t="s">
        <v>1683</v>
      </c>
      <c r="C794" s="141">
        <v>58492.3</v>
      </c>
      <c r="D794" s="141">
        <v>0</v>
      </c>
      <c r="E794" s="326">
        <v>169740.5</v>
      </c>
      <c r="F794" s="326">
        <v>532444.6</v>
      </c>
      <c r="G794" s="140">
        <f t="shared" si="12"/>
        <v>760677.39999999991</v>
      </c>
    </row>
    <row r="795" spans="1:7" ht="16.5" customHeight="1" x14ac:dyDescent="0.2">
      <c r="A795" s="161" t="s">
        <v>1684</v>
      </c>
      <c r="B795" s="149" t="s">
        <v>1685</v>
      </c>
      <c r="C795" s="141">
        <v>13019.5</v>
      </c>
      <c r="D795" s="141">
        <v>0</v>
      </c>
      <c r="E795" s="326">
        <v>123504.3</v>
      </c>
      <c r="F795" s="326">
        <v>543223.70000000007</v>
      </c>
      <c r="G795" s="140">
        <f t="shared" si="12"/>
        <v>679747.5</v>
      </c>
    </row>
    <row r="796" spans="1:7" ht="16.5" customHeight="1" x14ac:dyDescent="0.2">
      <c r="A796" s="161" t="s">
        <v>1686</v>
      </c>
      <c r="B796" s="149" t="s">
        <v>1687</v>
      </c>
      <c r="C796" s="141">
        <v>54096.9</v>
      </c>
      <c r="D796" s="141">
        <v>0</v>
      </c>
      <c r="E796" s="326">
        <v>110357.4</v>
      </c>
      <c r="F796" s="326">
        <v>499092.50000000006</v>
      </c>
      <c r="G796" s="140">
        <f t="shared" si="12"/>
        <v>663546.80000000005</v>
      </c>
    </row>
    <row r="797" spans="1:7" ht="16.5" customHeight="1" x14ac:dyDescent="0.2">
      <c r="A797" s="161" t="s">
        <v>1688</v>
      </c>
      <c r="B797" s="149" t="s">
        <v>1689</v>
      </c>
      <c r="C797" s="141">
        <v>0</v>
      </c>
      <c r="D797" s="141">
        <v>12237</v>
      </c>
      <c r="E797" s="326">
        <v>314508.40000000002</v>
      </c>
      <c r="F797" s="326">
        <v>1277828.5999999999</v>
      </c>
      <c r="G797" s="140">
        <f t="shared" si="12"/>
        <v>1604574</v>
      </c>
    </row>
    <row r="798" spans="1:7" ht="16.5" customHeight="1" x14ac:dyDescent="0.2">
      <c r="A798" s="161" t="s">
        <v>1690</v>
      </c>
      <c r="B798" s="149" t="s">
        <v>1691</v>
      </c>
      <c r="C798" s="141">
        <v>61244.4</v>
      </c>
      <c r="D798" s="141">
        <v>0</v>
      </c>
      <c r="E798" s="326">
        <v>173637.7</v>
      </c>
      <c r="F798" s="326">
        <v>496911.2</v>
      </c>
      <c r="G798" s="140">
        <f t="shared" si="12"/>
        <v>731793.3</v>
      </c>
    </row>
    <row r="799" spans="1:7" ht="16.5" customHeight="1" x14ac:dyDescent="0.2">
      <c r="A799" s="161" t="s">
        <v>1692</v>
      </c>
      <c r="B799" s="149" t="s">
        <v>1693</v>
      </c>
      <c r="C799" s="141">
        <v>45044.5</v>
      </c>
      <c r="D799" s="141">
        <v>0</v>
      </c>
      <c r="E799" s="326">
        <v>182625</v>
      </c>
      <c r="F799" s="326">
        <v>625214.30000000005</v>
      </c>
      <c r="G799" s="140">
        <f t="shared" si="12"/>
        <v>852883.8</v>
      </c>
    </row>
    <row r="800" spans="1:7" ht="16.5" customHeight="1" x14ac:dyDescent="0.2">
      <c r="A800" s="161" t="s">
        <v>1694</v>
      </c>
      <c r="B800" s="149" t="s">
        <v>1695</v>
      </c>
      <c r="C800" s="141">
        <v>26135.9</v>
      </c>
      <c r="D800" s="141">
        <v>0</v>
      </c>
      <c r="E800" s="326">
        <v>173591.2</v>
      </c>
      <c r="F800" s="326">
        <v>626943.19999999995</v>
      </c>
      <c r="G800" s="140">
        <f t="shared" si="12"/>
        <v>826670.29999999993</v>
      </c>
    </row>
    <row r="801" spans="1:7" ht="16.5" customHeight="1" x14ac:dyDescent="0.2">
      <c r="A801" s="161" t="s">
        <v>1696</v>
      </c>
      <c r="B801" s="149" t="s">
        <v>1697</v>
      </c>
      <c r="C801" s="141">
        <v>77942.7</v>
      </c>
      <c r="D801" s="141">
        <v>0</v>
      </c>
      <c r="E801" s="326">
        <v>95764.4</v>
      </c>
      <c r="F801" s="326">
        <v>415811.7</v>
      </c>
      <c r="G801" s="140">
        <f t="shared" si="12"/>
        <v>589518.80000000005</v>
      </c>
    </row>
    <row r="802" spans="1:7" ht="16.5" customHeight="1" x14ac:dyDescent="0.2">
      <c r="A802" s="161" t="s">
        <v>1698</v>
      </c>
      <c r="B802" s="149" t="s">
        <v>1699</v>
      </c>
      <c r="C802" s="141">
        <v>31854.2</v>
      </c>
      <c r="D802" s="141">
        <v>0</v>
      </c>
      <c r="E802" s="326">
        <v>138739.29999999999</v>
      </c>
      <c r="F802" s="326">
        <v>523929.60000000003</v>
      </c>
      <c r="G802" s="140">
        <f t="shared" si="12"/>
        <v>694523.10000000009</v>
      </c>
    </row>
    <row r="803" spans="1:7" ht="16.5" customHeight="1" x14ac:dyDescent="0.2">
      <c r="A803" s="161" t="s">
        <v>1700</v>
      </c>
      <c r="B803" s="149" t="s">
        <v>512</v>
      </c>
      <c r="C803" s="169">
        <v>0</v>
      </c>
      <c r="D803" s="169">
        <v>0</v>
      </c>
      <c r="E803" s="169">
        <v>2226941.2999999998</v>
      </c>
      <c r="F803" s="169">
        <v>3094638.1</v>
      </c>
      <c r="G803" s="140">
        <f t="shared" si="12"/>
        <v>5321579.4000000004</v>
      </c>
    </row>
    <row r="804" spans="1:7" ht="24" customHeight="1" x14ac:dyDescent="0.2">
      <c r="A804" s="170"/>
      <c r="B804" s="171" t="s">
        <v>1701</v>
      </c>
      <c r="C804" s="172">
        <f>SUM(C11:C803)+96107.5</f>
        <v>4840266.7000000048</v>
      </c>
      <c r="D804" s="172">
        <f>SUM(D11:D803)</f>
        <v>3114876.5</v>
      </c>
      <c r="E804" s="331">
        <v>44894696.5</v>
      </c>
      <c r="F804" s="172">
        <f>SUM(F11:F803)+1311901.5</f>
        <v>44443760.70000001</v>
      </c>
      <c r="G804" s="140">
        <f t="shared" si="12"/>
        <v>97293600.400000006</v>
      </c>
    </row>
    <row r="806" spans="1:7" ht="13.7" customHeight="1" x14ac:dyDescent="0.2">
      <c r="C806" s="173"/>
      <c r="D806" s="173"/>
      <c r="E806" s="173"/>
      <c r="F806" s="173"/>
    </row>
    <row r="808" spans="1:7" x14ac:dyDescent="0.2">
      <c r="E808" s="140"/>
      <c r="F808" s="140"/>
    </row>
  </sheetData>
  <mergeCells count="7">
    <mergeCell ref="C9:F9"/>
    <mergeCell ref="A9:A10"/>
    <mergeCell ref="B9:B10"/>
    <mergeCell ref="D4:F4"/>
    <mergeCell ref="D5:F5"/>
    <mergeCell ref="D6:F6"/>
    <mergeCell ref="B7:F7"/>
  </mergeCells>
  <phoneticPr fontId="26" type="noConversion"/>
  <pageMargins left="1.0236220472440944" right="0" top="0.31496062992125984" bottom="0.43307086614173229" header="0.23622047244094491" footer="0.15748031496062992"/>
  <pageSetup paperSize="9" scale="60" orientation="portrait"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90"/>
  <sheetViews>
    <sheetView showZeros="0" topLeftCell="D1" zoomScale="75" zoomScaleNormal="75" zoomScaleSheetLayoutView="75" workbookViewId="0">
      <pane xSplit="2" ySplit="13" topLeftCell="F14" activePane="bottomRight" state="frozen"/>
      <selection activeCell="F808" sqref="F808"/>
      <selection pane="topRight" activeCell="F808" sqref="F808"/>
      <selection pane="bottomLeft" activeCell="F808" sqref="F808"/>
      <selection pane="bottomRight" activeCell="K14" sqref="K14:L38"/>
    </sheetView>
  </sheetViews>
  <sheetFormatPr defaultColWidth="9.1640625" defaultRowHeight="12.75" x14ac:dyDescent="0.2"/>
  <cols>
    <col min="1" max="1" width="0.33203125" style="174" hidden="1" customWidth="1"/>
    <col min="2" max="2" width="4.33203125" style="174" hidden="1" customWidth="1"/>
    <col min="3" max="3" width="1.1640625" style="174" hidden="1" customWidth="1"/>
    <col min="4" max="4" width="18.83203125" style="174" customWidth="1"/>
    <col min="5" max="5" width="60.33203125" style="174" customWidth="1"/>
    <col min="6" max="6" width="19" style="174" customWidth="1"/>
    <col min="7" max="7" width="19.33203125" style="174" customWidth="1"/>
    <col min="8" max="8" width="19.5" style="174" customWidth="1"/>
    <col min="9" max="9" width="19.1640625" style="174" customWidth="1"/>
    <col min="10" max="10" width="22.33203125" style="174" customWidth="1"/>
    <col min="11" max="11" width="24.6640625" style="174" customWidth="1"/>
    <col min="12" max="13" width="22" style="174" customWidth="1"/>
    <col min="14" max="15" width="22" style="178" customWidth="1"/>
    <col min="16" max="16" width="22" style="174" customWidth="1"/>
    <col min="17" max="17" width="25.33203125" style="174" customWidth="1"/>
    <col min="18" max="18" width="19.33203125" style="174" customWidth="1"/>
    <col min="19" max="19" width="21.1640625" style="174" customWidth="1"/>
    <col min="20" max="20" width="19" style="174" customWidth="1"/>
    <col min="21" max="21" width="18.33203125" style="174" customWidth="1"/>
    <col min="22" max="22" width="20.6640625" style="174" customWidth="1"/>
    <col min="23" max="23" width="18.33203125" style="174" customWidth="1"/>
    <col min="24" max="24" width="23.5" style="174" customWidth="1"/>
    <col min="25" max="16384" width="9.1640625" style="174"/>
  </cols>
  <sheetData>
    <row r="2" spans="1:24" ht="15" x14ac:dyDescent="0.2">
      <c r="A2" s="174" t="s">
        <v>4492</v>
      </c>
      <c r="D2" s="332" t="s">
        <v>4494</v>
      </c>
      <c r="E2" s="332"/>
      <c r="F2" s="332"/>
      <c r="G2" s="332"/>
    </row>
    <row r="3" spans="1:24" ht="15" x14ac:dyDescent="0.2">
      <c r="D3" s="332"/>
      <c r="E3" s="332"/>
      <c r="F3" s="332"/>
      <c r="G3" s="332"/>
    </row>
    <row r="4" spans="1:24" ht="20.25" customHeight="1" x14ac:dyDescent="0.2">
      <c r="E4" s="175"/>
      <c r="F4" s="175"/>
      <c r="G4" s="175"/>
      <c r="H4" s="175"/>
      <c r="J4" s="497" t="s">
        <v>4007</v>
      </c>
      <c r="K4" s="497"/>
      <c r="L4" s="177"/>
      <c r="M4" s="176"/>
    </row>
    <row r="5" spans="1:24" ht="15.75" customHeight="1" x14ac:dyDescent="0.2">
      <c r="E5" s="175"/>
      <c r="F5" s="175"/>
      <c r="G5" s="175"/>
      <c r="H5" s="175"/>
      <c r="J5" s="497" t="s">
        <v>837</v>
      </c>
      <c r="K5" s="497"/>
      <c r="L5" s="177"/>
      <c r="M5" s="176"/>
    </row>
    <row r="6" spans="1:24" ht="27" customHeight="1" x14ac:dyDescent="0.2">
      <c r="E6" s="175"/>
      <c r="F6" s="175"/>
      <c r="G6" s="175"/>
      <c r="H6" s="175"/>
      <c r="J6" s="498" t="s">
        <v>838</v>
      </c>
      <c r="K6" s="498"/>
      <c r="L6" s="179"/>
      <c r="M6" s="179"/>
      <c r="N6" s="179"/>
    </row>
    <row r="7" spans="1:24" ht="14.25" customHeight="1" x14ac:dyDescent="0.2">
      <c r="E7" s="175"/>
      <c r="F7" s="175"/>
      <c r="G7" s="175"/>
      <c r="H7" s="175"/>
      <c r="I7" s="177"/>
    </row>
    <row r="8" spans="1:24" ht="13.7" customHeight="1" x14ac:dyDescent="0.2">
      <c r="E8" s="175"/>
      <c r="F8" s="175"/>
      <c r="G8" s="180"/>
      <c r="H8" s="180"/>
      <c r="I8" s="177"/>
    </row>
    <row r="9" spans="1:24" ht="81" customHeight="1" x14ac:dyDescent="0.3">
      <c r="A9" s="181"/>
      <c r="B9" s="181"/>
      <c r="D9" s="182"/>
      <c r="E9" s="182"/>
      <c r="F9" s="499" t="s">
        <v>4008</v>
      </c>
      <c r="G9" s="499"/>
      <c r="H9" s="499"/>
      <c r="I9" s="499"/>
      <c r="J9" s="499"/>
      <c r="K9" s="499"/>
      <c r="L9" s="183"/>
      <c r="M9" s="183"/>
      <c r="N9" s="183"/>
    </row>
    <row r="10" spans="1:24" ht="18" customHeight="1" x14ac:dyDescent="0.2">
      <c r="A10" s="184"/>
      <c r="B10" s="184"/>
      <c r="C10" s="184"/>
      <c r="D10" s="184"/>
      <c r="J10" s="185"/>
      <c r="K10" s="186" t="s">
        <v>1360</v>
      </c>
      <c r="L10" s="185"/>
      <c r="M10" s="185"/>
    </row>
    <row r="11" spans="1:24" ht="26.45" customHeight="1" x14ac:dyDescent="0.2">
      <c r="A11" s="508" t="s">
        <v>839</v>
      </c>
      <c r="B11" s="508"/>
      <c r="C11" s="509" t="s">
        <v>840</v>
      </c>
      <c r="D11" s="496" t="s">
        <v>841</v>
      </c>
      <c r="E11" s="496" t="s">
        <v>842</v>
      </c>
      <c r="F11" s="500" t="s">
        <v>1973</v>
      </c>
      <c r="G11" s="503" t="s">
        <v>1703</v>
      </c>
      <c r="H11" s="504"/>
      <c r="I11" s="507" t="s">
        <v>1704</v>
      </c>
      <c r="J11" s="507"/>
      <c r="K11" s="507"/>
      <c r="L11" s="507"/>
      <c r="M11" s="507"/>
      <c r="N11" s="507"/>
      <c r="O11" s="507"/>
      <c r="P11" s="507"/>
      <c r="Q11" s="507"/>
      <c r="R11" s="507"/>
      <c r="S11" s="507"/>
      <c r="T11" s="507"/>
      <c r="U11" s="507"/>
      <c r="V11" s="507"/>
      <c r="W11" s="507"/>
      <c r="X11" s="507"/>
    </row>
    <row r="12" spans="1:24" ht="25.5" customHeight="1" x14ac:dyDescent="0.2">
      <c r="A12" s="510" t="s">
        <v>844</v>
      </c>
      <c r="B12" s="510" t="s">
        <v>845</v>
      </c>
      <c r="C12" s="509"/>
      <c r="D12" s="496"/>
      <c r="E12" s="496"/>
      <c r="F12" s="501"/>
      <c r="G12" s="505"/>
      <c r="H12" s="506"/>
      <c r="I12" s="511" t="s">
        <v>1705</v>
      </c>
      <c r="J12" s="512"/>
      <c r="K12" s="512"/>
      <c r="L12" s="512"/>
      <c r="M12" s="512"/>
      <c r="N12" s="512"/>
      <c r="O12" s="512"/>
      <c r="P12" s="512"/>
      <c r="Q12" s="512"/>
      <c r="R12" s="512"/>
      <c r="S12" s="512"/>
      <c r="T12" s="512"/>
      <c r="U12" s="513"/>
      <c r="V12" s="493" t="s">
        <v>1706</v>
      </c>
      <c r="W12" s="494"/>
      <c r="X12" s="495"/>
    </row>
    <row r="13" spans="1:24" ht="409.5" customHeight="1" x14ac:dyDescent="0.2">
      <c r="A13" s="510"/>
      <c r="B13" s="510"/>
      <c r="C13" s="509"/>
      <c r="D13" s="496"/>
      <c r="E13" s="496"/>
      <c r="F13" s="502"/>
      <c r="G13" s="187" t="s">
        <v>1707</v>
      </c>
      <c r="H13" s="188" t="s">
        <v>1708</v>
      </c>
      <c r="I13" s="189" t="s">
        <v>1709</v>
      </c>
      <c r="J13" s="190" t="s">
        <v>1710</v>
      </c>
      <c r="K13" s="189" t="s">
        <v>1711</v>
      </c>
      <c r="L13" s="190" t="s">
        <v>1712</v>
      </c>
      <c r="M13" s="189" t="s">
        <v>1713</v>
      </c>
      <c r="N13" s="189" t="s">
        <v>1714</v>
      </c>
      <c r="O13" s="189" t="s">
        <v>1715</v>
      </c>
      <c r="P13" s="189" t="s">
        <v>1716</v>
      </c>
      <c r="Q13" s="190" t="s">
        <v>1717</v>
      </c>
      <c r="R13" s="189" t="s">
        <v>504</v>
      </c>
      <c r="S13" s="189" t="s">
        <v>505</v>
      </c>
      <c r="T13" s="189" t="s">
        <v>506</v>
      </c>
      <c r="U13" s="189" t="s">
        <v>507</v>
      </c>
      <c r="V13" s="189" t="s">
        <v>508</v>
      </c>
      <c r="W13" s="189" t="s">
        <v>509</v>
      </c>
      <c r="X13" s="189" t="s">
        <v>510</v>
      </c>
    </row>
    <row r="14" spans="1:24" ht="29.25" customHeight="1" x14ac:dyDescent="0.2">
      <c r="A14" s="191" t="s">
        <v>862</v>
      </c>
      <c r="B14" s="151" t="s">
        <v>4161</v>
      </c>
      <c r="C14" s="165">
        <v>0</v>
      </c>
      <c r="D14" s="192" t="s">
        <v>4162</v>
      </c>
      <c r="E14" s="193" t="s">
        <v>4163</v>
      </c>
      <c r="F14" s="193"/>
      <c r="G14" s="194"/>
      <c r="H14" s="194"/>
      <c r="I14" s="194"/>
      <c r="J14" s="333">
        <v>34552.9</v>
      </c>
      <c r="K14" s="333">
        <v>1820398.5</v>
      </c>
      <c r="L14" s="333">
        <v>1700806.4</v>
      </c>
      <c r="M14" s="194">
        <v>122850.5</v>
      </c>
      <c r="N14" s="194">
        <v>711.8</v>
      </c>
      <c r="O14" s="194">
        <v>4950.7</v>
      </c>
      <c r="P14" s="194"/>
      <c r="Q14" s="194"/>
      <c r="R14" s="194"/>
      <c r="S14" s="194"/>
      <c r="T14" s="194"/>
      <c r="U14" s="194"/>
      <c r="V14" s="194">
        <v>13482</v>
      </c>
      <c r="W14" s="194"/>
      <c r="X14" s="194"/>
    </row>
    <row r="15" spans="1:24" ht="29.25" customHeight="1" x14ac:dyDescent="0.2">
      <c r="A15" s="191" t="s">
        <v>851</v>
      </c>
      <c r="B15" s="151" t="s">
        <v>4161</v>
      </c>
      <c r="C15" s="165">
        <v>0</v>
      </c>
      <c r="D15" s="192" t="s">
        <v>4164</v>
      </c>
      <c r="E15" s="193" t="s">
        <v>4165</v>
      </c>
      <c r="F15" s="193"/>
      <c r="G15" s="194"/>
      <c r="H15" s="194"/>
      <c r="I15" s="194"/>
      <c r="J15" s="333">
        <v>16136.6</v>
      </c>
      <c r="K15" s="333">
        <v>1853053.7</v>
      </c>
      <c r="L15" s="333">
        <v>964959.7</v>
      </c>
      <c r="M15" s="194">
        <v>56474.400000000001</v>
      </c>
      <c r="N15" s="194">
        <v>460.9</v>
      </c>
      <c r="O15" s="194">
        <v>3049.6</v>
      </c>
      <c r="P15" s="194"/>
      <c r="Q15" s="194"/>
      <c r="R15" s="194"/>
      <c r="S15" s="194"/>
      <c r="T15" s="194"/>
      <c r="U15" s="194"/>
      <c r="V15" s="194">
        <v>16500.5</v>
      </c>
      <c r="W15" s="194"/>
      <c r="X15" s="194"/>
    </row>
    <row r="16" spans="1:24" ht="37.35" customHeight="1" x14ac:dyDescent="0.2">
      <c r="A16" s="191" t="s">
        <v>873</v>
      </c>
      <c r="B16" s="151" t="s">
        <v>4161</v>
      </c>
      <c r="C16" s="165">
        <v>0</v>
      </c>
      <c r="D16" s="195" t="s">
        <v>4166</v>
      </c>
      <c r="E16" s="193" t="s">
        <v>326</v>
      </c>
      <c r="F16" s="193"/>
      <c r="G16" s="194"/>
      <c r="H16" s="194"/>
      <c r="I16" s="194"/>
      <c r="J16" s="333">
        <v>89889</v>
      </c>
      <c r="K16" s="333">
        <v>3245061.5</v>
      </c>
      <c r="L16" s="333">
        <v>3021397.2</v>
      </c>
      <c r="M16" s="194">
        <v>20808.099999999999</v>
      </c>
      <c r="N16" s="194">
        <v>1448.1</v>
      </c>
      <c r="O16" s="194">
        <v>13884.4</v>
      </c>
      <c r="P16" s="194"/>
      <c r="Q16" s="194"/>
      <c r="R16" s="194"/>
      <c r="S16" s="194"/>
      <c r="T16" s="194"/>
      <c r="U16" s="194"/>
      <c r="V16" s="194">
        <v>20125.3</v>
      </c>
      <c r="W16" s="194"/>
      <c r="X16" s="194"/>
    </row>
    <row r="17" spans="1:24" ht="29.25" customHeight="1" x14ac:dyDescent="0.2">
      <c r="A17" s="196" t="s">
        <v>848</v>
      </c>
      <c r="B17" s="151" t="s">
        <v>4161</v>
      </c>
      <c r="C17" s="165">
        <v>0</v>
      </c>
      <c r="D17" s="192" t="s">
        <v>327</v>
      </c>
      <c r="E17" s="193" t="s">
        <v>328</v>
      </c>
      <c r="F17" s="193"/>
      <c r="G17" s="194"/>
      <c r="H17" s="194"/>
      <c r="I17" s="194"/>
      <c r="J17" s="333">
        <v>27817</v>
      </c>
      <c r="K17" s="333">
        <v>2030580.4999999995</v>
      </c>
      <c r="L17" s="333">
        <v>1553506.2</v>
      </c>
      <c r="M17" s="194">
        <v>35096</v>
      </c>
      <c r="N17" s="194">
        <v>1899</v>
      </c>
      <c r="O17" s="194">
        <v>6495.9</v>
      </c>
      <c r="P17" s="194"/>
      <c r="Q17" s="194"/>
      <c r="R17" s="194"/>
      <c r="S17" s="194"/>
      <c r="T17" s="194"/>
      <c r="U17" s="194"/>
      <c r="V17" s="194"/>
      <c r="W17" s="194"/>
      <c r="X17" s="194"/>
    </row>
    <row r="18" spans="1:24" ht="29.25" customHeight="1" x14ac:dyDescent="0.2">
      <c r="A18" s="197" t="s">
        <v>855</v>
      </c>
      <c r="B18" s="151" t="s">
        <v>4161</v>
      </c>
      <c r="C18" s="165">
        <v>0</v>
      </c>
      <c r="D18" s="192" t="s">
        <v>329</v>
      </c>
      <c r="E18" s="193" t="s">
        <v>330</v>
      </c>
      <c r="F18" s="193"/>
      <c r="G18" s="194"/>
      <c r="H18" s="194"/>
      <c r="I18" s="194"/>
      <c r="J18" s="333">
        <v>29836.5</v>
      </c>
      <c r="K18" s="333">
        <v>1645228.6000000003</v>
      </c>
      <c r="L18" s="333">
        <v>1759874.8</v>
      </c>
      <c r="M18" s="194">
        <v>128402.3</v>
      </c>
      <c r="N18" s="194">
        <v>555.1</v>
      </c>
      <c r="O18" s="194">
        <v>4739.1000000000004</v>
      </c>
      <c r="P18" s="194"/>
      <c r="Q18" s="194"/>
      <c r="R18" s="194"/>
      <c r="S18" s="194"/>
      <c r="T18" s="194"/>
      <c r="U18" s="194"/>
      <c r="V18" s="194"/>
      <c r="W18" s="194"/>
      <c r="X18" s="194"/>
    </row>
    <row r="19" spans="1:24" ht="29.25" customHeight="1" x14ac:dyDescent="0.2">
      <c r="A19" s="191" t="s">
        <v>861</v>
      </c>
      <c r="B19" s="151" t="s">
        <v>4161</v>
      </c>
      <c r="C19" s="165">
        <v>0</v>
      </c>
      <c r="D19" s="192" t="s">
        <v>331</v>
      </c>
      <c r="E19" s="193" t="s">
        <v>332</v>
      </c>
      <c r="F19" s="193"/>
      <c r="G19" s="194"/>
      <c r="H19" s="194"/>
      <c r="I19" s="194"/>
      <c r="J19" s="333">
        <v>22783.3</v>
      </c>
      <c r="K19" s="333">
        <v>2179898.7000000002</v>
      </c>
      <c r="L19" s="333">
        <v>570476.19999999995</v>
      </c>
      <c r="M19" s="194">
        <v>34633.699999999997</v>
      </c>
      <c r="N19" s="194">
        <v>556.70000000000005</v>
      </c>
      <c r="O19" s="194">
        <v>3389.6</v>
      </c>
      <c r="P19" s="194"/>
      <c r="Q19" s="194"/>
      <c r="R19" s="194"/>
      <c r="S19" s="194"/>
      <c r="T19" s="194"/>
      <c r="U19" s="194"/>
      <c r="V19" s="194">
        <v>23805.3</v>
      </c>
      <c r="W19" s="194"/>
      <c r="X19" s="194"/>
    </row>
    <row r="20" spans="1:24" ht="29.25" customHeight="1" x14ac:dyDescent="0.2">
      <c r="A20" s="191" t="s">
        <v>858</v>
      </c>
      <c r="B20" s="151" t="s">
        <v>4161</v>
      </c>
      <c r="C20" s="165">
        <v>0</v>
      </c>
      <c r="D20" s="192" t="s">
        <v>333</v>
      </c>
      <c r="E20" s="193" t="s">
        <v>334</v>
      </c>
      <c r="F20" s="193"/>
      <c r="G20" s="194"/>
      <c r="H20" s="194"/>
      <c r="I20" s="194"/>
      <c r="J20" s="333">
        <v>29745.3</v>
      </c>
      <c r="K20" s="333">
        <v>1752724.0999999999</v>
      </c>
      <c r="L20" s="333">
        <v>1258633.6000000001</v>
      </c>
      <c r="M20" s="194">
        <v>44532.1</v>
      </c>
      <c r="N20" s="194">
        <v>780.5</v>
      </c>
      <c r="O20" s="194">
        <v>7440.6</v>
      </c>
      <c r="P20" s="194"/>
      <c r="Q20" s="194"/>
      <c r="R20" s="194"/>
      <c r="S20" s="194"/>
      <c r="T20" s="194"/>
      <c r="U20" s="194"/>
      <c r="V20" s="194">
        <v>31014.5</v>
      </c>
      <c r="W20" s="194"/>
      <c r="X20" s="194"/>
    </row>
    <row r="21" spans="1:24" ht="42.75" customHeight="1" x14ac:dyDescent="0.2">
      <c r="A21" s="198" t="s">
        <v>868</v>
      </c>
      <c r="B21" s="168" t="s">
        <v>4161</v>
      </c>
      <c r="C21" s="165">
        <v>0</v>
      </c>
      <c r="D21" s="192" t="s">
        <v>335</v>
      </c>
      <c r="E21" s="193" t="s">
        <v>336</v>
      </c>
      <c r="F21" s="193"/>
      <c r="G21" s="194"/>
      <c r="H21" s="194"/>
      <c r="I21" s="194"/>
      <c r="J21" s="333">
        <v>9665.2999999999993</v>
      </c>
      <c r="K21" s="333">
        <v>2297692</v>
      </c>
      <c r="L21" s="333">
        <v>1792065</v>
      </c>
      <c r="M21" s="194">
        <v>24554.400000000001</v>
      </c>
      <c r="N21" s="194">
        <v>611</v>
      </c>
      <c r="O21" s="194">
        <v>4415.1000000000004</v>
      </c>
      <c r="P21" s="194"/>
      <c r="Q21" s="194"/>
      <c r="R21" s="194"/>
      <c r="S21" s="194"/>
      <c r="T21" s="194"/>
      <c r="U21" s="194"/>
      <c r="V21" s="194"/>
      <c r="W21" s="194"/>
      <c r="X21" s="194"/>
    </row>
    <row r="22" spans="1:24" ht="29.25" customHeight="1" x14ac:dyDescent="0.2">
      <c r="A22" s="198">
        <v>10</v>
      </c>
      <c r="B22" s="168" t="s">
        <v>4161</v>
      </c>
      <c r="C22" s="165">
        <v>0</v>
      </c>
      <c r="D22" s="192" t="s">
        <v>337</v>
      </c>
      <c r="E22" s="193" t="s">
        <v>338</v>
      </c>
      <c r="F22" s="193"/>
      <c r="G22" s="194"/>
      <c r="H22" s="194"/>
      <c r="I22" s="194"/>
      <c r="J22" s="333">
        <v>40891.9</v>
      </c>
      <c r="K22" s="333">
        <v>1742496.8</v>
      </c>
      <c r="L22" s="333">
        <v>2106573.2000000002</v>
      </c>
      <c r="M22" s="194">
        <v>24250.5</v>
      </c>
      <c r="N22" s="194">
        <v>764.2</v>
      </c>
      <c r="O22" s="194">
        <v>3864.1</v>
      </c>
      <c r="P22" s="194"/>
      <c r="Q22" s="194"/>
      <c r="R22" s="194"/>
      <c r="S22" s="194"/>
      <c r="T22" s="194"/>
      <c r="U22" s="194"/>
      <c r="V22" s="194"/>
      <c r="W22" s="194"/>
      <c r="X22" s="194"/>
    </row>
    <row r="23" spans="1:24" ht="29.25" customHeight="1" x14ac:dyDescent="0.2">
      <c r="A23" s="198">
        <v>11</v>
      </c>
      <c r="B23" s="168" t="s">
        <v>4161</v>
      </c>
      <c r="C23" s="165">
        <v>0</v>
      </c>
      <c r="D23" s="192" t="s">
        <v>339</v>
      </c>
      <c r="E23" s="193" t="s">
        <v>340</v>
      </c>
      <c r="F23" s="193"/>
      <c r="G23" s="194"/>
      <c r="H23" s="194"/>
      <c r="I23" s="194"/>
      <c r="J23" s="333">
        <v>35174.800000000003</v>
      </c>
      <c r="K23" s="333">
        <v>1169551.6999999997</v>
      </c>
      <c r="L23" s="333">
        <v>1214944.1000000001</v>
      </c>
      <c r="M23" s="194">
        <v>80341.399999999994</v>
      </c>
      <c r="N23" s="194">
        <v>433.4</v>
      </c>
      <c r="O23" s="194">
        <v>3736.4</v>
      </c>
      <c r="P23" s="194"/>
      <c r="Q23" s="194"/>
      <c r="R23" s="194"/>
      <c r="S23" s="194"/>
      <c r="T23" s="194"/>
      <c r="U23" s="194"/>
      <c r="V23" s="194"/>
      <c r="W23" s="194"/>
      <c r="X23" s="194"/>
    </row>
    <row r="24" spans="1:24" ht="29.25" customHeight="1" x14ac:dyDescent="0.2">
      <c r="A24" s="198">
        <v>12</v>
      </c>
      <c r="B24" s="168" t="s">
        <v>4161</v>
      </c>
      <c r="C24" s="165">
        <v>0</v>
      </c>
      <c r="D24" s="192" t="s">
        <v>341</v>
      </c>
      <c r="E24" s="193" t="s">
        <v>342</v>
      </c>
      <c r="F24" s="193"/>
      <c r="G24" s="194"/>
      <c r="H24" s="194"/>
      <c r="I24" s="194"/>
      <c r="J24" s="333">
        <v>14412.4</v>
      </c>
      <c r="K24" s="333">
        <v>764243.20000000007</v>
      </c>
      <c r="L24" s="333">
        <v>742818.1</v>
      </c>
      <c r="M24" s="194">
        <v>5678.3</v>
      </c>
      <c r="N24" s="194">
        <v>981.2</v>
      </c>
      <c r="O24" s="194">
        <v>2245.3000000000002</v>
      </c>
      <c r="P24" s="194"/>
      <c r="Q24" s="194"/>
      <c r="R24" s="194"/>
      <c r="S24" s="194"/>
      <c r="T24" s="194"/>
      <c r="U24" s="194"/>
      <c r="V24" s="194"/>
      <c r="W24" s="194"/>
      <c r="X24" s="194"/>
    </row>
    <row r="25" spans="1:24" ht="29.25" customHeight="1" x14ac:dyDescent="0.2">
      <c r="A25" s="197">
        <v>13</v>
      </c>
      <c r="B25" s="168" t="s">
        <v>4161</v>
      </c>
      <c r="C25" s="165">
        <v>0</v>
      </c>
      <c r="D25" s="192" t="s">
        <v>343</v>
      </c>
      <c r="E25" s="193" t="s">
        <v>344</v>
      </c>
      <c r="F25" s="193"/>
      <c r="G25" s="194"/>
      <c r="H25" s="194"/>
      <c r="I25" s="194"/>
      <c r="J25" s="333">
        <v>23407.200000000001</v>
      </c>
      <c r="K25" s="333">
        <v>3390283.4</v>
      </c>
      <c r="L25" s="333">
        <v>2498516</v>
      </c>
      <c r="M25" s="194">
        <v>29701.599999999999</v>
      </c>
      <c r="N25" s="194">
        <v>1121.5999999999999</v>
      </c>
      <c r="O25" s="194">
        <v>6612.8</v>
      </c>
      <c r="P25" s="194"/>
      <c r="Q25" s="194"/>
      <c r="R25" s="194"/>
      <c r="S25" s="194"/>
      <c r="T25" s="194"/>
      <c r="U25" s="194"/>
      <c r="V25" s="194">
        <v>31573.200000000001</v>
      </c>
      <c r="W25" s="194"/>
      <c r="X25" s="194"/>
    </row>
    <row r="26" spans="1:24" ht="29.25" customHeight="1" x14ac:dyDescent="0.2">
      <c r="A26" s="198">
        <v>14</v>
      </c>
      <c r="B26" s="168" t="s">
        <v>4161</v>
      </c>
      <c r="C26" s="165">
        <v>0</v>
      </c>
      <c r="D26" s="192" t="s">
        <v>345</v>
      </c>
      <c r="E26" s="193" t="s">
        <v>346</v>
      </c>
      <c r="F26" s="193"/>
      <c r="G26" s="194"/>
      <c r="H26" s="194"/>
      <c r="I26" s="194"/>
      <c r="J26" s="333">
        <v>29004.7</v>
      </c>
      <c r="K26" s="333">
        <v>1383159.2999999998</v>
      </c>
      <c r="L26" s="333">
        <v>644736.5</v>
      </c>
      <c r="M26" s="194">
        <v>40700.400000000001</v>
      </c>
      <c r="N26" s="194">
        <v>514.6</v>
      </c>
      <c r="O26" s="194">
        <v>5355.1</v>
      </c>
      <c r="P26" s="194"/>
      <c r="Q26" s="194"/>
      <c r="R26" s="194"/>
      <c r="S26" s="194"/>
      <c r="T26" s="194"/>
      <c r="U26" s="194"/>
      <c r="V26" s="194"/>
      <c r="W26" s="194"/>
      <c r="X26" s="194"/>
    </row>
    <row r="27" spans="1:24" ht="29.25" customHeight="1" x14ac:dyDescent="0.2">
      <c r="A27" s="198">
        <v>15</v>
      </c>
      <c r="B27" s="168" t="s">
        <v>4161</v>
      </c>
      <c r="C27" s="165">
        <v>0</v>
      </c>
      <c r="D27" s="192" t="s">
        <v>347</v>
      </c>
      <c r="E27" s="193" t="s">
        <v>348</v>
      </c>
      <c r="F27" s="193"/>
      <c r="G27" s="194"/>
      <c r="H27" s="194"/>
      <c r="I27" s="194"/>
      <c r="J27" s="333">
        <v>37612.6</v>
      </c>
      <c r="K27" s="333">
        <v>2798766.4999999995</v>
      </c>
      <c r="L27" s="333">
        <v>876605.7</v>
      </c>
      <c r="M27" s="194">
        <v>82654.3</v>
      </c>
      <c r="N27" s="194">
        <v>1059.0999999999999</v>
      </c>
      <c r="O27" s="194">
        <v>8799.7000000000007</v>
      </c>
      <c r="P27" s="194"/>
      <c r="Q27" s="194"/>
      <c r="R27" s="194"/>
      <c r="S27" s="194"/>
      <c r="T27" s="194"/>
      <c r="U27" s="194"/>
      <c r="V27" s="194"/>
      <c r="W27" s="194"/>
      <c r="X27" s="194"/>
    </row>
    <row r="28" spans="1:24" ht="29.25" customHeight="1" x14ac:dyDescent="0.2">
      <c r="A28" s="198">
        <v>16</v>
      </c>
      <c r="B28" s="168" t="s">
        <v>4161</v>
      </c>
      <c r="C28" s="165">
        <v>0</v>
      </c>
      <c r="D28" s="192" t="s">
        <v>349</v>
      </c>
      <c r="E28" s="193" t="s">
        <v>350</v>
      </c>
      <c r="F28" s="193"/>
      <c r="G28" s="194"/>
      <c r="H28" s="194"/>
      <c r="I28" s="194"/>
      <c r="J28" s="333">
        <v>27391.599999999999</v>
      </c>
      <c r="K28" s="333">
        <v>1420194.1</v>
      </c>
      <c r="L28" s="333">
        <v>2402541.2999999998</v>
      </c>
      <c r="M28" s="194">
        <v>18644.5</v>
      </c>
      <c r="N28" s="194">
        <v>640.4</v>
      </c>
      <c r="O28" s="194">
        <v>5561</v>
      </c>
      <c r="P28" s="194"/>
      <c r="Q28" s="194"/>
      <c r="R28" s="194"/>
      <c r="S28" s="194"/>
      <c r="T28" s="194"/>
      <c r="U28" s="194"/>
      <c r="V28" s="194">
        <v>20215.7</v>
      </c>
      <c r="W28" s="194"/>
      <c r="X28" s="194"/>
    </row>
    <row r="29" spans="1:24" ht="29.25" customHeight="1" x14ac:dyDescent="0.2">
      <c r="A29" s="198">
        <v>17</v>
      </c>
      <c r="B29" s="168" t="s">
        <v>4161</v>
      </c>
      <c r="C29" s="165">
        <v>0</v>
      </c>
      <c r="D29" s="192" t="s">
        <v>351</v>
      </c>
      <c r="E29" s="193" t="s">
        <v>1683</v>
      </c>
      <c r="F29" s="193"/>
      <c r="G29" s="194"/>
      <c r="H29" s="194"/>
      <c r="I29" s="194"/>
      <c r="J29" s="333">
        <v>16125.7</v>
      </c>
      <c r="K29" s="333">
        <v>2109158.7999999998</v>
      </c>
      <c r="L29" s="333">
        <v>1326547.5</v>
      </c>
      <c r="M29" s="194">
        <v>98730.5</v>
      </c>
      <c r="N29" s="194">
        <v>513.20000000000005</v>
      </c>
      <c r="O29" s="194">
        <v>4583.3999999999996</v>
      </c>
      <c r="P29" s="194"/>
      <c r="Q29" s="194"/>
      <c r="R29" s="194"/>
      <c r="S29" s="194"/>
      <c r="T29" s="194"/>
      <c r="U29" s="194"/>
      <c r="V29" s="194">
        <v>19998.900000000001</v>
      </c>
      <c r="W29" s="194"/>
      <c r="X29" s="194"/>
    </row>
    <row r="30" spans="1:24" ht="29.25" customHeight="1" x14ac:dyDescent="0.2">
      <c r="A30" s="198">
        <v>18</v>
      </c>
      <c r="B30" s="168" t="s">
        <v>4161</v>
      </c>
      <c r="C30" s="165">
        <v>0</v>
      </c>
      <c r="D30" s="192" t="s">
        <v>1684</v>
      </c>
      <c r="E30" s="193" t="s">
        <v>1685</v>
      </c>
      <c r="F30" s="193"/>
      <c r="G30" s="194"/>
      <c r="H30" s="194"/>
      <c r="I30" s="194"/>
      <c r="J30" s="333">
        <v>23787.3</v>
      </c>
      <c r="K30" s="333">
        <v>1136758.7999999998</v>
      </c>
      <c r="L30" s="333">
        <v>2724922.3</v>
      </c>
      <c r="M30" s="194">
        <v>44834.7</v>
      </c>
      <c r="N30" s="194">
        <v>496.5</v>
      </c>
      <c r="O30" s="194">
        <v>3889.9</v>
      </c>
      <c r="P30" s="194"/>
      <c r="Q30" s="194"/>
      <c r="R30" s="194"/>
      <c r="S30" s="194"/>
      <c r="T30" s="194"/>
      <c r="U30" s="194"/>
      <c r="V30" s="194"/>
      <c r="W30" s="194"/>
      <c r="X30" s="194"/>
    </row>
    <row r="31" spans="1:24" ht="29.25" customHeight="1" x14ac:dyDescent="0.2">
      <c r="A31" s="198">
        <v>19</v>
      </c>
      <c r="B31" s="168" t="s">
        <v>4161</v>
      </c>
      <c r="C31" s="165">
        <v>0</v>
      </c>
      <c r="D31" s="192" t="s">
        <v>1686</v>
      </c>
      <c r="E31" s="193" t="s">
        <v>1687</v>
      </c>
      <c r="F31" s="193"/>
      <c r="G31" s="194"/>
      <c r="H31" s="194"/>
      <c r="I31" s="194"/>
      <c r="J31" s="333">
        <v>15645.6</v>
      </c>
      <c r="K31" s="333">
        <v>1471476.7999999998</v>
      </c>
      <c r="L31" s="333">
        <v>1993699.3</v>
      </c>
      <c r="M31" s="194">
        <v>19479.7</v>
      </c>
      <c r="N31" s="194">
        <v>472.9</v>
      </c>
      <c r="O31" s="194">
        <v>3372.4</v>
      </c>
      <c r="P31" s="194"/>
      <c r="Q31" s="194"/>
      <c r="R31" s="194"/>
      <c r="S31" s="194"/>
      <c r="T31" s="194"/>
      <c r="U31" s="194"/>
      <c r="V31" s="194"/>
      <c r="W31" s="194"/>
      <c r="X31" s="194"/>
    </row>
    <row r="32" spans="1:24" ht="29.25" customHeight="1" x14ac:dyDescent="0.2">
      <c r="A32" s="198">
        <v>20</v>
      </c>
      <c r="B32" s="168" t="s">
        <v>4161</v>
      </c>
      <c r="C32" s="165">
        <v>0</v>
      </c>
      <c r="D32" s="192" t="s">
        <v>1688</v>
      </c>
      <c r="E32" s="193" t="s">
        <v>1689</v>
      </c>
      <c r="F32" s="193"/>
      <c r="G32" s="194"/>
      <c r="H32" s="194"/>
      <c r="I32" s="194"/>
      <c r="J32" s="333">
        <v>61032.7</v>
      </c>
      <c r="K32" s="333">
        <v>2327329.6</v>
      </c>
      <c r="L32" s="333">
        <v>2997778.5</v>
      </c>
      <c r="M32" s="194">
        <v>27597.9</v>
      </c>
      <c r="N32" s="194">
        <v>1207.0999999999999</v>
      </c>
      <c r="O32" s="194">
        <v>12855.1</v>
      </c>
      <c r="P32" s="194"/>
      <c r="Q32" s="194"/>
      <c r="R32" s="194"/>
      <c r="S32" s="194"/>
      <c r="T32" s="194"/>
      <c r="U32" s="194"/>
      <c r="V32" s="194"/>
      <c r="W32" s="194"/>
      <c r="X32" s="194"/>
    </row>
    <row r="33" spans="1:24" ht="29.25" customHeight="1" x14ac:dyDescent="0.2">
      <c r="A33" s="198">
        <v>21</v>
      </c>
      <c r="B33" s="168" t="s">
        <v>4161</v>
      </c>
      <c r="C33" s="165">
        <v>0</v>
      </c>
      <c r="D33" s="192" t="s">
        <v>1690</v>
      </c>
      <c r="E33" s="193" t="s">
        <v>1691</v>
      </c>
      <c r="F33" s="193"/>
      <c r="G33" s="194"/>
      <c r="H33" s="194"/>
      <c r="I33" s="194"/>
      <c r="J33" s="333">
        <v>30194.1</v>
      </c>
      <c r="K33" s="333">
        <v>1265048.6000000001</v>
      </c>
      <c r="L33" s="333">
        <v>632341.1</v>
      </c>
      <c r="M33" s="194">
        <v>57446.6</v>
      </c>
      <c r="N33" s="194">
        <v>471.9</v>
      </c>
      <c r="O33" s="194">
        <v>3295.3</v>
      </c>
      <c r="P33" s="194"/>
      <c r="Q33" s="194"/>
      <c r="R33" s="194"/>
      <c r="S33" s="194"/>
      <c r="T33" s="194"/>
      <c r="U33" s="194"/>
      <c r="V33" s="194"/>
      <c r="W33" s="194"/>
      <c r="X33" s="194"/>
    </row>
    <row r="34" spans="1:24" ht="29.25" customHeight="1" x14ac:dyDescent="0.2">
      <c r="A34" s="198">
        <v>22</v>
      </c>
      <c r="B34" s="168" t="s">
        <v>4161</v>
      </c>
      <c r="C34" s="165">
        <v>0</v>
      </c>
      <c r="D34" s="192" t="s">
        <v>1692</v>
      </c>
      <c r="E34" s="193" t="s">
        <v>1693</v>
      </c>
      <c r="F34" s="193"/>
      <c r="G34" s="194"/>
      <c r="H34" s="194"/>
      <c r="I34" s="194"/>
      <c r="J34" s="333">
        <v>18590.7</v>
      </c>
      <c r="K34" s="333">
        <v>1603462.5</v>
      </c>
      <c r="L34" s="333">
        <v>1813509.8</v>
      </c>
      <c r="M34" s="194">
        <v>45897.5</v>
      </c>
      <c r="N34" s="194">
        <v>575.1</v>
      </c>
      <c r="O34" s="194">
        <v>4572.3999999999996</v>
      </c>
      <c r="P34" s="194"/>
      <c r="Q34" s="194"/>
      <c r="R34" s="194"/>
      <c r="S34" s="194"/>
      <c r="T34" s="194"/>
      <c r="U34" s="194"/>
      <c r="V34" s="194"/>
      <c r="W34" s="194"/>
      <c r="X34" s="194"/>
    </row>
    <row r="35" spans="1:24" ht="29.25" customHeight="1" x14ac:dyDescent="0.2">
      <c r="A35" s="198">
        <v>23</v>
      </c>
      <c r="B35" s="168" t="s">
        <v>4161</v>
      </c>
      <c r="C35" s="165">
        <v>0</v>
      </c>
      <c r="D35" s="192" t="s">
        <v>1694</v>
      </c>
      <c r="E35" s="193" t="s">
        <v>1695</v>
      </c>
      <c r="F35" s="193"/>
      <c r="G35" s="194"/>
      <c r="H35" s="194"/>
      <c r="I35" s="194"/>
      <c r="J35" s="333">
        <v>24712.6</v>
      </c>
      <c r="K35" s="333">
        <v>1362113.1999999997</v>
      </c>
      <c r="L35" s="333">
        <v>2181161.9</v>
      </c>
      <c r="M35" s="194">
        <v>52932.6</v>
      </c>
      <c r="N35" s="194">
        <v>553.20000000000005</v>
      </c>
      <c r="O35" s="194">
        <v>5047.1000000000004</v>
      </c>
      <c r="P35" s="194"/>
      <c r="Q35" s="194"/>
      <c r="R35" s="194"/>
      <c r="S35" s="194"/>
      <c r="T35" s="194"/>
      <c r="U35" s="194"/>
      <c r="V35" s="194"/>
      <c r="W35" s="194"/>
      <c r="X35" s="194"/>
    </row>
    <row r="36" spans="1:24" ht="29.25" customHeight="1" x14ac:dyDescent="0.2">
      <c r="A36" s="198">
        <v>24</v>
      </c>
      <c r="B36" s="168" t="s">
        <v>4161</v>
      </c>
      <c r="C36" s="165">
        <v>0</v>
      </c>
      <c r="D36" s="192" t="s">
        <v>1696</v>
      </c>
      <c r="E36" s="193" t="s">
        <v>511</v>
      </c>
      <c r="F36" s="193"/>
      <c r="G36" s="194"/>
      <c r="H36" s="194"/>
      <c r="I36" s="194"/>
      <c r="J36" s="333">
        <v>13458.3</v>
      </c>
      <c r="K36" s="333">
        <v>1383052</v>
      </c>
      <c r="L36" s="333">
        <v>708883.4</v>
      </c>
      <c r="M36" s="194">
        <v>37231</v>
      </c>
      <c r="N36" s="194">
        <v>402.2</v>
      </c>
      <c r="O36" s="194">
        <v>2823.3</v>
      </c>
      <c r="P36" s="194"/>
      <c r="Q36" s="194"/>
      <c r="R36" s="194"/>
      <c r="S36" s="194"/>
      <c r="T36" s="194"/>
      <c r="U36" s="194"/>
      <c r="V36" s="194"/>
      <c r="W36" s="194"/>
      <c r="X36" s="194"/>
    </row>
    <row r="37" spans="1:24" ht="29.25" customHeight="1" x14ac:dyDescent="0.2">
      <c r="A37" s="198">
        <v>25</v>
      </c>
      <c r="B37" s="168" t="s">
        <v>4161</v>
      </c>
      <c r="C37" s="165">
        <v>0</v>
      </c>
      <c r="D37" s="192" t="s">
        <v>1698</v>
      </c>
      <c r="E37" s="193" t="s">
        <v>1699</v>
      </c>
      <c r="F37" s="193"/>
      <c r="G37" s="194"/>
      <c r="H37" s="194"/>
      <c r="I37" s="194"/>
      <c r="J37" s="333">
        <v>24515.5</v>
      </c>
      <c r="K37" s="333">
        <v>1076038.2999999998</v>
      </c>
      <c r="L37" s="333">
        <v>1427399.3</v>
      </c>
      <c r="M37" s="194">
        <v>71162.3</v>
      </c>
      <c r="N37" s="194">
        <v>466.6</v>
      </c>
      <c r="O37" s="194">
        <v>4651.1000000000004</v>
      </c>
      <c r="P37" s="194"/>
      <c r="Q37" s="194"/>
      <c r="R37" s="194"/>
      <c r="S37" s="194"/>
      <c r="T37" s="194"/>
      <c r="U37" s="194"/>
      <c r="V37" s="194"/>
      <c r="W37" s="194"/>
      <c r="X37" s="194"/>
    </row>
    <row r="38" spans="1:24" s="205" customFormat="1" ht="29.25" customHeight="1" x14ac:dyDescent="0.25">
      <c r="A38" s="199">
        <v>26</v>
      </c>
      <c r="B38" s="200" t="s">
        <v>4161</v>
      </c>
      <c r="C38" s="201">
        <v>0</v>
      </c>
      <c r="D38" s="202" t="s">
        <v>1700</v>
      </c>
      <c r="E38" s="203" t="s">
        <v>512</v>
      </c>
      <c r="F38" s="203"/>
      <c r="G38" s="204"/>
      <c r="H38" s="204">
        <v>2813.4</v>
      </c>
      <c r="I38" s="204"/>
      <c r="J38" s="334">
        <v>9597.7000000000007</v>
      </c>
      <c r="K38" s="334">
        <v>2242156.7999999998</v>
      </c>
      <c r="L38" s="334">
        <v>1354302.9</v>
      </c>
      <c r="M38" s="204">
        <v>537.5</v>
      </c>
      <c r="N38" s="204">
        <v>1276.3</v>
      </c>
      <c r="O38" s="204">
        <v>8362.9</v>
      </c>
      <c r="P38" s="204"/>
      <c r="Q38" s="204"/>
      <c r="R38" s="204"/>
      <c r="S38" s="204">
        <v>300000</v>
      </c>
      <c r="T38" s="204"/>
      <c r="U38" s="204"/>
      <c r="V38" s="204"/>
      <c r="W38" s="204"/>
      <c r="X38" s="204"/>
    </row>
    <row r="39" spans="1:24" s="205" customFormat="1" ht="29.25" customHeight="1" x14ac:dyDescent="0.25">
      <c r="A39" s="199"/>
      <c r="B39" s="200"/>
      <c r="C39" s="201"/>
      <c r="D39" s="202" t="s">
        <v>884</v>
      </c>
      <c r="E39" s="203" t="s">
        <v>885</v>
      </c>
      <c r="F39" s="203"/>
      <c r="G39" s="204"/>
      <c r="H39" s="204"/>
      <c r="I39" s="204"/>
      <c r="J39" s="204"/>
      <c r="K39" s="204"/>
      <c r="L39" s="204"/>
      <c r="M39" s="204"/>
      <c r="N39" s="204"/>
      <c r="O39" s="204"/>
      <c r="P39" s="204"/>
      <c r="Q39" s="204"/>
      <c r="R39" s="204"/>
      <c r="S39" s="204"/>
      <c r="T39" s="204"/>
      <c r="U39" s="204"/>
      <c r="V39" s="204">
        <v>3000</v>
      </c>
      <c r="W39" s="204"/>
      <c r="X39" s="204"/>
    </row>
    <row r="40" spans="1:24" ht="29.25" customHeight="1" x14ac:dyDescent="0.25">
      <c r="A40" s="198"/>
      <c r="B40" s="206"/>
      <c r="C40" s="165"/>
      <c r="D40" s="192" t="s">
        <v>904</v>
      </c>
      <c r="E40" s="193" t="s">
        <v>905</v>
      </c>
      <c r="F40" s="193"/>
      <c r="G40" s="194"/>
      <c r="H40" s="194">
        <v>65296.9</v>
      </c>
      <c r="I40" s="194"/>
      <c r="J40" s="194"/>
      <c r="K40" s="194"/>
      <c r="L40" s="194"/>
      <c r="M40" s="194"/>
      <c r="N40" s="194"/>
      <c r="O40" s="194"/>
      <c r="P40" s="194"/>
      <c r="Q40" s="194"/>
      <c r="R40" s="194"/>
      <c r="S40" s="194"/>
      <c r="T40" s="194"/>
      <c r="U40" s="194"/>
      <c r="V40" s="194"/>
      <c r="W40" s="194"/>
      <c r="X40" s="194">
        <v>546400</v>
      </c>
    </row>
    <row r="41" spans="1:24" ht="29.25" customHeight="1" x14ac:dyDescent="0.25">
      <c r="A41" s="198"/>
      <c r="B41" s="206"/>
      <c r="C41" s="165"/>
      <c r="D41" s="192" t="s">
        <v>1648</v>
      </c>
      <c r="E41" s="193" t="s">
        <v>1649</v>
      </c>
      <c r="F41" s="193"/>
      <c r="G41" s="194"/>
      <c r="H41" s="194"/>
      <c r="I41" s="194">
        <v>8480.1</v>
      </c>
      <c r="J41" s="194"/>
      <c r="K41" s="194"/>
      <c r="L41" s="194"/>
      <c r="M41" s="194"/>
      <c r="N41" s="194"/>
      <c r="O41" s="194"/>
      <c r="P41" s="194"/>
      <c r="Q41" s="194"/>
      <c r="R41" s="194"/>
      <c r="S41" s="194"/>
      <c r="T41" s="194"/>
      <c r="U41" s="194"/>
      <c r="V41" s="194"/>
      <c r="W41" s="194"/>
      <c r="X41" s="194"/>
    </row>
    <row r="42" spans="1:24" ht="29.25" customHeight="1" x14ac:dyDescent="0.25">
      <c r="A42" s="198"/>
      <c r="B42" s="206"/>
      <c r="C42" s="165"/>
      <c r="D42" s="192" t="s">
        <v>3846</v>
      </c>
      <c r="E42" s="193" t="s">
        <v>3847</v>
      </c>
      <c r="F42" s="193"/>
      <c r="G42" s="194"/>
      <c r="H42" s="194">
        <v>531.5</v>
      </c>
      <c r="I42" s="194"/>
      <c r="J42" s="194"/>
      <c r="K42" s="194"/>
      <c r="L42" s="194"/>
      <c r="M42" s="194"/>
      <c r="N42" s="194"/>
      <c r="O42" s="194"/>
      <c r="P42" s="194"/>
      <c r="Q42" s="194"/>
      <c r="R42" s="194"/>
      <c r="S42" s="194"/>
      <c r="T42" s="194"/>
      <c r="U42" s="194"/>
      <c r="V42" s="194"/>
      <c r="W42" s="194"/>
      <c r="X42" s="194"/>
    </row>
    <row r="43" spans="1:24" ht="29.25" customHeight="1" x14ac:dyDescent="0.25">
      <c r="A43" s="198"/>
      <c r="B43" s="206"/>
      <c r="C43" s="165"/>
      <c r="D43" s="192" t="s">
        <v>3904</v>
      </c>
      <c r="E43" s="193" t="s">
        <v>3905</v>
      </c>
      <c r="F43" s="193"/>
      <c r="G43" s="194"/>
      <c r="H43" s="194">
        <v>9379.2000000000007</v>
      </c>
      <c r="I43" s="194"/>
      <c r="J43" s="194"/>
      <c r="K43" s="194"/>
      <c r="L43" s="194"/>
      <c r="M43" s="194"/>
      <c r="N43" s="194"/>
      <c r="O43" s="194"/>
      <c r="P43" s="194"/>
      <c r="Q43" s="194"/>
      <c r="R43" s="194"/>
      <c r="S43" s="194"/>
      <c r="T43" s="194"/>
      <c r="U43" s="194"/>
      <c r="V43" s="194"/>
      <c r="W43" s="194"/>
      <c r="X43" s="194"/>
    </row>
    <row r="44" spans="1:24" ht="29.25" customHeight="1" x14ac:dyDescent="0.25">
      <c r="A44" s="198"/>
      <c r="B44" s="206"/>
      <c r="C44" s="165"/>
      <c r="D44" s="192" t="s">
        <v>3938</v>
      </c>
      <c r="E44" s="193" t="s">
        <v>3939</v>
      </c>
      <c r="F44" s="193"/>
      <c r="G44" s="194">
        <v>10000</v>
      </c>
      <c r="H44" s="194"/>
      <c r="I44" s="194"/>
      <c r="J44" s="194"/>
      <c r="K44" s="194"/>
      <c r="L44" s="194"/>
      <c r="M44" s="194"/>
      <c r="N44" s="194"/>
      <c r="O44" s="194"/>
      <c r="P44" s="194"/>
      <c r="Q44" s="194"/>
      <c r="R44" s="194"/>
      <c r="S44" s="194"/>
      <c r="T44" s="194"/>
      <c r="U44" s="194"/>
      <c r="V44" s="194"/>
      <c r="W44" s="194"/>
      <c r="X44" s="194"/>
    </row>
    <row r="45" spans="1:24" ht="29.25" customHeight="1" x14ac:dyDescent="0.25">
      <c r="A45" s="198"/>
      <c r="B45" s="206"/>
      <c r="C45" s="165"/>
      <c r="D45" s="192" t="s">
        <v>3966</v>
      </c>
      <c r="E45" s="193" t="s">
        <v>3967</v>
      </c>
      <c r="F45" s="193"/>
      <c r="G45" s="194"/>
      <c r="H45" s="194">
        <v>2793</v>
      </c>
      <c r="I45" s="194"/>
      <c r="J45" s="194"/>
      <c r="K45" s="194"/>
      <c r="L45" s="194"/>
      <c r="M45" s="194"/>
      <c r="N45" s="194"/>
      <c r="O45" s="194"/>
      <c r="P45" s="194"/>
      <c r="Q45" s="194"/>
      <c r="R45" s="194"/>
      <c r="S45" s="194"/>
      <c r="T45" s="194"/>
      <c r="U45" s="194"/>
      <c r="V45" s="194"/>
      <c r="W45" s="194"/>
      <c r="X45" s="194"/>
    </row>
    <row r="46" spans="1:24" ht="29.25" customHeight="1" x14ac:dyDescent="0.25">
      <c r="A46" s="198"/>
      <c r="B46" s="206"/>
      <c r="C46" s="165"/>
      <c r="D46" s="192" t="s">
        <v>3982</v>
      </c>
      <c r="E46" s="193" t="s">
        <v>3983</v>
      </c>
      <c r="F46" s="193"/>
      <c r="G46" s="194"/>
      <c r="H46" s="194">
        <v>208.5</v>
      </c>
      <c r="I46" s="194"/>
      <c r="J46" s="194"/>
      <c r="K46" s="194"/>
      <c r="L46" s="194"/>
      <c r="M46" s="194"/>
      <c r="N46" s="194"/>
      <c r="O46" s="194"/>
      <c r="P46" s="194"/>
      <c r="Q46" s="194"/>
      <c r="R46" s="194"/>
      <c r="S46" s="194"/>
      <c r="T46" s="194"/>
      <c r="U46" s="194"/>
      <c r="V46" s="194"/>
      <c r="W46" s="194"/>
      <c r="X46" s="194"/>
    </row>
    <row r="47" spans="1:24" ht="29.25" customHeight="1" x14ac:dyDescent="0.25">
      <c r="A47" s="198"/>
      <c r="B47" s="206"/>
      <c r="C47" s="165"/>
      <c r="D47" s="192" t="s">
        <v>752</v>
      </c>
      <c r="E47" s="193" t="s">
        <v>753</v>
      </c>
      <c r="F47" s="193"/>
      <c r="G47" s="194"/>
      <c r="H47" s="194">
        <v>1398.2</v>
      </c>
      <c r="I47" s="194"/>
      <c r="J47" s="194"/>
      <c r="K47" s="194"/>
      <c r="L47" s="194"/>
      <c r="M47" s="194"/>
      <c r="N47" s="194"/>
      <c r="O47" s="194"/>
      <c r="P47" s="194"/>
      <c r="Q47" s="194"/>
      <c r="R47" s="194"/>
      <c r="S47" s="194"/>
      <c r="T47" s="194"/>
      <c r="U47" s="194"/>
      <c r="V47" s="194"/>
      <c r="W47" s="194"/>
      <c r="X47" s="194"/>
    </row>
    <row r="48" spans="1:24" s="211" customFormat="1" ht="30.2" customHeight="1" x14ac:dyDescent="0.2">
      <c r="A48" s="207"/>
      <c r="B48" s="208"/>
      <c r="C48" s="208"/>
      <c r="D48" s="208"/>
      <c r="E48" s="209" t="s">
        <v>1701</v>
      </c>
      <c r="F48" s="210">
        <f>SUM(F14:F47)+2000000</f>
        <v>2000000</v>
      </c>
      <c r="G48" s="210">
        <f>SUM(G14:G47)</f>
        <v>10000</v>
      </c>
      <c r="H48" s="210">
        <f>SUM(H14:H47)</f>
        <v>82420.7</v>
      </c>
      <c r="I48" s="210">
        <f>SUM(I14:I47)</f>
        <v>8480.1</v>
      </c>
      <c r="J48" s="210">
        <f>SUM(J14:J47)+63562.1</f>
        <v>769543.39999999979</v>
      </c>
      <c r="K48" s="210">
        <f>SUM(K14:K47)</f>
        <v>45469928</v>
      </c>
      <c r="L48" s="210">
        <f>SUM(L14:L47)</f>
        <v>40268999.999999993</v>
      </c>
      <c r="M48" s="210">
        <f>SUM(M14:M47)</f>
        <v>1205172.8</v>
      </c>
      <c r="N48" s="210">
        <f>SUM(N14:N47)</f>
        <v>18972.599999999999</v>
      </c>
      <c r="O48" s="210">
        <f>SUM(O14:O47)</f>
        <v>137992.29999999999</v>
      </c>
      <c r="P48" s="210">
        <f>SUM(P14:P45)+20000</f>
        <v>20000</v>
      </c>
      <c r="Q48" s="210">
        <f>SUM(Q14:Q47)+300000-30</f>
        <v>299970</v>
      </c>
      <c r="R48" s="210">
        <f>SUM(R14:R45)+115893.5</f>
        <v>115893.5</v>
      </c>
      <c r="S48" s="210">
        <f>SUM(S14:S45)</f>
        <v>300000</v>
      </c>
      <c r="T48" s="210">
        <f>SUM(T14:T45)+1000000</f>
        <v>1000000</v>
      </c>
      <c r="U48" s="210">
        <f>SUM(U14:U45)+1940000</f>
        <v>1940000</v>
      </c>
      <c r="V48" s="210">
        <f>SUM(V14:V47)</f>
        <v>179715.40000000002</v>
      </c>
      <c r="W48" s="210">
        <f>SUM(W14:W47)+350000</f>
        <v>350000</v>
      </c>
      <c r="X48" s="210">
        <f>SUM(X14:X45)</f>
        <v>546400</v>
      </c>
    </row>
    <row r="49" spans="1:17" ht="15.75" x14ac:dyDescent="0.25">
      <c r="A49" s="212"/>
      <c r="B49" s="213"/>
      <c r="C49" s="213"/>
      <c r="D49" s="213"/>
      <c r="E49" s="214"/>
      <c r="F49" s="214"/>
      <c r="G49" s="214"/>
      <c r="H49" s="214"/>
    </row>
    <row r="50" spans="1:17" ht="16.5" x14ac:dyDescent="0.25">
      <c r="A50" s="212"/>
      <c r="B50" s="213"/>
      <c r="C50" s="213"/>
      <c r="D50" s="213"/>
      <c r="E50" s="215"/>
      <c r="F50" s="215"/>
      <c r="G50" s="215"/>
      <c r="H50" s="215"/>
      <c r="I50" s="216"/>
      <c r="J50" s="213"/>
      <c r="K50" s="213"/>
      <c r="L50" s="213"/>
      <c r="M50" s="213"/>
      <c r="Q50" s="217"/>
    </row>
    <row r="51" spans="1:17" ht="15.75" x14ac:dyDescent="0.25">
      <c r="A51" s="212"/>
      <c r="B51" s="213"/>
      <c r="C51" s="213"/>
      <c r="D51" s="213"/>
      <c r="E51" s="214"/>
      <c r="F51" s="214"/>
      <c r="G51" s="214"/>
      <c r="H51" s="214"/>
      <c r="I51" s="218"/>
    </row>
    <row r="52" spans="1:17" ht="15.75" x14ac:dyDescent="0.25">
      <c r="A52" s="212"/>
      <c r="B52" s="213"/>
      <c r="C52" s="213"/>
      <c r="D52" s="213"/>
      <c r="E52" s="214"/>
      <c r="F52" s="214"/>
      <c r="G52" s="214"/>
      <c r="H52" s="214"/>
      <c r="I52" s="218"/>
    </row>
    <row r="53" spans="1:17" ht="15.75" x14ac:dyDescent="0.25">
      <c r="A53" s="212"/>
      <c r="B53" s="213"/>
      <c r="C53" s="213"/>
      <c r="D53" s="213"/>
      <c r="E53" s="214"/>
      <c r="F53" s="214"/>
      <c r="G53" s="214"/>
      <c r="H53" s="214"/>
    </row>
    <row r="54" spans="1:17" ht="15.75" x14ac:dyDescent="0.25">
      <c r="A54" s="212"/>
      <c r="B54" s="213"/>
      <c r="C54" s="213"/>
      <c r="D54" s="213"/>
      <c r="E54" s="214"/>
      <c r="F54" s="214"/>
      <c r="G54" s="214"/>
      <c r="H54" s="214"/>
    </row>
    <row r="55" spans="1:17" ht="15.75" x14ac:dyDescent="0.25">
      <c r="A55" s="212"/>
      <c r="B55" s="213"/>
      <c r="C55" s="213"/>
      <c r="D55" s="213"/>
      <c r="E55" s="214"/>
      <c r="F55" s="214"/>
      <c r="G55" s="214"/>
      <c r="H55" s="214"/>
    </row>
    <row r="56" spans="1:17" ht="15.75" x14ac:dyDescent="0.25">
      <c r="A56" s="212"/>
      <c r="B56" s="213"/>
      <c r="C56" s="213"/>
      <c r="D56" s="213"/>
      <c r="E56" s="214"/>
      <c r="F56" s="214"/>
      <c r="G56" s="214"/>
      <c r="H56" s="214"/>
    </row>
    <row r="57" spans="1:17" ht="15.75" x14ac:dyDescent="0.25">
      <c r="A57" s="212"/>
      <c r="B57" s="213"/>
      <c r="C57" s="213"/>
      <c r="D57" s="213"/>
      <c r="E57" s="214"/>
      <c r="F57" s="214"/>
      <c r="G57" s="214"/>
      <c r="H57" s="214"/>
      <c r="I57" s="218"/>
    </row>
    <row r="58" spans="1:17" ht="15.75" x14ac:dyDescent="0.25">
      <c r="A58" s="212"/>
      <c r="B58" s="213"/>
      <c r="C58" s="213"/>
      <c r="D58" s="213"/>
      <c r="E58" s="214"/>
      <c r="F58" s="214"/>
      <c r="G58" s="214"/>
      <c r="H58" s="214"/>
    </row>
    <row r="59" spans="1:17" ht="15.75" x14ac:dyDescent="0.25">
      <c r="A59" s="212"/>
      <c r="B59" s="213"/>
      <c r="C59" s="213"/>
      <c r="D59" s="213"/>
      <c r="E59" s="214"/>
      <c r="F59" s="214"/>
      <c r="G59" s="214"/>
      <c r="H59" s="214"/>
    </row>
    <row r="60" spans="1:17" ht="15.75" x14ac:dyDescent="0.25">
      <c r="A60" s="212"/>
      <c r="B60" s="213"/>
      <c r="C60" s="213"/>
      <c r="D60" s="213"/>
      <c r="E60" s="214"/>
      <c r="F60" s="214"/>
      <c r="G60" s="214"/>
      <c r="H60" s="214"/>
      <c r="I60" s="218"/>
    </row>
    <row r="61" spans="1:17" ht="15.75" x14ac:dyDescent="0.25">
      <c r="A61" s="212"/>
      <c r="B61" s="213"/>
      <c r="C61" s="213"/>
      <c r="D61" s="213"/>
      <c r="E61" s="214"/>
      <c r="F61" s="214"/>
      <c r="G61" s="214"/>
      <c r="H61" s="214"/>
      <c r="I61" s="218"/>
    </row>
    <row r="62" spans="1:17" ht="15.75" x14ac:dyDescent="0.25">
      <c r="A62" s="212"/>
      <c r="B62" s="213"/>
      <c r="C62" s="213"/>
      <c r="D62" s="213"/>
      <c r="E62" s="214"/>
      <c r="F62" s="214"/>
      <c r="G62" s="214"/>
      <c r="H62" s="214"/>
    </row>
    <row r="63" spans="1:17" ht="15.75" x14ac:dyDescent="0.25">
      <c r="A63" s="212"/>
      <c r="B63" s="213"/>
      <c r="C63" s="213"/>
      <c r="D63" s="213"/>
      <c r="E63" s="214"/>
      <c r="F63" s="214"/>
      <c r="G63" s="214"/>
      <c r="H63" s="214"/>
    </row>
    <row r="64" spans="1:17" ht="15.75" x14ac:dyDescent="0.25">
      <c r="A64" s="212"/>
      <c r="B64" s="213"/>
      <c r="C64" s="213"/>
      <c r="D64" s="213"/>
      <c r="E64" s="214"/>
      <c r="F64" s="214"/>
      <c r="G64" s="214"/>
      <c r="H64" s="214"/>
    </row>
    <row r="65" spans="1:8" ht="15.75" x14ac:dyDescent="0.25">
      <c r="A65" s="212"/>
      <c r="B65" s="213"/>
      <c r="C65" s="213"/>
      <c r="D65" s="213"/>
      <c r="E65" s="214"/>
      <c r="F65" s="214"/>
      <c r="G65" s="214"/>
      <c r="H65" s="214"/>
    </row>
    <row r="66" spans="1:8" ht="15.75" x14ac:dyDescent="0.25">
      <c r="A66" s="212"/>
      <c r="B66" s="213"/>
      <c r="C66" s="213"/>
      <c r="D66" s="213"/>
      <c r="E66" s="214"/>
      <c r="F66" s="214"/>
      <c r="G66" s="214"/>
      <c r="H66" s="214"/>
    </row>
    <row r="67" spans="1:8" ht="15.75" x14ac:dyDescent="0.25">
      <c r="A67" s="212"/>
      <c r="B67" s="213"/>
      <c r="C67" s="213"/>
      <c r="D67" s="213"/>
      <c r="E67" s="214"/>
      <c r="F67" s="214"/>
      <c r="G67" s="214"/>
      <c r="H67" s="214"/>
    </row>
    <row r="68" spans="1:8" ht="15.75" x14ac:dyDescent="0.25">
      <c r="A68" s="212"/>
      <c r="B68" s="213"/>
      <c r="C68" s="213"/>
      <c r="D68" s="213"/>
      <c r="E68" s="214"/>
      <c r="F68" s="214"/>
      <c r="G68" s="214"/>
      <c r="H68" s="214"/>
    </row>
    <row r="69" spans="1:8" ht="15.75" x14ac:dyDescent="0.25">
      <c r="A69" s="212"/>
      <c r="B69" s="213"/>
      <c r="C69" s="213"/>
      <c r="D69" s="213"/>
      <c r="E69" s="214"/>
      <c r="F69" s="214"/>
      <c r="G69" s="214"/>
      <c r="H69" s="214"/>
    </row>
    <row r="70" spans="1:8" ht="15.75" x14ac:dyDescent="0.25">
      <c r="A70" s="212"/>
      <c r="B70" s="213"/>
      <c r="C70" s="213"/>
      <c r="D70" s="213"/>
      <c r="E70" s="214"/>
      <c r="F70" s="214"/>
      <c r="G70" s="214"/>
      <c r="H70" s="214"/>
    </row>
    <row r="71" spans="1:8" ht="15.75" x14ac:dyDescent="0.25">
      <c r="A71" s="212"/>
      <c r="B71" s="213"/>
      <c r="C71" s="213"/>
      <c r="D71" s="213"/>
      <c r="E71" s="214"/>
      <c r="F71" s="214"/>
      <c r="G71" s="214"/>
      <c r="H71" s="214"/>
    </row>
    <row r="72" spans="1:8" ht="15.75" x14ac:dyDescent="0.25">
      <c r="A72" s="212"/>
      <c r="B72" s="213"/>
      <c r="C72" s="213"/>
      <c r="D72" s="213"/>
      <c r="E72" s="215"/>
      <c r="F72" s="215"/>
      <c r="G72" s="215"/>
      <c r="H72" s="215"/>
    </row>
    <row r="73" spans="1:8" ht="15.75" x14ac:dyDescent="0.25">
      <c r="A73" s="212"/>
      <c r="B73" s="213"/>
      <c r="C73" s="213"/>
      <c r="D73" s="213"/>
      <c r="E73" s="214"/>
      <c r="F73" s="214"/>
      <c r="G73" s="214"/>
      <c r="H73" s="214"/>
    </row>
    <row r="74" spans="1:8" ht="15.75" x14ac:dyDescent="0.25">
      <c r="A74" s="212"/>
      <c r="B74" s="213"/>
      <c r="C74" s="213"/>
      <c r="D74" s="213"/>
      <c r="E74" s="214"/>
      <c r="F74" s="214"/>
      <c r="G74" s="214"/>
      <c r="H74" s="214"/>
    </row>
    <row r="75" spans="1:8" ht="15.75" x14ac:dyDescent="0.25">
      <c r="A75" s="212"/>
      <c r="B75" s="213"/>
      <c r="C75" s="213"/>
      <c r="D75" s="213"/>
      <c r="E75" s="219"/>
      <c r="F75" s="219"/>
      <c r="G75" s="219"/>
      <c r="H75" s="219"/>
    </row>
    <row r="76" spans="1:8" ht="15.75" x14ac:dyDescent="0.25">
      <c r="A76" s="212"/>
      <c r="B76" s="213"/>
      <c r="C76" s="213"/>
      <c r="D76" s="213"/>
      <c r="E76" s="214"/>
      <c r="F76" s="214"/>
      <c r="G76" s="214"/>
      <c r="H76" s="214"/>
    </row>
    <row r="77" spans="1:8" ht="44.45" customHeight="1" x14ac:dyDescent="0.25">
      <c r="A77" s="212"/>
      <c r="E77" s="214"/>
      <c r="F77" s="214"/>
      <c r="G77" s="214"/>
      <c r="H77" s="214"/>
    </row>
    <row r="78" spans="1:8" ht="15.75" x14ac:dyDescent="0.25">
      <c r="A78" s="212"/>
      <c r="E78" s="214"/>
      <c r="F78" s="214"/>
      <c r="G78" s="214"/>
      <c r="H78" s="214"/>
    </row>
    <row r="79" spans="1:8" ht="16.5" thickBot="1" x14ac:dyDescent="0.3">
      <c r="A79" s="212"/>
      <c r="E79" s="214"/>
      <c r="F79" s="214"/>
      <c r="G79" s="214"/>
      <c r="H79" s="214"/>
    </row>
    <row r="80" spans="1:8" ht="16.5" thickBot="1" x14ac:dyDescent="0.3">
      <c r="C80" s="220"/>
      <c r="D80" s="221"/>
      <c r="E80" s="222"/>
      <c r="F80" s="214"/>
      <c r="G80" s="214"/>
      <c r="H80" s="214"/>
    </row>
    <row r="84" spans="5:8" x14ac:dyDescent="0.2">
      <c r="E84" s="223"/>
      <c r="F84" s="223"/>
      <c r="G84" s="223"/>
      <c r="H84" s="223"/>
    </row>
    <row r="90" spans="5:8" ht="45.75" customHeight="1" x14ac:dyDescent="0.2">
      <c r="E90" s="224"/>
      <c r="F90" s="224"/>
      <c r="G90" s="224"/>
      <c r="H90" s="224"/>
    </row>
  </sheetData>
  <mergeCells count="15">
    <mergeCell ref="A11:B11"/>
    <mergeCell ref="C11:C13"/>
    <mergeCell ref="D11:D13"/>
    <mergeCell ref="A12:A13"/>
    <mergeCell ref="B12:B13"/>
    <mergeCell ref="I12:U12"/>
    <mergeCell ref="V12:X12"/>
    <mergeCell ref="E11:E13"/>
    <mergeCell ref="J4:K4"/>
    <mergeCell ref="J5:K5"/>
    <mergeCell ref="J6:K6"/>
    <mergeCell ref="F9:K9"/>
    <mergeCell ref="F11:F13"/>
    <mergeCell ref="G11:H12"/>
    <mergeCell ref="I11:X11"/>
  </mergeCells>
  <phoneticPr fontId="26" type="noConversion"/>
  <pageMargins left="0.62992125984251968" right="0.19685039370078741" top="0.78740157480314965" bottom="0.55118110236220474" header="0.23622047244094491" footer="0.15748031496062992"/>
  <pageSetup paperSize="9" scale="46" orientation="portrait" r:id="rId1"/>
  <headerFooter alignWithMargins="0">
    <oddFooter>&amp;R&amp;P</oddFooter>
  </headerFooter>
  <colBreaks count="2" manualBreakCount="2">
    <brk id="11" min="3" max="48" man="1"/>
    <brk id="17" min="3" max="4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R839"/>
  <sheetViews>
    <sheetView workbookViewId="0">
      <selection activeCell="A2" sqref="A2:N2"/>
    </sheetView>
  </sheetViews>
  <sheetFormatPr defaultRowHeight="15" x14ac:dyDescent="0.25"/>
  <cols>
    <col min="1" max="1" width="14.5" style="335" customWidth="1"/>
    <col min="2" max="2" width="16" style="335" customWidth="1"/>
    <col min="3" max="3" width="46" style="336" customWidth="1"/>
    <col min="4" max="4" width="16.33203125" style="337" customWidth="1"/>
    <col min="5" max="5" width="18" style="337" customWidth="1"/>
    <col min="6" max="6" width="15.1640625" style="338" customWidth="1"/>
    <col min="7" max="7" width="13.83203125" style="338" customWidth="1"/>
    <col min="8" max="8" width="11.83203125" style="338" customWidth="1"/>
    <col min="9" max="9" width="14.83203125" style="337" customWidth="1"/>
    <col min="10" max="10" width="15.1640625" style="342" customWidth="1"/>
    <col min="11" max="11" width="13.33203125" style="338" customWidth="1"/>
    <col min="12" max="12" width="13" style="338" customWidth="1"/>
    <col min="13" max="13" width="13" style="343" customWidth="1"/>
    <col min="14" max="14" width="16.1640625" style="337" customWidth="1"/>
    <col min="15" max="15" width="11.6640625" style="335" customWidth="1"/>
    <col min="16" max="16" width="14.5" style="335" hidden="1" customWidth="1"/>
    <col min="17" max="17" width="15.83203125" style="335" hidden="1" customWidth="1"/>
    <col min="18" max="18" width="46" style="336" hidden="1" customWidth="1"/>
    <col min="19" max="19" width="16.33203125" style="337" hidden="1" customWidth="1"/>
    <col min="20" max="20" width="18" style="337" hidden="1" customWidth="1"/>
    <col min="21" max="21" width="14.6640625" style="338" hidden="1" customWidth="1"/>
    <col min="22" max="22" width="13.83203125" style="338" hidden="1" customWidth="1"/>
    <col min="23" max="23" width="11.83203125" style="338" hidden="1" customWidth="1"/>
    <col min="24" max="24" width="14.83203125" style="337" hidden="1" customWidth="1"/>
    <col min="25" max="25" width="15.1640625" style="342" hidden="1" customWidth="1"/>
    <col min="26" max="26" width="13.33203125" style="338" hidden="1" customWidth="1"/>
    <col min="27" max="27" width="13" style="338" hidden="1" customWidth="1"/>
    <col min="28" max="28" width="12.83203125" style="343" hidden="1" customWidth="1"/>
    <col min="29" max="29" width="14.83203125" style="337" hidden="1" customWidth="1"/>
    <col min="30" max="30" width="10.5" style="340" hidden="1" customWidth="1"/>
    <col min="31" max="31" width="14.5" style="335" hidden="1" customWidth="1"/>
    <col min="32" max="32" width="15.83203125" style="335" hidden="1" customWidth="1"/>
    <col min="33" max="33" width="46" style="336" hidden="1" customWidth="1"/>
    <col min="34" max="34" width="16.33203125" style="337" hidden="1" customWidth="1"/>
    <col min="35" max="35" width="18" style="337" hidden="1" customWidth="1"/>
    <col min="36" max="36" width="16" style="338" hidden="1" customWidth="1"/>
    <col min="37" max="37" width="21" style="338" hidden="1" customWidth="1"/>
    <col min="38" max="38" width="17.83203125" style="338" hidden="1" customWidth="1"/>
    <col min="39" max="39" width="17.5" style="337" hidden="1" customWidth="1"/>
    <col min="40" max="40" width="14.6640625" style="342" hidden="1" customWidth="1"/>
    <col min="41" max="41" width="14.5" style="338" hidden="1" customWidth="1"/>
    <col min="42" max="42" width="16.5" style="338" hidden="1" customWidth="1"/>
    <col min="43" max="43" width="16.5" style="340" hidden="1" customWidth="1"/>
    <col min="44" max="44" width="17" style="340" hidden="1" customWidth="1"/>
    <col min="45" max="45" width="19.6640625" style="340" customWidth="1"/>
    <col min="46" max="16384" width="9.33203125" style="340"/>
  </cols>
  <sheetData>
    <row r="2" spans="1:44" ht="15.75" x14ac:dyDescent="0.25">
      <c r="A2" s="537" t="s">
        <v>4499</v>
      </c>
      <c r="B2" s="537"/>
      <c r="C2" s="537"/>
      <c r="D2" s="537"/>
      <c r="E2" s="537"/>
      <c r="F2" s="537"/>
      <c r="G2" s="537"/>
      <c r="H2" s="537"/>
      <c r="I2" s="537"/>
      <c r="J2" s="537"/>
      <c r="K2" s="537"/>
      <c r="L2" s="537"/>
      <c r="M2" s="537"/>
      <c r="N2" s="537"/>
    </row>
    <row r="3" spans="1:44" ht="27" customHeight="1" x14ac:dyDescent="0.25">
      <c r="I3" s="521" t="s">
        <v>3385</v>
      </c>
      <c r="J3" s="521"/>
      <c r="K3" s="521"/>
      <c r="L3" s="521"/>
      <c r="M3" s="521"/>
      <c r="N3" s="521"/>
      <c r="X3" s="514" t="s">
        <v>513</v>
      </c>
      <c r="Y3" s="514"/>
      <c r="Z3" s="514"/>
      <c r="AA3" s="514"/>
      <c r="AB3" s="514"/>
      <c r="AC3" s="514"/>
      <c r="AM3" s="514"/>
      <c r="AN3" s="514"/>
      <c r="AO3" s="514"/>
      <c r="AP3" s="514"/>
    </row>
    <row r="4" spans="1:44" ht="101.25" customHeight="1" x14ac:dyDescent="0.25">
      <c r="I4" s="521"/>
      <c r="J4" s="521"/>
      <c r="K4" s="521"/>
      <c r="L4" s="521"/>
      <c r="M4" s="521"/>
      <c r="N4" s="521"/>
      <c r="X4" s="514"/>
      <c r="Y4" s="514"/>
      <c r="Z4" s="514"/>
      <c r="AA4" s="514"/>
      <c r="AB4" s="514"/>
      <c r="AC4" s="514"/>
      <c r="AM4" s="514"/>
      <c r="AN4" s="514"/>
      <c r="AO4" s="514"/>
      <c r="AP4" s="514"/>
    </row>
    <row r="5" spans="1:44" ht="70.5" customHeight="1" x14ac:dyDescent="0.3">
      <c r="A5" s="515" t="s">
        <v>514</v>
      </c>
      <c r="B5" s="515"/>
      <c r="C5" s="515"/>
      <c r="D5" s="515"/>
      <c r="E5" s="515"/>
      <c r="F5" s="515"/>
      <c r="G5" s="515"/>
      <c r="H5" s="515"/>
      <c r="I5" s="515"/>
      <c r="J5" s="515"/>
      <c r="K5" s="515"/>
      <c r="L5" s="515"/>
      <c r="M5" s="515"/>
      <c r="N5" s="515"/>
      <c r="P5" s="515" t="s">
        <v>515</v>
      </c>
      <c r="Q5" s="515"/>
      <c r="R5" s="515"/>
      <c r="S5" s="515"/>
      <c r="T5" s="515"/>
      <c r="U5" s="515"/>
      <c r="V5" s="515"/>
      <c r="W5" s="515"/>
      <c r="X5" s="515"/>
      <c r="Y5" s="515"/>
      <c r="Z5" s="515"/>
      <c r="AA5" s="515"/>
      <c r="AB5" s="515"/>
      <c r="AC5" s="515"/>
      <c r="AE5" s="516" t="s">
        <v>516</v>
      </c>
      <c r="AF5" s="516"/>
      <c r="AG5" s="516"/>
      <c r="AH5" s="516"/>
      <c r="AI5" s="516"/>
      <c r="AJ5" s="516"/>
      <c r="AK5" s="516"/>
      <c r="AL5" s="516"/>
      <c r="AM5" s="516"/>
      <c r="AN5" s="516"/>
      <c r="AO5" s="516"/>
      <c r="AP5" s="516"/>
    </row>
    <row r="6" spans="1:44" ht="15.75" customHeight="1" thickBot="1" x14ac:dyDescent="0.3">
      <c r="E6" s="341"/>
      <c r="N6" s="344" t="s">
        <v>517</v>
      </c>
      <c r="O6" s="345"/>
      <c r="AC6" s="344" t="s">
        <v>518</v>
      </c>
      <c r="AP6" s="344" t="s">
        <v>518</v>
      </c>
    </row>
    <row r="7" spans="1:44" s="347" customFormat="1" ht="24.75" customHeight="1" x14ac:dyDescent="0.2">
      <c r="A7" s="524" t="s">
        <v>1361</v>
      </c>
      <c r="B7" s="527" t="s">
        <v>1362</v>
      </c>
      <c r="C7" s="528" t="s">
        <v>519</v>
      </c>
      <c r="D7" s="528" t="s">
        <v>1364</v>
      </c>
      <c r="E7" s="528"/>
      <c r="F7" s="528"/>
      <c r="G7" s="528"/>
      <c r="H7" s="528"/>
      <c r="I7" s="528" t="s">
        <v>1365</v>
      </c>
      <c r="J7" s="528"/>
      <c r="K7" s="528"/>
      <c r="L7" s="528"/>
      <c r="M7" s="528"/>
      <c r="N7" s="531" t="s">
        <v>1366</v>
      </c>
      <c r="O7" s="346"/>
      <c r="P7" s="524" t="s">
        <v>1361</v>
      </c>
      <c r="Q7" s="527" t="s">
        <v>1362</v>
      </c>
      <c r="R7" s="528" t="s">
        <v>519</v>
      </c>
      <c r="S7" s="528" t="s">
        <v>1364</v>
      </c>
      <c r="T7" s="528"/>
      <c r="U7" s="528"/>
      <c r="V7" s="528"/>
      <c r="W7" s="528"/>
      <c r="X7" s="528" t="s">
        <v>1365</v>
      </c>
      <c r="Y7" s="528"/>
      <c r="Z7" s="528"/>
      <c r="AA7" s="528"/>
      <c r="AB7" s="528"/>
      <c r="AC7" s="531" t="s">
        <v>1366</v>
      </c>
      <c r="AE7" s="524" t="s">
        <v>1361</v>
      </c>
      <c r="AF7" s="527" t="s">
        <v>1362</v>
      </c>
      <c r="AG7" s="528" t="s">
        <v>519</v>
      </c>
      <c r="AH7" s="534" t="s">
        <v>520</v>
      </c>
      <c r="AI7" s="535"/>
      <c r="AJ7" s="535"/>
      <c r="AK7" s="534" t="s">
        <v>521</v>
      </c>
      <c r="AL7" s="535"/>
      <c r="AM7" s="535"/>
      <c r="AN7" s="534" t="s">
        <v>522</v>
      </c>
      <c r="AO7" s="535"/>
      <c r="AP7" s="536"/>
    </row>
    <row r="8" spans="1:44" s="347" customFormat="1" ht="15" customHeight="1" x14ac:dyDescent="0.2">
      <c r="A8" s="525"/>
      <c r="B8" s="519"/>
      <c r="C8" s="529"/>
      <c r="D8" s="517" t="s">
        <v>1367</v>
      </c>
      <c r="E8" s="519" t="s">
        <v>523</v>
      </c>
      <c r="F8" s="519" t="s">
        <v>524</v>
      </c>
      <c r="G8" s="519"/>
      <c r="H8" s="519" t="s">
        <v>525</v>
      </c>
      <c r="I8" s="517" t="s">
        <v>1367</v>
      </c>
      <c r="J8" s="522" t="s">
        <v>523</v>
      </c>
      <c r="K8" s="519" t="s">
        <v>524</v>
      </c>
      <c r="L8" s="519"/>
      <c r="M8" s="522" t="s">
        <v>525</v>
      </c>
      <c r="N8" s="532"/>
      <c r="O8" s="346"/>
      <c r="P8" s="525"/>
      <c r="Q8" s="519"/>
      <c r="R8" s="529"/>
      <c r="S8" s="517" t="s">
        <v>1367</v>
      </c>
      <c r="T8" s="519" t="s">
        <v>523</v>
      </c>
      <c r="U8" s="519" t="s">
        <v>524</v>
      </c>
      <c r="V8" s="519"/>
      <c r="W8" s="519" t="s">
        <v>525</v>
      </c>
      <c r="X8" s="517" t="s">
        <v>1367</v>
      </c>
      <c r="Y8" s="522" t="s">
        <v>523</v>
      </c>
      <c r="Z8" s="519" t="s">
        <v>524</v>
      </c>
      <c r="AA8" s="519"/>
      <c r="AB8" s="522" t="s">
        <v>525</v>
      </c>
      <c r="AC8" s="532"/>
      <c r="AE8" s="525"/>
      <c r="AF8" s="519"/>
      <c r="AG8" s="529"/>
      <c r="AH8" s="517" t="s">
        <v>1367</v>
      </c>
      <c r="AI8" s="517" t="s">
        <v>526</v>
      </c>
      <c r="AJ8" s="517" t="s">
        <v>527</v>
      </c>
      <c r="AK8" s="517" t="s">
        <v>1367</v>
      </c>
      <c r="AL8" s="517" t="s">
        <v>526</v>
      </c>
      <c r="AM8" s="517" t="s">
        <v>527</v>
      </c>
      <c r="AN8" s="517" t="s">
        <v>1367</v>
      </c>
      <c r="AO8" s="517" t="s">
        <v>526</v>
      </c>
      <c r="AP8" s="532" t="s">
        <v>527</v>
      </c>
    </row>
    <row r="9" spans="1:44" s="347" customFormat="1" ht="63" customHeight="1" thickBot="1" x14ac:dyDescent="0.25">
      <c r="A9" s="526"/>
      <c r="B9" s="520"/>
      <c r="C9" s="530"/>
      <c r="D9" s="518"/>
      <c r="E9" s="520"/>
      <c r="F9" s="348" t="s">
        <v>1368</v>
      </c>
      <c r="G9" s="348" t="s">
        <v>1369</v>
      </c>
      <c r="H9" s="520"/>
      <c r="I9" s="518"/>
      <c r="J9" s="523"/>
      <c r="K9" s="348" t="s">
        <v>1368</v>
      </c>
      <c r="L9" s="348" t="s">
        <v>1369</v>
      </c>
      <c r="M9" s="523"/>
      <c r="N9" s="533"/>
      <c r="O9" s="346"/>
      <c r="P9" s="526"/>
      <c r="Q9" s="520"/>
      <c r="R9" s="530"/>
      <c r="S9" s="518"/>
      <c r="T9" s="520"/>
      <c r="U9" s="348" t="s">
        <v>1368</v>
      </c>
      <c r="V9" s="348" t="s">
        <v>1369</v>
      </c>
      <c r="W9" s="520"/>
      <c r="X9" s="518"/>
      <c r="Y9" s="523"/>
      <c r="Z9" s="348" t="s">
        <v>1368</v>
      </c>
      <c r="AA9" s="348" t="s">
        <v>1369</v>
      </c>
      <c r="AB9" s="523"/>
      <c r="AC9" s="533"/>
      <c r="AE9" s="526"/>
      <c r="AF9" s="520"/>
      <c r="AG9" s="530"/>
      <c r="AH9" s="518"/>
      <c r="AI9" s="518"/>
      <c r="AJ9" s="518"/>
      <c r="AK9" s="518"/>
      <c r="AL9" s="518"/>
      <c r="AM9" s="518"/>
      <c r="AN9" s="518"/>
      <c r="AO9" s="518"/>
      <c r="AP9" s="533"/>
      <c r="AQ9" s="347">
        <v>55895.1</v>
      </c>
    </row>
    <row r="10" spans="1:44" s="347" customFormat="1" ht="12.75" customHeight="1" x14ac:dyDescent="0.2">
      <c r="A10" s="349"/>
      <c r="B10" s="349"/>
      <c r="C10" s="349"/>
      <c r="D10" s="349"/>
      <c r="E10" s="349"/>
      <c r="F10" s="349"/>
      <c r="G10" s="349"/>
      <c r="H10" s="349"/>
      <c r="I10" s="349"/>
      <c r="J10" s="350"/>
      <c r="K10" s="349"/>
      <c r="L10" s="349"/>
      <c r="M10" s="350"/>
      <c r="N10" s="349"/>
      <c r="O10" s="346"/>
      <c r="P10" s="349"/>
      <c r="Q10" s="349"/>
      <c r="R10" s="349"/>
      <c r="S10" s="349"/>
      <c r="T10" s="349"/>
      <c r="U10" s="349"/>
      <c r="V10" s="349"/>
      <c r="W10" s="349"/>
      <c r="X10" s="349"/>
      <c r="Y10" s="350"/>
      <c r="Z10" s="349"/>
      <c r="AA10" s="349"/>
      <c r="AB10" s="350"/>
      <c r="AC10" s="349"/>
      <c r="AE10" s="349"/>
      <c r="AF10" s="349"/>
      <c r="AG10" s="349"/>
      <c r="AH10" s="349"/>
      <c r="AI10" s="349"/>
      <c r="AJ10" s="349"/>
      <c r="AK10" s="349"/>
      <c r="AL10" s="349"/>
      <c r="AM10" s="349"/>
      <c r="AN10" s="350"/>
      <c r="AO10" s="349"/>
      <c r="AP10" s="349"/>
    </row>
    <row r="11" spans="1:44" s="347" customFormat="1" ht="31.5" customHeight="1" x14ac:dyDescent="0.2">
      <c r="A11" s="351" t="s">
        <v>4368</v>
      </c>
      <c r="B11" s="352"/>
      <c r="C11" s="353" t="s">
        <v>4369</v>
      </c>
      <c r="D11" s="354">
        <f>D12+D39+D66+D705+D714+D724</f>
        <v>3447964.4000000013</v>
      </c>
      <c r="E11" s="354">
        <f>E12+E39+E66+E705+E714+E724</f>
        <v>3447964.4000000013</v>
      </c>
      <c r="F11" s="354">
        <f>F12+F39+F66+F705+F714+F724</f>
        <v>2803177.2000000016</v>
      </c>
      <c r="G11" s="354">
        <f>G12+G39+G66+G705+G714+G724</f>
        <v>28114.7</v>
      </c>
      <c r="H11" s="354"/>
      <c r="I11" s="354">
        <f t="shared" ref="I11:N11" si="0">I12+I39+I66+I705+I714+I724</f>
        <v>1631572.4</v>
      </c>
      <c r="J11" s="354">
        <f t="shared" si="0"/>
        <v>1414632.0999999992</v>
      </c>
      <c r="K11" s="354">
        <f t="shared" si="0"/>
        <v>599723.79999999993</v>
      </c>
      <c r="L11" s="354">
        <f t="shared" si="0"/>
        <v>194963.49999999991</v>
      </c>
      <c r="M11" s="354">
        <f t="shared" si="0"/>
        <v>216940.30000000022</v>
      </c>
      <c r="N11" s="354">
        <f t="shared" si="0"/>
        <v>5079536.8000000026</v>
      </c>
      <c r="O11" s="346"/>
      <c r="P11" s="352"/>
      <c r="Q11" s="352"/>
      <c r="R11" s="351" t="s">
        <v>528</v>
      </c>
      <c r="S11" s="355" t="e">
        <f>#REF!</f>
        <v>#REF!</v>
      </c>
      <c r="T11" s="355" t="e">
        <f>#REF!</f>
        <v>#REF!</v>
      </c>
      <c r="U11" s="355" t="e">
        <f>#REF!</f>
        <v>#REF!</v>
      </c>
      <c r="V11" s="355" t="e">
        <f>#REF!</f>
        <v>#REF!</v>
      </c>
      <c r="W11" s="355" t="e">
        <f>#REF!</f>
        <v>#REF!</v>
      </c>
      <c r="X11" s="355" t="e">
        <f>#REF!</f>
        <v>#REF!</v>
      </c>
      <c r="Y11" s="355" t="e">
        <f>#REF!</f>
        <v>#REF!</v>
      </c>
      <c r="Z11" s="355" t="e">
        <f>#REF!</f>
        <v>#REF!</v>
      </c>
      <c r="AA11" s="355" t="e">
        <f>#REF!</f>
        <v>#REF!</v>
      </c>
      <c r="AB11" s="355" t="e">
        <f>#REF!</f>
        <v>#REF!</v>
      </c>
      <c r="AC11" s="355" t="e">
        <f>#REF!</f>
        <v>#REF!</v>
      </c>
      <c r="AE11" s="352"/>
      <c r="AF11" s="352"/>
      <c r="AG11" s="351" t="s">
        <v>528</v>
      </c>
      <c r="AH11" s="355" t="e">
        <f>#REF!</f>
        <v>#REF!</v>
      </c>
      <c r="AI11" s="355" t="e">
        <f>#REF!</f>
        <v>#REF!</v>
      </c>
      <c r="AJ11" s="355" t="e">
        <f>#REF!</f>
        <v>#REF!</v>
      </c>
      <c r="AK11" s="355" t="e">
        <f>#REF!</f>
        <v>#REF!</v>
      </c>
      <c r="AL11" s="355" t="e">
        <f>#REF!</f>
        <v>#REF!</v>
      </c>
      <c r="AM11" s="355" t="e">
        <f>#REF!</f>
        <v>#REF!</v>
      </c>
      <c r="AN11" s="355" t="e">
        <f>#REF!</f>
        <v>#REF!</v>
      </c>
      <c r="AO11" s="355" t="e">
        <f>#REF!</f>
        <v>#REF!</v>
      </c>
      <c r="AP11" s="355" t="e">
        <f>#REF!</f>
        <v>#REF!</v>
      </c>
      <c r="AQ11" s="356">
        <f>AQ12+AQ39+AQ66+AQ705+AQ714+AQ724</f>
        <v>56064.100000000006</v>
      </c>
      <c r="AR11" s="356">
        <f>AR12+AR39+AR66+AR705+AR714+AR724</f>
        <v>3504028.5000000005</v>
      </c>
    </row>
    <row r="12" spans="1:44" s="360" customFormat="1" ht="31.5" x14ac:dyDescent="0.2">
      <c r="A12" s="357"/>
      <c r="B12" s="357"/>
      <c r="C12" s="358" t="s">
        <v>529</v>
      </c>
      <c r="D12" s="359">
        <f>SUM(D14:D38)</f>
        <v>278037.5</v>
      </c>
      <c r="E12" s="359">
        <f>SUM(E14:E38)</f>
        <v>278037.5</v>
      </c>
      <c r="F12" s="359">
        <f>SUM(F14:F38)</f>
        <v>227907.1</v>
      </c>
      <c r="G12" s="359"/>
      <c r="H12" s="359"/>
      <c r="I12" s="359">
        <f t="shared" ref="I12:N12" si="1">SUM(I14:I38)</f>
        <v>125787.1</v>
      </c>
      <c r="J12" s="359">
        <f t="shared" si="1"/>
        <v>112289.49999999997</v>
      </c>
      <c r="K12" s="359">
        <f t="shared" si="1"/>
        <v>48759.400000000009</v>
      </c>
      <c r="L12" s="359">
        <f t="shared" si="1"/>
        <v>13607</v>
      </c>
      <c r="M12" s="359">
        <f t="shared" si="1"/>
        <v>13497.6</v>
      </c>
      <c r="N12" s="359">
        <f t="shared" si="1"/>
        <v>403824.59999999992</v>
      </c>
      <c r="P12" s="357" t="s">
        <v>4368</v>
      </c>
      <c r="Q12" s="357" t="s">
        <v>4366</v>
      </c>
      <c r="R12" s="361" t="s">
        <v>530</v>
      </c>
      <c r="S12" s="362">
        <f t="shared" ref="S12:AC12" si="2">SUM(S14:S38)</f>
        <v>275562.89999999997</v>
      </c>
      <c r="T12" s="362">
        <f t="shared" si="2"/>
        <v>275562.89999999997</v>
      </c>
      <c r="U12" s="362">
        <f t="shared" si="2"/>
        <v>202208.29999999993</v>
      </c>
      <c r="V12" s="362">
        <f t="shared" si="2"/>
        <v>0</v>
      </c>
      <c r="W12" s="362">
        <f t="shared" si="2"/>
        <v>0</v>
      </c>
      <c r="X12" s="362">
        <f t="shared" si="2"/>
        <v>52917</v>
      </c>
      <c r="Y12" s="362">
        <f t="shared" si="2"/>
        <v>52917</v>
      </c>
      <c r="Z12" s="362">
        <f t="shared" si="2"/>
        <v>12901.6</v>
      </c>
      <c r="AA12" s="362">
        <f t="shared" si="2"/>
        <v>8853.7999999999993</v>
      </c>
      <c r="AB12" s="362">
        <f t="shared" si="2"/>
        <v>0</v>
      </c>
      <c r="AC12" s="362">
        <f t="shared" si="2"/>
        <v>328479.90000000002</v>
      </c>
      <c r="AE12" s="357" t="s">
        <v>4368</v>
      </c>
      <c r="AF12" s="357" t="s">
        <v>4366</v>
      </c>
      <c r="AG12" s="361" t="s">
        <v>530</v>
      </c>
      <c r="AH12" s="362">
        <f t="shared" ref="AH12:AR12" si="3">SUM(AH14:AH38)</f>
        <v>328479.90000000002</v>
      </c>
      <c r="AI12" s="362">
        <f t="shared" si="3"/>
        <v>275562.89999999997</v>
      </c>
      <c r="AJ12" s="362">
        <f t="shared" si="3"/>
        <v>52917</v>
      </c>
      <c r="AK12" s="362">
        <f t="shared" si="3"/>
        <v>403824.59999999992</v>
      </c>
      <c r="AL12" s="362">
        <f t="shared" si="3"/>
        <v>278037.5</v>
      </c>
      <c r="AM12" s="362">
        <f t="shared" si="3"/>
        <v>125787.1</v>
      </c>
      <c r="AN12" s="362">
        <f t="shared" si="3"/>
        <v>75344.7</v>
      </c>
      <c r="AO12" s="362">
        <f t="shared" si="3"/>
        <v>2474.5999999999967</v>
      </c>
      <c r="AP12" s="362">
        <f t="shared" si="3"/>
        <v>72870.100000000006</v>
      </c>
      <c r="AQ12" s="363">
        <f t="shared" si="3"/>
        <v>4558.2000000000007</v>
      </c>
      <c r="AR12" s="363">
        <f t="shared" si="3"/>
        <v>282595.69999999995</v>
      </c>
    </row>
    <row r="13" spans="1:44" s="360" customFormat="1" ht="15.75" x14ac:dyDescent="0.2">
      <c r="A13" s="357"/>
      <c r="B13" s="357"/>
      <c r="C13" s="361"/>
      <c r="D13" s="362"/>
      <c r="E13" s="362"/>
      <c r="F13" s="362"/>
      <c r="G13" s="362"/>
      <c r="H13" s="362"/>
      <c r="I13" s="362"/>
      <c r="J13" s="362"/>
      <c r="K13" s="362"/>
      <c r="L13" s="362"/>
      <c r="M13" s="362"/>
      <c r="N13" s="362"/>
      <c r="P13" s="357"/>
      <c r="Q13" s="357"/>
      <c r="R13" s="361"/>
      <c r="S13" s="362"/>
      <c r="T13" s="362"/>
      <c r="U13" s="362"/>
      <c r="V13" s="362"/>
      <c r="W13" s="362"/>
      <c r="X13" s="362"/>
      <c r="Y13" s="362"/>
      <c r="Z13" s="362"/>
      <c r="AA13" s="362"/>
      <c r="AB13" s="362"/>
      <c r="AC13" s="362"/>
      <c r="AE13" s="357"/>
      <c r="AF13" s="357"/>
      <c r="AG13" s="361"/>
      <c r="AH13" s="362"/>
      <c r="AI13" s="362"/>
      <c r="AJ13" s="362"/>
      <c r="AK13" s="362"/>
      <c r="AL13" s="362"/>
      <c r="AM13" s="362"/>
      <c r="AN13" s="362"/>
      <c r="AO13" s="362"/>
      <c r="AP13" s="362"/>
    </row>
    <row r="14" spans="1:44" s="360" customFormat="1" ht="15.75" x14ac:dyDescent="0.2">
      <c r="A14" s="357"/>
      <c r="B14" s="357" t="s">
        <v>4366</v>
      </c>
      <c r="C14" s="364" t="s">
        <v>531</v>
      </c>
      <c r="D14" s="362">
        <f t="shared" ref="D14:D38" si="4">E14+H14</f>
        <v>6640.2</v>
      </c>
      <c r="E14" s="365">
        <v>6640.2</v>
      </c>
      <c r="F14" s="366">
        <v>5443</v>
      </c>
      <c r="G14" s="367"/>
      <c r="H14" s="368"/>
      <c r="I14" s="362">
        <f t="shared" ref="I14:I38" si="5">J14+M14</f>
        <v>7970.1</v>
      </c>
      <c r="J14" s="369">
        <v>2848.1</v>
      </c>
      <c r="K14" s="366">
        <v>1164.5</v>
      </c>
      <c r="L14" s="365">
        <v>553.6</v>
      </c>
      <c r="M14" s="370">
        <v>5122</v>
      </c>
      <c r="N14" s="362">
        <f t="shared" ref="N14:N38" si="6">D14+I14</f>
        <v>14610.3</v>
      </c>
      <c r="P14" s="357"/>
      <c r="Q14" s="357" t="s">
        <v>4366</v>
      </c>
      <c r="R14" s="364" t="s">
        <v>531</v>
      </c>
      <c r="S14" s="371">
        <f t="shared" ref="S14:S38" si="7">T14+W14</f>
        <v>7555.5999999999995</v>
      </c>
      <c r="T14" s="368">
        <v>7555.5999999999995</v>
      </c>
      <c r="U14" s="368">
        <v>5544.3</v>
      </c>
      <c r="V14" s="368"/>
      <c r="W14" s="368"/>
      <c r="X14" s="371">
        <f t="shared" ref="X14:X38" si="8">Y14+AB14</f>
        <v>1564.3000000000002</v>
      </c>
      <c r="Y14" s="368">
        <v>1564.3000000000002</v>
      </c>
      <c r="Z14" s="368">
        <v>353.7</v>
      </c>
      <c r="AA14" s="368">
        <v>572</v>
      </c>
      <c r="AB14" s="368"/>
      <c r="AC14" s="371">
        <f t="shared" ref="AC14:AC38" si="9">S14+X14</f>
        <v>9119.9</v>
      </c>
      <c r="AE14" s="357"/>
      <c r="AF14" s="357" t="s">
        <v>4366</v>
      </c>
      <c r="AG14" s="364" t="s">
        <v>531</v>
      </c>
      <c r="AH14" s="371">
        <f t="shared" ref="AH14:AH38" si="10">AC14</f>
        <v>9119.9</v>
      </c>
      <c r="AI14" s="368">
        <f t="shared" ref="AI14:AI38" si="11">S14</f>
        <v>7555.5999999999995</v>
      </c>
      <c r="AJ14" s="368">
        <f t="shared" ref="AJ14:AJ38" si="12">X14</f>
        <v>1564.3000000000002</v>
      </c>
      <c r="AK14" s="368">
        <f t="shared" ref="AK14:AK38" si="13">N14</f>
        <v>14610.3</v>
      </c>
      <c r="AL14" s="368">
        <f t="shared" ref="AL14:AL38" si="14">D14</f>
        <v>6640.2</v>
      </c>
      <c r="AM14" s="371">
        <f t="shared" ref="AM14:AM38" si="15">I14</f>
        <v>7970.1</v>
      </c>
      <c r="AN14" s="368">
        <f t="shared" ref="AN14:AP38" si="16">AK14-AH14</f>
        <v>5490.4</v>
      </c>
      <c r="AO14" s="368">
        <f t="shared" si="16"/>
        <v>-915.39999999999964</v>
      </c>
      <c r="AP14" s="368">
        <f t="shared" si="16"/>
        <v>6405.8</v>
      </c>
      <c r="AQ14" s="360">
        <f t="shared" ref="AQ14:AQ38" si="17">ROUND(F14*0.02,1)</f>
        <v>108.9</v>
      </c>
      <c r="AR14" s="372">
        <f t="shared" ref="AR14:AR38" si="18">E14+AQ14</f>
        <v>6749.0999999999995</v>
      </c>
    </row>
    <row r="15" spans="1:44" s="360" customFormat="1" ht="31.5" customHeight="1" x14ac:dyDescent="0.2">
      <c r="A15" s="357"/>
      <c r="B15" s="357" t="s">
        <v>4366</v>
      </c>
      <c r="C15" s="364" t="s">
        <v>532</v>
      </c>
      <c r="D15" s="362">
        <f t="shared" si="4"/>
        <v>7538.4</v>
      </c>
      <c r="E15" s="373">
        <v>7538.4</v>
      </c>
      <c r="F15" s="374">
        <v>6179.2</v>
      </c>
      <c r="G15" s="367"/>
      <c r="H15" s="368"/>
      <c r="I15" s="362">
        <f t="shared" si="5"/>
        <v>3196.6</v>
      </c>
      <c r="J15" s="375">
        <v>2886.2</v>
      </c>
      <c r="K15" s="374">
        <v>1322</v>
      </c>
      <c r="L15" s="373">
        <v>584.5</v>
      </c>
      <c r="M15" s="376">
        <v>310.39999999999998</v>
      </c>
      <c r="N15" s="362">
        <f t="shared" si="6"/>
        <v>10735</v>
      </c>
      <c r="P15" s="357"/>
      <c r="Q15" s="357" t="s">
        <v>4366</v>
      </c>
      <c r="R15" s="364" t="s">
        <v>532</v>
      </c>
      <c r="S15" s="371">
        <f t="shared" si="7"/>
        <v>7494.4000000000005</v>
      </c>
      <c r="T15" s="368">
        <v>7494.4000000000005</v>
      </c>
      <c r="U15" s="368">
        <v>5499.4000000000005</v>
      </c>
      <c r="V15" s="368"/>
      <c r="W15" s="368"/>
      <c r="X15" s="371">
        <f t="shared" si="8"/>
        <v>1152.7</v>
      </c>
      <c r="Y15" s="368">
        <v>1152.7</v>
      </c>
      <c r="Z15" s="368">
        <v>350.9</v>
      </c>
      <c r="AA15" s="368">
        <v>305.60000000000002</v>
      </c>
      <c r="AB15" s="368"/>
      <c r="AC15" s="371">
        <f t="shared" si="9"/>
        <v>8647.1</v>
      </c>
      <c r="AE15" s="357"/>
      <c r="AF15" s="357" t="s">
        <v>4366</v>
      </c>
      <c r="AG15" s="364" t="s">
        <v>532</v>
      </c>
      <c r="AH15" s="371">
        <f t="shared" si="10"/>
        <v>8647.1</v>
      </c>
      <c r="AI15" s="368">
        <f t="shared" si="11"/>
        <v>7494.4000000000005</v>
      </c>
      <c r="AJ15" s="368">
        <f t="shared" si="12"/>
        <v>1152.7</v>
      </c>
      <c r="AK15" s="368">
        <f t="shared" si="13"/>
        <v>10735</v>
      </c>
      <c r="AL15" s="368">
        <f t="shared" si="14"/>
        <v>7538.4</v>
      </c>
      <c r="AM15" s="371">
        <f t="shared" si="15"/>
        <v>3196.6</v>
      </c>
      <c r="AN15" s="368">
        <f t="shared" si="16"/>
        <v>2087.8999999999996</v>
      </c>
      <c r="AO15" s="368">
        <f t="shared" si="16"/>
        <v>43.999999999999091</v>
      </c>
      <c r="AP15" s="368">
        <f t="shared" si="16"/>
        <v>2043.8999999999999</v>
      </c>
      <c r="AQ15" s="360">
        <f t="shared" si="17"/>
        <v>123.6</v>
      </c>
      <c r="AR15" s="372">
        <f t="shared" si="18"/>
        <v>7662</v>
      </c>
    </row>
    <row r="16" spans="1:44" s="360" customFormat="1" ht="31.5" x14ac:dyDescent="0.2">
      <c r="A16" s="357"/>
      <c r="B16" s="357" t="s">
        <v>4366</v>
      </c>
      <c r="C16" s="364" t="s">
        <v>533</v>
      </c>
      <c r="D16" s="362">
        <f t="shared" si="4"/>
        <v>18213.3</v>
      </c>
      <c r="E16" s="377">
        <v>18213.3</v>
      </c>
      <c r="F16" s="378">
        <v>14929.4</v>
      </c>
      <c r="G16" s="367"/>
      <c r="H16" s="368"/>
      <c r="I16" s="362">
        <f t="shared" si="5"/>
        <v>8523</v>
      </c>
      <c r="J16" s="379">
        <v>8256</v>
      </c>
      <c r="K16" s="378">
        <v>3194.1</v>
      </c>
      <c r="L16" s="377">
        <v>1679.2</v>
      </c>
      <c r="M16" s="380">
        <v>267</v>
      </c>
      <c r="N16" s="362">
        <f t="shared" si="6"/>
        <v>26736.3</v>
      </c>
      <c r="P16" s="357"/>
      <c r="Q16" s="357" t="s">
        <v>4366</v>
      </c>
      <c r="R16" s="364" t="s">
        <v>533</v>
      </c>
      <c r="S16" s="371">
        <f t="shared" si="7"/>
        <v>17565</v>
      </c>
      <c r="T16" s="368">
        <v>17565</v>
      </c>
      <c r="U16" s="368">
        <v>12889.2</v>
      </c>
      <c r="V16" s="368"/>
      <c r="W16" s="368"/>
      <c r="X16" s="371">
        <f t="shared" si="8"/>
        <v>3772.1</v>
      </c>
      <c r="Y16" s="368">
        <v>3772.1</v>
      </c>
      <c r="Z16" s="368">
        <v>822.4</v>
      </c>
      <c r="AA16" s="368">
        <v>763.5</v>
      </c>
      <c r="AB16" s="368"/>
      <c r="AC16" s="371">
        <f t="shared" si="9"/>
        <v>21337.1</v>
      </c>
      <c r="AE16" s="357"/>
      <c r="AF16" s="357" t="s">
        <v>4366</v>
      </c>
      <c r="AG16" s="364" t="s">
        <v>533</v>
      </c>
      <c r="AH16" s="371">
        <f t="shared" si="10"/>
        <v>21337.1</v>
      </c>
      <c r="AI16" s="368">
        <f t="shared" si="11"/>
        <v>17565</v>
      </c>
      <c r="AJ16" s="368">
        <f t="shared" si="12"/>
        <v>3772.1</v>
      </c>
      <c r="AK16" s="368">
        <f t="shared" si="13"/>
        <v>26736.3</v>
      </c>
      <c r="AL16" s="368">
        <f t="shared" si="14"/>
        <v>18213.3</v>
      </c>
      <c r="AM16" s="371">
        <f t="shared" si="15"/>
        <v>8523</v>
      </c>
      <c r="AN16" s="368">
        <f t="shared" si="16"/>
        <v>5399.2000000000007</v>
      </c>
      <c r="AO16" s="368">
        <f t="shared" si="16"/>
        <v>648.29999999999927</v>
      </c>
      <c r="AP16" s="368">
        <f t="shared" si="16"/>
        <v>4750.8999999999996</v>
      </c>
      <c r="AQ16" s="360">
        <f t="shared" si="17"/>
        <v>298.60000000000002</v>
      </c>
      <c r="AR16" s="372">
        <f t="shared" si="18"/>
        <v>18511.899999999998</v>
      </c>
    </row>
    <row r="17" spans="1:44" s="360" customFormat="1" ht="15.75" x14ac:dyDescent="0.2">
      <c r="A17" s="357"/>
      <c r="B17" s="357" t="s">
        <v>4366</v>
      </c>
      <c r="C17" s="364" t="s">
        <v>534</v>
      </c>
      <c r="D17" s="362">
        <f t="shared" si="4"/>
        <v>14503.3</v>
      </c>
      <c r="E17" s="373">
        <v>14503.3</v>
      </c>
      <c r="F17" s="374">
        <v>11888.4</v>
      </c>
      <c r="G17" s="367"/>
      <c r="H17" s="368"/>
      <c r="I17" s="362">
        <f t="shared" si="5"/>
        <v>5261.2999999999993</v>
      </c>
      <c r="J17" s="375">
        <v>4976.2999999999993</v>
      </c>
      <c r="K17" s="374">
        <v>2543.4</v>
      </c>
      <c r="L17" s="373">
        <v>308.39999999999998</v>
      </c>
      <c r="M17" s="376">
        <v>285</v>
      </c>
      <c r="N17" s="362">
        <f t="shared" si="6"/>
        <v>19764.599999999999</v>
      </c>
      <c r="P17" s="357"/>
      <c r="Q17" s="357" t="s">
        <v>4366</v>
      </c>
      <c r="R17" s="364" t="s">
        <v>534</v>
      </c>
      <c r="S17" s="371">
        <f t="shared" si="7"/>
        <v>16603.800000000003</v>
      </c>
      <c r="T17" s="368">
        <v>16603.800000000003</v>
      </c>
      <c r="U17" s="368">
        <v>12183.9</v>
      </c>
      <c r="V17" s="368"/>
      <c r="W17" s="368"/>
      <c r="X17" s="371">
        <f t="shared" si="8"/>
        <v>3592.3</v>
      </c>
      <c r="Y17" s="368">
        <v>3592.3</v>
      </c>
      <c r="Z17" s="368">
        <v>777.4</v>
      </c>
      <c r="AA17" s="368">
        <v>937.9</v>
      </c>
      <c r="AB17" s="368"/>
      <c r="AC17" s="371">
        <f t="shared" si="9"/>
        <v>20196.100000000002</v>
      </c>
      <c r="AE17" s="357"/>
      <c r="AF17" s="357" t="s">
        <v>4366</v>
      </c>
      <c r="AG17" s="364" t="s">
        <v>534</v>
      </c>
      <c r="AH17" s="371">
        <f t="shared" si="10"/>
        <v>20196.100000000002</v>
      </c>
      <c r="AI17" s="368">
        <f t="shared" si="11"/>
        <v>16603.800000000003</v>
      </c>
      <c r="AJ17" s="368">
        <f t="shared" si="12"/>
        <v>3592.3</v>
      </c>
      <c r="AK17" s="368">
        <f t="shared" si="13"/>
        <v>19764.599999999999</v>
      </c>
      <c r="AL17" s="368">
        <f t="shared" si="14"/>
        <v>14503.3</v>
      </c>
      <c r="AM17" s="371">
        <f t="shared" si="15"/>
        <v>5261.2999999999993</v>
      </c>
      <c r="AN17" s="368">
        <f t="shared" si="16"/>
        <v>-431.50000000000364</v>
      </c>
      <c r="AO17" s="368">
        <f t="shared" si="16"/>
        <v>-2100.5000000000036</v>
      </c>
      <c r="AP17" s="368">
        <f t="shared" si="16"/>
        <v>1668.9999999999991</v>
      </c>
      <c r="AQ17" s="360">
        <f t="shared" si="17"/>
        <v>237.8</v>
      </c>
      <c r="AR17" s="372">
        <f t="shared" si="18"/>
        <v>14741.099999999999</v>
      </c>
    </row>
    <row r="18" spans="1:44" s="360" customFormat="1" ht="31.5" x14ac:dyDescent="0.2">
      <c r="A18" s="357"/>
      <c r="B18" s="357" t="s">
        <v>4366</v>
      </c>
      <c r="C18" s="364" t="s">
        <v>535</v>
      </c>
      <c r="D18" s="362">
        <f t="shared" si="4"/>
        <v>9461</v>
      </c>
      <c r="E18" s="377">
        <v>9461</v>
      </c>
      <c r="F18" s="378">
        <v>7755.2</v>
      </c>
      <c r="G18" s="367"/>
      <c r="H18" s="368"/>
      <c r="I18" s="362">
        <f t="shared" si="5"/>
        <v>3506.7</v>
      </c>
      <c r="J18" s="379">
        <v>3235.5</v>
      </c>
      <c r="K18" s="378">
        <v>1659.2</v>
      </c>
      <c r="L18" s="377">
        <v>374.2</v>
      </c>
      <c r="M18" s="380">
        <v>271.2</v>
      </c>
      <c r="N18" s="362">
        <f t="shared" si="6"/>
        <v>12967.7</v>
      </c>
      <c r="P18" s="357"/>
      <c r="Q18" s="357" t="s">
        <v>4366</v>
      </c>
      <c r="R18" s="364" t="s">
        <v>535</v>
      </c>
      <c r="S18" s="371">
        <f t="shared" si="7"/>
        <v>7804</v>
      </c>
      <c r="T18" s="368">
        <v>7804</v>
      </c>
      <c r="U18" s="368">
        <v>5726.5</v>
      </c>
      <c r="V18" s="368"/>
      <c r="W18" s="368"/>
      <c r="X18" s="371">
        <f t="shared" si="8"/>
        <v>1181.2</v>
      </c>
      <c r="Y18" s="368">
        <v>1181.2</v>
      </c>
      <c r="Z18" s="368">
        <v>365.4</v>
      </c>
      <c r="AA18" s="368">
        <v>255.5</v>
      </c>
      <c r="AB18" s="368"/>
      <c r="AC18" s="371">
        <f t="shared" si="9"/>
        <v>8985.2000000000007</v>
      </c>
      <c r="AE18" s="357"/>
      <c r="AF18" s="357" t="s">
        <v>4366</v>
      </c>
      <c r="AG18" s="364" t="s">
        <v>535</v>
      </c>
      <c r="AH18" s="371">
        <f t="shared" si="10"/>
        <v>8985.2000000000007</v>
      </c>
      <c r="AI18" s="368">
        <f t="shared" si="11"/>
        <v>7804</v>
      </c>
      <c r="AJ18" s="368">
        <f t="shared" si="12"/>
        <v>1181.2</v>
      </c>
      <c r="AK18" s="368">
        <f t="shared" si="13"/>
        <v>12967.7</v>
      </c>
      <c r="AL18" s="368">
        <f t="shared" si="14"/>
        <v>9461</v>
      </c>
      <c r="AM18" s="371">
        <f t="shared" si="15"/>
        <v>3506.7</v>
      </c>
      <c r="AN18" s="368">
        <f t="shared" si="16"/>
        <v>3982.5</v>
      </c>
      <c r="AO18" s="368">
        <f t="shared" si="16"/>
        <v>1657</v>
      </c>
      <c r="AP18" s="368">
        <f t="shared" si="16"/>
        <v>2325.5</v>
      </c>
      <c r="AQ18" s="360">
        <f t="shared" si="17"/>
        <v>155.1</v>
      </c>
      <c r="AR18" s="372">
        <f t="shared" si="18"/>
        <v>9616.1</v>
      </c>
    </row>
    <row r="19" spans="1:44" s="360" customFormat="1" ht="31.5" x14ac:dyDescent="0.2">
      <c r="A19" s="357"/>
      <c r="B19" s="357" t="s">
        <v>4366</v>
      </c>
      <c r="C19" s="364" t="s">
        <v>536</v>
      </c>
      <c r="D19" s="362">
        <f t="shared" si="4"/>
        <v>7220.8</v>
      </c>
      <c r="E19" s="373">
        <v>7220.8</v>
      </c>
      <c r="F19" s="374">
        <v>5918.9</v>
      </c>
      <c r="G19" s="367"/>
      <c r="H19" s="368"/>
      <c r="I19" s="362">
        <f t="shared" si="5"/>
        <v>2678.7000000000003</v>
      </c>
      <c r="J19" s="375">
        <v>2349.6000000000004</v>
      </c>
      <c r="K19" s="374">
        <v>1266.3</v>
      </c>
      <c r="L19" s="373">
        <v>211.3</v>
      </c>
      <c r="M19" s="376">
        <v>329.1</v>
      </c>
      <c r="N19" s="362">
        <f t="shared" si="6"/>
        <v>9899.5</v>
      </c>
      <c r="P19" s="357"/>
      <c r="Q19" s="357" t="s">
        <v>4366</v>
      </c>
      <c r="R19" s="364" t="s">
        <v>536</v>
      </c>
      <c r="S19" s="371">
        <f t="shared" si="7"/>
        <v>7827.5</v>
      </c>
      <c r="T19" s="368">
        <v>7827.5</v>
      </c>
      <c r="U19" s="368">
        <v>5743.7999999999993</v>
      </c>
      <c r="V19" s="368"/>
      <c r="W19" s="368"/>
      <c r="X19" s="371">
        <f t="shared" si="8"/>
        <v>1018.8000000000001</v>
      </c>
      <c r="Y19" s="368">
        <v>1018.8000000000001</v>
      </c>
      <c r="Z19" s="368">
        <v>366.5</v>
      </c>
      <c r="AA19" s="368">
        <v>153.69999999999999</v>
      </c>
      <c r="AB19" s="368"/>
      <c r="AC19" s="371">
        <f t="shared" si="9"/>
        <v>8846.2999999999993</v>
      </c>
      <c r="AE19" s="357"/>
      <c r="AF19" s="357" t="s">
        <v>4366</v>
      </c>
      <c r="AG19" s="364" t="s">
        <v>536</v>
      </c>
      <c r="AH19" s="371">
        <f t="shared" si="10"/>
        <v>8846.2999999999993</v>
      </c>
      <c r="AI19" s="368">
        <f t="shared" si="11"/>
        <v>7827.5</v>
      </c>
      <c r="AJ19" s="368">
        <f t="shared" si="12"/>
        <v>1018.8000000000001</v>
      </c>
      <c r="AK19" s="368">
        <f t="shared" si="13"/>
        <v>9899.5</v>
      </c>
      <c r="AL19" s="368">
        <f t="shared" si="14"/>
        <v>7220.8</v>
      </c>
      <c r="AM19" s="371">
        <f t="shared" si="15"/>
        <v>2678.7000000000003</v>
      </c>
      <c r="AN19" s="368">
        <f t="shared" si="16"/>
        <v>1053.2000000000007</v>
      </c>
      <c r="AO19" s="368">
        <f t="shared" si="16"/>
        <v>-606.69999999999982</v>
      </c>
      <c r="AP19" s="368">
        <f t="shared" si="16"/>
        <v>1659.9</v>
      </c>
      <c r="AQ19" s="360">
        <f t="shared" si="17"/>
        <v>118.4</v>
      </c>
      <c r="AR19" s="372">
        <f t="shared" si="18"/>
        <v>7339.2</v>
      </c>
    </row>
    <row r="20" spans="1:44" s="360" customFormat="1" ht="31.5" customHeight="1" x14ac:dyDescent="0.2">
      <c r="A20" s="357"/>
      <c r="B20" s="357" t="s">
        <v>4366</v>
      </c>
      <c r="C20" s="364" t="s">
        <v>537</v>
      </c>
      <c r="D20" s="362">
        <f t="shared" si="4"/>
        <v>15191.1</v>
      </c>
      <c r="E20" s="377">
        <v>15191.1</v>
      </c>
      <c r="F20" s="378">
        <v>12452.1</v>
      </c>
      <c r="G20" s="367"/>
      <c r="H20" s="368"/>
      <c r="I20" s="362">
        <f t="shared" si="5"/>
        <v>5399</v>
      </c>
      <c r="J20" s="379">
        <v>5277</v>
      </c>
      <c r="K20" s="378">
        <v>2664</v>
      </c>
      <c r="L20" s="377">
        <v>450.2</v>
      </c>
      <c r="M20" s="380">
        <v>122</v>
      </c>
      <c r="N20" s="362">
        <f t="shared" si="6"/>
        <v>20590.099999999999</v>
      </c>
      <c r="P20" s="357"/>
      <c r="Q20" s="357" t="s">
        <v>4366</v>
      </c>
      <c r="R20" s="364" t="s">
        <v>537</v>
      </c>
      <c r="S20" s="371">
        <f t="shared" si="7"/>
        <v>13714.900000000001</v>
      </c>
      <c r="T20" s="368">
        <v>13714.900000000001</v>
      </c>
      <c r="U20" s="368">
        <v>10064</v>
      </c>
      <c r="V20" s="368"/>
      <c r="W20" s="368"/>
      <c r="X20" s="371">
        <f t="shared" si="8"/>
        <v>2314.8999999999996</v>
      </c>
      <c r="Y20" s="368">
        <v>2314.8999999999996</v>
      </c>
      <c r="Z20" s="368">
        <v>642.1</v>
      </c>
      <c r="AA20" s="368">
        <v>349.1</v>
      </c>
      <c r="AB20" s="368"/>
      <c r="AC20" s="371">
        <f t="shared" si="9"/>
        <v>16029.800000000001</v>
      </c>
      <c r="AE20" s="357"/>
      <c r="AF20" s="357" t="s">
        <v>4366</v>
      </c>
      <c r="AG20" s="364" t="s">
        <v>537</v>
      </c>
      <c r="AH20" s="371">
        <f t="shared" si="10"/>
        <v>16029.800000000001</v>
      </c>
      <c r="AI20" s="368">
        <f t="shared" si="11"/>
        <v>13714.900000000001</v>
      </c>
      <c r="AJ20" s="368">
        <f t="shared" si="12"/>
        <v>2314.8999999999996</v>
      </c>
      <c r="AK20" s="368">
        <f t="shared" si="13"/>
        <v>20590.099999999999</v>
      </c>
      <c r="AL20" s="368">
        <f t="shared" si="14"/>
        <v>15191.1</v>
      </c>
      <c r="AM20" s="371">
        <f t="shared" si="15"/>
        <v>5399</v>
      </c>
      <c r="AN20" s="368">
        <f t="shared" si="16"/>
        <v>4560.2999999999975</v>
      </c>
      <c r="AO20" s="368">
        <f t="shared" si="16"/>
        <v>1476.1999999999989</v>
      </c>
      <c r="AP20" s="368">
        <f t="shared" si="16"/>
        <v>3084.1000000000004</v>
      </c>
      <c r="AQ20" s="360">
        <f t="shared" si="17"/>
        <v>249</v>
      </c>
      <c r="AR20" s="372">
        <f t="shared" si="18"/>
        <v>15440.1</v>
      </c>
    </row>
    <row r="21" spans="1:44" s="360" customFormat="1" ht="31.5" x14ac:dyDescent="0.2">
      <c r="A21" s="357"/>
      <c r="B21" s="357" t="s">
        <v>4366</v>
      </c>
      <c r="C21" s="364" t="s">
        <v>538</v>
      </c>
      <c r="D21" s="362">
        <f t="shared" si="4"/>
        <v>10581.7</v>
      </c>
      <c r="E21" s="373">
        <v>10581.7</v>
      </c>
      <c r="F21" s="374">
        <v>8673.7999999999993</v>
      </c>
      <c r="G21" s="367"/>
      <c r="H21" s="368"/>
      <c r="I21" s="362">
        <f t="shared" si="5"/>
        <v>3860.9</v>
      </c>
      <c r="J21" s="375">
        <v>3562.8</v>
      </c>
      <c r="K21" s="374">
        <v>1855.7</v>
      </c>
      <c r="L21" s="373">
        <v>419.3</v>
      </c>
      <c r="M21" s="376">
        <v>298.10000000000002</v>
      </c>
      <c r="N21" s="362">
        <f t="shared" si="6"/>
        <v>14442.6</v>
      </c>
      <c r="P21" s="357"/>
      <c r="Q21" s="357" t="s">
        <v>4366</v>
      </c>
      <c r="R21" s="364" t="s">
        <v>538</v>
      </c>
      <c r="S21" s="371">
        <f t="shared" si="7"/>
        <v>10893.1</v>
      </c>
      <c r="T21" s="368">
        <v>10893.1</v>
      </c>
      <c r="U21" s="368">
        <v>7993.4000000000005</v>
      </c>
      <c r="V21" s="368"/>
      <c r="W21" s="368"/>
      <c r="X21" s="371">
        <f t="shared" si="8"/>
        <v>1361.3</v>
      </c>
      <c r="Y21" s="368">
        <v>1361.3</v>
      </c>
      <c r="Z21" s="368">
        <v>510</v>
      </c>
      <c r="AA21" s="368">
        <v>283.8</v>
      </c>
      <c r="AB21" s="368"/>
      <c r="AC21" s="371">
        <f t="shared" si="9"/>
        <v>12254.4</v>
      </c>
      <c r="AE21" s="357"/>
      <c r="AF21" s="357" t="s">
        <v>4366</v>
      </c>
      <c r="AG21" s="364" t="s">
        <v>538</v>
      </c>
      <c r="AH21" s="371">
        <f t="shared" si="10"/>
        <v>12254.4</v>
      </c>
      <c r="AI21" s="368">
        <f t="shared" si="11"/>
        <v>10893.1</v>
      </c>
      <c r="AJ21" s="368">
        <f t="shared" si="12"/>
        <v>1361.3</v>
      </c>
      <c r="AK21" s="368">
        <f t="shared" si="13"/>
        <v>14442.6</v>
      </c>
      <c r="AL21" s="368">
        <f t="shared" si="14"/>
        <v>10581.7</v>
      </c>
      <c r="AM21" s="371">
        <f t="shared" si="15"/>
        <v>3860.9</v>
      </c>
      <c r="AN21" s="368">
        <f t="shared" si="16"/>
        <v>2188.2000000000007</v>
      </c>
      <c r="AO21" s="368">
        <f t="shared" si="16"/>
        <v>-311.39999999999964</v>
      </c>
      <c r="AP21" s="368">
        <f t="shared" si="16"/>
        <v>2499.6000000000004</v>
      </c>
      <c r="AQ21" s="360">
        <f t="shared" si="17"/>
        <v>173.5</v>
      </c>
      <c r="AR21" s="372">
        <f t="shared" si="18"/>
        <v>10755.2</v>
      </c>
    </row>
    <row r="22" spans="1:44" s="360" customFormat="1" ht="15.75" x14ac:dyDescent="0.2">
      <c r="A22" s="357"/>
      <c r="B22" s="357" t="s">
        <v>4366</v>
      </c>
      <c r="C22" s="364" t="s">
        <v>539</v>
      </c>
      <c r="D22" s="362">
        <f t="shared" si="4"/>
        <v>11811.8</v>
      </c>
      <c r="E22" s="377">
        <v>11811.8</v>
      </c>
      <c r="F22" s="378">
        <v>9682.1</v>
      </c>
      <c r="G22" s="367"/>
      <c r="H22" s="368"/>
      <c r="I22" s="362">
        <f t="shared" si="5"/>
        <v>5071.7000000000007</v>
      </c>
      <c r="J22" s="379">
        <v>4804.7000000000007</v>
      </c>
      <c r="K22" s="378">
        <v>2071.4</v>
      </c>
      <c r="L22" s="377">
        <v>432.6</v>
      </c>
      <c r="M22" s="380">
        <v>267</v>
      </c>
      <c r="N22" s="362">
        <f t="shared" si="6"/>
        <v>16883.5</v>
      </c>
      <c r="P22" s="357"/>
      <c r="Q22" s="357" t="s">
        <v>4366</v>
      </c>
      <c r="R22" s="364" t="s">
        <v>539</v>
      </c>
      <c r="S22" s="371">
        <f t="shared" si="7"/>
        <v>9922.9</v>
      </c>
      <c r="T22" s="368">
        <v>9922.9</v>
      </c>
      <c r="U22" s="368">
        <v>7281.4</v>
      </c>
      <c r="V22" s="368"/>
      <c r="W22" s="368"/>
      <c r="X22" s="371">
        <f t="shared" si="8"/>
        <v>1826</v>
      </c>
      <c r="Y22" s="368">
        <v>1826</v>
      </c>
      <c r="Z22" s="368">
        <v>464.6</v>
      </c>
      <c r="AA22" s="368">
        <v>206.1</v>
      </c>
      <c r="AB22" s="368"/>
      <c r="AC22" s="371">
        <f t="shared" si="9"/>
        <v>11748.9</v>
      </c>
      <c r="AE22" s="357"/>
      <c r="AF22" s="357" t="s">
        <v>4366</v>
      </c>
      <c r="AG22" s="364" t="s">
        <v>539</v>
      </c>
      <c r="AH22" s="371">
        <f t="shared" si="10"/>
        <v>11748.9</v>
      </c>
      <c r="AI22" s="368">
        <f t="shared" si="11"/>
        <v>9922.9</v>
      </c>
      <c r="AJ22" s="368">
        <f t="shared" si="12"/>
        <v>1826</v>
      </c>
      <c r="AK22" s="368">
        <f t="shared" si="13"/>
        <v>16883.5</v>
      </c>
      <c r="AL22" s="368">
        <f t="shared" si="14"/>
        <v>11811.8</v>
      </c>
      <c r="AM22" s="371">
        <f t="shared" si="15"/>
        <v>5071.7000000000007</v>
      </c>
      <c r="AN22" s="368">
        <f t="shared" si="16"/>
        <v>5134.6000000000004</v>
      </c>
      <c r="AO22" s="368">
        <f t="shared" si="16"/>
        <v>1888.8999999999996</v>
      </c>
      <c r="AP22" s="368">
        <f t="shared" si="16"/>
        <v>3245.7000000000007</v>
      </c>
      <c r="AQ22" s="360">
        <f t="shared" si="17"/>
        <v>193.6</v>
      </c>
      <c r="AR22" s="372">
        <f t="shared" si="18"/>
        <v>12005.4</v>
      </c>
    </row>
    <row r="23" spans="1:44" s="360" customFormat="1" ht="31.5" x14ac:dyDescent="0.2">
      <c r="A23" s="357"/>
      <c r="B23" s="357" t="s">
        <v>4366</v>
      </c>
      <c r="C23" s="364" t="s">
        <v>540</v>
      </c>
      <c r="D23" s="362">
        <f t="shared" si="4"/>
        <v>6296.3</v>
      </c>
      <c r="E23" s="373">
        <v>6296.3</v>
      </c>
      <c r="F23" s="374">
        <v>5161</v>
      </c>
      <c r="G23" s="367"/>
      <c r="H23" s="368"/>
      <c r="I23" s="362">
        <f t="shared" si="5"/>
        <v>2426.2000000000003</v>
      </c>
      <c r="J23" s="375">
        <v>2304.2000000000003</v>
      </c>
      <c r="K23" s="374">
        <v>1104.2</v>
      </c>
      <c r="L23" s="373">
        <v>339.2</v>
      </c>
      <c r="M23" s="376">
        <v>122</v>
      </c>
      <c r="N23" s="362">
        <f t="shared" si="6"/>
        <v>8722.5</v>
      </c>
      <c r="P23" s="357"/>
      <c r="Q23" s="357" t="s">
        <v>4366</v>
      </c>
      <c r="R23" s="364" t="s">
        <v>540</v>
      </c>
      <c r="S23" s="371">
        <f t="shared" si="7"/>
        <v>6257.5</v>
      </c>
      <c r="T23" s="368">
        <v>6257.5</v>
      </c>
      <c r="U23" s="368">
        <v>4591.8</v>
      </c>
      <c r="V23" s="368"/>
      <c r="W23" s="368"/>
      <c r="X23" s="371">
        <f t="shared" si="8"/>
        <v>1005.7</v>
      </c>
      <c r="Y23" s="368">
        <v>1005.7</v>
      </c>
      <c r="Z23" s="368">
        <v>293</v>
      </c>
      <c r="AA23" s="368">
        <v>196.7</v>
      </c>
      <c r="AB23" s="368"/>
      <c r="AC23" s="371">
        <f t="shared" si="9"/>
        <v>7263.2</v>
      </c>
      <c r="AE23" s="357"/>
      <c r="AF23" s="357" t="s">
        <v>4366</v>
      </c>
      <c r="AG23" s="364" t="s">
        <v>540</v>
      </c>
      <c r="AH23" s="371">
        <f t="shared" si="10"/>
        <v>7263.2</v>
      </c>
      <c r="AI23" s="368">
        <f t="shared" si="11"/>
        <v>6257.5</v>
      </c>
      <c r="AJ23" s="368">
        <f t="shared" si="12"/>
        <v>1005.7</v>
      </c>
      <c r="AK23" s="368">
        <f t="shared" si="13"/>
        <v>8722.5</v>
      </c>
      <c r="AL23" s="368">
        <f t="shared" si="14"/>
        <v>6296.3</v>
      </c>
      <c r="AM23" s="371">
        <f t="shared" si="15"/>
        <v>2426.2000000000003</v>
      </c>
      <c r="AN23" s="368">
        <f t="shared" si="16"/>
        <v>1459.3000000000002</v>
      </c>
      <c r="AO23" s="368">
        <f t="shared" si="16"/>
        <v>38.800000000000182</v>
      </c>
      <c r="AP23" s="368">
        <f t="shared" si="16"/>
        <v>1420.5000000000002</v>
      </c>
      <c r="AQ23" s="360">
        <f t="shared" si="17"/>
        <v>103.2</v>
      </c>
      <c r="AR23" s="372">
        <f t="shared" si="18"/>
        <v>6399.5</v>
      </c>
    </row>
    <row r="24" spans="1:44" s="360" customFormat="1" ht="15.75" x14ac:dyDescent="0.2">
      <c r="A24" s="357"/>
      <c r="B24" s="357" t="s">
        <v>4366</v>
      </c>
      <c r="C24" s="364" t="s">
        <v>541</v>
      </c>
      <c r="D24" s="362">
        <f t="shared" si="4"/>
        <v>10171.299999999999</v>
      </c>
      <c r="E24" s="377">
        <v>10171.299999999999</v>
      </c>
      <c r="F24" s="378">
        <v>8337.4</v>
      </c>
      <c r="G24" s="367"/>
      <c r="H24" s="368"/>
      <c r="I24" s="362">
        <f t="shared" si="5"/>
        <v>4750.5</v>
      </c>
      <c r="J24" s="379">
        <v>4410.5</v>
      </c>
      <c r="K24" s="378">
        <v>1783.7</v>
      </c>
      <c r="L24" s="377">
        <v>925.2</v>
      </c>
      <c r="M24" s="380">
        <v>340</v>
      </c>
      <c r="N24" s="362">
        <f t="shared" si="6"/>
        <v>14921.8</v>
      </c>
      <c r="P24" s="357"/>
      <c r="Q24" s="357" t="s">
        <v>4366</v>
      </c>
      <c r="R24" s="364" t="s">
        <v>541</v>
      </c>
      <c r="S24" s="371">
        <f t="shared" si="7"/>
        <v>13945.3</v>
      </c>
      <c r="T24" s="368">
        <v>13945.3</v>
      </c>
      <c r="U24" s="368">
        <v>10233.099999999999</v>
      </c>
      <c r="V24" s="368"/>
      <c r="W24" s="368"/>
      <c r="X24" s="371">
        <f t="shared" si="8"/>
        <v>2303.1999999999998</v>
      </c>
      <c r="Y24" s="368">
        <v>2303.1999999999998</v>
      </c>
      <c r="Z24" s="368">
        <v>652.9</v>
      </c>
      <c r="AA24" s="368">
        <v>429.8</v>
      </c>
      <c r="AB24" s="368"/>
      <c r="AC24" s="371">
        <f t="shared" si="9"/>
        <v>16248.5</v>
      </c>
      <c r="AE24" s="357"/>
      <c r="AF24" s="357" t="s">
        <v>4366</v>
      </c>
      <c r="AG24" s="364" t="s">
        <v>541</v>
      </c>
      <c r="AH24" s="371">
        <f t="shared" si="10"/>
        <v>16248.5</v>
      </c>
      <c r="AI24" s="368">
        <f t="shared" si="11"/>
        <v>13945.3</v>
      </c>
      <c r="AJ24" s="368">
        <f t="shared" si="12"/>
        <v>2303.1999999999998</v>
      </c>
      <c r="AK24" s="368">
        <f t="shared" si="13"/>
        <v>14921.8</v>
      </c>
      <c r="AL24" s="368">
        <f t="shared" si="14"/>
        <v>10171.299999999999</v>
      </c>
      <c r="AM24" s="371">
        <f t="shared" si="15"/>
        <v>4750.5</v>
      </c>
      <c r="AN24" s="368">
        <f t="shared" si="16"/>
        <v>-1326.7000000000007</v>
      </c>
      <c r="AO24" s="368">
        <f t="shared" si="16"/>
        <v>-3774</v>
      </c>
      <c r="AP24" s="368">
        <f t="shared" si="16"/>
        <v>2447.3000000000002</v>
      </c>
      <c r="AQ24" s="360">
        <f t="shared" si="17"/>
        <v>166.7</v>
      </c>
      <c r="AR24" s="372">
        <f t="shared" si="18"/>
        <v>10338</v>
      </c>
    </row>
    <row r="25" spans="1:44" s="360" customFormat="1" ht="15.75" x14ac:dyDescent="0.2">
      <c r="A25" s="357"/>
      <c r="B25" s="357" t="s">
        <v>4366</v>
      </c>
      <c r="C25" s="364" t="s">
        <v>542</v>
      </c>
      <c r="D25" s="362">
        <f t="shared" si="4"/>
        <v>14125.9</v>
      </c>
      <c r="E25" s="373">
        <v>14125.9</v>
      </c>
      <c r="F25" s="374">
        <v>11579</v>
      </c>
      <c r="G25" s="367"/>
      <c r="H25" s="368"/>
      <c r="I25" s="362">
        <f t="shared" si="5"/>
        <v>5596.1</v>
      </c>
      <c r="J25" s="375">
        <v>5270.1</v>
      </c>
      <c r="K25" s="374">
        <v>2477.1999999999998</v>
      </c>
      <c r="L25" s="373">
        <v>707</v>
      </c>
      <c r="M25" s="376">
        <v>326</v>
      </c>
      <c r="N25" s="362">
        <f t="shared" si="6"/>
        <v>19722</v>
      </c>
      <c r="P25" s="357"/>
      <c r="Q25" s="357" t="s">
        <v>4366</v>
      </c>
      <c r="R25" s="364" t="s">
        <v>542</v>
      </c>
      <c r="S25" s="371">
        <f t="shared" si="7"/>
        <v>13955.1</v>
      </c>
      <c r="T25" s="368">
        <v>13955.1</v>
      </c>
      <c r="U25" s="368">
        <v>10240.299999999999</v>
      </c>
      <c r="V25" s="368"/>
      <c r="W25" s="368"/>
      <c r="X25" s="371">
        <f t="shared" si="8"/>
        <v>2426</v>
      </c>
      <c r="Y25" s="368">
        <v>2426</v>
      </c>
      <c r="Z25" s="368">
        <v>653.4</v>
      </c>
      <c r="AA25" s="368">
        <v>452.2</v>
      </c>
      <c r="AB25" s="368"/>
      <c r="AC25" s="371">
        <f t="shared" si="9"/>
        <v>16381.1</v>
      </c>
      <c r="AE25" s="357"/>
      <c r="AF25" s="357" t="s">
        <v>4366</v>
      </c>
      <c r="AG25" s="364" t="s">
        <v>542</v>
      </c>
      <c r="AH25" s="371">
        <f t="shared" si="10"/>
        <v>16381.1</v>
      </c>
      <c r="AI25" s="368">
        <f t="shared" si="11"/>
        <v>13955.1</v>
      </c>
      <c r="AJ25" s="368">
        <f t="shared" si="12"/>
        <v>2426</v>
      </c>
      <c r="AK25" s="368">
        <f t="shared" si="13"/>
        <v>19722</v>
      </c>
      <c r="AL25" s="368">
        <f t="shared" si="14"/>
        <v>14125.9</v>
      </c>
      <c r="AM25" s="371">
        <f t="shared" si="15"/>
        <v>5596.1</v>
      </c>
      <c r="AN25" s="368">
        <f t="shared" si="16"/>
        <v>3340.8999999999996</v>
      </c>
      <c r="AO25" s="368">
        <f t="shared" si="16"/>
        <v>170.79999999999927</v>
      </c>
      <c r="AP25" s="368">
        <f t="shared" si="16"/>
        <v>3170.1000000000004</v>
      </c>
      <c r="AQ25" s="360">
        <f t="shared" si="17"/>
        <v>231.6</v>
      </c>
      <c r="AR25" s="372">
        <f t="shared" si="18"/>
        <v>14357.5</v>
      </c>
    </row>
    <row r="26" spans="1:44" s="360" customFormat="1" ht="31.5" x14ac:dyDescent="0.2">
      <c r="A26" s="357"/>
      <c r="B26" s="357" t="s">
        <v>4366</v>
      </c>
      <c r="C26" s="364" t="s">
        <v>543</v>
      </c>
      <c r="D26" s="362">
        <f t="shared" si="4"/>
        <v>8755</v>
      </c>
      <c r="E26" s="377">
        <v>8755</v>
      </c>
      <c r="F26" s="378">
        <v>7176.5</v>
      </c>
      <c r="G26" s="367"/>
      <c r="H26" s="368"/>
      <c r="I26" s="362">
        <f t="shared" si="5"/>
        <v>3332.3999999999996</v>
      </c>
      <c r="J26" s="379">
        <v>2996.7999999999997</v>
      </c>
      <c r="K26" s="378">
        <v>1535.4</v>
      </c>
      <c r="L26" s="377">
        <v>278.60000000000002</v>
      </c>
      <c r="M26" s="380">
        <v>335.6</v>
      </c>
      <c r="N26" s="362">
        <f t="shared" si="6"/>
        <v>12087.4</v>
      </c>
      <c r="P26" s="357"/>
      <c r="Q26" s="357" t="s">
        <v>4366</v>
      </c>
      <c r="R26" s="364" t="s">
        <v>543</v>
      </c>
      <c r="S26" s="371">
        <f t="shared" si="7"/>
        <v>8549.1</v>
      </c>
      <c r="T26" s="368">
        <v>8549.1</v>
      </c>
      <c r="U26" s="368">
        <v>6273.4000000000005</v>
      </c>
      <c r="V26" s="368"/>
      <c r="W26" s="368"/>
      <c r="X26" s="371">
        <f t="shared" si="8"/>
        <v>1397.1</v>
      </c>
      <c r="Y26" s="368">
        <v>1397.1</v>
      </c>
      <c r="Z26" s="368">
        <v>400.3</v>
      </c>
      <c r="AA26" s="368">
        <v>178</v>
      </c>
      <c r="AB26" s="368"/>
      <c r="AC26" s="371">
        <f t="shared" si="9"/>
        <v>9946.2000000000007</v>
      </c>
      <c r="AE26" s="357"/>
      <c r="AF26" s="357" t="s">
        <v>4366</v>
      </c>
      <c r="AG26" s="364" t="s">
        <v>543</v>
      </c>
      <c r="AH26" s="371">
        <f t="shared" si="10"/>
        <v>9946.2000000000007</v>
      </c>
      <c r="AI26" s="368">
        <f t="shared" si="11"/>
        <v>8549.1</v>
      </c>
      <c r="AJ26" s="368">
        <f t="shared" si="12"/>
        <v>1397.1</v>
      </c>
      <c r="AK26" s="368">
        <f t="shared" si="13"/>
        <v>12087.4</v>
      </c>
      <c r="AL26" s="368">
        <f t="shared" si="14"/>
        <v>8755</v>
      </c>
      <c r="AM26" s="371">
        <f t="shared" si="15"/>
        <v>3332.3999999999996</v>
      </c>
      <c r="AN26" s="368">
        <f t="shared" si="16"/>
        <v>2141.1999999999989</v>
      </c>
      <c r="AO26" s="368">
        <f t="shared" si="16"/>
        <v>205.89999999999964</v>
      </c>
      <c r="AP26" s="368">
        <f t="shared" si="16"/>
        <v>1935.2999999999997</v>
      </c>
      <c r="AQ26" s="360">
        <f t="shared" si="17"/>
        <v>143.5</v>
      </c>
      <c r="AR26" s="372">
        <f t="shared" si="18"/>
        <v>8898.5</v>
      </c>
    </row>
    <row r="27" spans="1:44" s="360" customFormat="1" ht="15.75" x14ac:dyDescent="0.2">
      <c r="A27" s="357"/>
      <c r="B27" s="357" t="s">
        <v>4366</v>
      </c>
      <c r="C27" s="364" t="s">
        <v>544</v>
      </c>
      <c r="D27" s="362">
        <f t="shared" si="4"/>
        <v>14386.4</v>
      </c>
      <c r="E27" s="373">
        <v>14386.4</v>
      </c>
      <c r="F27" s="374">
        <v>11792.5</v>
      </c>
      <c r="G27" s="367"/>
      <c r="H27" s="368"/>
      <c r="I27" s="362">
        <f t="shared" si="5"/>
        <v>6271.6</v>
      </c>
      <c r="J27" s="375">
        <v>6135.6</v>
      </c>
      <c r="K27" s="374">
        <v>2523</v>
      </c>
      <c r="L27" s="373">
        <v>989.6</v>
      </c>
      <c r="M27" s="376">
        <v>136</v>
      </c>
      <c r="N27" s="362">
        <f t="shared" si="6"/>
        <v>20658</v>
      </c>
      <c r="P27" s="357"/>
      <c r="Q27" s="357" t="s">
        <v>4366</v>
      </c>
      <c r="R27" s="364" t="s">
        <v>544</v>
      </c>
      <c r="S27" s="371">
        <f t="shared" si="7"/>
        <v>14803.699999999999</v>
      </c>
      <c r="T27" s="368">
        <v>14803.699999999999</v>
      </c>
      <c r="U27" s="368">
        <v>10862.9</v>
      </c>
      <c r="V27" s="368"/>
      <c r="W27" s="368"/>
      <c r="X27" s="371">
        <f t="shared" si="8"/>
        <v>2688</v>
      </c>
      <c r="Y27" s="368">
        <v>2688</v>
      </c>
      <c r="Z27" s="368">
        <v>693.1</v>
      </c>
      <c r="AA27" s="368">
        <v>604.9</v>
      </c>
      <c r="AB27" s="368"/>
      <c r="AC27" s="371">
        <f t="shared" si="9"/>
        <v>17491.699999999997</v>
      </c>
      <c r="AE27" s="357"/>
      <c r="AF27" s="357" t="s">
        <v>4366</v>
      </c>
      <c r="AG27" s="364" t="s">
        <v>544</v>
      </c>
      <c r="AH27" s="371">
        <f t="shared" si="10"/>
        <v>17491.699999999997</v>
      </c>
      <c r="AI27" s="368">
        <f t="shared" si="11"/>
        <v>14803.699999999999</v>
      </c>
      <c r="AJ27" s="368">
        <f t="shared" si="12"/>
        <v>2688</v>
      </c>
      <c r="AK27" s="368">
        <f t="shared" si="13"/>
        <v>20658</v>
      </c>
      <c r="AL27" s="368">
        <f t="shared" si="14"/>
        <v>14386.4</v>
      </c>
      <c r="AM27" s="371">
        <f t="shared" si="15"/>
        <v>6271.6</v>
      </c>
      <c r="AN27" s="368">
        <f t="shared" si="16"/>
        <v>3166.3000000000029</v>
      </c>
      <c r="AO27" s="368">
        <f t="shared" si="16"/>
        <v>-417.29999999999927</v>
      </c>
      <c r="AP27" s="368">
        <f t="shared" si="16"/>
        <v>3583.6000000000004</v>
      </c>
      <c r="AQ27" s="360">
        <f t="shared" si="17"/>
        <v>235.9</v>
      </c>
      <c r="AR27" s="372">
        <f t="shared" si="18"/>
        <v>14622.3</v>
      </c>
    </row>
    <row r="28" spans="1:44" s="360" customFormat="1" ht="31.5" x14ac:dyDescent="0.2">
      <c r="A28" s="357"/>
      <c r="B28" s="357" t="s">
        <v>4366</v>
      </c>
      <c r="C28" s="364" t="s">
        <v>545</v>
      </c>
      <c r="D28" s="362">
        <f t="shared" si="4"/>
        <v>9094.2999999999993</v>
      </c>
      <c r="E28" s="377">
        <v>9094.2999999999993</v>
      </c>
      <c r="F28" s="378">
        <v>7454.6</v>
      </c>
      <c r="G28" s="367"/>
      <c r="H28" s="368"/>
      <c r="I28" s="362">
        <f t="shared" si="5"/>
        <v>3660.1</v>
      </c>
      <c r="J28" s="379">
        <v>3432.1</v>
      </c>
      <c r="K28" s="378">
        <v>1594.9</v>
      </c>
      <c r="L28" s="377">
        <v>541.4</v>
      </c>
      <c r="M28" s="380">
        <v>228</v>
      </c>
      <c r="N28" s="362">
        <f t="shared" si="6"/>
        <v>12754.4</v>
      </c>
      <c r="P28" s="357"/>
      <c r="Q28" s="357" t="s">
        <v>4366</v>
      </c>
      <c r="R28" s="364" t="s">
        <v>545</v>
      </c>
      <c r="S28" s="371">
        <f t="shared" si="7"/>
        <v>8944.4</v>
      </c>
      <c r="T28" s="368">
        <v>8944.4</v>
      </c>
      <c r="U28" s="368">
        <v>6563.4000000000005</v>
      </c>
      <c r="V28" s="368"/>
      <c r="W28" s="368"/>
      <c r="X28" s="371">
        <f t="shared" si="8"/>
        <v>1552.3</v>
      </c>
      <c r="Y28" s="368">
        <v>1552.3</v>
      </c>
      <c r="Z28" s="368">
        <v>418.8</v>
      </c>
      <c r="AA28" s="368">
        <v>377.2</v>
      </c>
      <c r="AB28" s="368"/>
      <c r="AC28" s="371">
        <f t="shared" si="9"/>
        <v>10496.699999999999</v>
      </c>
      <c r="AE28" s="357"/>
      <c r="AF28" s="357" t="s">
        <v>4366</v>
      </c>
      <c r="AG28" s="364" t="s">
        <v>545</v>
      </c>
      <c r="AH28" s="371">
        <f t="shared" si="10"/>
        <v>10496.699999999999</v>
      </c>
      <c r="AI28" s="368">
        <f t="shared" si="11"/>
        <v>8944.4</v>
      </c>
      <c r="AJ28" s="368">
        <f t="shared" si="12"/>
        <v>1552.3</v>
      </c>
      <c r="AK28" s="368">
        <f t="shared" si="13"/>
        <v>12754.4</v>
      </c>
      <c r="AL28" s="368">
        <f t="shared" si="14"/>
        <v>9094.2999999999993</v>
      </c>
      <c r="AM28" s="371">
        <f t="shared" si="15"/>
        <v>3660.1</v>
      </c>
      <c r="AN28" s="368">
        <f t="shared" si="16"/>
        <v>2257.7000000000007</v>
      </c>
      <c r="AO28" s="368">
        <f t="shared" si="16"/>
        <v>149.89999999999964</v>
      </c>
      <c r="AP28" s="368">
        <f t="shared" si="16"/>
        <v>2107.8000000000002</v>
      </c>
      <c r="AQ28" s="360">
        <f t="shared" si="17"/>
        <v>149.1</v>
      </c>
      <c r="AR28" s="372">
        <f t="shared" si="18"/>
        <v>9243.4</v>
      </c>
    </row>
    <row r="29" spans="1:44" s="360" customFormat="1" ht="31.5" customHeight="1" x14ac:dyDescent="0.2">
      <c r="A29" s="357"/>
      <c r="B29" s="357" t="s">
        <v>4366</v>
      </c>
      <c r="C29" s="364" t="s">
        <v>546</v>
      </c>
      <c r="D29" s="362">
        <f t="shared" si="4"/>
        <v>6332.7</v>
      </c>
      <c r="E29" s="373">
        <v>6332.7</v>
      </c>
      <c r="F29" s="374">
        <v>5191</v>
      </c>
      <c r="G29" s="367"/>
      <c r="H29" s="368"/>
      <c r="I29" s="362">
        <f t="shared" si="5"/>
        <v>6330.6</v>
      </c>
      <c r="J29" s="375">
        <v>3041.3</v>
      </c>
      <c r="K29" s="374">
        <v>1110.5999999999999</v>
      </c>
      <c r="L29" s="373">
        <v>878.8</v>
      </c>
      <c r="M29" s="376">
        <v>3289.3</v>
      </c>
      <c r="N29" s="362">
        <f t="shared" si="6"/>
        <v>12663.3</v>
      </c>
      <c r="P29" s="357"/>
      <c r="Q29" s="357" t="s">
        <v>4366</v>
      </c>
      <c r="R29" s="364" t="s">
        <v>546</v>
      </c>
      <c r="S29" s="371">
        <f t="shared" si="7"/>
        <v>6777.2999999999993</v>
      </c>
      <c r="T29" s="368">
        <v>6777.2999999999993</v>
      </c>
      <c r="U29" s="368">
        <v>4973.2</v>
      </c>
      <c r="V29" s="368"/>
      <c r="W29" s="368"/>
      <c r="X29" s="371">
        <f t="shared" si="8"/>
        <v>1188.4000000000001</v>
      </c>
      <c r="Y29" s="368">
        <v>1188.4000000000001</v>
      </c>
      <c r="Z29" s="368">
        <v>317.3</v>
      </c>
      <c r="AA29" s="368">
        <v>376.4</v>
      </c>
      <c r="AB29" s="368"/>
      <c r="AC29" s="371">
        <f t="shared" si="9"/>
        <v>7965.6999999999989</v>
      </c>
      <c r="AE29" s="357"/>
      <c r="AF29" s="357" t="s">
        <v>4366</v>
      </c>
      <c r="AG29" s="364" t="s">
        <v>546</v>
      </c>
      <c r="AH29" s="371">
        <f t="shared" si="10"/>
        <v>7965.6999999999989</v>
      </c>
      <c r="AI29" s="368">
        <f t="shared" si="11"/>
        <v>6777.2999999999993</v>
      </c>
      <c r="AJ29" s="368">
        <f t="shared" si="12"/>
        <v>1188.4000000000001</v>
      </c>
      <c r="AK29" s="368">
        <f t="shared" si="13"/>
        <v>12663.3</v>
      </c>
      <c r="AL29" s="368">
        <f t="shared" si="14"/>
        <v>6332.7</v>
      </c>
      <c r="AM29" s="371">
        <f t="shared" si="15"/>
        <v>6330.6</v>
      </c>
      <c r="AN29" s="368">
        <f t="shared" si="16"/>
        <v>4697.6000000000004</v>
      </c>
      <c r="AO29" s="368">
        <f t="shared" si="16"/>
        <v>-444.59999999999945</v>
      </c>
      <c r="AP29" s="368">
        <f t="shared" si="16"/>
        <v>5142.2000000000007</v>
      </c>
      <c r="AQ29" s="360">
        <f t="shared" si="17"/>
        <v>103.8</v>
      </c>
      <c r="AR29" s="372">
        <f t="shared" si="18"/>
        <v>6436.5</v>
      </c>
    </row>
    <row r="30" spans="1:44" s="360" customFormat="1" ht="15.75" x14ac:dyDescent="0.2">
      <c r="A30" s="357"/>
      <c r="B30" s="357" t="s">
        <v>4366</v>
      </c>
      <c r="C30" s="364" t="s">
        <v>547</v>
      </c>
      <c r="D30" s="362">
        <f t="shared" si="4"/>
        <v>8381.2999999999993</v>
      </c>
      <c r="E30" s="377">
        <v>8381.2999999999993</v>
      </c>
      <c r="F30" s="378">
        <v>6870.1</v>
      </c>
      <c r="G30" s="367"/>
      <c r="H30" s="368"/>
      <c r="I30" s="362">
        <f t="shared" si="5"/>
        <v>3770.7000000000003</v>
      </c>
      <c r="J30" s="379">
        <v>3458.7000000000003</v>
      </c>
      <c r="K30" s="378">
        <v>1469.8</v>
      </c>
      <c r="L30" s="377">
        <v>626.4</v>
      </c>
      <c r="M30" s="380">
        <v>312</v>
      </c>
      <c r="N30" s="362">
        <f t="shared" si="6"/>
        <v>12152</v>
      </c>
      <c r="P30" s="357"/>
      <c r="Q30" s="357" t="s">
        <v>4366</v>
      </c>
      <c r="R30" s="364" t="s">
        <v>547</v>
      </c>
      <c r="S30" s="371">
        <f t="shared" si="7"/>
        <v>9081.5</v>
      </c>
      <c r="T30" s="368">
        <v>9081.5</v>
      </c>
      <c r="U30" s="368">
        <v>6664</v>
      </c>
      <c r="V30" s="368"/>
      <c r="W30" s="368"/>
      <c r="X30" s="371">
        <f t="shared" si="8"/>
        <v>1537</v>
      </c>
      <c r="Y30" s="368">
        <v>1537</v>
      </c>
      <c r="Z30" s="368">
        <v>425.2</v>
      </c>
      <c r="AA30" s="368">
        <v>438.7</v>
      </c>
      <c r="AB30" s="368"/>
      <c r="AC30" s="371">
        <f t="shared" si="9"/>
        <v>10618.5</v>
      </c>
      <c r="AE30" s="357"/>
      <c r="AF30" s="357" t="s">
        <v>4366</v>
      </c>
      <c r="AG30" s="364" t="s">
        <v>547</v>
      </c>
      <c r="AH30" s="371">
        <f t="shared" si="10"/>
        <v>10618.5</v>
      </c>
      <c r="AI30" s="368">
        <f t="shared" si="11"/>
        <v>9081.5</v>
      </c>
      <c r="AJ30" s="368">
        <f t="shared" si="12"/>
        <v>1537</v>
      </c>
      <c r="AK30" s="368">
        <f t="shared" si="13"/>
        <v>12152</v>
      </c>
      <c r="AL30" s="368">
        <f t="shared" si="14"/>
        <v>8381.2999999999993</v>
      </c>
      <c r="AM30" s="371">
        <f t="shared" si="15"/>
        <v>3770.7000000000003</v>
      </c>
      <c r="AN30" s="368">
        <f t="shared" si="16"/>
        <v>1533.5</v>
      </c>
      <c r="AO30" s="368">
        <f t="shared" si="16"/>
        <v>-700.20000000000073</v>
      </c>
      <c r="AP30" s="368">
        <f t="shared" si="16"/>
        <v>2233.7000000000003</v>
      </c>
      <c r="AQ30" s="360">
        <f t="shared" si="17"/>
        <v>137.4</v>
      </c>
      <c r="AR30" s="372">
        <f t="shared" si="18"/>
        <v>8518.6999999999989</v>
      </c>
    </row>
    <row r="31" spans="1:44" s="360" customFormat="1" ht="31.5" x14ac:dyDescent="0.2">
      <c r="A31" s="357"/>
      <c r="B31" s="357" t="s">
        <v>4366</v>
      </c>
      <c r="C31" s="364" t="s">
        <v>548</v>
      </c>
      <c r="D31" s="362">
        <f t="shared" si="4"/>
        <v>7832.7</v>
      </c>
      <c r="E31" s="373">
        <v>7832.7</v>
      </c>
      <c r="F31" s="374">
        <v>6420.5</v>
      </c>
      <c r="G31" s="367"/>
      <c r="H31" s="368"/>
      <c r="I31" s="362">
        <f t="shared" si="5"/>
        <v>2483.6999999999998</v>
      </c>
      <c r="J31" s="375">
        <v>2444.6999999999998</v>
      </c>
      <c r="K31" s="374">
        <v>1373.6</v>
      </c>
      <c r="L31" s="373">
        <v>246</v>
      </c>
      <c r="M31" s="376">
        <v>39</v>
      </c>
      <c r="N31" s="362">
        <f t="shared" si="6"/>
        <v>10316.4</v>
      </c>
      <c r="P31" s="357"/>
      <c r="Q31" s="357" t="s">
        <v>4366</v>
      </c>
      <c r="R31" s="364" t="s">
        <v>548</v>
      </c>
      <c r="S31" s="371">
        <f t="shared" si="7"/>
        <v>7242</v>
      </c>
      <c r="T31" s="368">
        <v>7242</v>
      </c>
      <c r="U31" s="368">
        <v>5314.1</v>
      </c>
      <c r="V31" s="368"/>
      <c r="W31" s="368"/>
      <c r="X31" s="371">
        <f t="shared" si="8"/>
        <v>930.90000000000009</v>
      </c>
      <c r="Y31" s="368">
        <v>930.90000000000009</v>
      </c>
      <c r="Z31" s="368">
        <v>339.1</v>
      </c>
      <c r="AA31" s="368">
        <v>153.80000000000001</v>
      </c>
      <c r="AB31" s="368"/>
      <c r="AC31" s="371">
        <f t="shared" si="9"/>
        <v>8172.9</v>
      </c>
      <c r="AE31" s="357"/>
      <c r="AF31" s="357" t="s">
        <v>4366</v>
      </c>
      <c r="AG31" s="364" t="s">
        <v>548</v>
      </c>
      <c r="AH31" s="371">
        <f t="shared" si="10"/>
        <v>8172.9</v>
      </c>
      <c r="AI31" s="368">
        <f t="shared" si="11"/>
        <v>7242</v>
      </c>
      <c r="AJ31" s="368">
        <f t="shared" si="12"/>
        <v>930.90000000000009</v>
      </c>
      <c r="AK31" s="368">
        <f t="shared" si="13"/>
        <v>10316.4</v>
      </c>
      <c r="AL31" s="368">
        <f t="shared" si="14"/>
        <v>7832.7</v>
      </c>
      <c r="AM31" s="371">
        <f t="shared" si="15"/>
        <v>2483.6999999999998</v>
      </c>
      <c r="AN31" s="368">
        <f t="shared" si="16"/>
        <v>2143.5</v>
      </c>
      <c r="AO31" s="368">
        <f t="shared" si="16"/>
        <v>590.69999999999982</v>
      </c>
      <c r="AP31" s="368">
        <f t="shared" si="16"/>
        <v>1552.7999999999997</v>
      </c>
      <c r="AQ31" s="360">
        <f t="shared" si="17"/>
        <v>128.4</v>
      </c>
      <c r="AR31" s="372">
        <f t="shared" si="18"/>
        <v>7961.0999999999995</v>
      </c>
    </row>
    <row r="32" spans="1:44" s="360" customFormat="1" ht="31.5" customHeight="1" x14ac:dyDescent="0.2">
      <c r="A32" s="357"/>
      <c r="B32" s="357" t="s">
        <v>4366</v>
      </c>
      <c r="C32" s="364" t="s">
        <v>549</v>
      </c>
      <c r="D32" s="362">
        <f t="shared" si="4"/>
        <v>19873.5</v>
      </c>
      <c r="E32" s="377">
        <v>19873.5</v>
      </c>
      <c r="F32" s="378">
        <v>16290.3</v>
      </c>
      <c r="G32" s="367"/>
      <c r="H32" s="368"/>
      <c r="I32" s="362">
        <f t="shared" si="5"/>
        <v>13195</v>
      </c>
      <c r="J32" s="379">
        <v>12865.9</v>
      </c>
      <c r="K32" s="378">
        <v>3485.2</v>
      </c>
      <c r="L32" s="377"/>
      <c r="M32" s="380">
        <v>329.1</v>
      </c>
      <c r="N32" s="362">
        <f t="shared" si="6"/>
        <v>33068.5</v>
      </c>
      <c r="P32" s="357"/>
      <c r="Q32" s="357" t="s">
        <v>4366</v>
      </c>
      <c r="R32" s="364" t="s">
        <v>549</v>
      </c>
      <c r="S32" s="371">
        <f t="shared" si="7"/>
        <v>17189.699999999997</v>
      </c>
      <c r="T32" s="368">
        <v>17189.699999999997</v>
      </c>
      <c r="U32" s="368">
        <v>12613.8</v>
      </c>
      <c r="V32" s="368"/>
      <c r="W32" s="368"/>
      <c r="X32" s="371">
        <f t="shared" si="8"/>
        <v>7652</v>
      </c>
      <c r="Y32" s="368">
        <v>7652</v>
      </c>
      <c r="Z32" s="368">
        <v>804.8</v>
      </c>
      <c r="AA32" s="368"/>
      <c r="AB32" s="368"/>
      <c r="AC32" s="371">
        <f t="shared" si="9"/>
        <v>24841.699999999997</v>
      </c>
      <c r="AE32" s="357"/>
      <c r="AF32" s="357" t="s">
        <v>4366</v>
      </c>
      <c r="AG32" s="364" t="s">
        <v>549</v>
      </c>
      <c r="AH32" s="371">
        <f t="shared" si="10"/>
        <v>24841.699999999997</v>
      </c>
      <c r="AI32" s="368">
        <f t="shared" si="11"/>
        <v>17189.699999999997</v>
      </c>
      <c r="AJ32" s="368">
        <f t="shared" si="12"/>
        <v>7652</v>
      </c>
      <c r="AK32" s="368">
        <f t="shared" si="13"/>
        <v>33068.5</v>
      </c>
      <c r="AL32" s="368">
        <f t="shared" si="14"/>
        <v>19873.5</v>
      </c>
      <c r="AM32" s="371">
        <f t="shared" si="15"/>
        <v>13195</v>
      </c>
      <c r="AN32" s="368">
        <f t="shared" si="16"/>
        <v>8226.8000000000029</v>
      </c>
      <c r="AO32" s="368">
        <f t="shared" si="16"/>
        <v>2683.8000000000029</v>
      </c>
      <c r="AP32" s="368">
        <f t="shared" si="16"/>
        <v>5543</v>
      </c>
      <c r="AQ32" s="360">
        <f t="shared" si="17"/>
        <v>325.8</v>
      </c>
      <c r="AR32" s="372">
        <f t="shared" si="18"/>
        <v>20199.3</v>
      </c>
    </row>
    <row r="33" spans="1:44" s="360" customFormat="1" ht="31.5" x14ac:dyDescent="0.2">
      <c r="A33" s="357"/>
      <c r="B33" s="357" t="s">
        <v>4366</v>
      </c>
      <c r="C33" s="364" t="s">
        <v>550</v>
      </c>
      <c r="D33" s="362">
        <f t="shared" si="4"/>
        <v>6759.1</v>
      </c>
      <c r="E33" s="373">
        <v>6759.1</v>
      </c>
      <c r="F33" s="374">
        <v>5540.4</v>
      </c>
      <c r="G33" s="367"/>
      <c r="H33" s="368"/>
      <c r="I33" s="362">
        <f t="shared" si="5"/>
        <v>2345.1</v>
      </c>
      <c r="J33" s="375">
        <v>2268.1</v>
      </c>
      <c r="K33" s="374">
        <v>1185.3</v>
      </c>
      <c r="L33" s="373">
        <v>200.6</v>
      </c>
      <c r="M33" s="376">
        <v>77</v>
      </c>
      <c r="N33" s="362">
        <f t="shared" si="6"/>
        <v>9104.2000000000007</v>
      </c>
      <c r="P33" s="357"/>
      <c r="Q33" s="357" t="s">
        <v>4366</v>
      </c>
      <c r="R33" s="364" t="s">
        <v>550</v>
      </c>
      <c r="S33" s="371">
        <f t="shared" si="7"/>
        <v>6734.9000000000005</v>
      </c>
      <c r="T33" s="368">
        <v>6734.9000000000005</v>
      </c>
      <c r="U33" s="368">
        <v>4942</v>
      </c>
      <c r="V33" s="368"/>
      <c r="W33" s="368"/>
      <c r="X33" s="371">
        <f t="shared" si="8"/>
        <v>1041.7</v>
      </c>
      <c r="Y33" s="368">
        <v>1041.7</v>
      </c>
      <c r="Z33" s="368">
        <v>315.3</v>
      </c>
      <c r="AA33" s="368">
        <v>139.80000000000001</v>
      </c>
      <c r="AB33" s="368"/>
      <c r="AC33" s="371">
        <f t="shared" si="9"/>
        <v>7776.6</v>
      </c>
      <c r="AE33" s="357"/>
      <c r="AF33" s="357" t="s">
        <v>4366</v>
      </c>
      <c r="AG33" s="364" t="s">
        <v>550</v>
      </c>
      <c r="AH33" s="371">
        <f t="shared" si="10"/>
        <v>7776.6</v>
      </c>
      <c r="AI33" s="368">
        <f t="shared" si="11"/>
        <v>6734.9000000000005</v>
      </c>
      <c r="AJ33" s="368">
        <f t="shared" si="12"/>
        <v>1041.7</v>
      </c>
      <c r="AK33" s="368">
        <f t="shared" si="13"/>
        <v>9104.2000000000007</v>
      </c>
      <c r="AL33" s="368">
        <f t="shared" si="14"/>
        <v>6759.1</v>
      </c>
      <c r="AM33" s="371">
        <f t="shared" si="15"/>
        <v>2345.1</v>
      </c>
      <c r="AN33" s="368">
        <f t="shared" si="16"/>
        <v>1327.6000000000004</v>
      </c>
      <c r="AO33" s="368">
        <f t="shared" si="16"/>
        <v>24.199999999999818</v>
      </c>
      <c r="AP33" s="368">
        <f t="shared" si="16"/>
        <v>1303.3999999999999</v>
      </c>
      <c r="AQ33" s="360">
        <f t="shared" si="17"/>
        <v>110.8</v>
      </c>
      <c r="AR33" s="372">
        <f t="shared" si="18"/>
        <v>6869.9000000000005</v>
      </c>
    </row>
    <row r="34" spans="1:44" s="360" customFormat="1" ht="31.5" x14ac:dyDescent="0.2">
      <c r="A34" s="357"/>
      <c r="B34" s="357" t="s">
        <v>4366</v>
      </c>
      <c r="C34" s="364" t="s">
        <v>551</v>
      </c>
      <c r="D34" s="362">
        <f t="shared" si="4"/>
        <v>9435.1</v>
      </c>
      <c r="E34" s="377">
        <v>9435.1</v>
      </c>
      <c r="F34" s="378">
        <v>7733.9</v>
      </c>
      <c r="G34" s="367"/>
      <c r="H34" s="368"/>
      <c r="I34" s="362">
        <f t="shared" si="5"/>
        <v>3447.6000000000004</v>
      </c>
      <c r="J34" s="379">
        <v>3292.6000000000004</v>
      </c>
      <c r="K34" s="378">
        <v>1654.6</v>
      </c>
      <c r="L34" s="377">
        <v>364.8</v>
      </c>
      <c r="M34" s="380">
        <v>155</v>
      </c>
      <c r="N34" s="362">
        <f t="shared" si="6"/>
        <v>12882.7</v>
      </c>
      <c r="P34" s="357"/>
      <c r="Q34" s="357" t="s">
        <v>4366</v>
      </c>
      <c r="R34" s="364" t="s">
        <v>551</v>
      </c>
      <c r="S34" s="371">
        <f t="shared" si="7"/>
        <v>8414.0999999999985</v>
      </c>
      <c r="T34" s="368">
        <v>8414.0999999999985</v>
      </c>
      <c r="U34" s="368">
        <v>6174.3</v>
      </c>
      <c r="V34" s="368"/>
      <c r="W34" s="368"/>
      <c r="X34" s="371">
        <f t="shared" si="8"/>
        <v>1281.9000000000001</v>
      </c>
      <c r="Y34" s="368">
        <v>1281.9000000000001</v>
      </c>
      <c r="Z34" s="368">
        <v>393.9</v>
      </c>
      <c r="AA34" s="368">
        <v>244.1</v>
      </c>
      <c r="AB34" s="368"/>
      <c r="AC34" s="371">
        <f t="shared" si="9"/>
        <v>9695.9999999999982</v>
      </c>
      <c r="AE34" s="357"/>
      <c r="AF34" s="357" t="s">
        <v>4366</v>
      </c>
      <c r="AG34" s="364" t="s">
        <v>551</v>
      </c>
      <c r="AH34" s="371">
        <f t="shared" si="10"/>
        <v>9695.9999999999982</v>
      </c>
      <c r="AI34" s="368">
        <f t="shared" si="11"/>
        <v>8414.0999999999985</v>
      </c>
      <c r="AJ34" s="368">
        <f t="shared" si="12"/>
        <v>1281.9000000000001</v>
      </c>
      <c r="AK34" s="368">
        <f t="shared" si="13"/>
        <v>12882.7</v>
      </c>
      <c r="AL34" s="368">
        <f t="shared" si="14"/>
        <v>9435.1</v>
      </c>
      <c r="AM34" s="371">
        <f t="shared" si="15"/>
        <v>3447.6000000000004</v>
      </c>
      <c r="AN34" s="368">
        <f t="shared" si="16"/>
        <v>3186.7000000000025</v>
      </c>
      <c r="AO34" s="368">
        <f t="shared" si="16"/>
        <v>1021.0000000000018</v>
      </c>
      <c r="AP34" s="368">
        <f t="shared" si="16"/>
        <v>2165.7000000000003</v>
      </c>
      <c r="AQ34" s="360">
        <f t="shared" si="17"/>
        <v>154.69999999999999</v>
      </c>
      <c r="AR34" s="372">
        <f t="shared" si="18"/>
        <v>9589.8000000000011</v>
      </c>
    </row>
    <row r="35" spans="1:44" s="360" customFormat="1" ht="15.75" x14ac:dyDescent="0.2">
      <c r="A35" s="357"/>
      <c r="B35" s="357" t="s">
        <v>4366</v>
      </c>
      <c r="C35" s="364" t="s">
        <v>552</v>
      </c>
      <c r="D35" s="362">
        <f t="shared" si="4"/>
        <v>7316.1</v>
      </c>
      <c r="E35" s="373">
        <v>7316.1</v>
      </c>
      <c r="F35" s="374">
        <v>5997</v>
      </c>
      <c r="G35" s="367"/>
      <c r="H35" s="368"/>
      <c r="I35" s="362">
        <f t="shared" si="5"/>
        <v>2721.2</v>
      </c>
      <c r="J35" s="375">
        <v>2624.2</v>
      </c>
      <c r="K35" s="374">
        <v>1283</v>
      </c>
      <c r="L35" s="373">
        <v>139.5</v>
      </c>
      <c r="M35" s="376">
        <v>97</v>
      </c>
      <c r="N35" s="362">
        <f t="shared" si="6"/>
        <v>10037.299999999999</v>
      </c>
      <c r="P35" s="357"/>
      <c r="Q35" s="357" t="s">
        <v>4366</v>
      </c>
      <c r="R35" s="364" t="s">
        <v>552</v>
      </c>
      <c r="S35" s="371">
        <f t="shared" si="7"/>
        <v>7928.5</v>
      </c>
      <c r="T35" s="368">
        <v>7928.5</v>
      </c>
      <c r="U35" s="368">
        <v>5817.9</v>
      </c>
      <c r="V35" s="368"/>
      <c r="W35" s="368"/>
      <c r="X35" s="371">
        <f t="shared" si="8"/>
        <v>1093.9000000000001</v>
      </c>
      <c r="Y35" s="368">
        <v>1093.9000000000001</v>
      </c>
      <c r="Z35" s="368">
        <v>371.2</v>
      </c>
      <c r="AA35" s="368">
        <v>126.1</v>
      </c>
      <c r="AB35" s="368"/>
      <c r="AC35" s="371">
        <f t="shared" si="9"/>
        <v>9022.4</v>
      </c>
      <c r="AE35" s="357"/>
      <c r="AF35" s="357" t="s">
        <v>4366</v>
      </c>
      <c r="AG35" s="364" t="s">
        <v>552</v>
      </c>
      <c r="AH35" s="371">
        <f t="shared" si="10"/>
        <v>9022.4</v>
      </c>
      <c r="AI35" s="368">
        <f t="shared" si="11"/>
        <v>7928.5</v>
      </c>
      <c r="AJ35" s="368">
        <f t="shared" si="12"/>
        <v>1093.9000000000001</v>
      </c>
      <c r="AK35" s="368">
        <f t="shared" si="13"/>
        <v>10037.299999999999</v>
      </c>
      <c r="AL35" s="368">
        <f t="shared" si="14"/>
        <v>7316.1</v>
      </c>
      <c r="AM35" s="371">
        <f t="shared" si="15"/>
        <v>2721.2</v>
      </c>
      <c r="AN35" s="368">
        <f t="shared" si="16"/>
        <v>1014.8999999999996</v>
      </c>
      <c r="AO35" s="368">
        <f t="shared" si="16"/>
        <v>-612.39999999999964</v>
      </c>
      <c r="AP35" s="368">
        <f t="shared" si="16"/>
        <v>1627.2999999999997</v>
      </c>
      <c r="AQ35" s="360">
        <f t="shared" si="17"/>
        <v>119.9</v>
      </c>
      <c r="AR35" s="372">
        <f t="shared" si="18"/>
        <v>7436</v>
      </c>
    </row>
    <row r="36" spans="1:44" s="360" customFormat="1" ht="31.5" x14ac:dyDescent="0.2">
      <c r="A36" s="357"/>
      <c r="B36" s="357" t="s">
        <v>4366</v>
      </c>
      <c r="C36" s="364" t="s">
        <v>553</v>
      </c>
      <c r="D36" s="362">
        <f t="shared" si="4"/>
        <v>6365.1</v>
      </c>
      <c r="E36" s="377">
        <v>6365.1</v>
      </c>
      <c r="F36" s="378">
        <v>5217.5</v>
      </c>
      <c r="G36" s="367"/>
      <c r="H36" s="368"/>
      <c r="I36" s="362">
        <f t="shared" si="5"/>
        <v>2292.1999999999998</v>
      </c>
      <c r="J36" s="379">
        <v>2170.1999999999998</v>
      </c>
      <c r="K36" s="378">
        <v>1116.3</v>
      </c>
      <c r="L36" s="377">
        <v>264.10000000000002</v>
      </c>
      <c r="M36" s="380">
        <v>122</v>
      </c>
      <c r="N36" s="362">
        <f t="shared" si="6"/>
        <v>8657.2999999999993</v>
      </c>
      <c r="P36" s="357"/>
      <c r="Q36" s="357" t="s">
        <v>4366</v>
      </c>
      <c r="R36" s="364" t="s">
        <v>553</v>
      </c>
      <c r="S36" s="371">
        <f t="shared" si="7"/>
        <v>5842.5</v>
      </c>
      <c r="T36" s="368">
        <v>5842.5</v>
      </c>
      <c r="U36" s="368">
        <v>4287.3</v>
      </c>
      <c r="V36" s="368"/>
      <c r="W36" s="368"/>
      <c r="X36" s="371">
        <f t="shared" si="8"/>
        <v>848.8</v>
      </c>
      <c r="Y36" s="368">
        <v>848.8</v>
      </c>
      <c r="Z36" s="368">
        <v>273.5</v>
      </c>
      <c r="AA36" s="368">
        <v>164.6</v>
      </c>
      <c r="AB36" s="368"/>
      <c r="AC36" s="371">
        <f t="shared" si="9"/>
        <v>6691.3</v>
      </c>
      <c r="AE36" s="357"/>
      <c r="AF36" s="357" t="s">
        <v>4366</v>
      </c>
      <c r="AG36" s="364" t="s">
        <v>553</v>
      </c>
      <c r="AH36" s="371">
        <f t="shared" si="10"/>
        <v>6691.3</v>
      </c>
      <c r="AI36" s="368">
        <f t="shared" si="11"/>
        <v>5842.5</v>
      </c>
      <c r="AJ36" s="368">
        <f t="shared" si="12"/>
        <v>848.8</v>
      </c>
      <c r="AK36" s="368">
        <f t="shared" si="13"/>
        <v>8657.2999999999993</v>
      </c>
      <c r="AL36" s="368">
        <f t="shared" si="14"/>
        <v>6365.1</v>
      </c>
      <c r="AM36" s="371">
        <f t="shared" si="15"/>
        <v>2292.1999999999998</v>
      </c>
      <c r="AN36" s="368">
        <f t="shared" si="16"/>
        <v>1965.9999999999991</v>
      </c>
      <c r="AO36" s="368">
        <f t="shared" si="16"/>
        <v>522.60000000000036</v>
      </c>
      <c r="AP36" s="368">
        <f t="shared" si="16"/>
        <v>1443.3999999999999</v>
      </c>
      <c r="AQ36" s="360">
        <f t="shared" si="17"/>
        <v>104.4</v>
      </c>
      <c r="AR36" s="372">
        <f t="shared" si="18"/>
        <v>6469.5</v>
      </c>
    </row>
    <row r="37" spans="1:44" s="360" customFormat="1" ht="31.5" x14ac:dyDescent="0.2">
      <c r="A37" s="357"/>
      <c r="B37" s="357" t="s">
        <v>4366</v>
      </c>
      <c r="C37" s="364" t="s">
        <v>554</v>
      </c>
      <c r="D37" s="362">
        <f t="shared" si="4"/>
        <v>10269.9</v>
      </c>
      <c r="E37" s="373">
        <v>10269.9</v>
      </c>
      <c r="F37" s="374">
        <v>8418.2000000000007</v>
      </c>
      <c r="G37" s="367"/>
      <c r="H37" s="368"/>
      <c r="I37" s="362">
        <f t="shared" si="5"/>
        <v>3674.7</v>
      </c>
      <c r="J37" s="375">
        <v>3552.7</v>
      </c>
      <c r="K37" s="374">
        <v>1801</v>
      </c>
      <c r="L37" s="373">
        <v>316.5</v>
      </c>
      <c r="M37" s="376">
        <v>122</v>
      </c>
      <c r="N37" s="362">
        <f t="shared" si="6"/>
        <v>13944.599999999999</v>
      </c>
      <c r="P37" s="357"/>
      <c r="Q37" s="357" t="s">
        <v>4366</v>
      </c>
      <c r="R37" s="364" t="s">
        <v>555</v>
      </c>
      <c r="S37" s="371">
        <f t="shared" si="7"/>
        <v>10051</v>
      </c>
      <c r="T37" s="368">
        <v>10051</v>
      </c>
      <c r="U37" s="368">
        <v>7375.4000000000005</v>
      </c>
      <c r="V37" s="368"/>
      <c r="W37" s="368"/>
      <c r="X37" s="371">
        <f t="shared" si="8"/>
        <v>1476.4</v>
      </c>
      <c r="Y37" s="368">
        <v>1476.4</v>
      </c>
      <c r="Z37" s="368">
        <v>470.6</v>
      </c>
      <c r="AA37" s="368">
        <v>233.8</v>
      </c>
      <c r="AB37" s="368"/>
      <c r="AC37" s="371">
        <f t="shared" si="9"/>
        <v>11527.4</v>
      </c>
      <c r="AE37" s="357"/>
      <c r="AF37" s="357" t="s">
        <v>4366</v>
      </c>
      <c r="AG37" s="364" t="s">
        <v>555</v>
      </c>
      <c r="AH37" s="371">
        <f t="shared" si="10"/>
        <v>11527.4</v>
      </c>
      <c r="AI37" s="368">
        <f t="shared" si="11"/>
        <v>10051</v>
      </c>
      <c r="AJ37" s="368">
        <f t="shared" si="12"/>
        <v>1476.4</v>
      </c>
      <c r="AK37" s="368">
        <f t="shared" si="13"/>
        <v>13944.599999999999</v>
      </c>
      <c r="AL37" s="368">
        <f t="shared" si="14"/>
        <v>10269.9</v>
      </c>
      <c r="AM37" s="371">
        <f t="shared" si="15"/>
        <v>3674.7</v>
      </c>
      <c r="AN37" s="368">
        <f t="shared" si="16"/>
        <v>2417.1999999999989</v>
      </c>
      <c r="AO37" s="368">
        <f t="shared" si="16"/>
        <v>218.89999999999964</v>
      </c>
      <c r="AP37" s="368">
        <f t="shared" si="16"/>
        <v>2198.2999999999997</v>
      </c>
      <c r="AQ37" s="360">
        <f t="shared" si="17"/>
        <v>168.4</v>
      </c>
      <c r="AR37" s="372">
        <f t="shared" si="18"/>
        <v>10438.299999999999</v>
      </c>
    </row>
    <row r="38" spans="1:44" s="360" customFormat="1" ht="15.75" x14ac:dyDescent="0.2">
      <c r="A38" s="357"/>
      <c r="B38" s="357" t="s">
        <v>4366</v>
      </c>
      <c r="C38" s="364" t="s">
        <v>556</v>
      </c>
      <c r="D38" s="362">
        <f t="shared" si="4"/>
        <v>31481.200000000001</v>
      </c>
      <c r="E38" s="381">
        <v>31481.200000000001</v>
      </c>
      <c r="F38" s="382">
        <v>25805.1</v>
      </c>
      <c r="G38" s="367"/>
      <c r="H38" s="368"/>
      <c r="I38" s="362">
        <f t="shared" si="5"/>
        <v>14021.399999999998</v>
      </c>
      <c r="J38" s="383">
        <v>13825.599999999999</v>
      </c>
      <c r="K38" s="382">
        <v>5521</v>
      </c>
      <c r="L38" s="381">
        <v>1776</v>
      </c>
      <c r="M38" s="384">
        <v>195.8</v>
      </c>
      <c r="N38" s="362">
        <f t="shared" si="6"/>
        <v>45502.6</v>
      </c>
      <c r="P38" s="357"/>
      <c r="Q38" s="357" t="s">
        <v>4366</v>
      </c>
      <c r="R38" s="364" t="s">
        <v>556</v>
      </c>
      <c r="S38" s="371">
        <f t="shared" si="7"/>
        <v>30465.100000000002</v>
      </c>
      <c r="T38" s="368">
        <v>30465.100000000002</v>
      </c>
      <c r="U38" s="368">
        <v>22355.500000000004</v>
      </c>
      <c r="V38" s="368"/>
      <c r="W38" s="368"/>
      <c r="X38" s="371">
        <f t="shared" si="8"/>
        <v>6710.1</v>
      </c>
      <c r="Y38" s="368">
        <v>6710.1</v>
      </c>
      <c r="Z38" s="368">
        <v>1426.2</v>
      </c>
      <c r="AA38" s="368">
        <v>910.5</v>
      </c>
      <c r="AB38" s="368"/>
      <c r="AC38" s="371">
        <f t="shared" si="9"/>
        <v>37175.200000000004</v>
      </c>
      <c r="AE38" s="357"/>
      <c r="AF38" s="357" t="s">
        <v>4366</v>
      </c>
      <c r="AG38" s="364" t="s">
        <v>556</v>
      </c>
      <c r="AH38" s="371">
        <f t="shared" si="10"/>
        <v>37175.200000000004</v>
      </c>
      <c r="AI38" s="368">
        <f t="shared" si="11"/>
        <v>30465.100000000002</v>
      </c>
      <c r="AJ38" s="368">
        <f t="shared" si="12"/>
        <v>6710.1</v>
      </c>
      <c r="AK38" s="368">
        <f t="shared" si="13"/>
        <v>45502.6</v>
      </c>
      <c r="AL38" s="368">
        <f t="shared" si="14"/>
        <v>31481.200000000001</v>
      </c>
      <c r="AM38" s="371">
        <f t="shared" si="15"/>
        <v>14021.399999999998</v>
      </c>
      <c r="AN38" s="368">
        <f t="shared" si="16"/>
        <v>8327.3999999999942</v>
      </c>
      <c r="AO38" s="368">
        <f t="shared" si="16"/>
        <v>1016.0999999999985</v>
      </c>
      <c r="AP38" s="368">
        <f t="shared" si="16"/>
        <v>7311.2999999999975</v>
      </c>
      <c r="AQ38" s="360">
        <f t="shared" si="17"/>
        <v>516.1</v>
      </c>
      <c r="AR38" s="372">
        <f t="shared" si="18"/>
        <v>31997.3</v>
      </c>
    </row>
    <row r="39" spans="1:44" s="360" customFormat="1" ht="31.5" x14ac:dyDescent="0.25">
      <c r="A39" s="385"/>
      <c r="B39" s="385"/>
      <c r="C39" s="386" t="s">
        <v>557</v>
      </c>
      <c r="D39" s="387">
        <f>SUM(D41:D65)</f>
        <v>605975.20000000007</v>
      </c>
      <c r="E39" s="387">
        <f>SUM(E41:E65)</f>
        <v>605975.20000000007</v>
      </c>
      <c r="F39" s="387">
        <f>SUM(F41:F65)</f>
        <v>496717.6</v>
      </c>
      <c r="G39" s="387"/>
      <c r="H39" s="387"/>
      <c r="I39" s="387">
        <f t="shared" ref="I39:N39" si="19">SUM(I41:I65)</f>
        <v>259934.09999999998</v>
      </c>
      <c r="J39" s="387">
        <f t="shared" si="19"/>
        <v>234763.09999999998</v>
      </c>
      <c r="K39" s="387">
        <f t="shared" si="19"/>
        <v>106269.79999999999</v>
      </c>
      <c r="L39" s="387">
        <f t="shared" si="19"/>
        <v>33491</v>
      </c>
      <c r="M39" s="387">
        <f t="shared" si="19"/>
        <v>25171</v>
      </c>
      <c r="N39" s="387">
        <f t="shared" si="19"/>
        <v>865909.29999999981</v>
      </c>
      <c r="O39" s="388"/>
      <c r="P39" s="385" t="s">
        <v>558</v>
      </c>
      <c r="Q39" s="385" t="s">
        <v>4366</v>
      </c>
      <c r="R39" s="389" t="s">
        <v>559</v>
      </c>
      <c r="S39" s="390">
        <f t="shared" ref="S39:AC39" si="20">SUM(S41:S65)</f>
        <v>654459.10000000009</v>
      </c>
      <c r="T39" s="390">
        <f t="shared" si="20"/>
        <v>654459.10000000009</v>
      </c>
      <c r="U39" s="390">
        <f t="shared" si="20"/>
        <v>480625.3</v>
      </c>
      <c r="V39" s="390">
        <f t="shared" si="20"/>
        <v>0</v>
      </c>
      <c r="W39" s="390">
        <f t="shared" si="20"/>
        <v>0</v>
      </c>
      <c r="X39" s="390">
        <f t="shared" si="20"/>
        <v>100041.8</v>
      </c>
      <c r="Y39" s="390">
        <f t="shared" si="20"/>
        <v>100041.8</v>
      </c>
      <c r="Z39" s="390">
        <f t="shared" si="20"/>
        <v>31571.9</v>
      </c>
      <c r="AA39" s="390">
        <f t="shared" si="20"/>
        <v>19930.899999999998</v>
      </c>
      <c r="AB39" s="390">
        <f t="shared" si="20"/>
        <v>0</v>
      </c>
      <c r="AC39" s="390">
        <f t="shared" si="20"/>
        <v>754500.89999999979</v>
      </c>
      <c r="AE39" s="385" t="s">
        <v>558</v>
      </c>
      <c r="AF39" s="385" t="s">
        <v>4366</v>
      </c>
      <c r="AG39" s="389" t="s">
        <v>559</v>
      </c>
      <c r="AH39" s="390">
        <f t="shared" ref="AH39:AR39" si="21">SUM(AH41:AH65)</f>
        <v>754500.89999999979</v>
      </c>
      <c r="AI39" s="390">
        <f t="shared" si="21"/>
        <v>654459.10000000009</v>
      </c>
      <c r="AJ39" s="390">
        <f t="shared" si="21"/>
        <v>100041.8</v>
      </c>
      <c r="AK39" s="390">
        <f t="shared" si="21"/>
        <v>865909.29999999981</v>
      </c>
      <c r="AL39" s="390">
        <f t="shared" si="21"/>
        <v>605975.20000000007</v>
      </c>
      <c r="AM39" s="390">
        <f t="shared" si="21"/>
        <v>259934.09999999998</v>
      </c>
      <c r="AN39" s="390">
        <f t="shared" si="21"/>
        <v>111408.39999999998</v>
      </c>
      <c r="AO39" s="390">
        <f t="shared" si="21"/>
        <v>-48483.899999999987</v>
      </c>
      <c r="AP39" s="390">
        <f t="shared" si="21"/>
        <v>159892.30000000002</v>
      </c>
      <c r="AQ39" s="391">
        <f t="shared" si="21"/>
        <v>9934.1000000000022</v>
      </c>
      <c r="AR39" s="391">
        <f t="shared" si="21"/>
        <v>615909.30000000005</v>
      </c>
    </row>
    <row r="40" spans="1:44" s="360" customFormat="1" ht="15.75" x14ac:dyDescent="0.25">
      <c r="A40" s="385"/>
      <c r="B40" s="385"/>
      <c r="C40" s="389"/>
      <c r="D40" s="390"/>
      <c r="E40" s="390"/>
      <c r="F40" s="390"/>
      <c r="G40" s="390"/>
      <c r="H40" s="390"/>
      <c r="I40" s="390"/>
      <c r="J40" s="390"/>
      <c r="K40" s="390"/>
      <c r="L40" s="390"/>
      <c r="M40" s="390"/>
      <c r="N40" s="390"/>
      <c r="O40" s="388"/>
      <c r="P40" s="385"/>
      <c r="Q40" s="385"/>
      <c r="R40" s="389"/>
      <c r="S40" s="390"/>
      <c r="T40" s="390"/>
      <c r="U40" s="390"/>
      <c r="V40" s="390"/>
      <c r="W40" s="390"/>
      <c r="X40" s="390"/>
      <c r="Y40" s="390"/>
      <c r="Z40" s="390"/>
      <c r="AA40" s="390"/>
      <c r="AB40" s="390"/>
      <c r="AC40" s="390"/>
      <c r="AE40" s="385"/>
      <c r="AF40" s="385"/>
      <c r="AG40" s="389"/>
      <c r="AH40" s="390"/>
      <c r="AI40" s="390"/>
      <c r="AJ40" s="390"/>
      <c r="AK40" s="390"/>
      <c r="AL40" s="390"/>
      <c r="AM40" s="390"/>
      <c r="AN40" s="390"/>
      <c r="AO40" s="390"/>
      <c r="AP40" s="390"/>
      <c r="AR40" s="372">
        <f t="shared" ref="AR40:AR65" si="22">E40+AQ40</f>
        <v>0</v>
      </c>
    </row>
    <row r="41" spans="1:44" s="360" customFormat="1" ht="15.75" x14ac:dyDescent="0.2">
      <c r="A41" s="385"/>
      <c r="B41" s="385" t="s">
        <v>4366</v>
      </c>
      <c r="C41" s="225" t="s">
        <v>560</v>
      </c>
      <c r="D41" s="390">
        <f t="shared" ref="D41:D65" si="23">E41+H41</f>
        <v>23532.3</v>
      </c>
      <c r="E41" s="367">
        <v>23532.3</v>
      </c>
      <c r="F41" s="367">
        <v>19289.5</v>
      </c>
      <c r="G41" s="367"/>
      <c r="H41" s="392"/>
      <c r="I41" s="362">
        <f t="shared" ref="I41:I65" si="24">J41+M41</f>
        <v>7416.9</v>
      </c>
      <c r="J41" s="367">
        <v>7139.9</v>
      </c>
      <c r="K41" s="392">
        <v>4126.8999999999996</v>
      </c>
      <c r="L41" s="392">
        <v>515.5</v>
      </c>
      <c r="M41" s="367">
        <v>277</v>
      </c>
      <c r="N41" s="390">
        <f t="shared" ref="N41:N65" si="25">D41+I41</f>
        <v>30949.199999999997</v>
      </c>
      <c r="O41" s="393"/>
      <c r="P41" s="385"/>
      <c r="Q41" s="385" t="s">
        <v>4366</v>
      </c>
      <c r="R41" s="225" t="s">
        <v>560</v>
      </c>
      <c r="S41" s="392">
        <f t="shared" ref="S41:S65" si="26">T41+W41</f>
        <v>24357.399999999998</v>
      </c>
      <c r="T41" s="392">
        <v>24357.399999999998</v>
      </c>
      <c r="U41" s="368">
        <v>17887.800000000003</v>
      </c>
      <c r="V41" s="226"/>
      <c r="W41" s="392"/>
      <c r="X41" s="392">
        <f t="shared" ref="X41:X65" si="27">Y41+AB41</f>
        <v>2547.4</v>
      </c>
      <c r="Y41" s="368">
        <v>2547.4</v>
      </c>
      <c r="Z41" s="392">
        <v>1175.0999999999999</v>
      </c>
      <c r="AA41" s="392">
        <v>360.2</v>
      </c>
      <c r="AB41" s="394"/>
      <c r="AC41" s="392">
        <f t="shared" ref="AC41:AC65" si="28">S41+X41</f>
        <v>26904.799999999999</v>
      </c>
      <c r="AE41" s="385"/>
      <c r="AF41" s="385" t="s">
        <v>4366</v>
      </c>
      <c r="AG41" s="225" t="s">
        <v>560</v>
      </c>
      <c r="AH41" s="371">
        <f t="shared" ref="AH41:AH65" si="29">AC41</f>
        <v>26904.799999999999</v>
      </c>
      <c r="AI41" s="368">
        <f t="shared" ref="AI41:AI65" si="30">S41</f>
        <v>24357.399999999998</v>
      </c>
      <c r="AJ41" s="368">
        <f t="shared" ref="AJ41:AJ65" si="31">X41</f>
        <v>2547.4</v>
      </c>
      <c r="AK41" s="368">
        <f t="shared" ref="AK41:AK65" si="32">N41</f>
        <v>30949.199999999997</v>
      </c>
      <c r="AL41" s="368">
        <f t="shared" ref="AL41:AL65" si="33">D41</f>
        <v>23532.3</v>
      </c>
      <c r="AM41" s="371">
        <f t="shared" ref="AM41:AM65" si="34">I41</f>
        <v>7416.9</v>
      </c>
      <c r="AN41" s="368">
        <f t="shared" ref="AN41:AP65" si="35">AK41-AH41</f>
        <v>4044.3999999999978</v>
      </c>
      <c r="AO41" s="368">
        <f t="shared" si="35"/>
        <v>-825.09999999999854</v>
      </c>
      <c r="AP41" s="368">
        <f t="shared" si="35"/>
        <v>4869.5</v>
      </c>
      <c r="AQ41" s="360">
        <f>ROUND(F41*0.02,1)</f>
        <v>385.8</v>
      </c>
      <c r="AR41" s="372">
        <f t="shared" si="22"/>
        <v>23918.1</v>
      </c>
    </row>
    <row r="42" spans="1:44" s="360" customFormat="1" ht="15.75" x14ac:dyDescent="0.2">
      <c r="A42" s="385"/>
      <c r="B42" s="385" t="s">
        <v>4366</v>
      </c>
      <c r="C42" s="225" t="s">
        <v>561</v>
      </c>
      <c r="D42" s="390">
        <f t="shared" si="23"/>
        <v>17349.099999999999</v>
      </c>
      <c r="E42" s="367">
        <v>17349.099999999999</v>
      </c>
      <c r="F42" s="367">
        <v>14221</v>
      </c>
      <c r="G42" s="367"/>
      <c r="H42" s="392"/>
      <c r="I42" s="362">
        <f t="shared" si="24"/>
        <v>6126.1</v>
      </c>
      <c r="J42" s="367">
        <v>5790.1</v>
      </c>
      <c r="K42" s="392">
        <v>3042.5</v>
      </c>
      <c r="L42" s="392">
        <v>848.3</v>
      </c>
      <c r="M42" s="367">
        <v>336</v>
      </c>
      <c r="N42" s="390">
        <f t="shared" si="25"/>
        <v>23475.199999999997</v>
      </c>
      <c r="O42" s="393"/>
      <c r="P42" s="385"/>
      <c r="Q42" s="385" t="s">
        <v>4366</v>
      </c>
      <c r="R42" s="225" t="s">
        <v>561</v>
      </c>
      <c r="S42" s="392">
        <f t="shared" si="26"/>
        <v>15223.5</v>
      </c>
      <c r="T42" s="392">
        <v>15223.5</v>
      </c>
      <c r="U42" s="368">
        <v>11179.8</v>
      </c>
      <c r="V42" s="226"/>
      <c r="W42" s="392"/>
      <c r="X42" s="392">
        <f t="shared" si="27"/>
        <v>1930.3</v>
      </c>
      <c r="Y42" s="368">
        <v>1930.3</v>
      </c>
      <c r="Z42" s="392">
        <v>734.40000000000009</v>
      </c>
      <c r="AA42" s="392">
        <v>562.20000000000005</v>
      </c>
      <c r="AB42" s="394"/>
      <c r="AC42" s="392">
        <f t="shared" si="28"/>
        <v>17153.8</v>
      </c>
      <c r="AE42" s="385"/>
      <c r="AF42" s="385" t="s">
        <v>4366</v>
      </c>
      <c r="AG42" s="225" t="s">
        <v>561</v>
      </c>
      <c r="AH42" s="371">
        <f t="shared" si="29"/>
        <v>17153.8</v>
      </c>
      <c r="AI42" s="368">
        <f t="shared" si="30"/>
        <v>15223.5</v>
      </c>
      <c r="AJ42" s="368">
        <f t="shared" si="31"/>
        <v>1930.3</v>
      </c>
      <c r="AK42" s="368">
        <f t="shared" si="32"/>
        <v>23475.199999999997</v>
      </c>
      <c r="AL42" s="368">
        <f t="shared" si="33"/>
        <v>17349.099999999999</v>
      </c>
      <c r="AM42" s="371">
        <f t="shared" si="34"/>
        <v>6126.1</v>
      </c>
      <c r="AN42" s="368">
        <f t="shared" si="35"/>
        <v>6321.3999999999978</v>
      </c>
      <c r="AO42" s="368">
        <f t="shared" si="35"/>
        <v>2125.5999999999985</v>
      </c>
      <c r="AP42" s="368">
        <f t="shared" si="35"/>
        <v>4195.8</v>
      </c>
      <c r="AQ42" s="360">
        <f>ROUND(F42*0.02,1)</f>
        <v>284.39999999999998</v>
      </c>
      <c r="AR42" s="372">
        <f t="shared" si="22"/>
        <v>17633.5</v>
      </c>
    </row>
    <row r="43" spans="1:44" s="360" customFormat="1" ht="31.5" x14ac:dyDescent="0.2">
      <c r="A43" s="385"/>
      <c r="B43" s="385" t="s">
        <v>4366</v>
      </c>
      <c r="C43" s="225" t="s">
        <v>562</v>
      </c>
      <c r="D43" s="390">
        <f t="shared" si="23"/>
        <v>42323</v>
      </c>
      <c r="E43" s="367">
        <v>42323</v>
      </c>
      <c r="F43" s="367">
        <v>34692.1</v>
      </c>
      <c r="G43" s="367"/>
      <c r="H43" s="392"/>
      <c r="I43" s="362">
        <f t="shared" si="24"/>
        <v>15704.4</v>
      </c>
      <c r="J43" s="367">
        <v>15568.4</v>
      </c>
      <c r="K43" s="392">
        <v>7422.2</v>
      </c>
      <c r="L43" s="392">
        <v>2295.3000000000002</v>
      </c>
      <c r="M43" s="367">
        <v>136</v>
      </c>
      <c r="N43" s="390">
        <f t="shared" si="25"/>
        <v>58027.4</v>
      </c>
      <c r="O43" s="393"/>
      <c r="P43" s="385"/>
      <c r="Q43" s="385" t="s">
        <v>4366</v>
      </c>
      <c r="R43" s="225" t="s">
        <v>562</v>
      </c>
      <c r="S43" s="392">
        <f t="shared" si="26"/>
        <v>38917.699999999997</v>
      </c>
      <c r="T43" s="392">
        <v>38917.699999999997</v>
      </c>
      <c r="U43" s="368">
        <v>28580.6</v>
      </c>
      <c r="V43" s="226"/>
      <c r="W43" s="392"/>
      <c r="X43" s="392">
        <f t="shared" si="27"/>
        <v>5525.2000000000007</v>
      </c>
      <c r="Y43" s="368">
        <v>5525.2000000000007</v>
      </c>
      <c r="Z43" s="392">
        <v>1877.4</v>
      </c>
      <c r="AA43" s="392">
        <v>1183.3</v>
      </c>
      <c r="AB43" s="394"/>
      <c r="AC43" s="392">
        <f t="shared" si="28"/>
        <v>44442.899999999994</v>
      </c>
      <c r="AE43" s="385"/>
      <c r="AF43" s="385" t="s">
        <v>4366</v>
      </c>
      <c r="AG43" s="225" t="s">
        <v>562</v>
      </c>
      <c r="AH43" s="371">
        <f t="shared" si="29"/>
        <v>44442.899999999994</v>
      </c>
      <c r="AI43" s="368">
        <f t="shared" si="30"/>
        <v>38917.699999999997</v>
      </c>
      <c r="AJ43" s="368">
        <f t="shared" si="31"/>
        <v>5525.2000000000007</v>
      </c>
      <c r="AK43" s="368">
        <f t="shared" si="32"/>
        <v>58027.4</v>
      </c>
      <c r="AL43" s="368">
        <f t="shared" si="33"/>
        <v>42323</v>
      </c>
      <c r="AM43" s="371">
        <f t="shared" si="34"/>
        <v>15704.4</v>
      </c>
      <c r="AN43" s="368">
        <f t="shared" si="35"/>
        <v>13584.500000000007</v>
      </c>
      <c r="AO43" s="368">
        <f t="shared" si="35"/>
        <v>3405.3000000000029</v>
      </c>
      <c r="AP43" s="368">
        <f t="shared" si="35"/>
        <v>10179.199999999999</v>
      </c>
      <c r="AQ43" s="360">
        <f>ROUND(F43*0.02,1)-0.1</f>
        <v>693.69999999999993</v>
      </c>
      <c r="AR43" s="372">
        <f t="shared" si="22"/>
        <v>43016.7</v>
      </c>
    </row>
    <row r="44" spans="1:44" s="360" customFormat="1" ht="15.75" x14ac:dyDescent="0.2">
      <c r="A44" s="385"/>
      <c r="B44" s="385" t="s">
        <v>4366</v>
      </c>
      <c r="C44" s="225" t="s">
        <v>563</v>
      </c>
      <c r="D44" s="390">
        <f t="shared" si="23"/>
        <v>40020.9</v>
      </c>
      <c r="E44" s="367">
        <v>40020.9</v>
      </c>
      <c r="F44" s="367">
        <v>32805.1</v>
      </c>
      <c r="G44" s="367"/>
      <c r="H44" s="392"/>
      <c r="I44" s="362">
        <f t="shared" si="24"/>
        <v>15532.3</v>
      </c>
      <c r="J44" s="367">
        <v>15002.3</v>
      </c>
      <c r="K44" s="392">
        <v>7018.4</v>
      </c>
      <c r="L44" s="392">
        <v>1711.5</v>
      </c>
      <c r="M44" s="367">
        <v>530</v>
      </c>
      <c r="N44" s="390">
        <f t="shared" si="25"/>
        <v>55553.2</v>
      </c>
      <c r="O44" s="393"/>
      <c r="P44" s="385"/>
      <c r="Q44" s="385" t="s">
        <v>4366</v>
      </c>
      <c r="R44" s="225" t="s">
        <v>563</v>
      </c>
      <c r="S44" s="392">
        <f t="shared" si="26"/>
        <v>54598.9</v>
      </c>
      <c r="T44" s="392">
        <v>54598.9</v>
      </c>
      <c r="U44" s="368">
        <v>40096.6</v>
      </c>
      <c r="V44" s="226"/>
      <c r="W44" s="392"/>
      <c r="X44" s="392">
        <f t="shared" si="27"/>
        <v>7001.9999999999991</v>
      </c>
      <c r="Y44" s="368">
        <v>7001.9999999999991</v>
      </c>
      <c r="Z44" s="392">
        <v>2634.1</v>
      </c>
      <c r="AA44" s="392">
        <v>1180</v>
      </c>
      <c r="AB44" s="394"/>
      <c r="AC44" s="392">
        <f t="shared" si="28"/>
        <v>61600.9</v>
      </c>
      <c r="AE44" s="385"/>
      <c r="AF44" s="385" t="s">
        <v>4366</v>
      </c>
      <c r="AG44" s="225" t="s">
        <v>563</v>
      </c>
      <c r="AH44" s="371">
        <f t="shared" si="29"/>
        <v>61600.9</v>
      </c>
      <c r="AI44" s="368">
        <f t="shared" si="30"/>
        <v>54598.9</v>
      </c>
      <c r="AJ44" s="368">
        <f t="shared" si="31"/>
        <v>7001.9999999999991</v>
      </c>
      <c r="AK44" s="368">
        <f t="shared" si="32"/>
        <v>55553.2</v>
      </c>
      <c r="AL44" s="368">
        <f t="shared" si="33"/>
        <v>40020.9</v>
      </c>
      <c r="AM44" s="371">
        <f t="shared" si="34"/>
        <v>15532.3</v>
      </c>
      <c r="AN44" s="368">
        <f t="shared" si="35"/>
        <v>-6047.7000000000044</v>
      </c>
      <c r="AO44" s="368">
        <f t="shared" si="35"/>
        <v>-14578</v>
      </c>
      <c r="AP44" s="368">
        <f t="shared" si="35"/>
        <v>8530.2999999999993</v>
      </c>
      <c r="AQ44" s="360">
        <f t="shared" ref="AQ44:AQ64" si="36">ROUND(F44*0.02,1)</f>
        <v>656.1</v>
      </c>
      <c r="AR44" s="372">
        <f t="shared" si="22"/>
        <v>40677</v>
      </c>
    </row>
    <row r="45" spans="1:44" s="360" customFormat="1" ht="31.5" x14ac:dyDescent="0.2">
      <c r="A45" s="385"/>
      <c r="B45" s="385" t="s">
        <v>4366</v>
      </c>
      <c r="C45" s="225" t="s">
        <v>564</v>
      </c>
      <c r="D45" s="390">
        <f t="shared" si="23"/>
        <v>19029.2</v>
      </c>
      <c r="E45" s="367">
        <v>19029.2</v>
      </c>
      <c r="F45" s="367">
        <v>15598.3</v>
      </c>
      <c r="G45" s="367"/>
      <c r="H45" s="392"/>
      <c r="I45" s="362">
        <f t="shared" si="24"/>
        <v>8017.5</v>
      </c>
      <c r="J45" s="367">
        <v>7204.4</v>
      </c>
      <c r="K45" s="392">
        <v>3337.1</v>
      </c>
      <c r="L45" s="392">
        <v>1220.5999999999999</v>
      </c>
      <c r="M45" s="367">
        <v>813.1</v>
      </c>
      <c r="N45" s="390">
        <f t="shared" si="25"/>
        <v>27046.7</v>
      </c>
      <c r="O45" s="393"/>
      <c r="P45" s="385"/>
      <c r="Q45" s="385" t="s">
        <v>4366</v>
      </c>
      <c r="R45" s="225" t="s">
        <v>564</v>
      </c>
      <c r="S45" s="392">
        <f t="shared" si="26"/>
        <v>18761.7</v>
      </c>
      <c r="T45" s="392">
        <v>18761.7</v>
      </c>
      <c r="U45" s="368">
        <v>13778.300000000001</v>
      </c>
      <c r="V45" s="226"/>
      <c r="W45" s="392"/>
      <c r="X45" s="392">
        <f t="shared" si="27"/>
        <v>2769.3999999999996</v>
      </c>
      <c r="Y45" s="368">
        <v>2769.3999999999996</v>
      </c>
      <c r="Z45" s="392">
        <v>905</v>
      </c>
      <c r="AA45" s="392">
        <v>879.9</v>
      </c>
      <c r="AB45" s="394"/>
      <c r="AC45" s="392">
        <f t="shared" si="28"/>
        <v>21531.1</v>
      </c>
      <c r="AE45" s="385"/>
      <c r="AF45" s="385" t="s">
        <v>4366</v>
      </c>
      <c r="AG45" s="225" t="s">
        <v>564</v>
      </c>
      <c r="AH45" s="371">
        <f t="shared" si="29"/>
        <v>21531.1</v>
      </c>
      <c r="AI45" s="368">
        <f t="shared" si="30"/>
        <v>18761.7</v>
      </c>
      <c r="AJ45" s="368">
        <f t="shared" si="31"/>
        <v>2769.3999999999996</v>
      </c>
      <c r="AK45" s="368">
        <f t="shared" si="32"/>
        <v>27046.7</v>
      </c>
      <c r="AL45" s="368">
        <f t="shared" si="33"/>
        <v>19029.2</v>
      </c>
      <c r="AM45" s="371">
        <f t="shared" si="34"/>
        <v>8017.5</v>
      </c>
      <c r="AN45" s="368">
        <f t="shared" si="35"/>
        <v>5515.6000000000022</v>
      </c>
      <c r="AO45" s="368">
        <f t="shared" si="35"/>
        <v>267.5</v>
      </c>
      <c r="AP45" s="368">
        <f t="shared" si="35"/>
        <v>5248.1</v>
      </c>
      <c r="AQ45" s="360">
        <f t="shared" si="36"/>
        <v>312</v>
      </c>
      <c r="AR45" s="372">
        <f t="shared" si="22"/>
        <v>19341.2</v>
      </c>
    </row>
    <row r="46" spans="1:44" s="360" customFormat="1" ht="31.5" x14ac:dyDescent="0.2">
      <c r="A46" s="385"/>
      <c r="B46" s="385" t="s">
        <v>4366</v>
      </c>
      <c r="C46" s="225" t="s">
        <v>565</v>
      </c>
      <c r="D46" s="390">
        <f t="shared" si="23"/>
        <v>15816.6</v>
      </c>
      <c r="E46" s="367">
        <v>15816.6</v>
      </c>
      <c r="F46" s="367">
        <v>12964.9</v>
      </c>
      <c r="G46" s="367"/>
      <c r="H46" s="392"/>
      <c r="I46" s="362">
        <f t="shared" si="24"/>
        <v>5580.4</v>
      </c>
      <c r="J46" s="367">
        <v>5258.4</v>
      </c>
      <c r="K46" s="392">
        <v>2773.8</v>
      </c>
      <c r="L46" s="392">
        <v>516.5</v>
      </c>
      <c r="M46" s="367">
        <v>322</v>
      </c>
      <c r="N46" s="390">
        <f t="shared" si="25"/>
        <v>21397</v>
      </c>
      <c r="O46" s="393"/>
      <c r="P46" s="385"/>
      <c r="Q46" s="385" t="s">
        <v>4366</v>
      </c>
      <c r="R46" s="225" t="s">
        <v>565</v>
      </c>
      <c r="S46" s="392">
        <f t="shared" si="26"/>
        <v>14308.500000000002</v>
      </c>
      <c r="T46" s="392">
        <v>14308.500000000002</v>
      </c>
      <c r="U46" s="368">
        <v>10507.8</v>
      </c>
      <c r="V46" s="226"/>
      <c r="W46" s="392"/>
      <c r="X46" s="392">
        <f t="shared" si="27"/>
        <v>1803.2</v>
      </c>
      <c r="Y46" s="368">
        <v>1803.2</v>
      </c>
      <c r="Z46" s="392">
        <v>690.2</v>
      </c>
      <c r="AA46" s="392">
        <v>378.7</v>
      </c>
      <c r="AB46" s="394"/>
      <c r="AC46" s="392">
        <f t="shared" si="28"/>
        <v>16111.700000000003</v>
      </c>
      <c r="AE46" s="385"/>
      <c r="AF46" s="385" t="s">
        <v>4366</v>
      </c>
      <c r="AG46" s="225" t="s">
        <v>565</v>
      </c>
      <c r="AH46" s="371">
        <f t="shared" si="29"/>
        <v>16111.700000000003</v>
      </c>
      <c r="AI46" s="368">
        <f t="shared" si="30"/>
        <v>14308.500000000002</v>
      </c>
      <c r="AJ46" s="368">
        <f t="shared" si="31"/>
        <v>1803.2</v>
      </c>
      <c r="AK46" s="368">
        <f t="shared" si="32"/>
        <v>21397</v>
      </c>
      <c r="AL46" s="368">
        <f t="shared" si="33"/>
        <v>15816.6</v>
      </c>
      <c r="AM46" s="371">
        <f t="shared" si="34"/>
        <v>5580.4</v>
      </c>
      <c r="AN46" s="368">
        <f t="shared" si="35"/>
        <v>5285.2999999999975</v>
      </c>
      <c r="AO46" s="368">
        <f t="shared" si="35"/>
        <v>1508.0999999999985</v>
      </c>
      <c r="AP46" s="368">
        <f t="shared" si="35"/>
        <v>3777.2</v>
      </c>
      <c r="AQ46" s="360">
        <f t="shared" si="36"/>
        <v>259.3</v>
      </c>
      <c r="AR46" s="372">
        <f t="shared" si="22"/>
        <v>16075.9</v>
      </c>
    </row>
    <row r="47" spans="1:44" s="360" customFormat="1" ht="15.75" x14ac:dyDescent="0.2">
      <c r="A47" s="385"/>
      <c r="B47" s="385" t="s">
        <v>4366</v>
      </c>
      <c r="C47" s="225" t="s">
        <v>566</v>
      </c>
      <c r="D47" s="390">
        <f t="shared" si="23"/>
        <v>25104</v>
      </c>
      <c r="E47" s="367">
        <v>25104</v>
      </c>
      <c r="F47" s="367">
        <v>20577.7</v>
      </c>
      <c r="G47" s="367"/>
      <c r="H47" s="392"/>
      <c r="I47" s="362">
        <f t="shared" si="24"/>
        <v>11092.5</v>
      </c>
      <c r="J47" s="367">
        <v>10099.4</v>
      </c>
      <c r="K47" s="392">
        <v>4402.5</v>
      </c>
      <c r="L47" s="392">
        <v>1568.9</v>
      </c>
      <c r="M47" s="367">
        <v>993.1</v>
      </c>
      <c r="N47" s="390">
        <f t="shared" si="25"/>
        <v>36196.5</v>
      </c>
      <c r="O47" s="393"/>
      <c r="P47" s="385"/>
      <c r="Q47" s="385" t="s">
        <v>4366</v>
      </c>
      <c r="R47" s="225" t="s">
        <v>566</v>
      </c>
      <c r="S47" s="392">
        <f t="shared" si="26"/>
        <v>29823.600000000002</v>
      </c>
      <c r="T47" s="392">
        <v>29823.600000000002</v>
      </c>
      <c r="U47" s="368">
        <v>21902.100000000002</v>
      </c>
      <c r="V47" s="226"/>
      <c r="W47" s="392"/>
      <c r="X47" s="392">
        <f t="shared" si="27"/>
        <v>4332.7</v>
      </c>
      <c r="Y47" s="368">
        <v>4332.7</v>
      </c>
      <c r="Z47" s="392">
        <v>1438.8</v>
      </c>
      <c r="AA47" s="392">
        <v>1030.4000000000001</v>
      </c>
      <c r="AB47" s="394"/>
      <c r="AC47" s="392">
        <f t="shared" si="28"/>
        <v>34156.300000000003</v>
      </c>
      <c r="AE47" s="385"/>
      <c r="AF47" s="385" t="s">
        <v>4366</v>
      </c>
      <c r="AG47" s="225" t="s">
        <v>566</v>
      </c>
      <c r="AH47" s="371">
        <f t="shared" si="29"/>
        <v>34156.300000000003</v>
      </c>
      <c r="AI47" s="368">
        <f t="shared" si="30"/>
        <v>29823.600000000002</v>
      </c>
      <c r="AJ47" s="368">
        <f t="shared" si="31"/>
        <v>4332.7</v>
      </c>
      <c r="AK47" s="368">
        <f t="shared" si="32"/>
        <v>36196.5</v>
      </c>
      <c r="AL47" s="368">
        <f t="shared" si="33"/>
        <v>25104</v>
      </c>
      <c r="AM47" s="371">
        <f t="shared" si="34"/>
        <v>11092.5</v>
      </c>
      <c r="AN47" s="368">
        <f t="shared" si="35"/>
        <v>2040.1999999999971</v>
      </c>
      <c r="AO47" s="368">
        <f t="shared" si="35"/>
        <v>-4719.6000000000022</v>
      </c>
      <c r="AP47" s="368">
        <f t="shared" si="35"/>
        <v>6759.8</v>
      </c>
      <c r="AQ47" s="360">
        <f t="shared" si="36"/>
        <v>411.6</v>
      </c>
      <c r="AR47" s="372">
        <f t="shared" si="22"/>
        <v>25515.599999999999</v>
      </c>
    </row>
    <row r="48" spans="1:44" s="360" customFormat="1" ht="31.5" x14ac:dyDescent="0.2">
      <c r="A48" s="385"/>
      <c r="B48" s="385" t="s">
        <v>4366</v>
      </c>
      <c r="C48" s="225" t="s">
        <v>567</v>
      </c>
      <c r="D48" s="390">
        <f t="shared" si="23"/>
        <v>17486.5</v>
      </c>
      <c r="E48" s="367">
        <v>17486.5</v>
      </c>
      <c r="F48" s="367">
        <v>14333.7</v>
      </c>
      <c r="G48" s="367"/>
      <c r="H48" s="392"/>
      <c r="I48" s="362">
        <f t="shared" si="24"/>
        <v>6067.1</v>
      </c>
      <c r="J48" s="367">
        <v>5583</v>
      </c>
      <c r="K48" s="392">
        <v>3066.6</v>
      </c>
      <c r="L48" s="392">
        <v>530.9</v>
      </c>
      <c r="M48" s="367">
        <v>484.1</v>
      </c>
      <c r="N48" s="390">
        <f t="shared" si="25"/>
        <v>23553.599999999999</v>
      </c>
      <c r="O48" s="393"/>
      <c r="P48" s="385"/>
      <c r="Q48" s="385" t="s">
        <v>4366</v>
      </c>
      <c r="R48" s="225" t="s">
        <v>567</v>
      </c>
      <c r="S48" s="392">
        <f t="shared" si="26"/>
        <v>16952.599999999999</v>
      </c>
      <c r="T48" s="392">
        <v>16952.599999999999</v>
      </c>
      <c r="U48" s="368">
        <v>12449.7</v>
      </c>
      <c r="V48" s="226"/>
      <c r="W48" s="392"/>
      <c r="X48" s="392">
        <f t="shared" si="27"/>
        <v>2020.4999999999998</v>
      </c>
      <c r="Y48" s="368">
        <v>2020.4999999999998</v>
      </c>
      <c r="Z48" s="392">
        <v>817.8</v>
      </c>
      <c r="AA48" s="392">
        <v>483.9</v>
      </c>
      <c r="AB48" s="394"/>
      <c r="AC48" s="392">
        <f t="shared" si="28"/>
        <v>18973.099999999999</v>
      </c>
      <c r="AE48" s="385"/>
      <c r="AF48" s="385" t="s">
        <v>4366</v>
      </c>
      <c r="AG48" s="225" t="s">
        <v>567</v>
      </c>
      <c r="AH48" s="371">
        <f t="shared" si="29"/>
        <v>18973.099999999999</v>
      </c>
      <c r="AI48" s="368">
        <f t="shared" si="30"/>
        <v>16952.599999999999</v>
      </c>
      <c r="AJ48" s="368">
        <f t="shared" si="31"/>
        <v>2020.4999999999998</v>
      </c>
      <c r="AK48" s="368">
        <f t="shared" si="32"/>
        <v>23553.599999999999</v>
      </c>
      <c r="AL48" s="368">
        <f t="shared" si="33"/>
        <v>17486.5</v>
      </c>
      <c r="AM48" s="371">
        <f t="shared" si="34"/>
        <v>6067.1</v>
      </c>
      <c r="AN48" s="368">
        <f t="shared" si="35"/>
        <v>4580.5</v>
      </c>
      <c r="AO48" s="368">
        <f t="shared" si="35"/>
        <v>533.90000000000146</v>
      </c>
      <c r="AP48" s="368">
        <f t="shared" si="35"/>
        <v>4046.6000000000004</v>
      </c>
      <c r="AQ48" s="360">
        <f t="shared" si="36"/>
        <v>286.7</v>
      </c>
      <c r="AR48" s="372">
        <f t="shared" si="22"/>
        <v>17773.2</v>
      </c>
    </row>
    <row r="49" spans="1:44" s="360" customFormat="1" ht="15.75" x14ac:dyDescent="0.2">
      <c r="A49" s="385"/>
      <c r="B49" s="385" t="s">
        <v>4366</v>
      </c>
      <c r="C49" s="225" t="s">
        <v>568</v>
      </c>
      <c r="D49" s="390">
        <f t="shared" si="23"/>
        <v>28364.6</v>
      </c>
      <c r="E49" s="367">
        <v>28364.6</v>
      </c>
      <c r="F49" s="367">
        <v>23250.5</v>
      </c>
      <c r="G49" s="367"/>
      <c r="H49" s="392"/>
      <c r="I49" s="362">
        <f t="shared" si="24"/>
        <v>9084.2000000000007</v>
      </c>
      <c r="J49" s="367">
        <v>8807.2000000000007</v>
      </c>
      <c r="K49" s="392">
        <v>4974.3</v>
      </c>
      <c r="L49" s="392">
        <v>829.3</v>
      </c>
      <c r="M49" s="367">
        <v>277</v>
      </c>
      <c r="N49" s="390">
        <f t="shared" si="25"/>
        <v>37448.800000000003</v>
      </c>
      <c r="O49" s="393"/>
      <c r="P49" s="385"/>
      <c r="Q49" s="385" t="s">
        <v>4366</v>
      </c>
      <c r="R49" s="225" t="s">
        <v>568</v>
      </c>
      <c r="S49" s="392">
        <f t="shared" si="26"/>
        <v>31471.8</v>
      </c>
      <c r="T49" s="392">
        <v>31471.8</v>
      </c>
      <c r="U49" s="368">
        <v>23112.5</v>
      </c>
      <c r="V49" s="226"/>
      <c r="W49" s="392"/>
      <c r="X49" s="392">
        <f t="shared" si="27"/>
        <v>3931.1</v>
      </c>
      <c r="Y49" s="368">
        <v>3931.1</v>
      </c>
      <c r="Z49" s="392">
        <v>1518.3</v>
      </c>
      <c r="AA49" s="392">
        <v>787.5</v>
      </c>
      <c r="AB49" s="394"/>
      <c r="AC49" s="392">
        <f t="shared" si="28"/>
        <v>35402.9</v>
      </c>
      <c r="AE49" s="385"/>
      <c r="AF49" s="385" t="s">
        <v>4366</v>
      </c>
      <c r="AG49" s="225" t="s">
        <v>568</v>
      </c>
      <c r="AH49" s="371">
        <f t="shared" si="29"/>
        <v>35402.9</v>
      </c>
      <c r="AI49" s="368">
        <f t="shared" si="30"/>
        <v>31471.8</v>
      </c>
      <c r="AJ49" s="368">
        <f t="shared" si="31"/>
        <v>3931.1</v>
      </c>
      <c r="AK49" s="368">
        <f t="shared" si="32"/>
        <v>37448.800000000003</v>
      </c>
      <c r="AL49" s="368">
        <f t="shared" si="33"/>
        <v>28364.6</v>
      </c>
      <c r="AM49" s="371">
        <f t="shared" si="34"/>
        <v>9084.2000000000007</v>
      </c>
      <c r="AN49" s="368">
        <f t="shared" si="35"/>
        <v>2045.9000000000015</v>
      </c>
      <c r="AO49" s="368">
        <f t="shared" si="35"/>
        <v>-3107.2000000000007</v>
      </c>
      <c r="AP49" s="368">
        <f t="shared" si="35"/>
        <v>5153.1000000000004</v>
      </c>
      <c r="AQ49" s="360">
        <f t="shared" si="36"/>
        <v>465</v>
      </c>
      <c r="AR49" s="372">
        <f t="shared" si="22"/>
        <v>28829.599999999999</v>
      </c>
    </row>
    <row r="50" spans="1:44" s="360" customFormat="1" ht="31.5" x14ac:dyDescent="0.2">
      <c r="A50" s="385"/>
      <c r="B50" s="385" t="s">
        <v>4366</v>
      </c>
      <c r="C50" s="225" t="s">
        <v>569</v>
      </c>
      <c r="D50" s="390">
        <f t="shared" si="23"/>
        <v>18832.8</v>
      </c>
      <c r="E50" s="367">
        <v>18832.8</v>
      </c>
      <c r="F50" s="367">
        <v>15437.3</v>
      </c>
      <c r="G50" s="367"/>
      <c r="H50" s="392"/>
      <c r="I50" s="362">
        <f t="shared" si="24"/>
        <v>9169.6</v>
      </c>
      <c r="J50" s="367">
        <v>6626.5</v>
      </c>
      <c r="K50" s="392">
        <v>3302.7</v>
      </c>
      <c r="L50" s="392">
        <v>576.6</v>
      </c>
      <c r="M50" s="367">
        <v>2543.1</v>
      </c>
      <c r="N50" s="390">
        <f t="shared" si="25"/>
        <v>28002.400000000001</v>
      </c>
      <c r="O50" s="393"/>
      <c r="P50" s="385"/>
      <c r="Q50" s="385" t="s">
        <v>4366</v>
      </c>
      <c r="R50" s="225" t="s">
        <v>569</v>
      </c>
      <c r="S50" s="392">
        <f t="shared" si="26"/>
        <v>22797.4</v>
      </c>
      <c r="T50" s="392">
        <v>22797.4</v>
      </c>
      <c r="U50" s="368">
        <v>16742.100000000002</v>
      </c>
      <c r="V50" s="226"/>
      <c r="W50" s="392"/>
      <c r="X50" s="392">
        <f t="shared" si="27"/>
        <v>2577.6999999999998</v>
      </c>
      <c r="Y50" s="368">
        <v>2577.6999999999998</v>
      </c>
      <c r="Z50" s="392">
        <v>1099.8</v>
      </c>
      <c r="AA50" s="392">
        <v>470.9</v>
      </c>
      <c r="AB50" s="394"/>
      <c r="AC50" s="392">
        <f t="shared" si="28"/>
        <v>25375.100000000002</v>
      </c>
      <c r="AE50" s="385"/>
      <c r="AF50" s="385" t="s">
        <v>4366</v>
      </c>
      <c r="AG50" s="225" t="s">
        <v>569</v>
      </c>
      <c r="AH50" s="371">
        <f t="shared" si="29"/>
        <v>25375.100000000002</v>
      </c>
      <c r="AI50" s="368">
        <f t="shared" si="30"/>
        <v>22797.4</v>
      </c>
      <c r="AJ50" s="368">
        <f t="shared" si="31"/>
        <v>2577.6999999999998</v>
      </c>
      <c r="AK50" s="368">
        <f t="shared" si="32"/>
        <v>28002.400000000001</v>
      </c>
      <c r="AL50" s="368">
        <f t="shared" si="33"/>
        <v>18832.8</v>
      </c>
      <c r="AM50" s="371">
        <f t="shared" si="34"/>
        <v>9169.6</v>
      </c>
      <c r="AN50" s="368">
        <f t="shared" si="35"/>
        <v>2627.2999999999993</v>
      </c>
      <c r="AO50" s="368">
        <f t="shared" si="35"/>
        <v>-3964.6000000000022</v>
      </c>
      <c r="AP50" s="368">
        <f t="shared" si="35"/>
        <v>6591.9000000000005</v>
      </c>
      <c r="AQ50" s="360">
        <f t="shared" si="36"/>
        <v>308.7</v>
      </c>
      <c r="AR50" s="372">
        <f t="shared" si="22"/>
        <v>19141.5</v>
      </c>
    </row>
    <row r="51" spans="1:44" s="360" customFormat="1" ht="15.75" x14ac:dyDescent="0.2">
      <c r="A51" s="385"/>
      <c r="B51" s="385" t="s">
        <v>4366</v>
      </c>
      <c r="C51" s="225" t="s">
        <v>570</v>
      </c>
      <c r="D51" s="390">
        <f t="shared" si="23"/>
        <v>20531.5</v>
      </c>
      <c r="E51" s="367">
        <v>20531.5</v>
      </c>
      <c r="F51" s="367">
        <v>16829.7</v>
      </c>
      <c r="G51" s="367"/>
      <c r="H51" s="392"/>
      <c r="I51" s="362">
        <f t="shared" si="24"/>
        <v>7232.7000000000007</v>
      </c>
      <c r="J51" s="367">
        <v>6569.6</v>
      </c>
      <c r="K51" s="392">
        <v>3600.6</v>
      </c>
      <c r="L51" s="392">
        <v>305.5</v>
      </c>
      <c r="M51" s="367">
        <v>663.1</v>
      </c>
      <c r="N51" s="390">
        <f t="shared" si="25"/>
        <v>27764.2</v>
      </c>
      <c r="O51" s="393"/>
      <c r="P51" s="385"/>
      <c r="Q51" s="385" t="s">
        <v>4366</v>
      </c>
      <c r="R51" s="225" t="s">
        <v>570</v>
      </c>
      <c r="S51" s="392">
        <f t="shared" si="26"/>
        <v>34592.400000000001</v>
      </c>
      <c r="T51" s="392">
        <v>34592.400000000001</v>
      </c>
      <c r="U51" s="368">
        <v>25404.2</v>
      </c>
      <c r="V51" s="226"/>
      <c r="W51" s="392"/>
      <c r="X51" s="392">
        <f t="shared" si="27"/>
        <v>4225.8999999999996</v>
      </c>
      <c r="Y51" s="368">
        <v>4225.8999999999996</v>
      </c>
      <c r="Z51" s="392">
        <v>1668.8</v>
      </c>
      <c r="AA51" s="392">
        <v>985.4</v>
      </c>
      <c r="AB51" s="394"/>
      <c r="AC51" s="392">
        <f t="shared" si="28"/>
        <v>38818.300000000003</v>
      </c>
      <c r="AE51" s="385"/>
      <c r="AF51" s="385" t="s">
        <v>4366</v>
      </c>
      <c r="AG51" s="225" t="s">
        <v>570</v>
      </c>
      <c r="AH51" s="371">
        <f t="shared" si="29"/>
        <v>38818.300000000003</v>
      </c>
      <c r="AI51" s="368">
        <f t="shared" si="30"/>
        <v>34592.400000000001</v>
      </c>
      <c r="AJ51" s="368">
        <f t="shared" si="31"/>
        <v>4225.8999999999996</v>
      </c>
      <c r="AK51" s="368">
        <f t="shared" si="32"/>
        <v>27764.2</v>
      </c>
      <c r="AL51" s="368">
        <f t="shared" si="33"/>
        <v>20531.5</v>
      </c>
      <c r="AM51" s="371">
        <f t="shared" si="34"/>
        <v>7232.7000000000007</v>
      </c>
      <c r="AN51" s="368">
        <f t="shared" si="35"/>
        <v>-11054.100000000002</v>
      </c>
      <c r="AO51" s="368">
        <f t="shared" si="35"/>
        <v>-14060.900000000001</v>
      </c>
      <c r="AP51" s="368">
        <f t="shared" si="35"/>
        <v>3006.8000000000011</v>
      </c>
      <c r="AQ51" s="360">
        <f t="shared" si="36"/>
        <v>336.6</v>
      </c>
      <c r="AR51" s="372">
        <f t="shared" si="22"/>
        <v>20868.099999999999</v>
      </c>
    </row>
    <row r="52" spans="1:44" s="360" customFormat="1" ht="15.75" x14ac:dyDescent="0.2">
      <c r="A52" s="385"/>
      <c r="B52" s="385" t="s">
        <v>4366</v>
      </c>
      <c r="C52" s="225" t="s">
        <v>571</v>
      </c>
      <c r="D52" s="390">
        <f t="shared" si="23"/>
        <v>28253.200000000001</v>
      </c>
      <c r="E52" s="367">
        <v>28253.200000000001</v>
      </c>
      <c r="F52" s="367">
        <v>23159.1</v>
      </c>
      <c r="G52" s="367"/>
      <c r="H52" s="392"/>
      <c r="I52" s="362">
        <f t="shared" si="24"/>
        <v>9968.2999999999993</v>
      </c>
      <c r="J52" s="367">
        <v>9501.2999999999993</v>
      </c>
      <c r="K52" s="392">
        <v>4954.8</v>
      </c>
      <c r="L52" s="392">
        <v>894.4</v>
      </c>
      <c r="M52" s="367">
        <v>467</v>
      </c>
      <c r="N52" s="390">
        <f t="shared" si="25"/>
        <v>38221.5</v>
      </c>
      <c r="O52" s="393"/>
      <c r="P52" s="385"/>
      <c r="Q52" s="385" t="s">
        <v>4366</v>
      </c>
      <c r="R52" s="225" t="s">
        <v>571</v>
      </c>
      <c r="S52" s="392">
        <f t="shared" si="26"/>
        <v>27379.5</v>
      </c>
      <c r="T52" s="392">
        <v>27379.5</v>
      </c>
      <c r="U52" s="368">
        <v>20107.099999999999</v>
      </c>
      <c r="V52" s="226"/>
      <c r="W52" s="392"/>
      <c r="X52" s="392">
        <f t="shared" si="27"/>
        <v>3435.6</v>
      </c>
      <c r="Y52" s="368">
        <v>3435.6</v>
      </c>
      <c r="Z52" s="392">
        <v>1320.8000000000002</v>
      </c>
      <c r="AA52" s="392">
        <v>703.2</v>
      </c>
      <c r="AB52" s="394"/>
      <c r="AC52" s="392">
        <f t="shared" si="28"/>
        <v>30815.1</v>
      </c>
      <c r="AE52" s="385"/>
      <c r="AF52" s="385" t="s">
        <v>4366</v>
      </c>
      <c r="AG52" s="225" t="s">
        <v>571</v>
      </c>
      <c r="AH52" s="371">
        <f t="shared" si="29"/>
        <v>30815.1</v>
      </c>
      <c r="AI52" s="368">
        <f t="shared" si="30"/>
        <v>27379.5</v>
      </c>
      <c r="AJ52" s="368">
        <f t="shared" si="31"/>
        <v>3435.6</v>
      </c>
      <c r="AK52" s="368">
        <f t="shared" si="32"/>
        <v>38221.5</v>
      </c>
      <c r="AL52" s="368">
        <f t="shared" si="33"/>
        <v>28253.200000000001</v>
      </c>
      <c r="AM52" s="371">
        <f t="shared" si="34"/>
        <v>9968.2999999999993</v>
      </c>
      <c r="AN52" s="368">
        <f t="shared" si="35"/>
        <v>7406.4000000000015</v>
      </c>
      <c r="AO52" s="368">
        <f t="shared" si="35"/>
        <v>873.70000000000073</v>
      </c>
      <c r="AP52" s="368">
        <f t="shared" si="35"/>
        <v>6532.6999999999989</v>
      </c>
      <c r="AQ52" s="360">
        <f t="shared" si="36"/>
        <v>463.2</v>
      </c>
      <c r="AR52" s="372">
        <f t="shared" si="22"/>
        <v>28716.400000000001</v>
      </c>
    </row>
    <row r="53" spans="1:44" s="360" customFormat="1" ht="31.5" x14ac:dyDescent="0.2">
      <c r="A53" s="385"/>
      <c r="B53" s="385" t="s">
        <v>4366</v>
      </c>
      <c r="C53" s="225" t="s">
        <v>572</v>
      </c>
      <c r="D53" s="390">
        <f t="shared" si="23"/>
        <v>21931.7</v>
      </c>
      <c r="E53" s="367">
        <v>21931.7</v>
      </c>
      <c r="F53" s="367">
        <v>17977.3</v>
      </c>
      <c r="G53" s="367"/>
      <c r="H53" s="392"/>
      <c r="I53" s="362">
        <f t="shared" si="24"/>
        <v>15200.9</v>
      </c>
      <c r="J53" s="367">
        <v>9733.9</v>
      </c>
      <c r="K53" s="392">
        <v>3846.1</v>
      </c>
      <c r="L53" s="392">
        <v>2678.2</v>
      </c>
      <c r="M53" s="367">
        <v>5467</v>
      </c>
      <c r="N53" s="390">
        <f t="shared" si="25"/>
        <v>37132.6</v>
      </c>
      <c r="O53" s="393"/>
      <c r="P53" s="385"/>
      <c r="Q53" s="385" t="s">
        <v>4366</v>
      </c>
      <c r="R53" s="225" t="s">
        <v>572</v>
      </c>
      <c r="S53" s="392">
        <f t="shared" si="26"/>
        <v>21302.399999999998</v>
      </c>
      <c r="T53" s="392">
        <v>21302.399999999998</v>
      </c>
      <c r="U53" s="368">
        <v>15644.2</v>
      </c>
      <c r="V53" s="226"/>
      <c r="W53" s="392"/>
      <c r="X53" s="392">
        <f t="shared" si="27"/>
        <v>2385.6999999999998</v>
      </c>
      <c r="Y53" s="368">
        <v>2385.6999999999998</v>
      </c>
      <c r="Z53" s="392">
        <v>1027.6999999999998</v>
      </c>
      <c r="AA53" s="392">
        <v>445.5</v>
      </c>
      <c r="AB53" s="394"/>
      <c r="AC53" s="392">
        <f t="shared" si="28"/>
        <v>23688.1</v>
      </c>
      <c r="AE53" s="385"/>
      <c r="AF53" s="385" t="s">
        <v>4366</v>
      </c>
      <c r="AG53" s="225" t="s">
        <v>572</v>
      </c>
      <c r="AH53" s="371">
        <f t="shared" si="29"/>
        <v>23688.1</v>
      </c>
      <c r="AI53" s="368">
        <f t="shared" si="30"/>
        <v>21302.399999999998</v>
      </c>
      <c r="AJ53" s="368">
        <f t="shared" si="31"/>
        <v>2385.6999999999998</v>
      </c>
      <c r="AK53" s="368">
        <f t="shared" si="32"/>
        <v>37132.6</v>
      </c>
      <c r="AL53" s="368">
        <f t="shared" si="33"/>
        <v>21931.7</v>
      </c>
      <c r="AM53" s="371">
        <f t="shared" si="34"/>
        <v>15200.9</v>
      </c>
      <c r="AN53" s="368">
        <f t="shared" si="35"/>
        <v>13444.5</v>
      </c>
      <c r="AO53" s="368">
        <f t="shared" si="35"/>
        <v>629.30000000000291</v>
      </c>
      <c r="AP53" s="368">
        <f t="shared" si="35"/>
        <v>12815.2</v>
      </c>
      <c r="AQ53" s="360">
        <f t="shared" si="36"/>
        <v>359.5</v>
      </c>
      <c r="AR53" s="372">
        <f t="shared" si="22"/>
        <v>22291.200000000001</v>
      </c>
    </row>
    <row r="54" spans="1:44" s="360" customFormat="1" ht="15.75" x14ac:dyDescent="0.2">
      <c r="A54" s="385"/>
      <c r="B54" s="385" t="s">
        <v>4366</v>
      </c>
      <c r="C54" s="225" t="s">
        <v>573</v>
      </c>
      <c r="D54" s="390">
        <f t="shared" si="23"/>
        <v>34929.9</v>
      </c>
      <c r="E54" s="367">
        <v>34929.9</v>
      </c>
      <c r="F54" s="367">
        <v>28632</v>
      </c>
      <c r="G54" s="367"/>
      <c r="H54" s="392"/>
      <c r="I54" s="362">
        <f t="shared" si="24"/>
        <v>12392.9</v>
      </c>
      <c r="J54" s="367">
        <v>11849.8</v>
      </c>
      <c r="K54" s="392">
        <v>6125.7</v>
      </c>
      <c r="L54" s="392">
        <v>1588.9</v>
      </c>
      <c r="M54" s="367">
        <v>543.1</v>
      </c>
      <c r="N54" s="390">
        <f t="shared" si="25"/>
        <v>47322.8</v>
      </c>
      <c r="O54" s="393"/>
      <c r="P54" s="385"/>
      <c r="Q54" s="385" t="s">
        <v>4366</v>
      </c>
      <c r="R54" s="225" t="s">
        <v>573</v>
      </c>
      <c r="S54" s="392">
        <f t="shared" si="26"/>
        <v>43265.299999999996</v>
      </c>
      <c r="T54" s="392">
        <v>43265.299999999996</v>
      </c>
      <c r="U54" s="368">
        <v>31773.5</v>
      </c>
      <c r="V54" s="226"/>
      <c r="W54" s="392"/>
      <c r="X54" s="392">
        <f t="shared" si="27"/>
        <v>5524.1</v>
      </c>
      <c r="Y54" s="368">
        <v>5524.1</v>
      </c>
      <c r="Z54" s="392">
        <v>2087.1999999999998</v>
      </c>
      <c r="AA54" s="392">
        <v>1352</v>
      </c>
      <c r="AB54" s="394"/>
      <c r="AC54" s="392">
        <f t="shared" si="28"/>
        <v>48789.399999999994</v>
      </c>
      <c r="AE54" s="385"/>
      <c r="AF54" s="385" t="s">
        <v>4366</v>
      </c>
      <c r="AG54" s="225" t="s">
        <v>573</v>
      </c>
      <c r="AH54" s="371">
        <f t="shared" si="29"/>
        <v>48789.399999999994</v>
      </c>
      <c r="AI54" s="368">
        <f t="shared" si="30"/>
        <v>43265.299999999996</v>
      </c>
      <c r="AJ54" s="368">
        <f t="shared" si="31"/>
        <v>5524.1</v>
      </c>
      <c r="AK54" s="368">
        <f t="shared" si="32"/>
        <v>47322.8</v>
      </c>
      <c r="AL54" s="368">
        <f t="shared" si="33"/>
        <v>34929.9</v>
      </c>
      <c r="AM54" s="371">
        <f t="shared" si="34"/>
        <v>12392.9</v>
      </c>
      <c r="AN54" s="368">
        <f t="shared" si="35"/>
        <v>-1466.5999999999913</v>
      </c>
      <c r="AO54" s="368">
        <f t="shared" si="35"/>
        <v>-8335.3999999999942</v>
      </c>
      <c r="AP54" s="368">
        <f t="shared" si="35"/>
        <v>6868.7999999999993</v>
      </c>
      <c r="AQ54" s="360">
        <f t="shared" si="36"/>
        <v>572.6</v>
      </c>
      <c r="AR54" s="372">
        <f t="shared" si="22"/>
        <v>35502.5</v>
      </c>
    </row>
    <row r="55" spans="1:44" s="360" customFormat="1" ht="15.75" x14ac:dyDescent="0.2">
      <c r="A55" s="385"/>
      <c r="B55" s="385" t="s">
        <v>4366</v>
      </c>
      <c r="C55" s="225" t="s">
        <v>574</v>
      </c>
      <c r="D55" s="390">
        <f t="shared" si="23"/>
        <v>25535.599999999999</v>
      </c>
      <c r="E55" s="367">
        <v>25535.599999999999</v>
      </c>
      <c r="F55" s="367">
        <v>20931.5</v>
      </c>
      <c r="G55" s="367"/>
      <c r="H55" s="392"/>
      <c r="I55" s="362">
        <f t="shared" si="24"/>
        <v>8381.7999999999993</v>
      </c>
      <c r="J55" s="367">
        <v>8290.7999999999993</v>
      </c>
      <c r="K55" s="392">
        <v>4478.2</v>
      </c>
      <c r="L55" s="392">
        <v>1129.0999999999999</v>
      </c>
      <c r="M55" s="367">
        <v>91</v>
      </c>
      <c r="N55" s="390">
        <f t="shared" si="25"/>
        <v>33917.399999999994</v>
      </c>
      <c r="O55" s="393"/>
      <c r="P55" s="385"/>
      <c r="Q55" s="385" t="s">
        <v>4366</v>
      </c>
      <c r="R55" s="225" t="s">
        <v>574</v>
      </c>
      <c r="S55" s="392">
        <f t="shared" si="26"/>
        <v>26344.3</v>
      </c>
      <c r="T55" s="392">
        <v>26344.3</v>
      </c>
      <c r="U55" s="368">
        <v>19346.900000000001</v>
      </c>
      <c r="V55" s="226"/>
      <c r="W55" s="392"/>
      <c r="X55" s="392">
        <f t="shared" si="27"/>
        <v>3120.3</v>
      </c>
      <c r="Y55" s="368">
        <v>3120.3</v>
      </c>
      <c r="Z55" s="392">
        <v>1270.9000000000001</v>
      </c>
      <c r="AA55" s="392">
        <v>538.79999999999995</v>
      </c>
      <c r="AB55" s="394"/>
      <c r="AC55" s="392">
        <f t="shared" si="28"/>
        <v>29464.6</v>
      </c>
      <c r="AE55" s="385"/>
      <c r="AF55" s="385" t="s">
        <v>4366</v>
      </c>
      <c r="AG55" s="225" t="s">
        <v>574</v>
      </c>
      <c r="AH55" s="371">
        <f t="shared" si="29"/>
        <v>29464.6</v>
      </c>
      <c r="AI55" s="368">
        <f t="shared" si="30"/>
        <v>26344.3</v>
      </c>
      <c r="AJ55" s="368">
        <f t="shared" si="31"/>
        <v>3120.3</v>
      </c>
      <c r="AK55" s="368">
        <f t="shared" si="32"/>
        <v>33917.399999999994</v>
      </c>
      <c r="AL55" s="368">
        <f t="shared" si="33"/>
        <v>25535.599999999999</v>
      </c>
      <c r="AM55" s="371">
        <f t="shared" si="34"/>
        <v>8381.7999999999993</v>
      </c>
      <c r="AN55" s="368">
        <f t="shared" si="35"/>
        <v>4452.7999999999956</v>
      </c>
      <c r="AO55" s="368">
        <f t="shared" si="35"/>
        <v>-808.70000000000073</v>
      </c>
      <c r="AP55" s="368">
        <f t="shared" si="35"/>
        <v>5261.4999999999991</v>
      </c>
      <c r="AQ55" s="360">
        <f t="shared" si="36"/>
        <v>418.6</v>
      </c>
      <c r="AR55" s="372">
        <f t="shared" si="22"/>
        <v>25954.199999999997</v>
      </c>
    </row>
    <row r="56" spans="1:44" s="360" customFormat="1" ht="15.75" x14ac:dyDescent="0.2">
      <c r="A56" s="385"/>
      <c r="B56" s="385" t="s">
        <v>4366</v>
      </c>
      <c r="C56" s="225" t="s">
        <v>3164</v>
      </c>
      <c r="D56" s="390">
        <f t="shared" si="23"/>
        <v>14286.2</v>
      </c>
      <c r="E56" s="367">
        <v>14286.2</v>
      </c>
      <c r="F56" s="367">
        <v>11710.3</v>
      </c>
      <c r="G56" s="367"/>
      <c r="H56" s="392"/>
      <c r="I56" s="362">
        <f t="shared" si="24"/>
        <v>6875.9</v>
      </c>
      <c r="J56" s="367">
        <v>4391.8</v>
      </c>
      <c r="K56" s="392">
        <v>2505.4</v>
      </c>
      <c r="L56" s="392">
        <v>350.2</v>
      </c>
      <c r="M56" s="367">
        <v>2484.1</v>
      </c>
      <c r="N56" s="390">
        <f t="shared" si="25"/>
        <v>21162.1</v>
      </c>
      <c r="O56" s="393"/>
      <c r="P56" s="385"/>
      <c r="Q56" s="385" t="s">
        <v>4366</v>
      </c>
      <c r="R56" s="225" t="s">
        <v>3164</v>
      </c>
      <c r="S56" s="392">
        <f t="shared" si="26"/>
        <v>12341.6</v>
      </c>
      <c r="T56" s="392">
        <v>12341.6</v>
      </c>
      <c r="U56" s="368">
        <v>9063.5</v>
      </c>
      <c r="V56" s="226"/>
      <c r="W56" s="392"/>
      <c r="X56" s="392">
        <f t="shared" si="27"/>
        <v>1395.8999999999999</v>
      </c>
      <c r="Y56" s="368">
        <v>1395.8999999999999</v>
      </c>
      <c r="Z56" s="392">
        <v>595.4</v>
      </c>
      <c r="AA56" s="392">
        <v>215</v>
      </c>
      <c r="AB56" s="394"/>
      <c r="AC56" s="392">
        <f t="shared" si="28"/>
        <v>13737.5</v>
      </c>
      <c r="AE56" s="385"/>
      <c r="AF56" s="385" t="s">
        <v>4366</v>
      </c>
      <c r="AG56" s="225" t="s">
        <v>3164</v>
      </c>
      <c r="AH56" s="371">
        <f t="shared" si="29"/>
        <v>13737.5</v>
      </c>
      <c r="AI56" s="368">
        <f t="shared" si="30"/>
        <v>12341.6</v>
      </c>
      <c r="AJ56" s="368">
        <f t="shared" si="31"/>
        <v>1395.8999999999999</v>
      </c>
      <c r="AK56" s="368">
        <f t="shared" si="32"/>
        <v>21162.1</v>
      </c>
      <c r="AL56" s="368">
        <f t="shared" si="33"/>
        <v>14286.2</v>
      </c>
      <c r="AM56" s="371">
        <f t="shared" si="34"/>
        <v>6875.9</v>
      </c>
      <c r="AN56" s="368">
        <f t="shared" si="35"/>
        <v>7424.5999999999985</v>
      </c>
      <c r="AO56" s="368">
        <f t="shared" si="35"/>
        <v>1944.6000000000004</v>
      </c>
      <c r="AP56" s="368">
        <f t="shared" si="35"/>
        <v>5480</v>
      </c>
      <c r="AQ56" s="360">
        <f t="shared" si="36"/>
        <v>234.2</v>
      </c>
      <c r="AR56" s="372">
        <f t="shared" si="22"/>
        <v>14520.400000000001</v>
      </c>
    </row>
    <row r="57" spans="1:44" s="360" customFormat="1" ht="15.75" x14ac:dyDescent="0.2">
      <c r="A57" s="385"/>
      <c r="B57" s="385" t="s">
        <v>4366</v>
      </c>
      <c r="C57" s="225" t="s">
        <v>3165</v>
      </c>
      <c r="D57" s="390">
        <f t="shared" si="23"/>
        <v>16353.6</v>
      </c>
      <c r="E57" s="367">
        <v>16353.6</v>
      </c>
      <c r="F57" s="367">
        <v>13405.1</v>
      </c>
      <c r="G57" s="367"/>
      <c r="H57" s="392"/>
      <c r="I57" s="362">
        <f t="shared" si="24"/>
        <v>5170.1000000000004</v>
      </c>
      <c r="J57" s="367">
        <v>4893.1000000000004</v>
      </c>
      <c r="K57" s="392">
        <v>2867.9</v>
      </c>
      <c r="L57" s="392">
        <v>313.3</v>
      </c>
      <c r="M57" s="367">
        <v>277</v>
      </c>
      <c r="N57" s="390">
        <f t="shared" si="25"/>
        <v>21523.7</v>
      </c>
      <c r="O57" s="393"/>
      <c r="P57" s="385"/>
      <c r="Q57" s="385" t="s">
        <v>4366</v>
      </c>
      <c r="R57" s="225" t="s">
        <v>3165</v>
      </c>
      <c r="S57" s="392">
        <f t="shared" si="26"/>
        <v>16158.5</v>
      </c>
      <c r="T57" s="392">
        <v>16158.5</v>
      </c>
      <c r="U57" s="368">
        <v>11866.6</v>
      </c>
      <c r="V57" s="226"/>
      <c r="W57" s="392"/>
      <c r="X57" s="392">
        <f t="shared" si="27"/>
        <v>1856.1000000000001</v>
      </c>
      <c r="Y57" s="368">
        <v>1856.1000000000001</v>
      </c>
      <c r="Z57" s="392">
        <v>779.5</v>
      </c>
      <c r="AA57" s="392">
        <v>250.4</v>
      </c>
      <c r="AB57" s="394"/>
      <c r="AC57" s="392">
        <f t="shared" si="28"/>
        <v>18014.599999999999</v>
      </c>
      <c r="AE57" s="385"/>
      <c r="AF57" s="385" t="s">
        <v>4366</v>
      </c>
      <c r="AG57" s="225" t="s">
        <v>3165</v>
      </c>
      <c r="AH57" s="371">
        <f t="shared" si="29"/>
        <v>18014.599999999999</v>
      </c>
      <c r="AI57" s="368">
        <f t="shared" si="30"/>
        <v>16158.5</v>
      </c>
      <c r="AJ57" s="368">
        <f t="shared" si="31"/>
        <v>1856.1000000000001</v>
      </c>
      <c r="AK57" s="368">
        <f t="shared" si="32"/>
        <v>21523.7</v>
      </c>
      <c r="AL57" s="368">
        <f t="shared" si="33"/>
        <v>16353.6</v>
      </c>
      <c r="AM57" s="371">
        <f t="shared" si="34"/>
        <v>5170.1000000000004</v>
      </c>
      <c r="AN57" s="368">
        <f t="shared" si="35"/>
        <v>3509.1000000000022</v>
      </c>
      <c r="AO57" s="368">
        <f t="shared" si="35"/>
        <v>195.10000000000036</v>
      </c>
      <c r="AP57" s="368">
        <f t="shared" si="35"/>
        <v>3314</v>
      </c>
      <c r="AQ57" s="360">
        <f t="shared" si="36"/>
        <v>268.10000000000002</v>
      </c>
      <c r="AR57" s="372">
        <f t="shared" si="22"/>
        <v>16621.7</v>
      </c>
    </row>
    <row r="58" spans="1:44" s="360" customFormat="1" ht="31.5" x14ac:dyDescent="0.2">
      <c r="A58" s="385"/>
      <c r="B58" s="385" t="s">
        <v>4366</v>
      </c>
      <c r="C58" s="225" t="s">
        <v>3166</v>
      </c>
      <c r="D58" s="390">
        <f t="shared" si="23"/>
        <v>18092.900000000001</v>
      </c>
      <c r="E58" s="367">
        <v>18092.900000000001</v>
      </c>
      <c r="F58" s="367">
        <v>14830.8</v>
      </c>
      <c r="G58" s="367"/>
      <c r="H58" s="392"/>
      <c r="I58" s="362">
        <f t="shared" si="24"/>
        <v>6567.3</v>
      </c>
      <c r="J58" s="367">
        <v>6283.2</v>
      </c>
      <c r="K58" s="392">
        <v>3173</v>
      </c>
      <c r="L58" s="392">
        <v>1048.8</v>
      </c>
      <c r="M58" s="367">
        <v>284.10000000000002</v>
      </c>
      <c r="N58" s="390">
        <f t="shared" si="25"/>
        <v>24660.2</v>
      </c>
      <c r="O58" s="393"/>
      <c r="P58" s="385"/>
      <c r="Q58" s="385" t="s">
        <v>4366</v>
      </c>
      <c r="R58" s="225" t="s">
        <v>3166</v>
      </c>
      <c r="S58" s="392">
        <f t="shared" si="26"/>
        <v>18155</v>
      </c>
      <c r="T58" s="392">
        <v>18155</v>
      </c>
      <c r="U58" s="368">
        <v>13332.8</v>
      </c>
      <c r="V58" s="226"/>
      <c r="W58" s="392"/>
      <c r="X58" s="392">
        <f t="shared" si="27"/>
        <v>2147.5</v>
      </c>
      <c r="Y58" s="368">
        <v>2147.5</v>
      </c>
      <c r="Z58" s="392">
        <v>875.8</v>
      </c>
      <c r="AA58" s="392">
        <v>599.6</v>
      </c>
      <c r="AB58" s="394"/>
      <c r="AC58" s="392">
        <f t="shared" si="28"/>
        <v>20302.5</v>
      </c>
      <c r="AE58" s="385"/>
      <c r="AF58" s="385" t="s">
        <v>4366</v>
      </c>
      <c r="AG58" s="225" t="s">
        <v>3166</v>
      </c>
      <c r="AH58" s="371">
        <f t="shared" si="29"/>
        <v>20302.5</v>
      </c>
      <c r="AI58" s="368">
        <f t="shared" si="30"/>
        <v>18155</v>
      </c>
      <c r="AJ58" s="368">
        <f t="shared" si="31"/>
        <v>2147.5</v>
      </c>
      <c r="AK58" s="368">
        <f t="shared" si="32"/>
        <v>24660.2</v>
      </c>
      <c r="AL58" s="368">
        <f t="shared" si="33"/>
        <v>18092.900000000001</v>
      </c>
      <c r="AM58" s="371">
        <f t="shared" si="34"/>
        <v>6567.3</v>
      </c>
      <c r="AN58" s="368">
        <f t="shared" si="35"/>
        <v>4357.7000000000007</v>
      </c>
      <c r="AO58" s="368">
        <f t="shared" si="35"/>
        <v>-62.099999999998545</v>
      </c>
      <c r="AP58" s="368">
        <f t="shared" si="35"/>
        <v>4419.8</v>
      </c>
      <c r="AQ58" s="360">
        <f t="shared" si="36"/>
        <v>296.60000000000002</v>
      </c>
      <c r="AR58" s="372">
        <f t="shared" si="22"/>
        <v>18389.5</v>
      </c>
    </row>
    <row r="59" spans="1:44" s="360" customFormat="1" ht="15.75" x14ac:dyDescent="0.2">
      <c r="A59" s="385"/>
      <c r="B59" s="385" t="s">
        <v>4366</v>
      </c>
      <c r="C59" s="225" t="s">
        <v>3167</v>
      </c>
      <c r="D59" s="390">
        <f t="shared" si="23"/>
        <v>35776.1</v>
      </c>
      <c r="E59" s="367">
        <v>35776.1</v>
      </c>
      <c r="F59" s="367">
        <v>29325.599999999999</v>
      </c>
      <c r="G59" s="367"/>
      <c r="H59" s="392"/>
      <c r="I59" s="362">
        <f t="shared" si="24"/>
        <v>19792.5</v>
      </c>
      <c r="J59" s="367">
        <v>16078.5</v>
      </c>
      <c r="K59" s="392">
        <v>6274</v>
      </c>
      <c r="L59" s="392">
        <v>4043.3</v>
      </c>
      <c r="M59" s="367">
        <v>3714</v>
      </c>
      <c r="N59" s="390">
        <f t="shared" si="25"/>
        <v>55568.6</v>
      </c>
      <c r="O59" s="393"/>
      <c r="P59" s="385"/>
      <c r="Q59" s="385" t="s">
        <v>4366</v>
      </c>
      <c r="R59" s="225" t="s">
        <v>3167</v>
      </c>
      <c r="S59" s="392">
        <f t="shared" si="26"/>
        <v>41297.1</v>
      </c>
      <c r="T59" s="392">
        <v>41297.1</v>
      </c>
      <c r="U59" s="368">
        <v>30328.000000000004</v>
      </c>
      <c r="V59" s="226"/>
      <c r="W59" s="392"/>
      <c r="X59" s="392">
        <f t="shared" si="27"/>
        <v>6199.5</v>
      </c>
      <c r="Y59" s="368">
        <v>6199.5</v>
      </c>
      <c r="Z59" s="392">
        <v>1992.1999999999998</v>
      </c>
      <c r="AA59" s="392">
        <v>2110.3000000000002</v>
      </c>
      <c r="AB59" s="394"/>
      <c r="AC59" s="392">
        <f t="shared" si="28"/>
        <v>47496.6</v>
      </c>
      <c r="AE59" s="385"/>
      <c r="AF59" s="385" t="s">
        <v>4366</v>
      </c>
      <c r="AG59" s="225" t="s">
        <v>3167</v>
      </c>
      <c r="AH59" s="371">
        <f t="shared" si="29"/>
        <v>47496.6</v>
      </c>
      <c r="AI59" s="368">
        <f t="shared" si="30"/>
        <v>41297.1</v>
      </c>
      <c r="AJ59" s="368">
        <f t="shared" si="31"/>
        <v>6199.5</v>
      </c>
      <c r="AK59" s="368">
        <f t="shared" si="32"/>
        <v>55568.6</v>
      </c>
      <c r="AL59" s="368">
        <f t="shared" si="33"/>
        <v>35776.1</v>
      </c>
      <c r="AM59" s="371">
        <f t="shared" si="34"/>
        <v>19792.5</v>
      </c>
      <c r="AN59" s="368">
        <f t="shared" si="35"/>
        <v>8072</v>
      </c>
      <c r="AO59" s="368">
        <f t="shared" si="35"/>
        <v>-5521</v>
      </c>
      <c r="AP59" s="368">
        <f t="shared" si="35"/>
        <v>13593</v>
      </c>
      <c r="AQ59" s="360">
        <f t="shared" si="36"/>
        <v>586.5</v>
      </c>
      <c r="AR59" s="372">
        <f t="shared" si="22"/>
        <v>36362.6</v>
      </c>
    </row>
    <row r="60" spans="1:44" s="360" customFormat="1" ht="15.75" x14ac:dyDescent="0.2">
      <c r="A60" s="385"/>
      <c r="B60" s="385" t="s">
        <v>4366</v>
      </c>
      <c r="C60" s="225" t="s">
        <v>3168</v>
      </c>
      <c r="D60" s="390">
        <f t="shared" si="23"/>
        <v>22434.3</v>
      </c>
      <c r="E60" s="367">
        <v>22434.3</v>
      </c>
      <c r="F60" s="367">
        <v>18389.400000000001</v>
      </c>
      <c r="G60" s="367"/>
      <c r="H60" s="392"/>
      <c r="I60" s="362">
        <f t="shared" si="24"/>
        <v>7385.1</v>
      </c>
      <c r="J60" s="367">
        <v>7120.1</v>
      </c>
      <c r="K60" s="392">
        <v>3934.3</v>
      </c>
      <c r="L60" s="392">
        <v>660.6</v>
      </c>
      <c r="M60" s="367">
        <v>265</v>
      </c>
      <c r="N60" s="390">
        <f t="shared" si="25"/>
        <v>29819.4</v>
      </c>
      <c r="O60" s="393"/>
      <c r="P60" s="385"/>
      <c r="Q60" s="385" t="s">
        <v>4366</v>
      </c>
      <c r="R60" s="225" t="s">
        <v>3168</v>
      </c>
      <c r="S60" s="392">
        <f t="shared" si="26"/>
        <v>21381.599999999999</v>
      </c>
      <c r="T60" s="392">
        <v>21381.599999999999</v>
      </c>
      <c r="U60" s="368">
        <v>15702.300000000001</v>
      </c>
      <c r="V60" s="226"/>
      <c r="W60" s="392"/>
      <c r="X60" s="392">
        <f t="shared" si="27"/>
        <v>2633</v>
      </c>
      <c r="Y60" s="368">
        <v>2633</v>
      </c>
      <c r="Z60" s="392">
        <v>1031.4000000000001</v>
      </c>
      <c r="AA60" s="392">
        <v>440.5</v>
      </c>
      <c r="AB60" s="394"/>
      <c r="AC60" s="392">
        <f t="shared" si="28"/>
        <v>24014.6</v>
      </c>
      <c r="AE60" s="385"/>
      <c r="AF60" s="385" t="s">
        <v>4366</v>
      </c>
      <c r="AG60" s="225" t="s">
        <v>3168</v>
      </c>
      <c r="AH60" s="371">
        <f t="shared" si="29"/>
        <v>24014.6</v>
      </c>
      <c r="AI60" s="368">
        <f t="shared" si="30"/>
        <v>21381.599999999999</v>
      </c>
      <c r="AJ60" s="368">
        <f t="shared" si="31"/>
        <v>2633</v>
      </c>
      <c r="AK60" s="368">
        <f t="shared" si="32"/>
        <v>29819.4</v>
      </c>
      <c r="AL60" s="368">
        <f t="shared" si="33"/>
        <v>22434.3</v>
      </c>
      <c r="AM60" s="371">
        <f t="shared" si="34"/>
        <v>7385.1</v>
      </c>
      <c r="AN60" s="368">
        <f t="shared" si="35"/>
        <v>5804.8000000000029</v>
      </c>
      <c r="AO60" s="368">
        <f t="shared" si="35"/>
        <v>1052.7000000000007</v>
      </c>
      <c r="AP60" s="368">
        <f t="shared" si="35"/>
        <v>4752.1000000000004</v>
      </c>
      <c r="AQ60" s="360">
        <f t="shared" si="36"/>
        <v>367.8</v>
      </c>
      <c r="AR60" s="372">
        <f t="shared" si="22"/>
        <v>22802.1</v>
      </c>
    </row>
    <row r="61" spans="1:44" s="360" customFormat="1" ht="31.5" x14ac:dyDescent="0.2">
      <c r="A61" s="385"/>
      <c r="B61" s="385" t="s">
        <v>4366</v>
      </c>
      <c r="C61" s="225" t="s">
        <v>3169</v>
      </c>
      <c r="D61" s="390">
        <f t="shared" si="23"/>
        <v>18446.8</v>
      </c>
      <c r="E61" s="367">
        <v>18446.8</v>
      </c>
      <c r="F61" s="367">
        <v>15120.8</v>
      </c>
      <c r="G61" s="367"/>
      <c r="H61" s="392"/>
      <c r="I61" s="362">
        <f t="shared" si="24"/>
        <v>6927.9</v>
      </c>
      <c r="J61" s="367">
        <v>6001.5</v>
      </c>
      <c r="K61" s="392">
        <v>3235</v>
      </c>
      <c r="L61" s="392">
        <v>519.5</v>
      </c>
      <c r="M61" s="367">
        <v>926.4</v>
      </c>
      <c r="N61" s="390">
        <f t="shared" si="25"/>
        <v>25374.699999999997</v>
      </c>
      <c r="O61" s="393"/>
      <c r="P61" s="385"/>
      <c r="Q61" s="385" t="s">
        <v>4366</v>
      </c>
      <c r="R61" s="225" t="s">
        <v>3169</v>
      </c>
      <c r="S61" s="392">
        <f t="shared" si="26"/>
        <v>17976.099999999999</v>
      </c>
      <c r="T61" s="392">
        <v>17976.099999999999</v>
      </c>
      <c r="U61" s="368">
        <v>13201.399999999998</v>
      </c>
      <c r="V61" s="226"/>
      <c r="W61" s="392"/>
      <c r="X61" s="392">
        <f t="shared" si="27"/>
        <v>2128.2000000000003</v>
      </c>
      <c r="Y61" s="368">
        <v>2128.2000000000003</v>
      </c>
      <c r="Z61" s="392">
        <v>867.1</v>
      </c>
      <c r="AA61" s="392">
        <v>444.5</v>
      </c>
      <c r="AB61" s="394"/>
      <c r="AC61" s="392">
        <f t="shared" si="28"/>
        <v>20104.3</v>
      </c>
      <c r="AE61" s="385"/>
      <c r="AF61" s="385" t="s">
        <v>4366</v>
      </c>
      <c r="AG61" s="225" t="s">
        <v>3169</v>
      </c>
      <c r="AH61" s="371">
        <f t="shared" si="29"/>
        <v>20104.3</v>
      </c>
      <c r="AI61" s="368">
        <f t="shared" si="30"/>
        <v>17976.099999999999</v>
      </c>
      <c r="AJ61" s="368">
        <f t="shared" si="31"/>
        <v>2128.2000000000003</v>
      </c>
      <c r="AK61" s="368">
        <f t="shared" si="32"/>
        <v>25374.699999999997</v>
      </c>
      <c r="AL61" s="368">
        <f t="shared" si="33"/>
        <v>18446.8</v>
      </c>
      <c r="AM61" s="371">
        <f t="shared" si="34"/>
        <v>6927.9</v>
      </c>
      <c r="AN61" s="368">
        <f t="shared" si="35"/>
        <v>5270.3999999999978</v>
      </c>
      <c r="AO61" s="368">
        <f t="shared" si="35"/>
        <v>470.70000000000073</v>
      </c>
      <c r="AP61" s="368">
        <f t="shared" si="35"/>
        <v>4799.6999999999989</v>
      </c>
      <c r="AQ61" s="360">
        <f t="shared" si="36"/>
        <v>302.39999999999998</v>
      </c>
      <c r="AR61" s="372">
        <f t="shared" si="22"/>
        <v>18749.2</v>
      </c>
    </row>
    <row r="62" spans="1:44" s="360" customFormat="1" ht="15.75" x14ac:dyDescent="0.2">
      <c r="A62" s="385"/>
      <c r="B62" s="385" t="s">
        <v>4366</v>
      </c>
      <c r="C62" s="225" t="s">
        <v>3170</v>
      </c>
      <c r="D62" s="390">
        <f t="shared" si="23"/>
        <v>18931</v>
      </c>
      <c r="E62" s="367">
        <v>18931</v>
      </c>
      <c r="F62" s="367">
        <v>15517.7</v>
      </c>
      <c r="G62" s="367"/>
      <c r="H62" s="392"/>
      <c r="I62" s="362">
        <f t="shared" si="24"/>
        <v>9467</v>
      </c>
      <c r="J62" s="367">
        <v>7086.3</v>
      </c>
      <c r="K62" s="392">
        <v>3319.9</v>
      </c>
      <c r="L62" s="392">
        <v>1427</v>
      </c>
      <c r="M62" s="367">
        <v>2380.6999999999998</v>
      </c>
      <c r="N62" s="390">
        <f t="shared" si="25"/>
        <v>28398</v>
      </c>
      <c r="O62" s="393"/>
      <c r="P62" s="385"/>
      <c r="Q62" s="385" t="s">
        <v>4366</v>
      </c>
      <c r="R62" s="225" t="s">
        <v>3170</v>
      </c>
      <c r="S62" s="392">
        <f t="shared" si="26"/>
        <v>19981.099999999999</v>
      </c>
      <c r="T62" s="392">
        <v>19981.099999999999</v>
      </c>
      <c r="U62" s="368">
        <v>14673.800000000001</v>
      </c>
      <c r="V62" s="226"/>
      <c r="W62" s="392"/>
      <c r="X62" s="392">
        <f t="shared" si="27"/>
        <v>1984.4999999999998</v>
      </c>
      <c r="Y62" s="368">
        <v>1984.4999999999998</v>
      </c>
      <c r="Z62" s="392">
        <v>963.9</v>
      </c>
      <c r="AA62" s="392">
        <v>174.3</v>
      </c>
      <c r="AB62" s="394"/>
      <c r="AC62" s="392">
        <f t="shared" si="28"/>
        <v>21965.599999999999</v>
      </c>
      <c r="AE62" s="385"/>
      <c r="AF62" s="385" t="s">
        <v>4366</v>
      </c>
      <c r="AG62" s="225" t="s">
        <v>3170</v>
      </c>
      <c r="AH62" s="371">
        <f t="shared" si="29"/>
        <v>21965.599999999999</v>
      </c>
      <c r="AI62" s="368">
        <f t="shared" si="30"/>
        <v>19981.099999999999</v>
      </c>
      <c r="AJ62" s="368">
        <f t="shared" si="31"/>
        <v>1984.4999999999998</v>
      </c>
      <c r="AK62" s="368">
        <f t="shared" si="32"/>
        <v>28398</v>
      </c>
      <c r="AL62" s="368">
        <f t="shared" si="33"/>
        <v>18931</v>
      </c>
      <c r="AM62" s="371">
        <f t="shared" si="34"/>
        <v>9467</v>
      </c>
      <c r="AN62" s="368">
        <f t="shared" si="35"/>
        <v>6432.4000000000015</v>
      </c>
      <c r="AO62" s="368">
        <f t="shared" si="35"/>
        <v>-1050.0999999999985</v>
      </c>
      <c r="AP62" s="368">
        <f t="shared" si="35"/>
        <v>7482.5</v>
      </c>
      <c r="AQ62" s="360">
        <f t="shared" si="36"/>
        <v>310.39999999999998</v>
      </c>
      <c r="AR62" s="372">
        <f t="shared" si="22"/>
        <v>19241.400000000001</v>
      </c>
    </row>
    <row r="63" spans="1:44" s="360" customFormat="1" ht="15.75" x14ac:dyDescent="0.2">
      <c r="A63" s="385"/>
      <c r="B63" s="385" t="s">
        <v>4366</v>
      </c>
      <c r="C63" s="225" t="s">
        <v>3171</v>
      </c>
      <c r="D63" s="390">
        <f t="shared" si="23"/>
        <v>16848</v>
      </c>
      <c r="E63" s="367">
        <v>16848</v>
      </c>
      <c r="F63" s="367">
        <v>13810.3</v>
      </c>
      <c r="G63" s="367"/>
      <c r="H63" s="392"/>
      <c r="I63" s="362">
        <f t="shared" si="24"/>
        <v>5805.1</v>
      </c>
      <c r="J63" s="367">
        <v>5728.1</v>
      </c>
      <c r="K63" s="392">
        <v>2954.6</v>
      </c>
      <c r="L63" s="392">
        <v>966.3</v>
      </c>
      <c r="M63" s="367">
        <v>77</v>
      </c>
      <c r="N63" s="390">
        <f t="shared" si="25"/>
        <v>22653.1</v>
      </c>
      <c r="O63" s="393"/>
      <c r="P63" s="385"/>
      <c r="Q63" s="385" t="s">
        <v>4366</v>
      </c>
      <c r="R63" s="225" t="s">
        <v>3171</v>
      </c>
      <c r="S63" s="392">
        <f t="shared" si="26"/>
        <v>16162.3</v>
      </c>
      <c r="T63" s="392">
        <v>16162.3</v>
      </c>
      <c r="U63" s="368">
        <v>11869.300000000001</v>
      </c>
      <c r="V63" s="226"/>
      <c r="W63" s="392"/>
      <c r="X63" s="392">
        <f t="shared" si="27"/>
        <v>1948</v>
      </c>
      <c r="Y63" s="368">
        <v>1948</v>
      </c>
      <c r="Z63" s="392">
        <v>779.7</v>
      </c>
      <c r="AA63" s="392">
        <v>582.5</v>
      </c>
      <c r="AB63" s="394"/>
      <c r="AC63" s="392">
        <f t="shared" si="28"/>
        <v>18110.3</v>
      </c>
      <c r="AE63" s="385"/>
      <c r="AF63" s="385" t="s">
        <v>4366</v>
      </c>
      <c r="AG63" s="225" t="s">
        <v>3171</v>
      </c>
      <c r="AH63" s="371">
        <f t="shared" si="29"/>
        <v>18110.3</v>
      </c>
      <c r="AI63" s="368">
        <f t="shared" si="30"/>
        <v>16162.3</v>
      </c>
      <c r="AJ63" s="368">
        <f t="shared" si="31"/>
        <v>1948</v>
      </c>
      <c r="AK63" s="368">
        <f t="shared" si="32"/>
        <v>22653.1</v>
      </c>
      <c r="AL63" s="368">
        <f t="shared" si="33"/>
        <v>16848</v>
      </c>
      <c r="AM63" s="371">
        <f t="shared" si="34"/>
        <v>5805.1</v>
      </c>
      <c r="AN63" s="368">
        <f t="shared" si="35"/>
        <v>4542.7999999999993</v>
      </c>
      <c r="AO63" s="368">
        <f t="shared" si="35"/>
        <v>685.70000000000073</v>
      </c>
      <c r="AP63" s="368">
        <f t="shared" si="35"/>
        <v>3857.1000000000004</v>
      </c>
      <c r="AQ63" s="360">
        <f t="shared" si="36"/>
        <v>276.2</v>
      </c>
      <c r="AR63" s="372">
        <f t="shared" si="22"/>
        <v>17124.2</v>
      </c>
    </row>
    <row r="64" spans="1:44" s="360" customFormat="1" ht="15.75" x14ac:dyDescent="0.2">
      <c r="A64" s="385"/>
      <c r="B64" s="385" t="s">
        <v>4366</v>
      </c>
      <c r="C64" s="225" t="s">
        <v>3172</v>
      </c>
      <c r="D64" s="390">
        <f t="shared" si="23"/>
        <v>19487.3</v>
      </c>
      <c r="E64" s="367">
        <v>19487.3</v>
      </c>
      <c r="F64" s="367">
        <v>15973.7</v>
      </c>
      <c r="G64" s="367"/>
      <c r="H64" s="392"/>
      <c r="I64" s="362">
        <f t="shared" si="24"/>
        <v>6658.3</v>
      </c>
      <c r="J64" s="367">
        <v>6381.3</v>
      </c>
      <c r="K64" s="392">
        <v>3417.5</v>
      </c>
      <c r="L64" s="392">
        <v>673</v>
      </c>
      <c r="M64" s="367">
        <v>277</v>
      </c>
      <c r="N64" s="390">
        <f t="shared" si="25"/>
        <v>26145.599999999999</v>
      </c>
      <c r="O64" s="393"/>
      <c r="P64" s="385"/>
      <c r="Q64" s="385" t="s">
        <v>4366</v>
      </c>
      <c r="R64" s="225" t="s">
        <v>3172</v>
      </c>
      <c r="S64" s="392">
        <f t="shared" si="26"/>
        <v>21929</v>
      </c>
      <c r="T64" s="392">
        <v>21929</v>
      </c>
      <c r="U64" s="368">
        <v>16104.3</v>
      </c>
      <c r="V64" s="226"/>
      <c r="W64" s="392"/>
      <c r="X64" s="392">
        <f t="shared" si="27"/>
        <v>2442.6999999999998</v>
      </c>
      <c r="Y64" s="368">
        <v>2442.6999999999998</v>
      </c>
      <c r="Z64" s="392">
        <v>1057.8</v>
      </c>
      <c r="AA64" s="392">
        <v>448</v>
      </c>
      <c r="AB64" s="394"/>
      <c r="AC64" s="392">
        <f t="shared" si="28"/>
        <v>24371.7</v>
      </c>
      <c r="AE64" s="385"/>
      <c r="AF64" s="385" t="s">
        <v>4366</v>
      </c>
      <c r="AG64" s="225" t="s">
        <v>3172</v>
      </c>
      <c r="AH64" s="371">
        <f t="shared" si="29"/>
        <v>24371.7</v>
      </c>
      <c r="AI64" s="368">
        <f t="shared" si="30"/>
        <v>21929</v>
      </c>
      <c r="AJ64" s="368">
        <f t="shared" si="31"/>
        <v>2442.6999999999998</v>
      </c>
      <c r="AK64" s="368">
        <f t="shared" si="32"/>
        <v>26145.599999999999</v>
      </c>
      <c r="AL64" s="368">
        <f t="shared" si="33"/>
        <v>19487.3</v>
      </c>
      <c r="AM64" s="371">
        <f t="shared" si="34"/>
        <v>6658.3</v>
      </c>
      <c r="AN64" s="368">
        <f t="shared" si="35"/>
        <v>1773.8999999999978</v>
      </c>
      <c r="AO64" s="368">
        <f t="shared" si="35"/>
        <v>-2441.7000000000007</v>
      </c>
      <c r="AP64" s="368">
        <f t="shared" si="35"/>
        <v>4215.6000000000004</v>
      </c>
      <c r="AQ64" s="360">
        <f t="shared" si="36"/>
        <v>319.5</v>
      </c>
      <c r="AR64" s="372">
        <f t="shared" si="22"/>
        <v>19806.8</v>
      </c>
    </row>
    <row r="65" spans="1:44" s="360" customFormat="1" ht="15.75" x14ac:dyDescent="0.2">
      <c r="A65" s="385"/>
      <c r="B65" s="385" t="s">
        <v>4366</v>
      </c>
      <c r="C65" s="225" t="s">
        <v>3173</v>
      </c>
      <c r="D65" s="390">
        <f t="shared" si="23"/>
        <v>46278.1</v>
      </c>
      <c r="E65" s="367">
        <v>46278.1</v>
      </c>
      <c r="F65" s="367">
        <v>37934.199999999997</v>
      </c>
      <c r="G65" s="367"/>
      <c r="H65" s="392"/>
      <c r="I65" s="362">
        <f t="shared" si="24"/>
        <v>38317.299999999996</v>
      </c>
      <c r="J65" s="367">
        <v>37774.199999999997</v>
      </c>
      <c r="K65" s="392">
        <v>8115.8</v>
      </c>
      <c r="L65" s="392">
        <v>6279.5</v>
      </c>
      <c r="M65" s="367">
        <v>543.1</v>
      </c>
      <c r="N65" s="390">
        <f t="shared" si="25"/>
        <v>84595.4</v>
      </c>
      <c r="O65" s="393"/>
      <c r="P65" s="385"/>
      <c r="Q65" s="385" t="s">
        <v>4366</v>
      </c>
      <c r="R65" s="225" t="s">
        <v>3173</v>
      </c>
      <c r="S65" s="392">
        <f t="shared" si="26"/>
        <v>48979.8</v>
      </c>
      <c r="T65" s="392">
        <v>48979.8</v>
      </c>
      <c r="U65" s="368">
        <v>35970.1</v>
      </c>
      <c r="V65" s="226"/>
      <c r="W65" s="392"/>
      <c r="X65" s="392">
        <f t="shared" si="27"/>
        <v>24175.300000000003</v>
      </c>
      <c r="Y65" s="368">
        <v>24175.300000000003</v>
      </c>
      <c r="Z65" s="392">
        <v>2362.8000000000002</v>
      </c>
      <c r="AA65" s="392">
        <v>3323.9</v>
      </c>
      <c r="AB65" s="394"/>
      <c r="AC65" s="392">
        <f t="shared" si="28"/>
        <v>73155.100000000006</v>
      </c>
      <c r="AE65" s="385"/>
      <c r="AF65" s="385" t="s">
        <v>4366</v>
      </c>
      <c r="AG65" s="225" t="s">
        <v>3173</v>
      </c>
      <c r="AH65" s="371">
        <f t="shared" si="29"/>
        <v>73155.100000000006</v>
      </c>
      <c r="AI65" s="368">
        <f t="shared" si="30"/>
        <v>48979.8</v>
      </c>
      <c r="AJ65" s="368">
        <f t="shared" si="31"/>
        <v>24175.300000000003</v>
      </c>
      <c r="AK65" s="368">
        <f t="shared" si="32"/>
        <v>84595.4</v>
      </c>
      <c r="AL65" s="368">
        <f t="shared" si="33"/>
        <v>46278.1</v>
      </c>
      <c r="AM65" s="371">
        <f t="shared" si="34"/>
        <v>38317.299999999996</v>
      </c>
      <c r="AN65" s="368">
        <f t="shared" si="35"/>
        <v>11440.299999999988</v>
      </c>
      <c r="AO65" s="368">
        <f t="shared" si="35"/>
        <v>-2701.7000000000044</v>
      </c>
      <c r="AP65" s="368">
        <f t="shared" si="35"/>
        <v>14141.999999999993</v>
      </c>
      <c r="AQ65" s="360">
        <f>ROUND(F65*0.02,1)-0.1</f>
        <v>758.6</v>
      </c>
      <c r="AR65" s="372">
        <f t="shared" si="22"/>
        <v>47036.7</v>
      </c>
    </row>
    <row r="66" spans="1:44" s="339" customFormat="1" ht="31.5" x14ac:dyDescent="0.2">
      <c r="A66" s="395"/>
      <c r="B66" s="395"/>
      <c r="C66" s="396" t="s">
        <v>3174</v>
      </c>
      <c r="D66" s="397">
        <f>SUM(D68:D704)</f>
        <v>2051073.9000000011</v>
      </c>
      <c r="E66" s="397">
        <f>SUM(E68:E704)</f>
        <v>2051073.9000000011</v>
      </c>
      <c r="F66" s="397">
        <f>SUM(F68:F704)</f>
        <v>1658147.4000000013</v>
      </c>
      <c r="G66" s="397">
        <f>SUM(G68:G704)</f>
        <v>28114.7</v>
      </c>
      <c r="H66" s="397"/>
      <c r="I66" s="397">
        <f t="shared" ref="I66:N66" si="37">SUM(I68:I704)</f>
        <v>985574.8</v>
      </c>
      <c r="J66" s="397">
        <f t="shared" si="37"/>
        <v>843172.29999999912</v>
      </c>
      <c r="K66" s="397">
        <f t="shared" si="37"/>
        <v>354751.19999999995</v>
      </c>
      <c r="L66" s="397">
        <f t="shared" si="37"/>
        <v>113196.59999999993</v>
      </c>
      <c r="M66" s="397">
        <f t="shared" si="37"/>
        <v>142402.50000000023</v>
      </c>
      <c r="N66" s="397">
        <f t="shared" si="37"/>
        <v>3036648.7000000025</v>
      </c>
      <c r="O66" s="398"/>
      <c r="P66" s="395" t="s">
        <v>3175</v>
      </c>
      <c r="Q66" s="395" t="s">
        <v>4366</v>
      </c>
      <c r="R66" s="353" t="s">
        <v>3176</v>
      </c>
      <c r="S66" s="354">
        <f t="shared" ref="S66:AC66" si="38">SUM(S68:S704)</f>
        <v>1859667.6000000015</v>
      </c>
      <c r="T66" s="354">
        <f t="shared" si="38"/>
        <v>1859667.6000000015</v>
      </c>
      <c r="U66" s="354">
        <f t="shared" si="38"/>
        <v>1364892.0999999999</v>
      </c>
      <c r="V66" s="354">
        <f t="shared" si="38"/>
        <v>0</v>
      </c>
      <c r="W66" s="354">
        <f t="shared" si="38"/>
        <v>0</v>
      </c>
      <c r="X66" s="354">
        <f t="shared" si="38"/>
        <v>514634.89999999973</v>
      </c>
      <c r="Y66" s="354">
        <f t="shared" si="38"/>
        <v>514634.89999999973</v>
      </c>
      <c r="Z66" s="354">
        <f t="shared" si="38"/>
        <v>105974</v>
      </c>
      <c r="AA66" s="354">
        <f t="shared" si="38"/>
        <v>102979.00000000001</v>
      </c>
      <c r="AB66" s="354">
        <f t="shared" si="38"/>
        <v>0</v>
      </c>
      <c r="AC66" s="354">
        <f t="shared" si="38"/>
        <v>2374302.5000000023</v>
      </c>
      <c r="AE66" s="395" t="s">
        <v>3175</v>
      </c>
      <c r="AF66" s="395" t="s">
        <v>4366</v>
      </c>
      <c r="AG66" s="353" t="s">
        <v>3176</v>
      </c>
      <c r="AH66" s="354">
        <f t="shared" ref="AH66:AR66" si="39">SUM(AH68:AH704)</f>
        <v>2374302.5000000023</v>
      </c>
      <c r="AI66" s="354">
        <f t="shared" si="39"/>
        <v>1859667.6000000015</v>
      </c>
      <c r="AJ66" s="354">
        <f t="shared" si="39"/>
        <v>514634.89999999973</v>
      </c>
      <c r="AK66" s="354">
        <f t="shared" si="39"/>
        <v>3036648.7000000025</v>
      </c>
      <c r="AL66" s="354">
        <f t="shared" si="39"/>
        <v>2051073.9000000011</v>
      </c>
      <c r="AM66" s="354">
        <f t="shared" si="39"/>
        <v>985574.8</v>
      </c>
      <c r="AN66" s="354">
        <f t="shared" si="39"/>
        <v>662346.20000000042</v>
      </c>
      <c r="AO66" s="354">
        <f t="shared" si="39"/>
        <v>191406.29999999993</v>
      </c>
      <c r="AP66" s="354">
        <f t="shared" si="39"/>
        <v>470939.89999999997</v>
      </c>
      <c r="AQ66" s="399">
        <f t="shared" si="39"/>
        <v>33163.700000000012</v>
      </c>
      <c r="AR66" s="399">
        <f t="shared" si="39"/>
        <v>2084237.6000000008</v>
      </c>
    </row>
    <row r="67" spans="1:44" s="339" customFormat="1" ht="15.75" x14ac:dyDescent="0.2">
      <c r="A67" s="395"/>
      <c r="B67" s="395"/>
      <c r="C67" s="353"/>
      <c r="D67" s="354"/>
      <c r="E67" s="354"/>
      <c r="F67" s="354"/>
      <c r="G67" s="354"/>
      <c r="H67" s="354"/>
      <c r="I67" s="354"/>
      <c r="J67" s="354"/>
      <c r="K67" s="354"/>
      <c r="L67" s="354"/>
      <c r="M67" s="354"/>
      <c r="N67" s="354"/>
      <c r="O67" s="398"/>
      <c r="P67" s="395"/>
      <c r="Q67" s="395"/>
      <c r="R67" s="353"/>
      <c r="S67" s="354"/>
      <c r="T67" s="354"/>
      <c r="U67" s="354"/>
      <c r="V67" s="354"/>
      <c r="W67" s="354"/>
      <c r="X67" s="354"/>
      <c r="Y67" s="354"/>
      <c r="Z67" s="354"/>
      <c r="AA67" s="354"/>
      <c r="AB67" s="354"/>
      <c r="AC67" s="354"/>
      <c r="AE67" s="395"/>
      <c r="AF67" s="395"/>
      <c r="AG67" s="353"/>
      <c r="AH67" s="354"/>
      <c r="AI67" s="354"/>
      <c r="AJ67" s="354"/>
      <c r="AK67" s="354"/>
      <c r="AL67" s="354"/>
      <c r="AM67" s="354"/>
      <c r="AN67" s="354"/>
      <c r="AO67" s="354"/>
      <c r="AP67" s="354"/>
      <c r="AQ67" s="360"/>
      <c r="AR67" s="372">
        <f t="shared" ref="AR67:AR130" si="40">E67+AQ67</f>
        <v>0</v>
      </c>
    </row>
    <row r="68" spans="1:44" ht="31.5" x14ac:dyDescent="0.25">
      <c r="A68" s="395"/>
      <c r="B68" s="395" t="s">
        <v>4366</v>
      </c>
      <c r="C68" s="400" t="s">
        <v>3177</v>
      </c>
      <c r="D68" s="362">
        <f t="shared" ref="D68:D131" si="41">E68+H68</f>
        <v>2109.6</v>
      </c>
      <c r="E68" s="367">
        <v>2109.6</v>
      </c>
      <c r="F68" s="401">
        <v>1729.2</v>
      </c>
      <c r="G68" s="367"/>
      <c r="H68" s="371"/>
      <c r="I68" s="362">
        <f t="shared" ref="I68:I131" si="42">J68+M68</f>
        <v>899.30000000000007</v>
      </c>
      <c r="J68" s="371">
        <f>886.2+0.1</f>
        <v>886.30000000000007</v>
      </c>
      <c r="K68" s="371">
        <v>369.9</v>
      </c>
      <c r="L68" s="371">
        <v>148.1</v>
      </c>
      <c r="M68" s="371">
        <v>13</v>
      </c>
      <c r="N68" s="362">
        <f t="shared" ref="N68:N131" si="43">D68+I68</f>
        <v>3008.9</v>
      </c>
      <c r="O68" s="345"/>
      <c r="P68" s="395"/>
      <c r="Q68" s="395" t="s">
        <v>4366</v>
      </c>
      <c r="R68" s="400" t="s">
        <v>3177</v>
      </c>
      <c r="S68" s="371">
        <f t="shared" ref="S68:S131" si="44">T68+W68</f>
        <v>1999.4</v>
      </c>
      <c r="T68" s="371">
        <v>1999.4</v>
      </c>
      <c r="U68" s="401">
        <v>1467.4</v>
      </c>
      <c r="V68" s="371"/>
      <c r="W68" s="371"/>
      <c r="X68" s="371">
        <f t="shared" ref="X68:X131" si="45">Y68+AB68</f>
        <v>581.20000000000005</v>
      </c>
      <c r="Y68" s="371">
        <v>581.20000000000005</v>
      </c>
      <c r="Z68" s="371">
        <v>114.00000000000001</v>
      </c>
      <c r="AA68" s="371">
        <v>75.8</v>
      </c>
      <c r="AB68" s="371"/>
      <c r="AC68" s="371">
        <f t="shared" ref="AC68:AC131" si="46">S68+X68</f>
        <v>2580.6000000000004</v>
      </c>
      <c r="AE68" s="395"/>
      <c r="AF68" s="395" t="s">
        <v>4366</v>
      </c>
      <c r="AG68" s="400" t="s">
        <v>3177</v>
      </c>
      <c r="AH68" s="371">
        <f t="shared" ref="AH68:AH131" si="47">AC68</f>
        <v>2580.6000000000004</v>
      </c>
      <c r="AI68" s="368">
        <f t="shared" ref="AI68:AI131" si="48">S68</f>
        <v>1999.4</v>
      </c>
      <c r="AJ68" s="368">
        <f t="shared" ref="AJ68:AJ131" si="49">X68</f>
        <v>581.20000000000005</v>
      </c>
      <c r="AK68" s="368">
        <f t="shared" ref="AK68:AK131" si="50">N68</f>
        <v>3008.9</v>
      </c>
      <c r="AL68" s="368">
        <f t="shared" ref="AL68:AL131" si="51">D68</f>
        <v>2109.6</v>
      </c>
      <c r="AM68" s="371">
        <f t="shared" ref="AM68:AM131" si="52">I68</f>
        <v>899.30000000000007</v>
      </c>
      <c r="AN68" s="368">
        <f t="shared" ref="AN68:AP131" si="53">AK68-AH68</f>
        <v>428.29999999999973</v>
      </c>
      <c r="AO68" s="368">
        <f t="shared" si="53"/>
        <v>110.19999999999982</v>
      </c>
      <c r="AP68" s="368">
        <f t="shared" si="53"/>
        <v>318.10000000000002</v>
      </c>
      <c r="AQ68" s="360">
        <f t="shared" ref="AQ68:AQ131" si="54">ROUND(F68*0.02,1)</f>
        <v>34.6</v>
      </c>
      <c r="AR68" s="372">
        <f t="shared" si="40"/>
        <v>2144.1999999999998</v>
      </c>
    </row>
    <row r="69" spans="1:44" ht="31.5" x14ac:dyDescent="0.25">
      <c r="A69" s="395"/>
      <c r="B69" s="395" t="s">
        <v>4366</v>
      </c>
      <c r="C69" s="400" t="s">
        <v>3178</v>
      </c>
      <c r="D69" s="362">
        <f t="shared" si="41"/>
        <v>3021.8</v>
      </c>
      <c r="E69" s="367">
        <v>3021.8</v>
      </c>
      <c r="F69" s="401">
        <v>2477</v>
      </c>
      <c r="G69" s="367"/>
      <c r="H69" s="371"/>
      <c r="I69" s="362">
        <f t="shared" si="42"/>
        <v>1127.1999999999998</v>
      </c>
      <c r="J69" s="371">
        <f>1097.1+0.1</f>
        <v>1097.1999999999998</v>
      </c>
      <c r="K69" s="371">
        <v>529.9</v>
      </c>
      <c r="L69" s="371">
        <v>108.1</v>
      </c>
      <c r="M69" s="371">
        <v>30</v>
      </c>
      <c r="N69" s="362">
        <f t="shared" si="43"/>
        <v>4149</v>
      </c>
      <c r="O69" s="345"/>
      <c r="P69" s="395"/>
      <c r="Q69" s="395" t="s">
        <v>4366</v>
      </c>
      <c r="R69" s="400" t="s">
        <v>3178</v>
      </c>
      <c r="S69" s="371">
        <f t="shared" si="44"/>
        <v>3093.5</v>
      </c>
      <c r="T69" s="371">
        <v>3093.5</v>
      </c>
      <c r="U69" s="401">
        <v>2270.5</v>
      </c>
      <c r="V69" s="371"/>
      <c r="W69" s="371"/>
      <c r="X69" s="371">
        <f t="shared" si="45"/>
        <v>767.2</v>
      </c>
      <c r="Y69" s="371">
        <v>767.2</v>
      </c>
      <c r="Z69" s="371">
        <v>176.2</v>
      </c>
      <c r="AA69" s="371">
        <v>85.8</v>
      </c>
      <c r="AB69" s="371"/>
      <c r="AC69" s="371">
        <f t="shared" si="46"/>
        <v>3860.7</v>
      </c>
      <c r="AE69" s="395"/>
      <c r="AF69" s="395" t="s">
        <v>4366</v>
      </c>
      <c r="AG69" s="400" t="s">
        <v>3178</v>
      </c>
      <c r="AH69" s="371">
        <f t="shared" si="47"/>
        <v>3860.7</v>
      </c>
      <c r="AI69" s="368">
        <f t="shared" si="48"/>
        <v>3093.5</v>
      </c>
      <c r="AJ69" s="368">
        <f t="shared" si="49"/>
        <v>767.2</v>
      </c>
      <c r="AK69" s="368">
        <f t="shared" si="50"/>
        <v>4149</v>
      </c>
      <c r="AL69" s="368">
        <f t="shared" si="51"/>
        <v>3021.8</v>
      </c>
      <c r="AM69" s="371">
        <f t="shared" si="52"/>
        <v>1127.1999999999998</v>
      </c>
      <c r="AN69" s="368">
        <f t="shared" si="53"/>
        <v>288.30000000000018</v>
      </c>
      <c r="AO69" s="368">
        <f t="shared" si="53"/>
        <v>-71.699999999999818</v>
      </c>
      <c r="AP69" s="368">
        <f t="shared" si="53"/>
        <v>359.99999999999977</v>
      </c>
      <c r="AQ69" s="360">
        <f t="shared" si="54"/>
        <v>49.5</v>
      </c>
      <c r="AR69" s="372">
        <f t="shared" si="40"/>
        <v>3071.3</v>
      </c>
    </row>
    <row r="70" spans="1:44" ht="31.5" x14ac:dyDescent="0.25">
      <c r="A70" s="395"/>
      <c r="B70" s="395" t="s">
        <v>4366</v>
      </c>
      <c r="C70" s="400" t="s">
        <v>3179</v>
      </c>
      <c r="D70" s="362">
        <f t="shared" si="41"/>
        <v>19479.599999999999</v>
      </c>
      <c r="E70" s="367">
        <v>19479.599999999999</v>
      </c>
      <c r="F70" s="371">
        <v>15967.4</v>
      </c>
      <c r="G70" s="367"/>
      <c r="H70" s="371"/>
      <c r="I70" s="362">
        <f t="shared" si="42"/>
        <v>8280.9000000000015</v>
      </c>
      <c r="J70" s="371">
        <v>7638.4000000000005</v>
      </c>
      <c r="K70" s="371">
        <v>3416.1</v>
      </c>
      <c r="L70" s="371">
        <v>1009.2</v>
      </c>
      <c r="M70" s="371">
        <v>642.5</v>
      </c>
      <c r="N70" s="362">
        <f t="shared" si="43"/>
        <v>27760.5</v>
      </c>
      <c r="O70" s="345"/>
      <c r="P70" s="395"/>
      <c r="Q70" s="395" t="s">
        <v>4366</v>
      </c>
      <c r="R70" s="400" t="s">
        <v>3179</v>
      </c>
      <c r="S70" s="371">
        <f t="shared" si="44"/>
        <v>15532.4</v>
      </c>
      <c r="T70" s="371">
        <v>15532.4</v>
      </c>
      <c r="U70" s="371">
        <v>11399.800000000001</v>
      </c>
      <c r="V70" s="371"/>
      <c r="W70" s="371"/>
      <c r="X70" s="371">
        <f t="shared" si="45"/>
        <v>4092.6000000000004</v>
      </c>
      <c r="Y70" s="371">
        <v>4092.6000000000004</v>
      </c>
      <c r="Z70" s="371">
        <v>885.2</v>
      </c>
      <c r="AA70" s="371">
        <v>640.9</v>
      </c>
      <c r="AB70" s="371"/>
      <c r="AC70" s="371">
        <f t="shared" si="46"/>
        <v>19625</v>
      </c>
      <c r="AE70" s="395"/>
      <c r="AF70" s="395" t="s">
        <v>4366</v>
      </c>
      <c r="AG70" s="400" t="s">
        <v>3179</v>
      </c>
      <c r="AH70" s="371">
        <f t="shared" si="47"/>
        <v>19625</v>
      </c>
      <c r="AI70" s="368">
        <f t="shared" si="48"/>
        <v>15532.4</v>
      </c>
      <c r="AJ70" s="368">
        <f t="shared" si="49"/>
        <v>4092.6000000000004</v>
      </c>
      <c r="AK70" s="368">
        <f t="shared" si="50"/>
        <v>27760.5</v>
      </c>
      <c r="AL70" s="368">
        <f t="shared" si="51"/>
        <v>19479.599999999999</v>
      </c>
      <c r="AM70" s="371">
        <f t="shared" si="52"/>
        <v>8280.9000000000015</v>
      </c>
      <c r="AN70" s="368">
        <f t="shared" si="53"/>
        <v>8135.5</v>
      </c>
      <c r="AO70" s="368">
        <f t="shared" si="53"/>
        <v>3947.1999999999989</v>
      </c>
      <c r="AP70" s="368">
        <f t="shared" si="53"/>
        <v>4188.3000000000011</v>
      </c>
      <c r="AQ70" s="360">
        <f t="shared" si="54"/>
        <v>319.3</v>
      </c>
      <c r="AR70" s="372">
        <f t="shared" si="40"/>
        <v>19798.899999999998</v>
      </c>
    </row>
    <row r="71" spans="1:44" ht="31.5" x14ac:dyDescent="0.25">
      <c r="A71" s="395"/>
      <c r="B71" s="395" t="s">
        <v>4366</v>
      </c>
      <c r="C71" s="400" t="s">
        <v>3180</v>
      </c>
      <c r="D71" s="362">
        <f t="shared" si="41"/>
        <v>3887.8</v>
      </c>
      <c r="E71" s="367">
        <v>3887.8</v>
      </c>
      <c r="F71" s="371">
        <v>3186.9</v>
      </c>
      <c r="G71" s="367"/>
      <c r="H71" s="371"/>
      <c r="I71" s="362">
        <f t="shared" si="42"/>
        <v>1902.1</v>
      </c>
      <c r="J71" s="371">
        <v>1661.6</v>
      </c>
      <c r="K71" s="371">
        <v>681.8</v>
      </c>
      <c r="L71" s="371">
        <v>372.7</v>
      </c>
      <c r="M71" s="371">
        <v>240.5</v>
      </c>
      <c r="N71" s="362">
        <f t="shared" si="43"/>
        <v>5789.9</v>
      </c>
      <c r="O71" s="345"/>
      <c r="P71" s="395"/>
      <c r="Q71" s="395" t="s">
        <v>4366</v>
      </c>
      <c r="R71" s="400" t="s">
        <v>3180</v>
      </c>
      <c r="S71" s="371">
        <f t="shared" si="44"/>
        <v>2744</v>
      </c>
      <c r="T71" s="371">
        <v>2744</v>
      </c>
      <c r="U71" s="401">
        <v>2013.8999999999999</v>
      </c>
      <c r="V71" s="371"/>
      <c r="W71" s="371"/>
      <c r="X71" s="371">
        <f t="shared" si="45"/>
        <v>857.3</v>
      </c>
      <c r="Y71" s="371">
        <v>857.3</v>
      </c>
      <c r="Z71" s="371">
        <v>156.4</v>
      </c>
      <c r="AA71" s="371">
        <v>195.5</v>
      </c>
      <c r="AB71" s="371"/>
      <c r="AC71" s="371">
        <f t="shared" si="46"/>
        <v>3601.3</v>
      </c>
      <c r="AE71" s="395"/>
      <c r="AF71" s="395" t="s">
        <v>4366</v>
      </c>
      <c r="AG71" s="400" t="s">
        <v>3180</v>
      </c>
      <c r="AH71" s="371">
        <f t="shared" si="47"/>
        <v>3601.3</v>
      </c>
      <c r="AI71" s="368">
        <f t="shared" si="48"/>
        <v>2744</v>
      </c>
      <c r="AJ71" s="368">
        <f t="shared" si="49"/>
        <v>857.3</v>
      </c>
      <c r="AK71" s="368">
        <f t="shared" si="50"/>
        <v>5789.9</v>
      </c>
      <c r="AL71" s="368">
        <f t="shared" si="51"/>
        <v>3887.8</v>
      </c>
      <c r="AM71" s="371">
        <f t="shared" si="52"/>
        <v>1902.1</v>
      </c>
      <c r="AN71" s="368">
        <f t="shared" si="53"/>
        <v>2188.5999999999995</v>
      </c>
      <c r="AO71" s="368">
        <f t="shared" si="53"/>
        <v>1143.8000000000002</v>
      </c>
      <c r="AP71" s="368">
        <f t="shared" si="53"/>
        <v>1044.8</v>
      </c>
      <c r="AQ71" s="360">
        <f t="shared" si="54"/>
        <v>63.7</v>
      </c>
      <c r="AR71" s="372">
        <f t="shared" si="40"/>
        <v>3951.5</v>
      </c>
    </row>
    <row r="72" spans="1:44" ht="31.5" x14ac:dyDescent="0.25">
      <c r="A72" s="395"/>
      <c r="B72" s="395" t="s">
        <v>4366</v>
      </c>
      <c r="C72" s="400" t="s">
        <v>3181</v>
      </c>
      <c r="D72" s="362">
        <f t="shared" si="41"/>
        <v>2945.2</v>
      </c>
      <c r="E72" s="367">
        <v>2945.2</v>
      </c>
      <c r="F72" s="371">
        <v>2414.1999999999998</v>
      </c>
      <c r="G72" s="367"/>
      <c r="H72" s="371"/>
      <c r="I72" s="362">
        <f t="shared" si="42"/>
        <v>1157.8</v>
      </c>
      <c r="J72" s="371">
        <v>1131.8</v>
      </c>
      <c r="K72" s="371">
        <v>516.4</v>
      </c>
      <c r="L72" s="371">
        <v>159.1</v>
      </c>
      <c r="M72" s="371">
        <v>26</v>
      </c>
      <c r="N72" s="362">
        <f t="shared" si="43"/>
        <v>4103</v>
      </c>
      <c r="O72" s="345"/>
      <c r="P72" s="395"/>
      <c r="Q72" s="395" t="s">
        <v>4366</v>
      </c>
      <c r="R72" s="400" t="s">
        <v>3181</v>
      </c>
      <c r="S72" s="371">
        <f t="shared" si="44"/>
        <v>2250.8000000000002</v>
      </c>
      <c r="T72" s="371">
        <v>2250.8000000000002</v>
      </c>
      <c r="U72" s="401">
        <v>1652</v>
      </c>
      <c r="V72" s="371"/>
      <c r="W72" s="371"/>
      <c r="X72" s="371">
        <f t="shared" si="45"/>
        <v>601.29999999999995</v>
      </c>
      <c r="Y72" s="371">
        <v>601.29999999999995</v>
      </c>
      <c r="Z72" s="371">
        <v>128.19999999999999</v>
      </c>
      <c r="AA72" s="371">
        <v>72.400000000000006</v>
      </c>
      <c r="AB72" s="371"/>
      <c r="AC72" s="371">
        <f t="shared" si="46"/>
        <v>2852.1000000000004</v>
      </c>
      <c r="AE72" s="395"/>
      <c r="AF72" s="395" t="s">
        <v>4366</v>
      </c>
      <c r="AG72" s="400" t="s">
        <v>3181</v>
      </c>
      <c r="AH72" s="371">
        <f t="shared" si="47"/>
        <v>2852.1000000000004</v>
      </c>
      <c r="AI72" s="368">
        <f t="shared" si="48"/>
        <v>2250.8000000000002</v>
      </c>
      <c r="AJ72" s="368">
        <f t="shared" si="49"/>
        <v>601.29999999999995</v>
      </c>
      <c r="AK72" s="368">
        <f t="shared" si="50"/>
        <v>4103</v>
      </c>
      <c r="AL72" s="368">
        <f t="shared" si="51"/>
        <v>2945.2</v>
      </c>
      <c r="AM72" s="371">
        <f t="shared" si="52"/>
        <v>1157.8</v>
      </c>
      <c r="AN72" s="368">
        <f t="shared" si="53"/>
        <v>1250.8999999999996</v>
      </c>
      <c r="AO72" s="368">
        <f t="shared" si="53"/>
        <v>694.39999999999964</v>
      </c>
      <c r="AP72" s="368">
        <f t="shared" si="53"/>
        <v>556.5</v>
      </c>
      <c r="AQ72" s="360">
        <f t="shared" si="54"/>
        <v>48.3</v>
      </c>
      <c r="AR72" s="372">
        <f t="shared" si="40"/>
        <v>2993.5</v>
      </c>
    </row>
    <row r="73" spans="1:44" ht="31.5" x14ac:dyDescent="0.25">
      <c r="A73" s="395"/>
      <c r="B73" s="395" t="s">
        <v>4366</v>
      </c>
      <c r="C73" s="400" t="s">
        <v>3182</v>
      </c>
      <c r="D73" s="362">
        <f t="shared" si="41"/>
        <v>4036.1</v>
      </c>
      <c r="E73" s="367">
        <v>4036.1</v>
      </c>
      <c r="F73" s="371">
        <v>3308.3</v>
      </c>
      <c r="G73" s="367"/>
      <c r="H73" s="371"/>
      <c r="I73" s="362">
        <f t="shared" si="42"/>
        <v>1650.3000000000002</v>
      </c>
      <c r="J73" s="371">
        <v>1476.3000000000002</v>
      </c>
      <c r="K73" s="371">
        <v>707.8</v>
      </c>
      <c r="L73" s="371">
        <v>156.19999999999999</v>
      </c>
      <c r="M73" s="371">
        <v>174</v>
      </c>
      <c r="N73" s="362">
        <f t="shared" si="43"/>
        <v>5686.4</v>
      </c>
      <c r="O73" s="345"/>
      <c r="P73" s="395"/>
      <c r="Q73" s="395" t="s">
        <v>4366</v>
      </c>
      <c r="R73" s="400" t="s">
        <v>3182</v>
      </c>
      <c r="S73" s="371">
        <f t="shared" si="44"/>
        <v>3194.6</v>
      </c>
      <c r="T73" s="371">
        <v>3194.6</v>
      </c>
      <c r="U73" s="401">
        <v>2344.6</v>
      </c>
      <c r="V73" s="371"/>
      <c r="W73" s="371"/>
      <c r="X73" s="371">
        <f t="shared" si="45"/>
        <v>861.6</v>
      </c>
      <c r="Y73" s="371">
        <v>861.6</v>
      </c>
      <c r="Z73" s="371">
        <v>182</v>
      </c>
      <c r="AA73" s="371">
        <v>92.1</v>
      </c>
      <c r="AB73" s="371"/>
      <c r="AC73" s="371">
        <f t="shared" si="46"/>
        <v>4056.2</v>
      </c>
      <c r="AE73" s="395"/>
      <c r="AF73" s="395" t="s">
        <v>4366</v>
      </c>
      <c r="AG73" s="400" t="s">
        <v>3182</v>
      </c>
      <c r="AH73" s="371">
        <f t="shared" si="47"/>
        <v>4056.2</v>
      </c>
      <c r="AI73" s="368">
        <f t="shared" si="48"/>
        <v>3194.6</v>
      </c>
      <c r="AJ73" s="368">
        <f t="shared" si="49"/>
        <v>861.6</v>
      </c>
      <c r="AK73" s="368">
        <f t="shared" si="50"/>
        <v>5686.4</v>
      </c>
      <c r="AL73" s="368">
        <f t="shared" si="51"/>
        <v>4036.1</v>
      </c>
      <c r="AM73" s="371">
        <f t="shared" si="52"/>
        <v>1650.3000000000002</v>
      </c>
      <c r="AN73" s="368">
        <f t="shared" si="53"/>
        <v>1630.1999999999998</v>
      </c>
      <c r="AO73" s="368">
        <f t="shared" si="53"/>
        <v>841.5</v>
      </c>
      <c r="AP73" s="368">
        <f t="shared" si="53"/>
        <v>788.70000000000016</v>
      </c>
      <c r="AQ73" s="360">
        <f t="shared" si="54"/>
        <v>66.2</v>
      </c>
      <c r="AR73" s="372">
        <f t="shared" si="40"/>
        <v>4102.3</v>
      </c>
    </row>
    <row r="74" spans="1:44" ht="31.5" x14ac:dyDescent="0.25">
      <c r="A74" s="395"/>
      <c r="B74" s="395" t="s">
        <v>4366</v>
      </c>
      <c r="C74" s="400" t="s">
        <v>3183</v>
      </c>
      <c r="D74" s="362">
        <f t="shared" si="41"/>
        <v>1654.4</v>
      </c>
      <c r="E74" s="367">
        <v>1654.4</v>
      </c>
      <c r="F74" s="371">
        <v>1356.2</v>
      </c>
      <c r="G74" s="367"/>
      <c r="H74" s="371"/>
      <c r="I74" s="362">
        <f t="shared" si="42"/>
        <v>797.2</v>
      </c>
      <c r="J74" s="371">
        <v>674.2</v>
      </c>
      <c r="K74" s="371">
        <v>290.10000000000002</v>
      </c>
      <c r="L74" s="371">
        <v>90.8</v>
      </c>
      <c r="M74" s="371">
        <v>123</v>
      </c>
      <c r="N74" s="362">
        <f t="shared" si="43"/>
        <v>2451.6000000000004</v>
      </c>
      <c r="O74" s="345"/>
      <c r="P74" s="395"/>
      <c r="Q74" s="395" t="s">
        <v>4366</v>
      </c>
      <c r="R74" s="400" t="s">
        <v>3183</v>
      </c>
      <c r="S74" s="371">
        <f t="shared" si="44"/>
        <v>1674.3</v>
      </c>
      <c r="T74" s="371">
        <v>1674.3</v>
      </c>
      <c r="U74" s="371">
        <v>1228.8</v>
      </c>
      <c r="V74" s="371"/>
      <c r="W74" s="371"/>
      <c r="X74" s="371">
        <f t="shared" si="45"/>
        <v>426.99999999999994</v>
      </c>
      <c r="Y74" s="371">
        <v>426.99999999999994</v>
      </c>
      <c r="Z74" s="371">
        <v>95.399999999999991</v>
      </c>
      <c r="AA74" s="371">
        <v>63.6</v>
      </c>
      <c r="AB74" s="371"/>
      <c r="AC74" s="371">
        <f t="shared" si="46"/>
        <v>2101.2999999999997</v>
      </c>
      <c r="AE74" s="395"/>
      <c r="AF74" s="395" t="s">
        <v>4366</v>
      </c>
      <c r="AG74" s="400" t="s">
        <v>3183</v>
      </c>
      <c r="AH74" s="371">
        <f t="shared" si="47"/>
        <v>2101.2999999999997</v>
      </c>
      <c r="AI74" s="368">
        <f t="shared" si="48"/>
        <v>1674.3</v>
      </c>
      <c r="AJ74" s="368">
        <f t="shared" si="49"/>
        <v>426.99999999999994</v>
      </c>
      <c r="AK74" s="368">
        <f t="shared" si="50"/>
        <v>2451.6000000000004</v>
      </c>
      <c r="AL74" s="368">
        <f t="shared" si="51"/>
        <v>1654.4</v>
      </c>
      <c r="AM74" s="371">
        <f t="shared" si="52"/>
        <v>797.2</v>
      </c>
      <c r="AN74" s="368">
        <f t="shared" si="53"/>
        <v>350.30000000000064</v>
      </c>
      <c r="AO74" s="368">
        <f t="shared" si="53"/>
        <v>-19.899999999999864</v>
      </c>
      <c r="AP74" s="368">
        <f t="shared" si="53"/>
        <v>370.2000000000001</v>
      </c>
      <c r="AQ74" s="360">
        <f t="shared" si="54"/>
        <v>27.1</v>
      </c>
      <c r="AR74" s="372">
        <f t="shared" si="40"/>
        <v>1681.5</v>
      </c>
    </row>
    <row r="75" spans="1:44" ht="31.5" x14ac:dyDescent="0.25">
      <c r="A75" s="395"/>
      <c r="B75" s="395" t="s">
        <v>4366</v>
      </c>
      <c r="C75" s="400" t="s">
        <v>3184</v>
      </c>
      <c r="D75" s="362">
        <f t="shared" si="41"/>
        <v>2807.1</v>
      </c>
      <c r="E75" s="367">
        <v>2807.1</v>
      </c>
      <c r="F75" s="371">
        <v>2300.9</v>
      </c>
      <c r="G75" s="367"/>
      <c r="H75" s="371"/>
      <c r="I75" s="362">
        <f t="shared" si="42"/>
        <v>1236.5</v>
      </c>
      <c r="J75" s="371">
        <v>1087.5</v>
      </c>
      <c r="K75" s="371">
        <v>492.3</v>
      </c>
      <c r="L75" s="371">
        <v>143.69999999999999</v>
      </c>
      <c r="M75" s="371">
        <v>149</v>
      </c>
      <c r="N75" s="362">
        <f t="shared" si="43"/>
        <v>4043.6</v>
      </c>
      <c r="O75" s="345"/>
      <c r="P75" s="395"/>
      <c r="Q75" s="395" t="s">
        <v>4366</v>
      </c>
      <c r="R75" s="400" t="s">
        <v>3184</v>
      </c>
      <c r="S75" s="371">
        <f t="shared" si="44"/>
        <v>2423.5</v>
      </c>
      <c r="T75" s="371">
        <v>2423.5</v>
      </c>
      <c r="U75" s="401">
        <v>1778.6999999999998</v>
      </c>
      <c r="V75" s="371"/>
      <c r="W75" s="371"/>
      <c r="X75" s="371">
        <f t="shared" si="45"/>
        <v>628.4</v>
      </c>
      <c r="Y75" s="371">
        <v>628.4</v>
      </c>
      <c r="Z75" s="371">
        <v>138.1</v>
      </c>
      <c r="AA75" s="371">
        <v>82.1</v>
      </c>
      <c r="AB75" s="371"/>
      <c r="AC75" s="371">
        <f t="shared" si="46"/>
        <v>3051.9</v>
      </c>
      <c r="AE75" s="395"/>
      <c r="AF75" s="395" t="s">
        <v>4366</v>
      </c>
      <c r="AG75" s="400" t="s">
        <v>3184</v>
      </c>
      <c r="AH75" s="371">
        <f t="shared" si="47"/>
        <v>3051.9</v>
      </c>
      <c r="AI75" s="368">
        <f t="shared" si="48"/>
        <v>2423.5</v>
      </c>
      <c r="AJ75" s="368">
        <f t="shared" si="49"/>
        <v>628.4</v>
      </c>
      <c r="AK75" s="368">
        <f t="shared" si="50"/>
        <v>4043.6</v>
      </c>
      <c r="AL75" s="368">
        <f t="shared" si="51"/>
        <v>2807.1</v>
      </c>
      <c r="AM75" s="371">
        <f t="shared" si="52"/>
        <v>1236.5</v>
      </c>
      <c r="AN75" s="368">
        <f t="shared" si="53"/>
        <v>991.69999999999982</v>
      </c>
      <c r="AO75" s="368">
        <f t="shared" si="53"/>
        <v>383.59999999999991</v>
      </c>
      <c r="AP75" s="368">
        <f t="shared" si="53"/>
        <v>608.1</v>
      </c>
      <c r="AQ75" s="360">
        <f t="shared" si="54"/>
        <v>46</v>
      </c>
      <c r="AR75" s="372">
        <f t="shared" si="40"/>
        <v>2853.1</v>
      </c>
    </row>
    <row r="76" spans="1:44" ht="31.5" x14ac:dyDescent="0.25">
      <c r="A76" s="395"/>
      <c r="B76" s="395" t="s">
        <v>4366</v>
      </c>
      <c r="C76" s="400" t="s">
        <v>3185</v>
      </c>
      <c r="D76" s="362">
        <f t="shared" si="41"/>
        <v>4287.8999999999996</v>
      </c>
      <c r="E76" s="367">
        <v>4287.8999999999996</v>
      </c>
      <c r="F76" s="371">
        <v>3514.8</v>
      </c>
      <c r="G76" s="367"/>
      <c r="H76" s="371"/>
      <c r="I76" s="362">
        <f t="shared" si="42"/>
        <v>1773.3</v>
      </c>
      <c r="J76" s="371">
        <v>1528.3</v>
      </c>
      <c r="K76" s="371">
        <v>752.1</v>
      </c>
      <c r="L76" s="371">
        <v>155.1</v>
      </c>
      <c r="M76" s="371">
        <v>245</v>
      </c>
      <c r="N76" s="362">
        <f t="shared" si="43"/>
        <v>6061.2</v>
      </c>
      <c r="O76" s="345"/>
      <c r="P76" s="395"/>
      <c r="Q76" s="395" t="s">
        <v>4366</v>
      </c>
      <c r="R76" s="400" t="s">
        <v>3185</v>
      </c>
      <c r="S76" s="371">
        <f t="shared" si="44"/>
        <v>3222.7</v>
      </c>
      <c r="T76" s="371">
        <v>3222.7</v>
      </c>
      <c r="U76" s="401">
        <v>2365.1999999999998</v>
      </c>
      <c r="V76" s="371"/>
      <c r="W76" s="371"/>
      <c r="X76" s="371">
        <f t="shared" si="45"/>
        <v>787.3</v>
      </c>
      <c r="Y76" s="371">
        <v>787.3</v>
      </c>
      <c r="Z76" s="371">
        <v>183.6</v>
      </c>
      <c r="AA76" s="371">
        <v>154.30000000000001</v>
      </c>
      <c r="AB76" s="371"/>
      <c r="AC76" s="371">
        <f t="shared" si="46"/>
        <v>4010</v>
      </c>
      <c r="AE76" s="395"/>
      <c r="AF76" s="395" t="s">
        <v>4366</v>
      </c>
      <c r="AG76" s="400" t="s">
        <v>3185</v>
      </c>
      <c r="AH76" s="371">
        <f t="shared" si="47"/>
        <v>4010</v>
      </c>
      <c r="AI76" s="368">
        <f t="shared" si="48"/>
        <v>3222.7</v>
      </c>
      <c r="AJ76" s="368">
        <f t="shared" si="49"/>
        <v>787.3</v>
      </c>
      <c r="AK76" s="368">
        <f t="shared" si="50"/>
        <v>6061.2</v>
      </c>
      <c r="AL76" s="368">
        <f t="shared" si="51"/>
        <v>4287.8999999999996</v>
      </c>
      <c r="AM76" s="371">
        <f t="shared" si="52"/>
        <v>1773.3</v>
      </c>
      <c r="AN76" s="368">
        <f t="shared" si="53"/>
        <v>2051.1999999999998</v>
      </c>
      <c r="AO76" s="368">
        <f t="shared" si="53"/>
        <v>1065.1999999999998</v>
      </c>
      <c r="AP76" s="368">
        <f t="shared" si="53"/>
        <v>986</v>
      </c>
      <c r="AQ76" s="360">
        <f t="shared" si="54"/>
        <v>70.3</v>
      </c>
      <c r="AR76" s="372">
        <f t="shared" si="40"/>
        <v>4358.2</v>
      </c>
    </row>
    <row r="77" spans="1:44" ht="31.5" x14ac:dyDescent="0.25">
      <c r="A77" s="395"/>
      <c r="B77" s="395" t="s">
        <v>4366</v>
      </c>
      <c r="C77" s="400" t="s">
        <v>3186</v>
      </c>
      <c r="D77" s="362">
        <f t="shared" si="41"/>
        <v>1245.8</v>
      </c>
      <c r="E77" s="367">
        <v>1245.8</v>
      </c>
      <c r="F77" s="371">
        <v>1021.2</v>
      </c>
      <c r="G77" s="367"/>
      <c r="H77" s="371"/>
      <c r="I77" s="362">
        <f t="shared" si="42"/>
        <v>590.4</v>
      </c>
      <c r="J77" s="371">
        <v>577.4</v>
      </c>
      <c r="K77" s="371">
        <v>218.5</v>
      </c>
      <c r="L77" s="371">
        <v>79.900000000000006</v>
      </c>
      <c r="M77" s="371">
        <v>13</v>
      </c>
      <c r="N77" s="362">
        <f t="shared" si="43"/>
        <v>1836.1999999999998</v>
      </c>
      <c r="O77" s="345"/>
      <c r="P77" s="395"/>
      <c r="Q77" s="395" t="s">
        <v>4366</v>
      </c>
      <c r="R77" s="400" t="s">
        <v>3186</v>
      </c>
      <c r="S77" s="371">
        <f t="shared" si="44"/>
        <v>1692.3000000000002</v>
      </c>
      <c r="T77" s="371">
        <v>1692.3000000000002</v>
      </c>
      <c r="U77" s="401">
        <v>1241.9999999999998</v>
      </c>
      <c r="V77" s="371"/>
      <c r="W77" s="371"/>
      <c r="X77" s="371">
        <f t="shared" si="45"/>
        <v>422.3</v>
      </c>
      <c r="Y77" s="371">
        <v>422.3</v>
      </c>
      <c r="Z77" s="371">
        <v>96.5</v>
      </c>
      <c r="AA77" s="371">
        <v>51.3</v>
      </c>
      <c r="AB77" s="371"/>
      <c r="AC77" s="371">
        <f t="shared" si="46"/>
        <v>2114.6000000000004</v>
      </c>
      <c r="AE77" s="395"/>
      <c r="AF77" s="395" t="s">
        <v>4366</v>
      </c>
      <c r="AG77" s="400" t="s">
        <v>3186</v>
      </c>
      <c r="AH77" s="371">
        <f t="shared" si="47"/>
        <v>2114.6000000000004</v>
      </c>
      <c r="AI77" s="368">
        <f t="shared" si="48"/>
        <v>1692.3000000000002</v>
      </c>
      <c r="AJ77" s="368">
        <f t="shared" si="49"/>
        <v>422.3</v>
      </c>
      <c r="AK77" s="368">
        <f t="shared" si="50"/>
        <v>1836.1999999999998</v>
      </c>
      <c r="AL77" s="368">
        <f t="shared" si="51"/>
        <v>1245.8</v>
      </c>
      <c r="AM77" s="371">
        <f t="shared" si="52"/>
        <v>590.4</v>
      </c>
      <c r="AN77" s="368">
        <f t="shared" si="53"/>
        <v>-278.40000000000055</v>
      </c>
      <c r="AO77" s="368">
        <f t="shared" si="53"/>
        <v>-446.50000000000023</v>
      </c>
      <c r="AP77" s="368">
        <f t="shared" si="53"/>
        <v>168.09999999999997</v>
      </c>
      <c r="AQ77" s="360">
        <f t="shared" si="54"/>
        <v>20.399999999999999</v>
      </c>
      <c r="AR77" s="372">
        <f t="shared" si="40"/>
        <v>1266.2</v>
      </c>
    </row>
    <row r="78" spans="1:44" ht="31.5" x14ac:dyDescent="0.25">
      <c r="A78" s="395"/>
      <c r="B78" s="395" t="s">
        <v>4366</v>
      </c>
      <c r="C78" s="400" t="s">
        <v>3187</v>
      </c>
      <c r="D78" s="362">
        <f t="shared" si="41"/>
        <v>1477.6</v>
      </c>
      <c r="E78" s="367">
        <v>1477.6</v>
      </c>
      <c r="F78" s="371">
        <v>1211.0999999999999</v>
      </c>
      <c r="G78" s="367"/>
      <c r="H78" s="371"/>
      <c r="I78" s="362">
        <f t="shared" si="42"/>
        <v>547.1</v>
      </c>
      <c r="J78" s="371">
        <v>534.1</v>
      </c>
      <c r="K78" s="371">
        <v>259.2</v>
      </c>
      <c r="L78" s="371">
        <v>46.6</v>
      </c>
      <c r="M78" s="371">
        <v>13</v>
      </c>
      <c r="N78" s="362">
        <f t="shared" si="43"/>
        <v>2024.6999999999998</v>
      </c>
      <c r="O78" s="345"/>
      <c r="P78" s="395"/>
      <c r="Q78" s="395" t="s">
        <v>4366</v>
      </c>
      <c r="R78" s="400" t="s">
        <v>3187</v>
      </c>
      <c r="S78" s="371">
        <f t="shared" si="44"/>
        <v>1583.5</v>
      </c>
      <c r="T78" s="371">
        <v>1583.5</v>
      </c>
      <c r="U78" s="401">
        <v>1162.2</v>
      </c>
      <c r="V78" s="371"/>
      <c r="W78" s="371"/>
      <c r="X78" s="371">
        <f t="shared" si="45"/>
        <v>400.4</v>
      </c>
      <c r="Y78" s="371">
        <v>400.4</v>
      </c>
      <c r="Z78" s="371">
        <v>90.3</v>
      </c>
      <c r="AA78" s="371">
        <v>32.6</v>
      </c>
      <c r="AB78" s="371"/>
      <c r="AC78" s="371">
        <f t="shared" si="46"/>
        <v>1983.9</v>
      </c>
      <c r="AE78" s="395"/>
      <c r="AF78" s="395" t="s">
        <v>4366</v>
      </c>
      <c r="AG78" s="400" t="s">
        <v>3187</v>
      </c>
      <c r="AH78" s="371">
        <f t="shared" si="47"/>
        <v>1983.9</v>
      </c>
      <c r="AI78" s="368">
        <f t="shared" si="48"/>
        <v>1583.5</v>
      </c>
      <c r="AJ78" s="368">
        <f t="shared" si="49"/>
        <v>400.4</v>
      </c>
      <c r="AK78" s="368">
        <f t="shared" si="50"/>
        <v>2024.6999999999998</v>
      </c>
      <c r="AL78" s="368">
        <f t="shared" si="51"/>
        <v>1477.6</v>
      </c>
      <c r="AM78" s="371">
        <f t="shared" si="52"/>
        <v>547.1</v>
      </c>
      <c r="AN78" s="368">
        <f t="shared" si="53"/>
        <v>40.799999999999727</v>
      </c>
      <c r="AO78" s="368">
        <f t="shared" si="53"/>
        <v>-105.90000000000009</v>
      </c>
      <c r="AP78" s="368">
        <f t="shared" si="53"/>
        <v>146.70000000000005</v>
      </c>
      <c r="AQ78" s="360">
        <f t="shared" si="54"/>
        <v>24.2</v>
      </c>
      <c r="AR78" s="372">
        <f t="shared" si="40"/>
        <v>1501.8</v>
      </c>
    </row>
    <row r="79" spans="1:44" ht="31.5" x14ac:dyDescent="0.25">
      <c r="A79" s="395"/>
      <c r="B79" s="395" t="s">
        <v>4366</v>
      </c>
      <c r="C79" s="400" t="s">
        <v>3188</v>
      </c>
      <c r="D79" s="362">
        <f t="shared" si="41"/>
        <v>2221.1999999999998</v>
      </c>
      <c r="E79" s="367">
        <v>2221.1999999999998</v>
      </c>
      <c r="F79" s="371">
        <v>1820.8</v>
      </c>
      <c r="G79" s="367"/>
      <c r="H79" s="371"/>
      <c r="I79" s="362">
        <f t="shared" si="42"/>
        <v>887.40000000000009</v>
      </c>
      <c r="J79" s="371">
        <v>859.40000000000009</v>
      </c>
      <c r="K79" s="371">
        <v>389.6</v>
      </c>
      <c r="L79" s="371">
        <v>156.6</v>
      </c>
      <c r="M79" s="371">
        <v>28</v>
      </c>
      <c r="N79" s="362">
        <f t="shared" si="43"/>
        <v>3108.6</v>
      </c>
      <c r="O79" s="345"/>
      <c r="P79" s="395"/>
      <c r="Q79" s="395" t="s">
        <v>4366</v>
      </c>
      <c r="R79" s="400" t="s">
        <v>3188</v>
      </c>
      <c r="S79" s="371">
        <f t="shared" si="44"/>
        <v>1789.6</v>
      </c>
      <c r="T79" s="371">
        <v>1789.6</v>
      </c>
      <c r="U79" s="401">
        <v>1313.5</v>
      </c>
      <c r="V79" s="371"/>
      <c r="W79" s="371"/>
      <c r="X79" s="371">
        <f t="shared" si="45"/>
        <v>521</v>
      </c>
      <c r="Y79" s="371">
        <v>521</v>
      </c>
      <c r="Z79" s="371">
        <v>102</v>
      </c>
      <c r="AA79" s="371">
        <v>100.7</v>
      </c>
      <c r="AB79" s="371"/>
      <c r="AC79" s="371">
        <f t="shared" si="46"/>
        <v>2310.6</v>
      </c>
      <c r="AE79" s="395"/>
      <c r="AF79" s="395" t="s">
        <v>4366</v>
      </c>
      <c r="AG79" s="400" t="s">
        <v>3188</v>
      </c>
      <c r="AH79" s="371">
        <f t="shared" si="47"/>
        <v>2310.6</v>
      </c>
      <c r="AI79" s="368">
        <f t="shared" si="48"/>
        <v>1789.6</v>
      </c>
      <c r="AJ79" s="368">
        <f t="shared" si="49"/>
        <v>521</v>
      </c>
      <c r="AK79" s="368">
        <f t="shared" si="50"/>
        <v>3108.6</v>
      </c>
      <c r="AL79" s="368">
        <f t="shared" si="51"/>
        <v>2221.1999999999998</v>
      </c>
      <c r="AM79" s="371">
        <f t="shared" si="52"/>
        <v>887.40000000000009</v>
      </c>
      <c r="AN79" s="368">
        <f t="shared" si="53"/>
        <v>798</v>
      </c>
      <c r="AO79" s="368">
        <f t="shared" si="53"/>
        <v>431.59999999999991</v>
      </c>
      <c r="AP79" s="368">
        <f t="shared" si="53"/>
        <v>366.40000000000009</v>
      </c>
      <c r="AQ79" s="360">
        <f t="shared" si="54"/>
        <v>36.4</v>
      </c>
      <c r="AR79" s="372">
        <f t="shared" si="40"/>
        <v>2257.6</v>
      </c>
    </row>
    <row r="80" spans="1:44" ht="31.5" x14ac:dyDescent="0.25">
      <c r="A80" s="395"/>
      <c r="B80" s="395" t="s">
        <v>4366</v>
      </c>
      <c r="C80" s="400" t="s">
        <v>3189</v>
      </c>
      <c r="D80" s="362">
        <f t="shared" si="41"/>
        <v>1881.1000000000001</v>
      </c>
      <c r="E80" s="367">
        <v>1881.1000000000001</v>
      </c>
      <c r="F80" s="371">
        <v>1542</v>
      </c>
      <c r="G80" s="367"/>
      <c r="H80" s="371"/>
      <c r="I80" s="362">
        <f t="shared" si="42"/>
        <v>1022.8999999999999</v>
      </c>
      <c r="J80" s="371">
        <v>869.89999999999986</v>
      </c>
      <c r="K80" s="371">
        <v>329.9</v>
      </c>
      <c r="L80" s="371">
        <v>238.7</v>
      </c>
      <c r="M80" s="371">
        <v>153</v>
      </c>
      <c r="N80" s="362">
        <f t="shared" si="43"/>
        <v>2904</v>
      </c>
      <c r="O80" s="345"/>
      <c r="P80" s="395"/>
      <c r="Q80" s="395" t="s">
        <v>4366</v>
      </c>
      <c r="R80" s="400" t="s">
        <v>3189</v>
      </c>
      <c r="S80" s="371">
        <f t="shared" si="44"/>
        <v>1732.6000000000001</v>
      </c>
      <c r="T80" s="371">
        <v>1732.6000000000001</v>
      </c>
      <c r="U80" s="371">
        <v>1271.6000000000001</v>
      </c>
      <c r="V80" s="371"/>
      <c r="W80" s="371"/>
      <c r="X80" s="371">
        <f t="shared" si="45"/>
        <v>483.7</v>
      </c>
      <c r="Y80" s="371">
        <v>483.7</v>
      </c>
      <c r="Z80" s="371">
        <v>98.800000000000011</v>
      </c>
      <c r="AA80" s="371">
        <v>125</v>
      </c>
      <c r="AB80" s="371"/>
      <c r="AC80" s="371">
        <f t="shared" si="46"/>
        <v>2216.3000000000002</v>
      </c>
      <c r="AE80" s="395"/>
      <c r="AF80" s="395" t="s">
        <v>4366</v>
      </c>
      <c r="AG80" s="400" t="s">
        <v>3189</v>
      </c>
      <c r="AH80" s="371">
        <f t="shared" si="47"/>
        <v>2216.3000000000002</v>
      </c>
      <c r="AI80" s="368">
        <f t="shared" si="48"/>
        <v>1732.6000000000001</v>
      </c>
      <c r="AJ80" s="368">
        <f t="shared" si="49"/>
        <v>483.7</v>
      </c>
      <c r="AK80" s="368">
        <f t="shared" si="50"/>
        <v>2904</v>
      </c>
      <c r="AL80" s="368">
        <f t="shared" si="51"/>
        <v>1881.1000000000001</v>
      </c>
      <c r="AM80" s="371">
        <f t="shared" si="52"/>
        <v>1022.8999999999999</v>
      </c>
      <c r="AN80" s="368">
        <f t="shared" si="53"/>
        <v>687.69999999999982</v>
      </c>
      <c r="AO80" s="368">
        <f t="shared" si="53"/>
        <v>148.5</v>
      </c>
      <c r="AP80" s="368">
        <f t="shared" si="53"/>
        <v>539.19999999999982</v>
      </c>
      <c r="AQ80" s="360">
        <f t="shared" si="54"/>
        <v>30.8</v>
      </c>
      <c r="AR80" s="372">
        <f t="shared" si="40"/>
        <v>1911.9</v>
      </c>
    </row>
    <row r="81" spans="1:44" ht="31.5" x14ac:dyDescent="0.25">
      <c r="A81" s="395"/>
      <c r="B81" s="395" t="s">
        <v>4366</v>
      </c>
      <c r="C81" s="400" t="s">
        <v>3190</v>
      </c>
      <c r="D81" s="362">
        <f t="shared" si="41"/>
        <v>3741.4</v>
      </c>
      <c r="E81" s="367">
        <v>3741.4</v>
      </c>
      <c r="F81" s="371">
        <v>3066.8</v>
      </c>
      <c r="G81" s="367"/>
      <c r="H81" s="371"/>
      <c r="I81" s="362">
        <f t="shared" si="42"/>
        <v>1665</v>
      </c>
      <c r="J81" s="371">
        <v>1530</v>
      </c>
      <c r="K81" s="371">
        <v>656.2</v>
      </c>
      <c r="L81" s="371">
        <v>213.1</v>
      </c>
      <c r="M81" s="371">
        <v>135</v>
      </c>
      <c r="N81" s="362">
        <f t="shared" si="43"/>
        <v>5406.4</v>
      </c>
      <c r="O81" s="345"/>
      <c r="P81" s="395"/>
      <c r="Q81" s="395" t="s">
        <v>4366</v>
      </c>
      <c r="R81" s="400" t="s">
        <v>3190</v>
      </c>
      <c r="S81" s="371">
        <f t="shared" si="44"/>
        <v>4584.0999999999995</v>
      </c>
      <c r="T81" s="371">
        <v>4584.0999999999995</v>
      </c>
      <c r="U81" s="401">
        <v>3364.4</v>
      </c>
      <c r="V81" s="371"/>
      <c r="W81" s="371"/>
      <c r="X81" s="371">
        <f t="shared" si="45"/>
        <v>903.1</v>
      </c>
      <c r="Y81" s="371">
        <v>903.1</v>
      </c>
      <c r="Z81" s="371">
        <v>261.20000000000005</v>
      </c>
      <c r="AA81" s="371">
        <v>118.4</v>
      </c>
      <c r="AB81" s="371"/>
      <c r="AC81" s="371">
        <f t="shared" si="46"/>
        <v>5487.2</v>
      </c>
      <c r="AE81" s="395"/>
      <c r="AF81" s="395" t="s">
        <v>4366</v>
      </c>
      <c r="AG81" s="400" t="s">
        <v>3190</v>
      </c>
      <c r="AH81" s="371">
        <f t="shared" si="47"/>
        <v>5487.2</v>
      </c>
      <c r="AI81" s="368">
        <f t="shared" si="48"/>
        <v>4584.0999999999995</v>
      </c>
      <c r="AJ81" s="368">
        <f t="shared" si="49"/>
        <v>903.1</v>
      </c>
      <c r="AK81" s="368">
        <f t="shared" si="50"/>
        <v>5406.4</v>
      </c>
      <c r="AL81" s="368">
        <f t="shared" si="51"/>
        <v>3741.4</v>
      </c>
      <c r="AM81" s="371">
        <f t="shared" si="52"/>
        <v>1665</v>
      </c>
      <c r="AN81" s="368">
        <f t="shared" si="53"/>
        <v>-80.800000000000182</v>
      </c>
      <c r="AO81" s="368">
        <f t="shared" si="53"/>
        <v>-842.69999999999936</v>
      </c>
      <c r="AP81" s="368">
        <f t="shared" si="53"/>
        <v>761.9</v>
      </c>
      <c r="AQ81" s="360">
        <f t="shared" si="54"/>
        <v>61.3</v>
      </c>
      <c r="AR81" s="372">
        <f t="shared" si="40"/>
        <v>3802.7000000000003</v>
      </c>
    </row>
    <row r="82" spans="1:44" ht="31.5" x14ac:dyDescent="0.25">
      <c r="A82" s="395"/>
      <c r="B82" s="395" t="s">
        <v>4366</v>
      </c>
      <c r="C82" s="400" t="s">
        <v>585</v>
      </c>
      <c r="D82" s="362">
        <f t="shared" si="41"/>
        <v>1530.9</v>
      </c>
      <c r="E82" s="367">
        <v>1530.9</v>
      </c>
      <c r="F82" s="371">
        <v>1254.9000000000001</v>
      </c>
      <c r="G82" s="367"/>
      <c r="H82" s="371"/>
      <c r="I82" s="362">
        <f t="shared" si="42"/>
        <v>594.70000000000005</v>
      </c>
      <c r="J82" s="371">
        <v>594.70000000000005</v>
      </c>
      <c r="K82" s="371">
        <v>268.5</v>
      </c>
      <c r="L82" s="371">
        <v>96</v>
      </c>
      <c r="M82" s="371"/>
      <c r="N82" s="362">
        <f t="shared" si="43"/>
        <v>2125.6000000000004</v>
      </c>
      <c r="O82" s="345"/>
      <c r="P82" s="395"/>
      <c r="Q82" s="395" t="s">
        <v>4366</v>
      </c>
      <c r="R82" s="400" t="s">
        <v>585</v>
      </c>
      <c r="S82" s="371">
        <f t="shared" si="44"/>
        <v>1530.1</v>
      </c>
      <c r="T82" s="371">
        <v>1530.1</v>
      </c>
      <c r="U82" s="401">
        <v>1122.8999999999999</v>
      </c>
      <c r="V82" s="371"/>
      <c r="W82" s="371"/>
      <c r="X82" s="371">
        <f t="shared" si="45"/>
        <v>382.5</v>
      </c>
      <c r="Y82" s="371">
        <v>382.5</v>
      </c>
      <c r="Z82" s="371">
        <v>87.2</v>
      </c>
      <c r="AA82" s="371">
        <v>66.400000000000006</v>
      </c>
      <c r="AB82" s="371"/>
      <c r="AC82" s="371">
        <f t="shared" si="46"/>
        <v>1912.6</v>
      </c>
      <c r="AE82" s="395"/>
      <c r="AF82" s="395" t="s">
        <v>4366</v>
      </c>
      <c r="AG82" s="400" t="s">
        <v>585</v>
      </c>
      <c r="AH82" s="371">
        <f t="shared" si="47"/>
        <v>1912.6</v>
      </c>
      <c r="AI82" s="368">
        <f t="shared" si="48"/>
        <v>1530.1</v>
      </c>
      <c r="AJ82" s="368">
        <f t="shared" si="49"/>
        <v>382.5</v>
      </c>
      <c r="AK82" s="368">
        <f t="shared" si="50"/>
        <v>2125.6000000000004</v>
      </c>
      <c r="AL82" s="368">
        <f t="shared" si="51"/>
        <v>1530.9</v>
      </c>
      <c r="AM82" s="371">
        <f t="shared" si="52"/>
        <v>594.70000000000005</v>
      </c>
      <c r="AN82" s="368">
        <f t="shared" si="53"/>
        <v>213.00000000000045</v>
      </c>
      <c r="AO82" s="368">
        <f t="shared" si="53"/>
        <v>0.8000000000001819</v>
      </c>
      <c r="AP82" s="368">
        <f t="shared" si="53"/>
        <v>212.20000000000005</v>
      </c>
      <c r="AQ82" s="360">
        <f t="shared" si="54"/>
        <v>25.1</v>
      </c>
      <c r="AR82" s="372">
        <f t="shared" si="40"/>
        <v>1556</v>
      </c>
    </row>
    <row r="83" spans="1:44" ht="31.5" x14ac:dyDescent="0.25">
      <c r="A83" s="395"/>
      <c r="B83" s="395" t="s">
        <v>4366</v>
      </c>
      <c r="C83" s="400" t="s">
        <v>586</v>
      </c>
      <c r="D83" s="362">
        <f t="shared" si="41"/>
        <v>2638.2</v>
      </c>
      <c r="E83" s="367">
        <v>2638.2</v>
      </c>
      <c r="F83" s="371">
        <v>2162.5</v>
      </c>
      <c r="G83" s="367"/>
      <c r="H83" s="371"/>
      <c r="I83" s="362">
        <f t="shared" si="42"/>
        <v>1104.5999999999999</v>
      </c>
      <c r="J83" s="371">
        <v>1078.5999999999999</v>
      </c>
      <c r="K83" s="371">
        <v>462.6</v>
      </c>
      <c r="L83" s="371">
        <v>170.5</v>
      </c>
      <c r="M83" s="371">
        <v>26</v>
      </c>
      <c r="N83" s="362">
        <f t="shared" si="43"/>
        <v>3742.7999999999997</v>
      </c>
      <c r="O83" s="345"/>
      <c r="P83" s="395"/>
      <c r="Q83" s="395" t="s">
        <v>4366</v>
      </c>
      <c r="R83" s="400" t="s">
        <v>586</v>
      </c>
      <c r="S83" s="371">
        <f t="shared" si="44"/>
        <v>2448.9</v>
      </c>
      <c r="T83" s="371">
        <v>2448.9</v>
      </c>
      <c r="U83" s="401">
        <v>1797.4</v>
      </c>
      <c r="V83" s="371"/>
      <c r="W83" s="371"/>
      <c r="X83" s="371">
        <f t="shared" si="45"/>
        <v>652.19999999999993</v>
      </c>
      <c r="Y83" s="371">
        <v>652.19999999999993</v>
      </c>
      <c r="Z83" s="371">
        <v>139.6</v>
      </c>
      <c r="AA83" s="371">
        <v>97.4</v>
      </c>
      <c r="AB83" s="371"/>
      <c r="AC83" s="371">
        <f t="shared" si="46"/>
        <v>3101.1</v>
      </c>
      <c r="AE83" s="395"/>
      <c r="AF83" s="395" t="s">
        <v>4366</v>
      </c>
      <c r="AG83" s="400" t="s">
        <v>586</v>
      </c>
      <c r="AH83" s="371">
        <f t="shared" si="47"/>
        <v>3101.1</v>
      </c>
      <c r="AI83" s="368">
        <f t="shared" si="48"/>
        <v>2448.9</v>
      </c>
      <c r="AJ83" s="368">
        <f t="shared" si="49"/>
        <v>652.19999999999993</v>
      </c>
      <c r="AK83" s="368">
        <f t="shared" si="50"/>
        <v>3742.7999999999997</v>
      </c>
      <c r="AL83" s="368">
        <f t="shared" si="51"/>
        <v>2638.2</v>
      </c>
      <c r="AM83" s="371">
        <f t="shared" si="52"/>
        <v>1104.5999999999999</v>
      </c>
      <c r="AN83" s="368">
        <f t="shared" si="53"/>
        <v>641.69999999999982</v>
      </c>
      <c r="AO83" s="368">
        <f t="shared" si="53"/>
        <v>189.29999999999973</v>
      </c>
      <c r="AP83" s="368">
        <f t="shared" si="53"/>
        <v>452.4</v>
      </c>
      <c r="AQ83" s="360">
        <f t="shared" si="54"/>
        <v>43.3</v>
      </c>
      <c r="AR83" s="372">
        <f t="shared" si="40"/>
        <v>2681.5</v>
      </c>
    </row>
    <row r="84" spans="1:44" ht="31.5" x14ac:dyDescent="0.25">
      <c r="A84" s="395"/>
      <c r="B84" s="395" t="s">
        <v>4366</v>
      </c>
      <c r="C84" s="400" t="s">
        <v>587</v>
      </c>
      <c r="D84" s="362">
        <f t="shared" si="41"/>
        <v>1099.5</v>
      </c>
      <c r="E84" s="367">
        <v>1099.5</v>
      </c>
      <c r="F84" s="371">
        <v>901.2</v>
      </c>
      <c r="G84" s="367"/>
      <c r="H84" s="371"/>
      <c r="I84" s="362">
        <f t="shared" si="42"/>
        <v>466.20000000000005</v>
      </c>
      <c r="J84" s="371">
        <v>466.20000000000005</v>
      </c>
      <c r="K84" s="371">
        <v>192.9</v>
      </c>
      <c r="L84" s="371">
        <v>58.2</v>
      </c>
      <c r="M84" s="371"/>
      <c r="N84" s="362">
        <f t="shared" si="43"/>
        <v>1565.7</v>
      </c>
      <c r="O84" s="345"/>
      <c r="P84" s="395"/>
      <c r="Q84" s="395" t="s">
        <v>4366</v>
      </c>
      <c r="R84" s="400" t="s">
        <v>587</v>
      </c>
      <c r="S84" s="371">
        <f t="shared" si="44"/>
        <v>1558.7</v>
      </c>
      <c r="T84" s="371">
        <v>1558.7</v>
      </c>
      <c r="U84" s="401">
        <v>1144</v>
      </c>
      <c r="V84" s="371"/>
      <c r="W84" s="371"/>
      <c r="X84" s="371">
        <f t="shared" si="45"/>
        <v>362.09999999999997</v>
      </c>
      <c r="Y84" s="371">
        <v>362.09999999999997</v>
      </c>
      <c r="Z84" s="371">
        <v>88.8</v>
      </c>
      <c r="AA84" s="371">
        <v>48.9</v>
      </c>
      <c r="AB84" s="371"/>
      <c r="AC84" s="371">
        <f t="shared" si="46"/>
        <v>1920.8</v>
      </c>
      <c r="AE84" s="395"/>
      <c r="AF84" s="395" t="s">
        <v>4366</v>
      </c>
      <c r="AG84" s="400" t="s">
        <v>587</v>
      </c>
      <c r="AH84" s="371">
        <f t="shared" si="47"/>
        <v>1920.8</v>
      </c>
      <c r="AI84" s="368">
        <f t="shared" si="48"/>
        <v>1558.7</v>
      </c>
      <c r="AJ84" s="368">
        <f t="shared" si="49"/>
        <v>362.09999999999997</v>
      </c>
      <c r="AK84" s="368">
        <f t="shared" si="50"/>
        <v>1565.7</v>
      </c>
      <c r="AL84" s="368">
        <f t="shared" si="51"/>
        <v>1099.5</v>
      </c>
      <c r="AM84" s="371">
        <f t="shared" si="52"/>
        <v>466.20000000000005</v>
      </c>
      <c r="AN84" s="368">
        <f t="shared" si="53"/>
        <v>-355.09999999999991</v>
      </c>
      <c r="AO84" s="368">
        <f t="shared" si="53"/>
        <v>-459.20000000000005</v>
      </c>
      <c r="AP84" s="368">
        <f t="shared" si="53"/>
        <v>104.10000000000008</v>
      </c>
      <c r="AQ84" s="360">
        <f t="shared" si="54"/>
        <v>18</v>
      </c>
      <c r="AR84" s="372">
        <f t="shared" si="40"/>
        <v>1117.5</v>
      </c>
    </row>
    <row r="85" spans="1:44" ht="31.5" x14ac:dyDescent="0.25">
      <c r="A85" s="395"/>
      <c r="B85" s="395" t="s">
        <v>4366</v>
      </c>
      <c r="C85" s="400" t="s">
        <v>588</v>
      </c>
      <c r="D85" s="362">
        <f t="shared" si="41"/>
        <v>1974.4</v>
      </c>
      <c r="E85" s="367">
        <v>1974.4</v>
      </c>
      <c r="F85" s="371">
        <v>1618.4</v>
      </c>
      <c r="G85" s="367"/>
      <c r="H85" s="371"/>
      <c r="I85" s="362">
        <f t="shared" si="42"/>
        <v>875.59999999999991</v>
      </c>
      <c r="J85" s="371">
        <v>739.59999999999991</v>
      </c>
      <c r="K85" s="371">
        <v>346.2</v>
      </c>
      <c r="L85" s="371">
        <v>88.9</v>
      </c>
      <c r="M85" s="371">
        <v>136</v>
      </c>
      <c r="N85" s="362">
        <f t="shared" si="43"/>
        <v>2850</v>
      </c>
      <c r="O85" s="345"/>
      <c r="P85" s="395"/>
      <c r="Q85" s="395" t="s">
        <v>4366</v>
      </c>
      <c r="R85" s="400" t="s">
        <v>588</v>
      </c>
      <c r="S85" s="371">
        <f t="shared" si="44"/>
        <v>1611.3000000000002</v>
      </c>
      <c r="T85" s="371">
        <v>1611.3000000000002</v>
      </c>
      <c r="U85" s="401">
        <v>1182.5999999999999</v>
      </c>
      <c r="V85" s="371"/>
      <c r="W85" s="371"/>
      <c r="X85" s="371">
        <f t="shared" si="45"/>
        <v>429</v>
      </c>
      <c r="Y85" s="371">
        <v>429</v>
      </c>
      <c r="Z85" s="371">
        <v>91.8</v>
      </c>
      <c r="AA85" s="371">
        <v>121.6</v>
      </c>
      <c r="AB85" s="371"/>
      <c r="AC85" s="371">
        <f t="shared" si="46"/>
        <v>2040.3000000000002</v>
      </c>
      <c r="AE85" s="395"/>
      <c r="AF85" s="395" t="s">
        <v>4366</v>
      </c>
      <c r="AG85" s="400" t="s">
        <v>588</v>
      </c>
      <c r="AH85" s="371">
        <f t="shared" si="47"/>
        <v>2040.3000000000002</v>
      </c>
      <c r="AI85" s="368">
        <f t="shared" si="48"/>
        <v>1611.3000000000002</v>
      </c>
      <c r="AJ85" s="368">
        <f t="shared" si="49"/>
        <v>429</v>
      </c>
      <c r="AK85" s="368">
        <f t="shared" si="50"/>
        <v>2850</v>
      </c>
      <c r="AL85" s="368">
        <f t="shared" si="51"/>
        <v>1974.4</v>
      </c>
      <c r="AM85" s="371">
        <f t="shared" si="52"/>
        <v>875.59999999999991</v>
      </c>
      <c r="AN85" s="368">
        <f t="shared" si="53"/>
        <v>809.69999999999982</v>
      </c>
      <c r="AO85" s="368">
        <f t="shared" si="53"/>
        <v>363.09999999999991</v>
      </c>
      <c r="AP85" s="368">
        <f t="shared" si="53"/>
        <v>446.59999999999991</v>
      </c>
      <c r="AQ85" s="360">
        <f t="shared" si="54"/>
        <v>32.4</v>
      </c>
      <c r="AR85" s="372">
        <f t="shared" si="40"/>
        <v>2006.8000000000002</v>
      </c>
    </row>
    <row r="86" spans="1:44" ht="31.5" x14ac:dyDescent="0.25">
      <c r="A86" s="395"/>
      <c r="B86" s="395" t="s">
        <v>4366</v>
      </c>
      <c r="C86" s="400" t="s">
        <v>589</v>
      </c>
      <c r="D86" s="362">
        <f t="shared" si="41"/>
        <v>2020.3</v>
      </c>
      <c r="E86" s="367">
        <v>2020.3</v>
      </c>
      <c r="F86" s="371">
        <v>1656.1</v>
      </c>
      <c r="G86" s="367"/>
      <c r="H86" s="371"/>
      <c r="I86" s="362">
        <f t="shared" si="42"/>
        <v>897.59999999999991</v>
      </c>
      <c r="J86" s="371">
        <v>761.59999999999991</v>
      </c>
      <c r="K86" s="371">
        <v>354.4</v>
      </c>
      <c r="L86" s="371">
        <v>101</v>
      </c>
      <c r="M86" s="371">
        <v>136</v>
      </c>
      <c r="N86" s="362">
        <f t="shared" si="43"/>
        <v>2917.8999999999996</v>
      </c>
      <c r="O86" s="345"/>
      <c r="P86" s="395"/>
      <c r="Q86" s="395" t="s">
        <v>4366</v>
      </c>
      <c r="R86" s="400" t="s">
        <v>589</v>
      </c>
      <c r="S86" s="371">
        <f t="shared" si="44"/>
        <v>1686.8</v>
      </c>
      <c r="T86" s="371">
        <v>1686.8</v>
      </c>
      <c r="U86" s="401">
        <v>1238</v>
      </c>
      <c r="V86" s="371"/>
      <c r="W86" s="371"/>
      <c r="X86" s="371">
        <f t="shared" si="45"/>
        <v>464.20000000000005</v>
      </c>
      <c r="Y86" s="371">
        <v>464.20000000000005</v>
      </c>
      <c r="Z86" s="371">
        <v>96.100000000000009</v>
      </c>
      <c r="AA86" s="371">
        <v>89.4</v>
      </c>
      <c r="AB86" s="371"/>
      <c r="AC86" s="371">
        <f t="shared" si="46"/>
        <v>2151</v>
      </c>
      <c r="AE86" s="395"/>
      <c r="AF86" s="395" t="s">
        <v>4366</v>
      </c>
      <c r="AG86" s="400" t="s">
        <v>589</v>
      </c>
      <c r="AH86" s="371">
        <f t="shared" si="47"/>
        <v>2151</v>
      </c>
      <c r="AI86" s="368">
        <f t="shared" si="48"/>
        <v>1686.8</v>
      </c>
      <c r="AJ86" s="368">
        <f t="shared" si="49"/>
        <v>464.20000000000005</v>
      </c>
      <c r="AK86" s="368">
        <f t="shared" si="50"/>
        <v>2917.8999999999996</v>
      </c>
      <c r="AL86" s="368">
        <f t="shared" si="51"/>
        <v>2020.3</v>
      </c>
      <c r="AM86" s="371">
        <f t="shared" si="52"/>
        <v>897.59999999999991</v>
      </c>
      <c r="AN86" s="368">
        <f t="shared" si="53"/>
        <v>766.89999999999964</v>
      </c>
      <c r="AO86" s="368">
        <f t="shared" si="53"/>
        <v>333.5</v>
      </c>
      <c r="AP86" s="368">
        <f t="shared" si="53"/>
        <v>433.39999999999986</v>
      </c>
      <c r="AQ86" s="360">
        <f t="shared" si="54"/>
        <v>33.1</v>
      </c>
      <c r="AR86" s="372">
        <f t="shared" si="40"/>
        <v>2053.4</v>
      </c>
    </row>
    <row r="87" spans="1:44" ht="31.5" x14ac:dyDescent="0.25">
      <c r="A87" s="395"/>
      <c r="B87" s="395" t="s">
        <v>4366</v>
      </c>
      <c r="C87" s="400" t="s">
        <v>590</v>
      </c>
      <c r="D87" s="362">
        <f t="shared" si="41"/>
        <v>1958.7</v>
      </c>
      <c r="E87" s="367">
        <v>1958.7</v>
      </c>
      <c r="F87" s="371">
        <v>1605.6</v>
      </c>
      <c r="G87" s="367"/>
      <c r="H87" s="371"/>
      <c r="I87" s="362">
        <f t="shared" si="42"/>
        <v>771.5</v>
      </c>
      <c r="J87" s="371">
        <v>758.5</v>
      </c>
      <c r="K87" s="371">
        <v>343.6</v>
      </c>
      <c r="L87" s="371">
        <v>110.9</v>
      </c>
      <c r="M87" s="371">
        <v>13</v>
      </c>
      <c r="N87" s="362">
        <f t="shared" si="43"/>
        <v>2730.2</v>
      </c>
      <c r="O87" s="345"/>
      <c r="P87" s="395"/>
      <c r="Q87" s="395" t="s">
        <v>4366</v>
      </c>
      <c r="R87" s="400" t="s">
        <v>590</v>
      </c>
      <c r="S87" s="371">
        <f t="shared" si="44"/>
        <v>1634.6</v>
      </c>
      <c r="T87" s="371">
        <v>1634.6</v>
      </c>
      <c r="U87" s="401">
        <v>1199.6999999999998</v>
      </c>
      <c r="V87" s="371"/>
      <c r="W87" s="371"/>
      <c r="X87" s="371">
        <f t="shared" si="45"/>
        <v>440.1</v>
      </c>
      <c r="Y87" s="371">
        <v>440.1</v>
      </c>
      <c r="Z87" s="371">
        <v>93.2</v>
      </c>
      <c r="AA87" s="371">
        <v>63.6</v>
      </c>
      <c r="AB87" s="371"/>
      <c r="AC87" s="371">
        <f t="shared" si="46"/>
        <v>2074.6999999999998</v>
      </c>
      <c r="AE87" s="395"/>
      <c r="AF87" s="395" t="s">
        <v>4366</v>
      </c>
      <c r="AG87" s="400" t="s">
        <v>590</v>
      </c>
      <c r="AH87" s="371">
        <f t="shared" si="47"/>
        <v>2074.6999999999998</v>
      </c>
      <c r="AI87" s="368">
        <f t="shared" si="48"/>
        <v>1634.6</v>
      </c>
      <c r="AJ87" s="368">
        <f t="shared" si="49"/>
        <v>440.1</v>
      </c>
      <c r="AK87" s="368">
        <f t="shared" si="50"/>
        <v>2730.2</v>
      </c>
      <c r="AL87" s="368">
        <f t="shared" si="51"/>
        <v>1958.7</v>
      </c>
      <c r="AM87" s="371">
        <f t="shared" si="52"/>
        <v>771.5</v>
      </c>
      <c r="AN87" s="368">
        <f t="shared" si="53"/>
        <v>655.5</v>
      </c>
      <c r="AO87" s="368">
        <f t="shared" si="53"/>
        <v>324.10000000000014</v>
      </c>
      <c r="AP87" s="368">
        <f t="shared" si="53"/>
        <v>331.4</v>
      </c>
      <c r="AQ87" s="360">
        <f t="shared" si="54"/>
        <v>32.1</v>
      </c>
      <c r="AR87" s="372">
        <f t="shared" si="40"/>
        <v>1990.8</v>
      </c>
    </row>
    <row r="88" spans="1:44" ht="31.5" x14ac:dyDescent="0.25">
      <c r="A88" s="395"/>
      <c r="B88" s="395" t="s">
        <v>4366</v>
      </c>
      <c r="C88" s="400" t="s">
        <v>591</v>
      </c>
      <c r="D88" s="362">
        <f t="shared" si="41"/>
        <v>1987.9</v>
      </c>
      <c r="E88" s="367">
        <v>1987.9</v>
      </c>
      <c r="F88" s="371">
        <v>1629.5</v>
      </c>
      <c r="G88" s="367"/>
      <c r="H88" s="371"/>
      <c r="I88" s="362">
        <f t="shared" si="42"/>
        <v>974.2</v>
      </c>
      <c r="J88" s="371">
        <v>808.2</v>
      </c>
      <c r="K88" s="371">
        <v>348.6</v>
      </c>
      <c r="L88" s="371">
        <v>154.6</v>
      </c>
      <c r="M88" s="371">
        <v>166</v>
      </c>
      <c r="N88" s="362">
        <f t="shared" si="43"/>
        <v>2962.1000000000004</v>
      </c>
      <c r="O88" s="345"/>
      <c r="P88" s="395"/>
      <c r="Q88" s="395" t="s">
        <v>4366</v>
      </c>
      <c r="R88" s="400" t="s">
        <v>591</v>
      </c>
      <c r="S88" s="371">
        <f t="shared" si="44"/>
        <v>1614.7</v>
      </c>
      <c r="T88" s="371">
        <v>1614.7</v>
      </c>
      <c r="U88" s="401">
        <v>1185</v>
      </c>
      <c r="V88" s="371"/>
      <c r="W88" s="371"/>
      <c r="X88" s="371">
        <f t="shared" si="45"/>
        <v>526.09999999999991</v>
      </c>
      <c r="Y88" s="371">
        <v>526.09999999999991</v>
      </c>
      <c r="Z88" s="371">
        <v>92</v>
      </c>
      <c r="AA88" s="371">
        <v>85.9</v>
      </c>
      <c r="AB88" s="371"/>
      <c r="AC88" s="371">
        <f t="shared" si="46"/>
        <v>2140.8000000000002</v>
      </c>
      <c r="AE88" s="395"/>
      <c r="AF88" s="395" t="s">
        <v>4366</v>
      </c>
      <c r="AG88" s="400" t="s">
        <v>591</v>
      </c>
      <c r="AH88" s="371">
        <f t="shared" si="47"/>
        <v>2140.8000000000002</v>
      </c>
      <c r="AI88" s="368">
        <f t="shared" si="48"/>
        <v>1614.7</v>
      </c>
      <c r="AJ88" s="368">
        <f t="shared" si="49"/>
        <v>526.09999999999991</v>
      </c>
      <c r="AK88" s="368">
        <f t="shared" si="50"/>
        <v>2962.1000000000004</v>
      </c>
      <c r="AL88" s="368">
        <f t="shared" si="51"/>
        <v>1987.9</v>
      </c>
      <c r="AM88" s="371">
        <f t="shared" si="52"/>
        <v>974.2</v>
      </c>
      <c r="AN88" s="368">
        <f t="shared" si="53"/>
        <v>821.30000000000018</v>
      </c>
      <c r="AO88" s="368">
        <f t="shared" si="53"/>
        <v>373.20000000000005</v>
      </c>
      <c r="AP88" s="368">
        <f t="shared" si="53"/>
        <v>448.10000000000014</v>
      </c>
      <c r="AQ88" s="360">
        <f t="shared" si="54"/>
        <v>32.6</v>
      </c>
      <c r="AR88" s="372">
        <f t="shared" si="40"/>
        <v>2020.5</v>
      </c>
    </row>
    <row r="89" spans="1:44" ht="31.5" x14ac:dyDescent="0.25">
      <c r="A89" s="395"/>
      <c r="B89" s="395" t="s">
        <v>4366</v>
      </c>
      <c r="C89" s="400" t="s">
        <v>1833</v>
      </c>
      <c r="D89" s="362">
        <f t="shared" si="41"/>
        <v>2010.7</v>
      </c>
      <c r="E89" s="367">
        <v>2010.7</v>
      </c>
      <c r="F89" s="371">
        <v>1648.2</v>
      </c>
      <c r="G89" s="367"/>
      <c r="H89" s="371"/>
      <c r="I89" s="362">
        <f t="shared" si="42"/>
        <v>774.90000000000009</v>
      </c>
      <c r="J89" s="371">
        <v>761.90000000000009</v>
      </c>
      <c r="K89" s="371">
        <v>352.6</v>
      </c>
      <c r="L89" s="371">
        <v>103.5</v>
      </c>
      <c r="M89" s="371">
        <v>13</v>
      </c>
      <c r="N89" s="362">
        <f t="shared" si="43"/>
        <v>2785.6000000000004</v>
      </c>
      <c r="O89" s="345"/>
      <c r="P89" s="395"/>
      <c r="Q89" s="395" t="s">
        <v>4366</v>
      </c>
      <c r="R89" s="400" t="s">
        <v>1833</v>
      </c>
      <c r="S89" s="371">
        <f t="shared" si="44"/>
        <v>1576.9</v>
      </c>
      <c r="T89" s="371">
        <v>1576.9</v>
      </c>
      <c r="U89" s="371">
        <v>1157.3</v>
      </c>
      <c r="V89" s="371"/>
      <c r="W89" s="371"/>
      <c r="X89" s="371">
        <f t="shared" si="45"/>
        <v>470.2</v>
      </c>
      <c r="Y89" s="371">
        <v>470.2</v>
      </c>
      <c r="Z89" s="371">
        <v>89.8</v>
      </c>
      <c r="AA89" s="371">
        <v>63.5</v>
      </c>
      <c r="AB89" s="371"/>
      <c r="AC89" s="371">
        <f t="shared" si="46"/>
        <v>2047.1000000000001</v>
      </c>
      <c r="AE89" s="395"/>
      <c r="AF89" s="395" t="s">
        <v>4366</v>
      </c>
      <c r="AG89" s="400" t="s">
        <v>1833</v>
      </c>
      <c r="AH89" s="371">
        <f t="shared" si="47"/>
        <v>2047.1000000000001</v>
      </c>
      <c r="AI89" s="368">
        <f t="shared" si="48"/>
        <v>1576.9</v>
      </c>
      <c r="AJ89" s="368">
        <f t="shared" si="49"/>
        <v>470.2</v>
      </c>
      <c r="AK89" s="368">
        <f t="shared" si="50"/>
        <v>2785.6000000000004</v>
      </c>
      <c r="AL89" s="368">
        <f t="shared" si="51"/>
        <v>2010.7</v>
      </c>
      <c r="AM89" s="371">
        <f t="shared" si="52"/>
        <v>774.90000000000009</v>
      </c>
      <c r="AN89" s="368">
        <f t="shared" si="53"/>
        <v>738.50000000000023</v>
      </c>
      <c r="AO89" s="368">
        <f t="shared" si="53"/>
        <v>433.79999999999995</v>
      </c>
      <c r="AP89" s="368">
        <f t="shared" si="53"/>
        <v>304.7000000000001</v>
      </c>
      <c r="AQ89" s="360">
        <f t="shared" si="54"/>
        <v>33</v>
      </c>
      <c r="AR89" s="372">
        <f t="shared" si="40"/>
        <v>2043.7</v>
      </c>
    </row>
    <row r="90" spans="1:44" ht="31.5" x14ac:dyDescent="0.25">
      <c r="A90" s="395"/>
      <c r="B90" s="395" t="s">
        <v>4366</v>
      </c>
      <c r="C90" s="400" t="s">
        <v>1834</v>
      </c>
      <c r="D90" s="362">
        <f t="shared" si="41"/>
        <v>1557.7</v>
      </c>
      <c r="E90" s="367">
        <v>1557.7</v>
      </c>
      <c r="F90" s="371">
        <v>1276.8</v>
      </c>
      <c r="G90" s="367"/>
      <c r="H90" s="371"/>
      <c r="I90" s="362">
        <f t="shared" si="42"/>
        <v>689.5</v>
      </c>
      <c r="J90" s="371">
        <v>689.5</v>
      </c>
      <c r="K90" s="371">
        <v>273.10000000000002</v>
      </c>
      <c r="L90" s="371">
        <v>126.5</v>
      </c>
      <c r="M90" s="371"/>
      <c r="N90" s="362">
        <f t="shared" si="43"/>
        <v>2247.1999999999998</v>
      </c>
      <c r="O90" s="345"/>
      <c r="P90" s="395"/>
      <c r="Q90" s="395" t="s">
        <v>4366</v>
      </c>
      <c r="R90" s="400" t="s">
        <v>1834</v>
      </c>
      <c r="S90" s="371">
        <f t="shared" si="44"/>
        <v>1733.3</v>
      </c>
      <c r="T90" s="371">
        <v>1733.3</v>
      </c>
      <c r="U90" s="401">
        <v>1272.3</v>
      </c>
      <c r="V90" s="371"/>
      <c r="W90" s="371"/>
      <c r="X90" s="371">
        <f t="shared" si="45"/>
        <v>413.2</v>
      </c>
      <c r="Y90" s="371">
        <v>413.2</v>
      </c>
      <c r="Z90" s="371">
        <v>98.7</v>
      </c>
      <c r="AA90" s="371">
        <v>72.599999999999994</v>
      </c>
      <c r="AB90" s="371"/>
      <c r="AC90" s="371">
        <f t="shared" si="46"/>
        <v>2146.5</v>
      </c>
      <c r="AE90" s="395"/>
      <c r="AF90" s="395" t="s">
        <v>4366</v>
      </c>
      <c r="AG90" s="400" t="s">
        <v>1834</v>
      </c>
      <c r="AH90" s="371">
        <f t="shared" si="47"/>
        <v>2146.5</v>
      </c>
      <c r="AI90" s="368">
        <f t="shared" si="48"/>
        <v>1733.3</v>
      </c>
      <c r="AJ90" s="368">
        <f t="shared" si="49"/>
        <v>413.2</v>
      </c>
      <c r="AK90" s="368">
        <f t="shared" si="50"/>
        <v>2247.1999999999998</v>
      </c>
      <c r="AL90" s="368">
        <f t="shared" si="51"/>
        <v>1557.7</v>
      </c>
      <c r="AM90" s="371">
        <f t="shared" si="52"/>
        <v>689.5</v>
      </c>
      <c r="AN90" s="368">
        <f t="shared" si="53"/>
        <v>100.69999999999982</v>
      </c>
      <c r="AO90" s="368">
        <f t="shared" si="53"/>
        <v>-175.59999999999991</v>
      </c>
      <c r="AP90" s="368">
        <f t="shared" si="53"/>
        <v>276.3</v>
      </c>
      <c r="AQ90" s="360">
        <f t="shared" si="54"/>
        <v>25.5</v>
      </c>
      <c r="AR90" s="372">
        <f t="shared" si="40"/>
        <v>1583.2</v>
      </c>
    </row>
    <row r="91" spans="1:44" ht="31.5" x14ac:dyDescent="0.25">
      <c r="A91" s="395"/>
      <c r="B91" s="395" t="s">
        <v>4366</v>
      </c>
      <c r="C91" s="400" t="s">
        <v>1835</v>
      </c>
      <c r="D91" s="362">
        <f t="shared" si="41"/>
        <v>2165.1999999999998</v>
      </c>
      <c r="E91" s="367">
        <v>2165.1999999999998</v>
      </c>
      <c r="F91" s="371">
        <v>1774.7</v>
      </c>
      <c r="G91" s="367"/>
      <c r="H91" s="371"/>
      <c r="I91" s="362">
        <f t="shared" si="42"/>
        <v>936.5</v>
      </c>
      <c r="J91" s="371">
        <v>921.5</v>
      </c>
      <c r="K91" s="371">
        <v>379.7</v>
      </c>
      <c r="L91" s="371">
        <v>112.9</v>
      </c>
      <c r="M91" s="371">
        <v>15</v>
      </c>
      <c r="N91" s="362">
        <f t="shared" si="43"/>
        <v>3101.7</v>
      </c>
      <c r="O91" s="345"/>
      <c r="P91" s="395"/>
      <c r="Q91" s="395" t="s">
        <v>4366</v>
      </c>
      <c r="R91" s="400" t="s">
        <v>1835</v>
      </c>
      <c r="S91" s="371">
        <f t="shared" si="44"/>
        <v>3392.6000000000004</v>
      </c>
      <c r="T91" s="371">
        <v>3392.6000000000004</v>
      </c>
      <c r="U91" s="401">
        <v>2489.9</v>
      </c>
      <c r="V91" s="371"/>
      <c r="W91" s="371"/>
      <c r="X91" s="371">
        <f t="shared" si="45"/>
        <v>817.2</v>
      </c>
      <c r="Y91" s="371">
        <v>817.2</v>
      </c>
      <c r="Z91" s="371">
        <v>193.3</v>
      </c>
      <c r="AA91" s="371">
        <v>90.7</v>
      </c>
      <c r="AB91" s="371"/>
      <c r="AC91" s="371">
        <f t="shared" si="46"/>
        <v>4209.8</v>
      </c>
      <c r="AE91" s="395"/>
      <c r="AF91" s="395" t="s">
        <v>4366</v>
      </c>
      <c r="AG91" s="400" t="s">
        <v>1835</v>
      </c>
      <c r="AH91" s="371">
        <f t="shared" si="47"/>
        <v>4209.8</v>
      </c>
      <c r="AI91" s="368">
        <f t="shared" si="48"/>
        <v>3392.6000000000004</v>
      </c>
      <c r="AJ91" s="368">
        <f t="shared" si="49"/>
        <v>817.2</v>
      </c>
      <c r="AK91" s="368">
        <f t="shared" si="50"/>
        <v>3101.7</v>
      </c>
      <c r="AL91" s="368">
        <f t="shared" si="51"/>
        <v>2165.1999999999998</v>
      </c>
      <c r="AM91" s="371">
        <f t="shared" si="52"/>
        <v>936.5</v>
      </c>
      <c r="AN91" s="368">
        <f t="shared" si="53"/>
        <v>-1108.1000000000004</v>
      </c>
      <c r="AO91" s="368">
        <f t="shared" si="53"/>
        <v>-1227.4000000000005</v>
      </c>
      <c r="AP91" s="368">
        <f t="shared" si="53"/>
        <v>119.29999999999995</v>
      </c>
      <c r="AQ91" s="360">
        <f t="shared" si="54"/>
        <v>35.5</v>
      </c>
      <c r="AR91" s="372">
        <f t="shared" si="40"/>
        <v>2200.6999999999998</v>
      </c>
    </row>
    <row r="92" spans="1:44" ht="31.5" x14ac:dyDescent="0.25">
      <c r="A92" s="395"/>
      <c r="B92" s="395" t="s">
        <v>4366</v>
      </c>
      <c r="C92" s="400" t="s">
        <v>1836</v>
      </c>
      <c r="D92" s="362">
        <f t="shared" si="41"/>
        <v>3634.1</v>
      </c>
      <c r="E92" s="367">
        <v>3634.1</v>
      </c>
      <c r="F92" s="371">
        <v>2978.9</v>
      </c>
      <c r="G92" s="367"/>
      <c r="H92" s="371"/>
      <c r="I92" s="362">
        <f t="shared" si="42"/>
        <v>1520.1</v>
      </c>
      <c r="J92" s="371">
        <v>1411.1</v>
      </c>
      <c r="K92" s="371">
        <v>637.20000000000005</v>
      </c>
      <c r="L92" s="371">
        <v>175.8</v>
      </c>
      <c r="M92" s="371">
        <v>109</v>
      </c>
      <c r="N92" s="362">
        <f t="shared" si="43"/>
        <v>5154.2</v>
      </c>
      <c r="O92" s="345"/>
      <c r="P92" s="395"/>
      <c r="Q92" s="395" t="s">
        <v>4366</v>
      </c>
      <c r="R92" s="400" t="s">
        <v>1836</v>
      </c>
      <c r="S92" s="371">
        <f t="shared" si="44"/>
        <v>2964.8</v>
      </c>
      <c r="T92" s="371">
        <v>2964.8</v>
      </c>
      <c r="U92" s="401">
        <v>2176</v>
      </c>
      <c r="V92" s="371"/>
      <c r="W92" s="371"/>
      <c r="X92" s="371">
        <f t="shared" si="45"/>
        <v>797.8</v>
      </c>
      <c r="Y92" s="371">
        <v>797.8</v>
      </c>
      <c r="Z92" s="371">
        <v>169</v>
      </c>
      <c r="AA92" s="371">
        <v>131.5</v>
      </c>
      <c r="AB92" s="371"/>
      <c r="AC92" s="371">
        <f t="shared" si="46"/>
        <v>3762.6000000000004</v>
      </c>
      <c r="AE92" s="395"/>
      <c r="AF92" s="395" t="s">
        <v>4366</v>
      </c>
      <c r="AG92" s="400" t="s">
        <v>1836</v>
      </c>
      <c r="AH92" s="371">
        <f t="shared" si="47"/>
        <v>3762.6000000000004</v>
      </c>
      <c r="AI92" s="368">
        <f t="shared" si="48"/>
        <v>2964.8</v>
      </c>
      <c r="AJ92" s="368">
        <f t="shared" si="49"/>
        <v>797.8</v>
      </c>
      <c r="AK92" s="368">
        <f t="shared" si="50"/>
        <v>5154.2</v>
      </c>
      <c r="AL92" s="368">
        <f t="shared" si="51"/>
        <v>3634.1</v>
      </c>
      <c r="AM92" s="371">
        <f t="shared" si="52"/>
        <v>1520.1</v>
      </c>
      <c r="AN92" s="368">
        <f t="shared" si="53"/>
        <v>1391.5999999999995</v>
      </c>
      <c r="AO92" s="368">
        <f t="shared" si="53"/>
        <v>669.29999999999973</v>
      </c>
      <c r="AP92" s="368">
        <f t="shared" si="53"/>
        <v>722.3</v>
      </c>
      <c r="AQ92" s="360">
        <f t="shared" si="54"/>
        <v>59.6</v>
      </c>
      <c r="AR92" s="372">
        <f t="shared" si="40"/>
        <v>3693.7</v>
      </c>
    </row>
    <row r="93" spans="1:44" ht="31.5" x14ac:dyDescent="0.25">
      <c r="A93" s="395"/>
      <c r="B93" s="395" t="s">
        <v>4366</v>
      </c>
      <c r="C93" s="400" t="s">
        <v>1837</v>
      </c>
      <c r="D93" s="362">
        <f t="shared" si="41"/>
        <v>1585.3</v>
      </c>
      <c r="E93" s="367">
        <v>1585.3</v>
      </c>
      <c r="F93" s="371">
        <v>1299.5</v>
      </c>
      <c r="G93" s="367"/>
      <c r="H93" s="371"/>
      <c r="I93" s="362">
        <f t="shared" si="42"/>
        <v>604.9</v>
      </c>
      <c r="J93" s="371">
        <v>591.9</v>
      </c>
      <c r="K93" s="371">
        <v>278</v>
      </c>
      <c r="L93" s="371">
        <v>81.3</v>
      </c>
      <c r="M93" s="371">
        <v>13</v>
      </c>
      <c r="N93" s="362">
        <f t="shared" si="43"/>
        <v>2190.1999999999998</v>
      </c>
      <c r="O93" s="345"/>
      <c r="P93" s="395"/>
      <c r="Q93" s="395" t="s">
        <v>4366</v>
      </c>
      <c r="R93" s="400" t="s">
        <v>1837</v>
      </c>
      <c r="S93" s="371">
        <f t="shared" si="44"/>
        <v>1530.5</v>
      </c>
      <c r="T93" s="371">
        <v>1530.5</v>
      </c>
      <c r="U93" s="401">
        <v>1123.1999999999998</v>
      </c>
      <c r="V93" s="371"/>
      <c r="W93" s="371"/>
      <c r="X93" s="371">
        <f t="shared" si="45"/>
        <v>373.29999999999995</v>
      </c>
      <c r="Y93" s="371">
        <v>373.29999999999995</v>
      </c>
      <c r="Z93" s="371">
        <v>87.2</v>
      </c>
      <c r="AA93" s="371">
        <v>46</v>
      </c>
      <c r="AB93" s="371"/>
      <c r="AC93" s="371">
        <f t="shared" si="46"/>
        <v>1903.8</v>
      </c>
      <c r="AE93" s="395"/>
      <c r="AF93" s="395" t="s">
        <v>4366</v>
      </c>
      <c r="AG93" s="400" t="s">
        <v>1837</v>
      </c>
      <c r="AH93" s="371">
        <f t="shared" si="47"/>
        <v>1903.8</v>
      </c>
      <c r="AI93" s="368">
        <f t="shared" si="48"/>
        <v>1530.5</v>
      </c>
      <c r="AJ93" s="368">
        <f t="shared" si="49"/>
        <v>373.29999999999995</v>
      </c>
      <c r="AK93" s="368">
        <f t="shared" si="50"/>
        <v>2190.1999999999998</v>
      </c>
      <c r="AL93" s="368">
        <f t="shared" si="51"/>
        <v>1585.3</v>
      </c>
      <c r="AM93" s="371">
        <f t="shared" si="52"/>
        <v>604.9</v>
      </c>
      <c r="AN93" s="368">
        <f t="shared" si="53"/>
        <v>286.39999999999986</v>
      </c>
      <c r="AO93" s="368">
        <f t="shared" si="53"/>
        <v>54.799999999999955</v>
      </c>
      <c r="AP93" s="368">
        <f t="shared" si="53"/>
        <v>231.60000000000002</v>
      </c>
      <c r="AQ93" s="360">
        <f t="shared" si="54"/>
        <v>26</v>
      </c>
      <c r="AR93" s="372">
        <f t="shared" si="40"/>
        <v>1611.3</v>
      </c>
    </row>
    <row r="94" spans="1:44" ht="31.5" x14ac:dyDescent="0.25">
      <c r="A94" s="395"/>
      <c r="B94" s="395" t="s">
        <v>4366</v>
      </c>
      <c r="C94" s="400" t="s">
        <v>1838</v>
      </c>
      <c r="D94" s="362">
        <f t="shared" si="41"/>
        <v>1633.6</v>
      </c>
      <c r="E94" s="367">
        <v>1633.6</v>
      </c>
      <c r="F94" s="371">
        <v>1339</v>
      </c>
      <c r="G94" s="367"/>
      <c r="H94" s="371"/>
      <c r="I94" s="362">
        <f t="shared" si="42"/>
        <v>592.9</v>
      </c>
      <c r="J94" s="371">
        <v>592.9</v>
      </c>
      <c r="K94" s="371">
        <v>286.39999999999998</v>
      </c>
      <c r="L94" s="371">
        <v>72.7</v>
      </c>
      <c r="M94" s="371"/>
      <c r="N94" s="362">
        <f t="shared" si="43"/>
        <v>2226.5</v>
      </c>
      <c r="O94" s="345"/>
      <c r="P94" s="395"/>
      <c r="Q94" s="395" t="s">
        <v>4366</v>
      </c>
      <c r="R94" s="400" t="s">
        <v>1838</v>
      </c>
      <c r="S94" s="371">
        <f t="shared" si="44"/>
        <v>1711.8</v>
      </c>
      <c r="T94" s="371">
        <v>1711.8</v>
      </c>
      <c r="U94" s="401">
        <v>1256.3</v>
      </c>
      <c r="V94" s="371"/>
      <c r="W94" s="371"/>
      <c r="X94" s="371">
        <f t="shared" si="45"/>
        <v>434.1</v>
      </c>
      <c r="Y94" s="371">
        <v>434.1</v>
      </c>
      <c r="Z94" s="371">
        <v>97.5</v>
      </c>
      <c r="AA94" s="371">
        <v>52.3</v>
      </c>
      <c r="AB94" s="371"/>
      <c r="AC94" s="371">
        <f t="shared" si="46"/>
        <v>2145.9</v>
      </c>
      <c r="AE94" s="395"/>
      <c r="AF94" s="395" t="s">
        <v>4366</v>
      </c>
      <c r="AG94" s="400" t="s">
        <v>1838</v>
      </c>
      <c r="AH94" s="371">
        <f t="shared" si="47"/>
        <v>2145.9</v>
      </c>
      <c r="AI94" s="368">
        <f t="shared" si="48"/>
        <v>1711.8</v>
      </c>
      <c r="AJ94" s="368">
        <f t="shared" si="49"/>
        <v>434.1</v>
      </c>
      <c r="AK94" s="368">
        <f t="shared" si="50"/>
        <v>2226.5</v>
      </c>
      <c r="AL94" s="368">
        <f t="shared" si="51"/>
        <v>1633.6</v>
      </c>
      <c r="AM94" s="371">
        <f t="shared" si="52"/>
        <v>592.9</v>
      </c>
      <c r="AN94" s="368">
        <f t="shared" si="53"/>
        <v>80.599999999999909</v>
      </c>
      <c r="AO94" s="368">
        <f t="shared" si="53"/>
        <v>-78.200000000000045</v>
      </c>
      <c r="AP94" s="368">
        <f t="shared" si="53"/>
        <v>158.79999999999995</v>
      </c>
      <c r="AQ94" s="360">
        <f t="shared" si="54"/>
        <v>26.8</v>
      </c>
      <c r="AR94" s="372">
        <f t="shared" si="40"/>
        <v>1660.3999999999999</v>
      </c>
    </row>
    <row r="95" spans="1:44" ht="31.5" x14ac:dyDescent="0.25">
      <c r="A95" s="395"/>
      <c r="B95" s="395" t="s">
        <v>4366</v>
      </c>
      <c r="C95" s="400" t="s">
        <v>1839</v>
      </c>
      <c r="D95" s="362">
        <f t="shared" si="41"/>
        <v>1561.1</v>
      </c>
      <c r="E95" s="367">
        <v>1561.1</v>
      </c>
      <c r="F95" s="371">
        <v>1279.5999999999999</v>
      </c>
      <c r="G95" s="367"/>
      <c r="H95" s="371"/>
      <c r="I95" s="362">
        <f t="shared" si="42"/>
        <v>800.9</v>
      </c>
      <c r="J95" s="371">
        <v>664.9</v>
      </c>
      <c r="K95" s="371">
        <v>273.7</v>
      </c>
      <c r="L95" s="371">
        <v>101.2</v>
      </c>
      <c r="M95" s="371">
        <v>136</v>
      </c>
      <c r="N95" s="362">
        <f t="shared" si="43"/>
        <v>2362</v>
      </c>
      <c r="O95" s="345"/>
      <c r="P95" s="395"/>
      <c r="Q95" s="395" t="s">
        <v>4366</v>
      </c>
      <c r="R95" s="400" t="s">
        <v>1839</v>
      </c>
      <c r="S95" s="371">
        <f t="shared" si="44"/>
        <v>1656.9</v>
      </c>
      <c r="T95" s="371">
        <v>1656.9</v>
      </c>
      <c r="U95" s="401">
        <v>1216</v>
      </c>
      <c r="V95" s="371"/>
      <c r="W95" s="371"/>
      <c r="X95" s="371">
        <f t="shared" si="45"/>
        <v>493.40000000000009</v>
      </c>
      <c r="Y95" s="371">
        <v>493.40000000000009</v>
      </c>
      <c r="Z95" s="371">
        <v>94.4</v>
      </c>
      <c r="AA95" s="371">
        <v>64.7</v>
      </c>
      <c r="AB95" s="371"/>
      <c r="AC95" s="371">
        <f t="shared" si="46"/>
        <v>2150.3000000000002</v>
      </c>
      <c r="AE95" s="395"/>
      <c r="AF95" s="395" t="s">
        <v>4366</v>
      </c>
      <c r="AG95" s="400" t="s">
        <v>1839</v>
      </c>
      <c r="AH95" s="371">
        <f t="shared" si="47"/>
        <v>2150.3000000000002</v>
      </c>
      <c r="AI95" s="368">
        <f t="shared" si="48"/>
        <v>1656.9</v>
      </c>
      <c r="AJ95" s="368">
        <f t="shared" si="49"/>
        <v>493.40000000000009</v>
      </c>
      <c r="AK95" s="368">
        <f t="shared" si="50"/>
        <v>2362</v>
      </c>
      <c r="AL95" s="368">
        <f t="shared" si="51"/>
        <v>1561.1</v>
      </c>
      <c r="AM95" s="371">
        <f t="shared" si="52"/>
        <v>800.9</v>
      </c>
      <c r="AN95" s="368">
        <f t="shared" si="53"/>
        <v>211.69999999999982</v>
      </c>
      <c r="AO95" s="368">
        <f t="shared" si="53"/>
        <v>-95.800000000000182</v>
      </c>
      <c r="AP95" s="368">
        <f t="shared" si="53"/>
        <v>307.49999999999989</v>
      </c>
      <c r="AQ95" s="360">
        <f t="shared" si="54"/>
        <v>25.6</v>
      </c>
      <c r="AR95" s="372">
        <f t="shared" si="40"/>
        <v>1586.6999999999998</v>
      </c>
    </row>
    <row r="96" spans="1:44" ht="31.5" x14ac:dyDescent="0.25">
      <c r="A96" s="395"/>
      <c r="B96" s="395" t="s">
        <v>4366</v>
      </c>
      <c r="C96" s="400" t="s">
        <v>1840</v>
      </c>
      <c r="D96" s="362">
        <f t="shared" si="41"/>
        <v>1977.1</v>
      </c>
      <c r="E96" s="367">
        <v>1977.1</v>
      </c>
      <c r="F96" s="371">
        <v>1620.7</v>
      </c>
      <c r="G96" s="367"/>
      <c r="H96" s="371"/>
      <c r="I96" s="362">
        <f t="shared" si="42"/>
        <v>880.1</v>
      </c>
      <c r="J96" s="371">
        <v>731.1</v>
      </c>
      <c r="K96" s="371">
        <v>346.8</v>
      </c>
      <c r="L96" s="371">
        <v>79.599999999999994</v>
      </c>
      <c r="M96" s="371">
        <v>149</v>
      </c>
      <c r="N96" s="362">
        <f t="shared" si="43"/>
        <v>2857.2</v>
      </c>
      <c r="O96" s="345"/>
      <c r="P96" s="395"/>
      <c r="Q96" s="395" t="s">
        <v>4366</v>
      </c>
      <c r="R96" s="400" t="s">
        <v>1840</v>
      </c>
      <c r="S96" s="371">
        <f t="shared" si="44"/>
        <v>1551.7000000000003</v>
      </c>
      <c r="T96" s="371">
        <v>1551.7000000000003</v>
      </c>
      <c r="U96" s="401">
        <v>1138.9000000000001</v>
      </c>
      <c r="V96" s="371"/>
      <c r="W96" s="371"/>
      <c r="X96" s="371">
        <f t="shared" si="45"/>
        <v>442.7</v>
      </c>
      <c r="Y96" s="371">
        <v>442.7</v>
      </c>
      <c r="Z96" s="371">
        <v>88.399999999999991</v>
      </c>
      <c r="AA96" s="371">
        <v>51</v>
      </c>
      <c r="AB96" s="371"/>
      <c r="AC96" s="371">
        <f t="shared" si="46"/>
        <v>1994.4000000000003</v>
      </c>
      <c r="AE96" s="395"/>
      <c r="AF96" s="395" t="s">
        <v>4366</v>
      </c>
      <c r="AG96" s="400" t="s">
        <v>1840</v>
      </c>
      <c r="AH96" s="371">
        <f t="shared" si="47"/>
        <v>1994.4000000000003</v>
      </c>
      <c r="AI96" s="368">
        <f t="shared" si="48"/>
        <v>1551.7000000000003</v>
      </c>
      <c r="AJ96" s="368">
        <f t="shared" si="49"/>
        <v>442.7</v>
      </c>
      <c r="AK96" s="368">
        <f t="shared" si="50"/>
        <v>2857.2</v>
      </c>
      <c r="AL96" s="368">
        <f t="shared" si="51"/>
        <v>1977.1</v>
      </c>
      <c r="AM96" s="371">
        <f t="shared" si="52"/>
        <v>880.1</v>
      </c>
      <c r="AN96" s="368">
        <f t="shared" si="53"/>
        <v>862.7999999999995</v>
      </c>
      <c r="AO96" s="368">
        <f t="shared" si="53"/>
        <v>425.39999999999964</v>
      </c>
      <c r="AP96" s="368">
        <f t="shared" si="53"/>
        <v>437.40000000000003</v>
      </c>
      <c r="AQ96" s="360">
        <f t="shared" si="54"/>
        <v>32.4</v>
      </c>
      <c r="AR96" s="372">
        <f t="shared" si="40"/>
        <v>2009.5</v>
      </c>
    </row>
    <row r="97" spans="1:44" ht="31.5" x14ac:dyDescent="0.25">
      <c r="A97" s="395"/>
      <c r="B97" s="395" t="s">
        <v>4366</v>
      </c>
      <c r="C97" s="400" t="s">
        <v>1841</v>
      </c>
      <c r="D97" s="362">
        <f t="shared" si="41"/>
        <v>2354</v>
      </c>
      <c r="E97" s="367">
        <v>2354</v>
      </c>
      <c r="F97" s="371">
        <v>1929.6</v>
      </c>
      <c r="G97" s="367"/>
      <c r="H97" s="371"/>
      <c r="I97" s="362">
        <f t="shared" si="42"/>
        <v>1631.5</v>
      </c>
      <c r="J97" s="371">
        <v>1131.5</v>
      </c>
      <c r="K97" s="371">
        <v>413.8</v>
      </c>
      <c r="L97" s="371">
        <v>328.2</v>
      </c>
      <c r="M97" s="371">
        <v>500</v>
      </c>
      <c r="N97" s="362">
        <f t="shared" si="43"/>
        <v>3985.5</v>
      </c>
      <c r="O97" s="345"/>
      <c r="P97" s="395"/>
      <c r="Q97" s="395" t="s">
        <v>4366</v>
      </c>
      <c r="R97" s="400" t="s">
        <v>1841</v>
      </c>
      <c r="S97" s="371">
        <f t="shared" si="44"/>
        <v>3001</v>
      </c>
      <c r="T97" s="371">
        <v>3001</v>
      </c>
      <c r="U97" s="401">
        <v>2202.5000000000005</v>
      </c>
      <c r="V97" s="371"/>
      <c r="W97" s="371"/>
      <c r="X97" s="371">
        <f t="shared" si="45"/>
        <v>819.59999999999991</v>
      </c>
      <c r="Y97" s="371">
        <v>819.59999999999991</v>
      </c>
      <c r="Z97" s="371">
        <v>171</v>
      </c>
      <c r="AA97" s="371">
        <v>177.6</v>
      </c>
      <c r="AB97" s="371"/>
      <c r="AC97" s="371">
        <f t="shared" si="46"/>
        <v>3820.6</v>
      </c>
      <c r="AE97" s="395"/>
      <c r="AF97" s="395" t="s">
        <v>4366</v>
      </c>
      <c r="AG97" s="400" t="s">
        <v>1841</v>
      </c>
      <c r="AH97" s="371">
        <f t="shared" si="47"/>
        <v>3820.6</v>
      </c>
      <c r="AI97" s="368">
        <f t="shared" si="48"/>
        <v>3001</v>
      </c>
      <c r="AJ97" s="368">
        <f t="shared" si="49"/>
        <v>819.59999999999991</v>
      </c>
      <c r="AK97" s="368">
        <f t="shared" si="50"/>
        <v>3985.5</v>
      </c>
      <c r="AL97" s="368">
        <f t="shared" si="51"/>
        <v>2354</v>
      </c>
      <c r="AM97" s="371">
        <f t="shared" si="52"/>
        <v>1631.5</v>
      </c>
      <c r="AN97" s="368">
        <f t="shared" si="53"/>
        <v>164.90000000000009</v>
      </c>
      <c r="AO97" s="368">
        <f t="shared" si="53"/>
        <v>-647</v>
      </c>
      <c r="AP97" s="368">
        <f t="shared" si="53"/>
        <v>811.90000000000009</v>
      </c>
      <c r="AQ97" s="360">
        <f t="shared" si="54"/>
        <v>38.6</v>
      </c>
      <c r="AR97" s="372">
        <f t="shared" si="40"/>
        <v>2392.6</v>
      </c>
    </row>
    <row r="98" spans="1:44" ht="31.5" x14ac:dyDescent="0.25">
      <c r="A98" s="395"/>
      <c r="B98" s="395" t="s">
        <v>4366</v>
      </c>
      <c r="C98" s="400" t="s">
        <v>1842</v>
      </c>
      <c r="D98" s="362">
        <f t="shared" si="41"/>
        <v>1783.7</v>
      </c>
      <c r="E98" s="367">
        <v>1783.7</v>
      </c>
      <c r="F98" s="371">
        <v>1462.1</v>
      </c>
      <c r="G98" s="367"/>
      <c r="H98" s="371"/>
      <c r="I98" s="362">
        <f t="shared" si="42"/>
        <v>922.3</v>
      </c>
      <c r="J98" s="371">
        <v>759.3</v>
      </c>
      <c r="K98" s="371">
        <v>314.39999999999998</v>
      </c>
      <c r="L98" s="371">
        <v>153</v>
      </c>
      <c r="M98" s="371">
        <v>163</v>
      </c>
      <c r="N98" s="362">
        <f t="shared" si="43"/>
        <v>2706</v>
      </c>
      <c r="O98" s="345"/>
      <c r="P98" s="395"/>
      <c r="Q98" s="395" t="s">
        <v>4366</v>
      </c>
      <c r="R98" s="400" t="s">
        <v>1842</v>
      </c>
      <c r="S98" s="371">
        <f t="shared" si="44"/>
        <v>2321.7000000000003</v>
      </c>
      <c r="T98" s="371">
        <v>2321.7000000000003</v>
      </c>
      <c r="U98" s="401">
        <v>1704.0000000000002</v>
      </c>
      <c r="V98" s="371"/>
      <c r="W98" s="371"/>
      <c r="X98" s="371">
        <f t="shared" si="45"/>
        <v>474.20000000000005</v>
      </c>
      <c r="Y98" s="371">
        <v>474.20000000000005</v>
      </c>
      <c r="Z98" s="371">
        <v>132.30000000000001</v>
      </c>
      <c r="AA98" s="371">
        <v>71.3</v>
      </c>
      <c r="AB98" s="371"/>
      <c r="AC98" s="371">
        <f t="shared" si="46"/>
        <v>2795.9000000000005</v>
      </c>
      <c r="AE98" s="395"/>
      <c r="AF98" s="395" t="s">
        <v>4366</v>
      </c>
      <c r="AG98" s="400" t="s">
        <v>1842</v>
      </c>
      <c r="AH98" s="371">
        <f t="shared" si="47"/>
        <v>2795.9000000000005</v>
      </c>
      <c r="AI98" s="368">
        <f t="shared" si="48"/>
        <v>2321.7000000000003</v>
      </c>
      <c r="AJ98" s="368">
        <f t="shared" si="49"/>
        <v>474.20000000000005</v>
      </c>
      <c r="AK98" s="368">
        <f t="shared" si="50"/>
        <v>2706</v>
      </c>
      <c r="AL98" s="368">
        <f t="shared" si="51"/>
        <v>1783.7</v>
      </c>
      <c r="AM98" s="371">
        <f t="shared" si="52"/>
        <v>922.3</v>
      </c>
      <c r="AN98" s="368">
        <f t="shared" si="53"/>
        <v>-89.900000000000546</v>
      </c>
      <c r="AO98" s="368">
        <f t="shared" si="53"/>
        <v>-538.00000000000023</v>
      </c>
      <c r="AP98" s="368">
        <f t="shared" si="53"/>
        <v>448.09999999999991</v>
      </c>
      <c r="AQ98" s="360">
        <f t="shared" si="54"/>
        <v>29.2</v>
      </c>
      <c r="AR98" s="372">
        <f t="shared" si="40"/>
        <v>1812.9</v>
      </c>
    </row>
    <row r="99" spans="1:44" ht="31.5" x14ac:dyDescent="0.25">
      <c r="A99" s="395"/>
      <c r="B99" s="395" t="s">
        <v>4366</v>
      </c>
      <c r="C99" s="400" t="s">
        <v>1843</v>
      </c>
      <c r="D99" s="362">
        <f t="shared" si="41"/>
        <v>1644.6</v>
      </c>
      <c r="E99" s="367">
        <v>1644.6</v>
      </c>
      <c r="F99" s="371">
        <v>1348</v>
      </c>
      <c r="G99" s="367"/>
      <c r="H99" s="371"/>
      <c r="I99" s="362">
        <f t="shared" si="42"/>
        <v>884.7</v>
      </c>
      <c r="J99" s="371">
        <v>728.7</v>
      </c>
      <c r="K99" s="371">
        <v>289.2</v>
      </c>
      <c r="L99" s="371">
        <v>146.5</v>
      </c>
      <c r="M99" s="371">
        <v>156</v>
      </c>
      <c r="N99" s="362">
        <f t="shared" si="43"/>
        <v>2529.3000000000002</v>
      </c>
      <c r="O99" s="345"/>
      <c r="P99" s="395"/>
      <c r="Q99" s="395" t="s">
        <v>4366</v>
      </c>
      <c r="R99" s="400" t="s">
        <v>1843</v>
      </c>
      <c r="S99" s="371">
        <f t="shared" si="44"/>
        <v>1737.3</v>
      </c>
      <c r="T99" s="371">
        <v>1737.3</v>
      </c>
      <c r="U99" s="401">
        <v>1275</v>
      </c>
      <c r="V99" s="371"/>
      <c r="W99" s="371"/>
      <c r="X99" s="371">
        <f t="shared" si="45"/>
        <v>399.8</v>
      </c>
      <c r="Y99" s="371">
        <v>399.8</v>
      </c>
      <c r="Z99" s="371">
        <v>99</v>
      </c>
      <c r="AA99" s="371">
        <v>66.900000000000006</v>
      </c>
      <c r="AB99" s="371"/>
      <c r="AC99" s="371">
        <f t="shared" si="46"/>
        <v>2137.1</v>
      </c>
      <c r="AE99" s="395"/>
      <c r="AF99" s="395" t="s">
        <v>4366</v>
      </c>
      <c r="AG99" s="400" t="s">
        <v>1843</v>
      </c>
      <c r="AH99" s="371">
        <f t="shared" si="47"/>
        <v>2137.1</v>
      </c>
      <c r="AI99" s="368">
        <f t="shared" si="48"/>
        <v>1737.3</v>
      </c>
      <c r="AJ99" s="368">
        <f t="shared" si="49"/>
        <v>399.8</v>
      </c>
      <c r="AK99" s="368">
        <f t="shared" si="50"/>
        <v>2529.3000000000002</v>
      </c>
      <c r="AL99" s="368">
        <f t="shared" si="51"/>
        <v>1644.6</v>
      </c>
      <c r="AM99" s="371">
        <f t="shared" si="52"/>
        <v>884.7</v>
      </c>
      <c r="AN99" s="368">
        <f t="shared" si="53"/>
        <v>392.20000000000027</v>
      </c>
      <c r="AO99" s="368">
        <f t="shared" si="53"/>
        <v>-92.700000000000045</v>
      </c>
      <c r="AP99" s="368">
        <f t="shared" si="53"/>
        <v>484.90000000000003</v>
      </c>
      <c r="AQ99" s="360">
        <f t="shared" si="54"/>
        <v>27</v>
      </c>
      <c r="AR99" s="372">
        <f t="shared" si="40"/>
        <v>1671.6</v>
      </c>
    </row>
    <row r="100" spans="1:44" ht="31.5" x14ac:dyDescent="0.25">
      <c r="A100" s="395"/>
      <c r="B100" s="395" t="s">
        <v>4366</v>
      </c>
      <c r="C100" s="402" t="s">
        <v>1844</v>
      </c>
      <c r="D100" s="362">
        <f t="shared" si="41"/>
        <v>2179.8000000000002</v>
      </c>
      <c r="E100" s="367">
        <v>2179.8000000000002</v>
      </c>
      <c r="F100" s="371">
        <v>1786.8</v>
      </c>
      <c r="G100" s="367"/>
      <c r="H100" s="371"/>
      <c r="I100" s="362">
        <f t="shared" si="42"/>
        <v>1113</v>
      </c>
      <c r="J100" s="371">
        <v>950</v>
      </c>
      <c r="K100" s="371">
        <v>382.7</v>
      </c>
      <c r="L100" s="371">
        <v>176.5</v>
      </c>
      <c r="M100" s="371">
        <v>163</v>
      </c>
      <c r="N100" s="362">
        <f t="shared" si="43"/>
        <v>3292.8</v>
      </c>
      <c r="O100" s="345"/>
      <c r="P100" s="395"/>
      <c r="Q100" s="395" t="s">
        <v>4366</v>
      </c>
      <c r="R100" s="402" t="s">
        <v>1844</v>
      </c>
      <c r="S100" s="371">
        <f t="shared" si="44"/>
        <v>3087.2999999999997</v>
      </c>
      <c r="T100" s="371">
        <v>3087.2999999999997</v>
      </c>
      <c r="U100" s="371">
        <v>2265.9</v>
      </c>
      <c r="V100" s="371"/>
      <c r="W100" s="371"/>
      <c r="X100" s="371">
        <f t="shared" si="45"/>
        <v>661.4</v>
      </c>
      <c r="Y100" s="371">
        <v>661.4</v>
      </c>
      <c r="Z100" s="371">
        <v>175.9</v>
      </c>
      <c r="AA100" s="371">
        <v>108</v>
      </c>
      <c r="AB100" s="371"/>
      <c r="AC100" s="371">
        <f t="shared" si="46"/>
        <v>3748.7</v>
      </c>
      <c r="AE100" s="395"/>
      <c r="AF100" s="395" t="s">
        <v>4366</v>
      </c>
      <c r="AG100" s="402" t="s">
        <v>1844</v>
      </c>
      <c r="AH100" s="371">
        <f t="shared" si="47"/>
        <v>3748.7</v>
      </c>
      <c r="AI100" s="368">
        <f t="shared" si="48"/>
        <v>3087.2999999999997</v>
      </c>
      <c r="AJ100" s="368">
        <f t="shared" si="49"/>
        <v>661.4</v>
      </c>
      <c r="AK100" s="368">
        <f t="shared" si="50"/>
        <v>3292.8</v>
      </c>
      <c r="AL100" s="368">
        <f t="shared" si="51"/>
        <v>2179.8000000000002</v>
      </c>
      <c r="AM100" s="371">
        <f t="shared" si="52"/>
        <v>1113</v>
      </c>
      <c r="AN100" s="368">
        <f t="shared" si="53"/>
        <v>-455.89999999999964</v>
      </c>
      <c r="AO100" s="368">
        <f t="shared" si="53"/>
        <v>-907.49999999999955</v>
      </c>
      <c r="AP100" s="368">
        <f t="shared" si="53"/>
        <v>451.6</v>
      </c>
      <c r="AQ100" s="360">
        <f t="shared" si="54"/>
        <v>35.700000000000003</v>
      </c>
      <c r="AR100" s="372">
        <f t="shared" si="40"/>
        <v>2215.5</v>
      </c>
    </row>
    <row r="101" spans="1:44" ht="31.5" x14ac:dyDescent="0.25">
      <c r="A101" s="395"/>
      <c r="B101" s="395" t="s">
        <v>4366</v>
      </c>
      <c r="C101" s="402" t="s">
        <v>1845</v>
      </c>
      <c r="D101" s="362">
        <f t="shared" si="41"/>
        <v>2576.1</v>
      </c>
      <c r="E101" s="367">
        <v>2576.1</v>
      </c>
      <c r="F101" s="371">
        <v>2111.6</v>
      </c>
      <c r="G101" s="367"/>
      <c r="H101" s="371"/>
      <c r="I101" s="362">
        <f t="shared" si="42"/>
        <v>1260.5</v>
      </c>
      <c r="J101" s="371">
        <v>1009.5</v>
      </c>
      <c r="K101" s="371">
        <v>452.4</v>
      </c>
      <c r="L101" s="371">
        <v>67.3</v>
      </c>
      <c r="M101" s="371">
        <v>251</v>
      </c>
      <c r="N101" s="362">
        <f t="shared" si="43"/>
        <v>3836.6</v>
      </c>
      <c r="O101" s="345"/>
      <c r="P101" s="395"/>
      <c r="Q101" s="395" t="s">
        <v>4366</v>
      </c>
      <c r="R101" s="402" t="s">
        <v>1845</v>
      </c>
      <c r="S101" s="371">
        <f t="shared" si="44"/>
        <v>1863.2000000000003</v>
      </c>
      <c r="T101" s="371">
        <v>1863.2000000000003</v>
      </c>
      <c r="U101" s="371">
        <v>1367.4</v>
      </c>
      <c r="V101" s="371"/>
      <c r="W101" s="371"/>
      <c r="X101" s="371">
        <f t="shared" si="45"/>
        <v>402.8</v>
      </c>
      <c r="Y101" s="371">
        <v>402.8</v>
      </c>
      <c r="Z101" s="371">
        <v>106.2</v>
      </c>
      <c r="AA101" s="371">
        <v>28.4</v>
      </c>
      <c r="AB101" s="371"/>
      <c r="AC101" s="371">
        <f t="shared" si="46"/>
        <v>2266.0000000000005</v>
      </c>
      <c r="AE101" s="395"/>
      <c r="AF101" s="395" t="s">
        <v>4366</v>
      </c>
      <c r="AG101" s="402" t="s">
        <v>1845</v>
      </c>
      <c r="AH101" s="371">
        <f t="shared" si="47"/>
        <v>2266.0000000000005</v>
      </c>
      <c r="AI101" s="368">
        <f t="shared" si="48"/>
        <v>1863.2000000000003</v>
      </c>
      <c r="AJ101" s="368">
        <f t="shared" si="49"/>
        <v>402.8</v>
      </c>
      <c r="AK101" s="368">
        <f t="shared" si="50"/>
        <v>3836.6</v>
      </c>
      <c r="AL101" s="368">
        <f t="shared" si="51"/>
        <v>2576.1</v>
      </c>
      <c r="AM101" s="371">
        <f t="shared" si="52"/>
        <v>1260.5</v>
      </c>
      <c r="AN101" s="368">
        <f t="shared" si="53"/>
        <v>1570.5999999999995</v>
      </c>
      <c r="AO101" s="368">
        <f t="shared" si="53"/>
        <v>712.89999999999964</v>
      </c>
      <c r="AP101" s="368">
        <f t="shared" si="53"/>
        <v>857.7</v>
      </c>
      <c r="AQ101" s="360">
        <f t="shared" si="54"/>
        <v>42.2</v>
      </c>
      <c r="AR101" s="372">
        <f t="shared" si="40"/>
        <v>2618.2999999999997</v>
      </c>
    </row>
    <row r="102" spans="1:44" ht="31.5" x14ac:dyDescent="0.25">
      <c r="A102" s="395"/>
      <c r="B102" s="395" t="s">
        <v>4366</v>
      </c>
      <c r="C102" s="402" t="s">
        <v>1846</v>
      </c>
      <c r="D102" s="362">
        <f t="shared" si="41"/>
        <v>6412</v>
      </c>
      <c r="E102" s="367">
        <v>6412</v>
      </c>
      <c r="F102" s="371">
        <v>5255.9</v>
      </c>
      <c r="G102" s="367"/>
      <c r="H102" s="371"/>
      <c r="I102" s="362">
        <f t="shared" si="42"/>
        <v>3193.3</v>
      </c>
      <c r="J102" s="371">
        <v>2645.3</v>
      </c>
      <c r="K102" s="371">
        <v>1124.2</v>
      </c>
      <c r="L102" s="371">
        <v>245.5</v>
      </c>
      <c r="M102" s="371">
        <v>548</v>
      </c>
      <c r="N102" s="362">
        <f t="shared" si="43"/>
        <v>9605.2999999999993</v>
      </c>
      <c r="O102" s="345"/>
      <c r="P102" s="395"/>
      <c r="Q102" s="395" t="s">
        <v>4366</v>
      </c>
      <c r="R102" s="402" t="s">
        <v>1846</v>
      </c>
      <c r="S102" s="371">
        <f t="shared" si="44"/>
        <v>5215.2000000000007</v>
      </c>
      <c r="T102" s="371">
        <v>5215.2000000000007</v>
      </c>
      <c r="U102" s="371">
        <v>3827.7</v>
      </c>
      <c r="V102" s="371"/>
      <c r="W102" s="371"/>
      <c r="X102" s="371">
        <f t="shared" si="45"/>
        <v>1130.0000000000002</v>
      </c>
      <c r="Y102" s="371">
        <v>1130.0000000000002</v>
      </c>
      <c r="Z102" s="371">
        <v>297.2</v>
      </c>
      <c r="AA102" s="371">
        <v>193.3</v>
      </c>
      <c r="AB102" s="371"/>
      <c r="AC102" s="371">
        <f t="shared" si="46"/>
        <v>6345.2000000000007</v>
      </c>
      <c r="AE102" s="395"/>
      <c r="AF102" s="395" t="s">
        <v>4366</v>
      </c>
      <c r="AG102" s="402" t="s">
        <v>1846</v>
      </c>
      <c r="AH102" s="371">
        <f t="shared" si="47"/>
        <v>6345.2000000000007</v>
      </c>
      <c r="AI102" s="368">
        <f t="shared" si="48"/>
        <v>5215.2000000000007</v>
      </c>
      <c r="AJ102" s="368">
        <f t="shared" si="49"/>
        <v>1130.0000000000002</v>
      </c>
      <c r="AK102" s="368">
        <f t="shared" si="50"/>
        <v>9605.2999999999993</v>
      </c>
      <c r="AL102" s="368">
        <f t="shared" si="51"/>
        <v>6412</v>
      </c>
      <c r="AM102" s="371">
        <f t="shared" si="52"/>
        <v>3193.3</v>
      </c>
      <c r="AN102" s="368">
        <f t="shared" si="53"/>
        <v>3260.0999999999985</v>
      </c>
      <c r="AO102" s="368">
        <f t="shared" si="53"/>
        <v>1196.7999999999993</v>
      </c>
      <c r="AP102" s="368">
        <f t="shared" si="53"/>
        <v>2063.3000000000002</v>
      </c>
      <c r="AQ102" s="360">
        <f t="shared" si="54"/>
        <v>105.1</v>
      </c>
      <c r="AR102" s="372">
        <f t="shared" si="40"/>
        <v>6517.1</v>
      </c>
    </row>
    <row r="103" spans="1:44" ht="31.5" x14ac:dyDescent="0.25">
      <c r="A103" s="395"/>
      <c r="B103" s="395" t="s">
        <v>4366</v>
      </c>
      <c r="C103" s="402" t="s">
        <v>1847</v>
      </c>
      <c r="D103" s="362">
        <f t="shared" si="41"/>
        <v>1503.6</v>
      </c>
      <c r="E103" s="367">
        <v>1503.6</v>
      </c>
      <c r="F103" s="371">
        <v>1232.5</v>
      </c>
      <c r="G103" s="367"/>
      <c r="H103" s="371"/>
      <c r="I103" s="362">
        <f t="shared" si="42"/>
        <v>833.2</v>
      </c>
      <c r="J103" s="371">
        <v>670.2</v>
      </c>
      <c r="K103" s="371">
        <v>264</v>
      </c>
      <c r="L103" s="371">
        <v>112</v>
      </c>
      <c r="M103" s="371">
        <v>163</v>
      </c>
      <c r="N103" s="362">
        <f t="shared" si="43"/>
        <v>2336.8000000000002</v>
      </c>
      <c r="O103" s="345"/>
      <c r="P103" s="395"/>
      <c r="Q103" s="395" t="s">
        <v>4366</v>
      </c>
      <c r="R103" s="402" t="s">
        <v>1847</v>
      </c>
      <c r="S103" s="371">
        <f t="shared" si="44"/>
        <v>1448</v>
      </c>
      <c r="T103" s="371">
        <v>1448</v>
      </c>
      <c r="U103" s="371">
        <v>1062.7</v>
      </c>
      <c r="V103" s="371"/>
      <c r="W103" s="371"/>
      <c r="X103" s="371">
        <f t="shared" si="45"/>
        <v>423.3</v>
      </c>
      <c r="Y103" s="371">
        <v>423.3</v>
      </c>
      <c r="Z103" s="371">
        <v>82.5</v>
      </c>
      <c r="AA103" s="371">
        <v>62.9</v>
      </c>
      <c r="AB103" s="371"/>
      <c r="AC103" s="371">
        <f t="shared" si="46"/>
        <v>1871.3</v>
      </c>
      <c r="AE103" s="395"/>
      <c r="AF103" s="395" t="s">
        <v>4366</v>
      </c>
      <c r="AG103" s="402" t="s">
        <v>1847</v>
      </c>
      <c r="AH103" s="371">
        <f t="shared" si="47"/>
        <v>1871.3</v>
      </c>
      <c r="AI103" s="368">
        <f t="shared" si="48"/>
        <v>1448</v>
      </c>
      <c r="AJ103" s="368">
        <f t="shared" si="49"/>
        <v>423.3</v>
      </c>
      <c r="AK103" s="368">
        <f t="shared" si="50"/>
        <v>2336.8000000000002</v>
      </c>
      <c r="AL103" s="368">
        <f t="shared" si="51"/>
        <v>1503.6</v>
      </c>
      <c r="AM103" s="371">
        <f t="shared" si="52"/>
        <v>833.2</v>
      </c>
      <c r="AN103" s="368">
        <f t="shared" si="53"/>
        <v>465.50000000000023</v>
      </c>
      <c r="AO103" s="368">
        <f t="shared" si="53"/>
        <v>55.599999999999909</v>
      </c>
      <c r="AP103" s="368">
        <f t="shared" si="53"/>
        <v>409.90000000000003</v>
      </c>
      <c r="AQ103" s="360">
        <f t="shared" si="54"/>
        <v>24.7</v>
      </c>
      <c r="AR103" s="372">
        <f t="shared" si="40"/>
        <v>1528.3</v>
      </c>
    </row>
    <row r="104" spans="1:44" ht="31.5" x14ac:dyDescent="0.25">
      <c r="A104" s="395"/>
      <c r="B104" s="395" t="s">
        <v>4366</v>
      </c>
      <c r="C104" s="402" t="s">
        <v>1848</v>
      </c>
      <c r="D104" s="362">
        <f t="shared" si="41"/>
        <v>11473.7</v>
      </c>
      <c r="E104" s="367">
        <v>11473.7</v>
      </c>
      <c r="F104" s="371">
        <v>9405</v>
      </c>
      <c r="G104" s="367"/>
      <c r="H104" s="371"/>
      <c r="I104" s="362">
        <f t="shared" si="42"/>
        <v>8708.2000000000007</v>
      </c>
      <c r="J104" s="371">
        <v>4927</v>
      </c>
      <c r="K104" s="371">
        <v>2009.4</v>
      </c>
      <c r="L104" s="371">
        <v>559</v>
      </c>
      <c r="M104" s="371">
        <v>3781.2</v>
      </c>
      <c r="N104" s="362">
        <f t="shared" si="43"/>
        <v>20181.900000000001</v>
      </c>
      <c r="O104" s="345"/>
      <c r="P104" s="395"/>
      <c r="Q104" s="395" t="s">
        <v>4366</v>
      </c>
      <c r="R104" s="402" t="s">
        <v>1848</v>
      </c>
      <c r="S104" s="371">
        <f t="shared" si="44"/>
        <v>8997.5</v>
      </c>
      <c r="T104" s="371">
        <v>8997.5</v>
      </c>
      <c r="U104" s="371">
        <v>6603.5</v>
      </c>
      <c r="V104" s="371"/>
      <c r="W104" s="371"/>
      <c r="X104" s="371">
        <f t="shared" si="45"/>
        <v>2270.6000000000004</v>
      </c>
      <c r="Y104" s="371">
        <v>2270.6000000000004</v>
      </c>
      <c r="Z104" s="371">
        <v>512.70000000000005</v>
      </c>
      <c r="AA104" s="371">
        <v>362.6</v>
      </c>
      <c r="AB104" s="371"/>
      <c r="AC104" s="371">
        <f t="shared" si="46"/>
        <v>11268.1</v>
      </c>
      <c r="AE104" s="395"/>
      <c r="AF104" s="395" t="s">
        <v>4366</v>
      </c>
      <c r="AG104" s="402" t="s">
        <v>1848</v>
      </c>
      <c r="AH104" s="371">
        <f t="shared" si="47"/>
        <v>11268.1</v>
      </c>
      <c r="AI104" s="368">
        <f t="shared" si="48"/>
        <v>8997.5</v>
      </c>
      <c r="AJ104" s="368">
        <f t="shared" si="49"/>
        <v>2270.6000000000004</v>
      </c>
      <c r="AK104" s="368">
        <f t="shared" si="50"/>
        <v>20181.900000000001</v>
      </c>
      <c r="AL104" s="368">
        <f t="shared" si="51"/>
        <v>11473.7</v>
      </c>
      <c r="AM104" s="371">
        <f t="shared" si="52"/>
        <v>8708.2000000000007</v>
      </c>
      <c r="AN104" s="368">
        <f t="shared" si="53"/>
        <v>8913.8000000000011</v>
      </c>
      <c r="AO104" s="368">
        <f t="shared" si="53"/>
        <v>2476.2000000000007</v>
      </c>
      <c r="AP104" s="368">
        <f t="shared" si="53"/>
        <v>6437.6</v>
      </c>
      <c r="AQ104" s="360">
        <f t="shared" si="54"/>
        <v>188.1</v>
      </c>
      <c r="AR104" s="372">
        <f t="shared" si="40"/>
        <v>11661.800000000001</v>
      </c>
    </row>
    <row r="105" spans="1:44" ht="31.5" x14ac:dyDescent="0.25">
      <c r="A105" s="395"/>
      <c r="B105" s="395" t="s">
        <v>4366</v>
      </c>
      <c r="C105" s="402" t="s">
        <v>1849</v>
      </c>
      <c r="D105" s="362">
        <f t="shared" si="41"/>
        <v>2040.7</v>
      </c>
      <c r="E105" s="367">
        <v>2040.7</v>
      </c>
      <c r="F105" s="371">
        <v>1672.7</v>
      </c>
      <c r="G105" s="367"/>
      <c r="H105" s="371"/>
      <c r="I105" s="362">
        <f t="shared" si="42"/>
        <v>986.4</v>
      </c>
      <c r="J105" s="371">
        <v>817.4</v>
      </c>
      <c r="K105" s="371">
        <v>357.4</v>
      </c>
      <c r="L105" s="371">
        <v>68</v>
      </c>
      <c r="M105" s="371">
        <v>169</v>
      </c>
      <c r="N105" s="362">
        <f t="shared" si="43"/>
        <v>3027.1</v>
      </c>
      <c r="O105" s="345"/>
      <c r="P105" s="395"/>
      <c r="Q105" s="395" t="s">
        <v>4366</v>
      </c>
      <c r="R105" s="402" t="s">
        <v>1849</v>
      </c>
      <c r="S105" s="371">
        <f t="shared" si="44"/>
        <v>2223.5</v>
      </c>
      <c r="T105" s="371">
        <v>2223.5</v>
      </c>
      <c r="U105" s="371">
        <v>1631.9</v>
      </c>
      <c r="V105" s="371"/>
      <c r="W105" s="371"/>
      <c r="X105" s="371">
        <f t="shared" si="45"/>
        <v>499.9</v>
      </c>
      <c r="Y105" s="371">
        <v>499.9</v>
      </c>
      <c r="Z105" s="371">
        <v>126.7</v>
      </c>
      <c r="AA105" s="371">
        <v>39.9</v>
      </c>
      <c r="AB105" s="371"/>
      <c r="AC105" s="371">
        <f t="shared" si="46"/>
        <v>2723.4</v>
      </c>
      <c r="AE105" s="395"/>
      <c r="AF105" s="395" t="s">
        <v>4366</v>
      </c>
      <c r="AG105" s="402" t="s">
        <v>1849</v>
      </c>
      <c r="AH105" s="371">
        <f t="shared" si="47"/>
        <v>2723.4</v>
      </c>
      <c r="AI105" s="368">
        <f t="shared" si="48"/>
        <v>2223.5</v>
      </c>
      <c r="AJ105" s="368">
        <f t="shared" si="49"/>
        <v>499.9</v>
      </c>
      <c r="AK105" s="368">
        <f t="shared" si="50"/>
        <v>3027.1</v>
      </c>
      <c r="AL105" s="368">
        <f t="shared" si="51"/>
        <v>2040.7</v>
      </c>
      <c r="AM105" s="371">
        <f t="shared" si="52"/>
        <v>986.4</v>
      </c>
      <c r="AN105" s="368">
        <f t="shared" si="53"/>
        <v>303.69999999999982</v>
      </c>
      <c r="AO105" s="368">
        <f t="shared" si="53"/>
        <v>-182.79999999999995</v>
      </c>
      <c r="AP105" s="368">
        <f t="shared" si="53"/>
        <v>486.5</v>
      </c>
      <c r="AQ105" s="360">
        <f t="shared" si="54"/>
        <v>33.5</v>
      </c>
      <c r="AR105" s="372">
        <f t="shared" si="40"/>
        <v>2074.1999999999998</v>
      </c>
    </row>
    <row r="106" spans="1:44" ht="31.5" x14ac:dyDescent="0.25">
      <c r="A106" s="395"/>
      <c r="B106" s="395" t="s">
        <v>4366</v>
      </c>
      <c r="C106" s="402" t="s">
        <v>581</v>
      </c>
      <c r="D106" s="362">
        <f t="shared" si="41"/>
        <v>2541.1</v>
      </c>
      <c r="E106" s="367">
        <v>2541.1</v>
      </c>
      <c r="F106" s="371">
        <v>2083</v>
      </c>
      <c r="G106" s="367"/>
      <c r="H106" s="371"/>
      <c r="I106" s="362">
        <f t="shared" si="42"/>
        <v>1227</v>
      </c>
      <c r="J106" s="371">
        <v>1051</v>
      </c>
      <c r="K106" s="371">
        <v>444.9</v>
      </c>
      <c r="L106" s="371">
        <v>116</v>
      </c>
      <c r="M106" s="371">
        <v>176</v>
      </c>
      <c r="N106" s="362">
        <f t="shared" si="43"/>
        <v>3768.1</v>
      </c>
      <c r="O106" s="345"/>
      <c r="P106" s="395"/>
      <c r="Q106" s="395" t="s">
        <v>4366</v>
      </c>
      <c r="R106" s="402" t="s">
        <v>581</v>
      </c>
      <c r="S106" s="371">
        <f t="shared" si="44"/>
        <v>2269.6999999999998</v>
      </c>
      <c r="T106" s="371">
        <v>2269.6999999999998</v>
      </c>
      <c r="U106" s="371">
        <v>1665.9</v>
      </c>
      <c r="V106" s="371"/>
      <c r="W106" s="371"/>
      <c r="X106" s="371">
        <f t="shared" si="45"/>
        <v>434</v>
      </c>
      <c r="Y106" s="371">
        <v>434</v>
      </c>
      <c r="Z106" s="371">
        <v>129.4</v>
      </c>
      <c r="AA106" s="371">
        <v>64</v>
      </c>
      <c r="AB106" s="371"/>
      <c r="AC106" s="371">
        <f t="shared" si="46"/>
        <v>2703.7</v>
      </c>
      <c r="AE106" s="395"/>
      <c r="AF106" s="395" t="s">
        <v>4366</v>
      </c>
      <c r="AG106" s="402" t="s">
        <v>581</v>
      </c>
      <c r="AH106" s="371">
        <f t="shared" si="47"/>
        <v>2703.7</v>
      </c>
      <c r="AI106" s="368">
        <f t="shared" si="48"/>
        <v>2269.6999999999998</v>
      </c>
      <c r="AJ106" s="368">
        <f t="shared" si="49"/>
        <v>434</v>
      </c>
      <c r="AK106" s="368">
        <f t="shared" si="50"/>
        <v>3768.1</v>
      </c>
      <c r="AL106" s="368">
        <f t="shared" si="51"/>
        <v>2541.1</v>
      </c>
      <c r="AM106" s="371">
        <f t="shared" si="52"/>
        <v>1227</v>
      </c>
      <c r="AN106" s="368">
        <f t="shared" si="53"/>
        <v>1064.4000000000001</v>
      </c>
      <c r="AO106" s="368">
        <f t="shared" si="53"/>
        <v>271.40000000000009</v>
      </c>
      <c r="AP106" s="368">
        <f t="shared" si="53"/>
        <v>793</v>
      </c>
      <c r="AQ106" s="360">
        <f t="shared" si="54"/>
        <v>41.7</v>
      </c>
      <c r="AR106" s="372">
        <f t="shared" si="40"/>
        <v>2582.7999999999997</v>
      </c>
    </row>
    <row r="107" spans="1:44" ht="31.5" x14ac:dyDescent="0.25">
      <c r="A107" s="395"/>
      <c r="B107" s="395" t="s">
        <v>4366</v>
      </c>
      <c r="C107" s="402" t="s">
        <v>582</v>
      </c>
      <c r="D107" s="362">
        <f t="shared" si="41"/>
        <v>1609.6</v>
      </c>
      <c r="E107" s="367">
        <v>1609.6</v>
      </c>
      <c r="F107" s="371">
        <v>1319.4</v>
      </c>
      <c r="G107" s="367"/>
      <c r="H107" s="371"/>
      <c r="I107" s="362">
        <f t="shared" si="42"/>
        <v>1186.4000000000001</v>
      </c>
      <c r="J107" s="371">
        <v>628.40000000000009</v>
      </c>
      <c r="K107" s="371">
        <v>281.8</v>
      </c>
      <c r="L107" s="371">
        <v>53.2</v>
      </c>
      <c r="M107" s="371">
        <v>558</v>
      </c>
      <c r="N107" s="362">
        <f t="shared" si="43"/>
        <v>2796</v>
      </c>
      <c r="O107" s="345"/>
      <c r="P107" s="395"/>
      <c r="Q107" s="395" t="s">
        <v>4366</v>
      </c>
      <c r="R107" s="402" t="s">
        <v>582</v>
      </c>
      <c r="S107" s="371">
        <f t="shared" si="44"/>
        <v>2047.7</v>
      </c>
      <c r="T107" s="371">
        <v>2047.7</v>
      </c>
      <c r="U107" s="371">
        <v>1502.9</v>
      </c>
      <c r="V107" s="371"/>
      <c r="W107" s="371"/>
      <c r="X107" s="371">
        <f t="shared" si="45"/>
        <v>440.2</v>
      </c>
      <c r="Y107" s="371">
        <v>440.2</v>
      </c>
      <c r="Z107" s="371">
        <v>116.7</v>
      </c>
      <c r="AA107" s="371">
        <v>38</v>
      </c>
      <c r="AB107" s="371"/>
      <c r="AC107" s="371">
        <f t="shared" si="46"/>
        <v>2487.9</v>
      </c>
      <c r="AE107" s="395"/>
      <c r="AF107" s="395" t="s">
        <v>4366</v>
      </c>
      <c r="AG107" s="402" t="s">
        <v>582</v>
      </c>
      <c r="AH107" s="371">
        <f t="shared" si="47"/>
        <v>2487.9</v>
      </c>
      <c r="AI107" s="368">
        <f t="shared" si="48"/>
        <v>2047.7</v>
      </c>
      <c r="AJ107" s="368">
        <f t="shared" si="49"/>
        <v>440.2</v>
      </c>
      <c r="AK107" s="368">
        <f t="shared" si="50"/>
        <v>2796</v>
      </c>
      <c r="AL107" s="368">
        <f t="shared" si="51"/>
        <v>1609.6</v>
      </c>
      <c r="AM107" s="371">
        <f t="shared" si="52"/>
        <v>1186.4000000000001</v>
      </c>
      <c r="AN107" s="368">
        <f t="shared" si="53"/>
        <v>308.09999999999991</v>
      </c>
      <c r="AO107" s="368">
        <f t="shared" si="53"/>
        <v>-438.10000000000014</v>
      </c>
      <c r="AP107" s="368">
        <f t="shared" si="53"/>
        <v>746.2</v>
      </c>
      <c r="AQ107" s="360">
        <f t="shared" si="54"/>
        <v>26.4</v>
      </c>
      <c r="AR107" s="372">
        <f t="shared" si="40"/>
        <v>1636</v>
      </c>
    </row>
    <row r="108" spans="1:44" ht="31.5" x14ac:dyDescent="0.25">
      <c r="A108" s="395"/>
      <c r="B108" s="395" t="s">
        <v>4366</v>
      </c>
      <c r="C108" s="402" t="s">
        <v>583</v>
      </c>
      <c r="D108" s="362">
        <f t="shared" si="41"/>
        <v>3008.7</v>
      </c>
      <c r="E108" s="367">
        <v>3008.7</v>
      </c>
      <c r="F108" s="371">
        <v>2466.1999999999998</v>
      </c>
      <c r="G108" s="367"/>
      <c r="H108" s="371"/>
      <c r="I108" s="362">
        <f t="shared" si="42"/>
        <v>1626.1</v>
      </c>
      <c r="J108" s="371">
        <v>1424.1</v>
      </c>
      <c r="K108" s="371">
        <v>528</v>
      </c>
      <c r="L108" s="371">
        <v>307.7</v>
      </c>
      <c r="M108" s="371">
        <v>202</v>
      </c>
      <c r="N108" s="362">
        <f t="shared" si="43"/>
        <v>4634.7999999999993</v>
      </c>
      <c r="O108" s="345"/>
      <c r="P108" s="395"/>
      <c r="Q108" s="395" t="s">
        <v>4366</v>
      </c>
      <c r="R108" s="402" t="s">
        <v>583</v>
      </c>
      <c r="S108" s="371">
        <f t="shared" si="44"/>
        <v>2445.8000000000002</v>
      </c>
      <c r="T108" s="371">
        <v>2445.8000000000002</v>
      </c>
      <c r="U108" s="371">
        <v>1795.1</v>
      </c>
      <c r="V108" s="371"/>
      <c r="W108" s="371"/>
      <c r="X108" s="371">
        <f t="shared" si="45"/>
        <v>726.8</v>
      </c>
      <c r="Y108" s="371">
        <v>726.8</v>
      </c>
      <c r="Z108" s="371">
        <v>139.30000000000001</v>
      </c>
      <c r="AA108" s="371">
        <v>156.19999999999999</v>
      </c>
      <c r="AB108" s="371"/>
      <c r="AC108" s="371">
        <f t="shared" si="46"/>
        <v>3172.6000000000004</v>
      </c>
      <c r="AE108" s="395"/>
      <c r="AF108" s="395" t="s">
        <v>4366</v>
      </c>
      <c r="AG108" s="402" t="s">
        <v>583</v>
      </c>
      <c r="AH108" s="371">
        <f t="shared" si="47"/>
        <v>3172.6000000000004</v>
      </c>
      <c r="AI108" s="368">
        <f t="shared" si="48"/>
        <v>2445.8000000000002</v>
      </c>
      <c r="AJ108" s="368">
        <f t="shared" si="49"/>
        <v>726.8</v>
      </c>
      <c r="AK108" s="368">
        <f t="shared" si="50"/>
        <v>4634.7999999999993</v>
      </c>
      <c r="AL108" s="368">
        <f t="shared" si="51"/>
        <v>3008.7</v>
      </c>
      <c r="AM108" s="371">
        <f t="shared" si="52"/>
        <v>1626.1</v>
      </c>
      <c r="AN108" s="368">
        <f t="shared" si="53"/>
        <v>1462.1999999999989</v>
      </c>
      <c r="AO108" s="368">
        <f t="shared" si="53"/>
        <v>562.89999999999964</v>
      </c>
      <c r="AP108" s="368">
        <f t="shared" si="53"/>
        <v>899.3</v>
      </c>
      <c r="AQ108" s="360">
        <f t="shared" si="54"/>
        <v>49.3</v>
      </c>
      <c r="AR108" s="372">
        <f t="shared" si="40"/>
        <v>3058</v>
      </c>
    </row>
    <row r="109" spans="1:44" ht="31.5" x14ac:dyDescent="0.25">
      <c r="A109" s="395"/>
      <c r="B109" s="395" t="s">
        <v>4366</v>
      </c>
      <c r="C109" s="402" t="s">
        <v>584</v>
      </c>
      <c r="D109" s="362">
        <f t="shared" si="41"/>
        <v>2005.8</v>
      </c>
      <c r="E109" s="367">
        <v>2005.8</v>
      </c>
      <c r="F109" s="371">
        <v>1644.1</v>
      </c>
      <c r="G109" s="367"/>
      <c r="H109" s="371"/>
      <c r="I109" s="362">
        <f t="shared" si="42"/>
        <v>1049.8</v>
      </c>
      <c r="J109" s="371">
        <v>886.8</v>
      </c>
      <c r="K109" s="371">
        <v>351.5</v>
      </c>
      <c r="L109" s="371">
        <v>143</v>
      </c>
      <c r="M109" s="371">
        <v>163</v>
      </c>
      <c r="N109" s="362">
        <f t="shared" si="43"/>
        <v>3055.6</v>
      </c>
      <c r="O109" s="345"/>
      <c r="P109" s="395"/>
      <c r="Q109" s="395" t="s">
        <v>4366</v>
      </c>
      <c r="R109" s="402" t="s">
        <v>584</v>
      </c>
      <c r="S109" s="371">
        <f t="shared" si="44"/>
        <v>1539.4999999999998</v>
      </c>
      <c r="T109" s="371">
        <v>1539.4999999999998</v>
      </c>
      <c r="U109" s="371">
        <v>1129.8999999999999</v>
      </c>
      <c r="V109" s="371"/>
      <c r="W109" s="371"/>
      <c r="X109" s="371">
        <f t="shared" si="45"/>
        <v>406.90000000000003</v>
      </c>
      <c r="Y109" s="371">
        <v>406.90000000000003</v>
      </c>
      <c r="Z109" s="371">
        <v>87.7</v>
      </c>
      <c r="AA109" s="371">
        <v>73.3</v>
      </c>
      <c r="AB109" s="371"/>
      <c r="AC109" s="371">
        <f t="shared" si="46"/>
        <v>1946.3999999999999</v>
      </c>
      <c r="AE109" s="395"/>
      <c r="AF109" s="395" t="s">
        <v>4366</v>
      </c>
      <c r="AG109" s="402" t="s">
        <v>584</v>
      </c>
      <c r="AH109" s="371">
        <f t="shared" si="47"/>
        <v>1946.3999999999999</v>
      </c>
      <c r="AI109" s="368">
        <f t="shared" si="48"/>
        <v>1539.4999999999998</v>
      </c>
      <c r="AJ109" s="368">
        <f t="shared" si="49"/>
        <v>406.90000000000003</v>
      </c>
      <c r="AK109" s="368">
        <f t="shared" si="50"/>
        <v>3055.6</v>
      </c>
      <c r="AL109" s="368">
        <f t="shared" si="51"/>
        <v>2005.8</v>
      </c>
      <c r="AM109" s="371">
        <f t="shared" si="52"/>
        <v>1049.8</v>
      </c>
      <c r="AN109" s="368">
        <f t="shared" si="53"/>
        <v>1109.2</v>
      </c>
      <c r="AO109" s="368">
        <f t="shared" si="53"/>
        <v>466.30000000000018</v>
      </c>
      <c r="AP109" s="368">
        <f t="shared" si="53"/>
        <v>642.89999999999986</v>
      </c>
      <c r="AQ109" s="360">
        <f t="shared" si="54"/>
        <v>32.9</v>
      </c>
      <c r="AR109" s="372">
        <f t="shared" si="40"/>
        <v>2038.7</v>
      </c>
    </row>
    <row r="110" spans="1:44" ht="31.5" x14ac:dyDescent="0.25">
      <c r="A110" s="395"/>
      <c r="B110" s="395" t="s">
        <v>4366</v>
      </c>
      <c r="C110" s="402" t="s">
        <v>248</v>
      </c>
      <c r="D110" s="362">
        <f t="shared" si="41"/>
        <v>1713.9</v>
      </c>
      <c r="E110" s="367">
        <v>1713.9</v>
      </c>
      <c r="F110" s="371">
        <v>1404.9</v>
      </c>
      <c r="G110" s="367"/>
      <c r="H110" s="371"/>
      <c r="I110" s="362">
        <f t="shared" si="42"/>
        <v>876.2</v>
      </c>
      <c r="J110" s="371">
        <v>720.2</v>
      </c>
      <c r="K110" s="371">
        <v>301.10000000000002</v>
      </c>
      <c r="L110" s="371">
        <v>126.6</v>
      </c>
      <c r="M110" s="371">
        <v>156</v>
      </c>
      <c r="N110" s="362">
        <f t="shared" si="43"/>
        <v>2590.1000000000004</v>
      </c>
      <c r="O110" s="345"/>
      <c r="P110" s="395"/>
      <c r="Q110" s="395" t="s">
        <v>4366</v>
      </c>
      <c r="R110" s="402" t="s">
        <v>248</v>
      </c>
      <c r="S110" s="371">
        <f t="shared" si="44"/>
        <v>1464.6000000000001</v>
      </c>
      <c r="T110" s="371">
        <v>1464.6000000000001</v>
      </c>
      <c r="U110" s="371">
        <v>1074.9000000000001</v>
      </c>
      <c r="V110" s="371"/>
      <c r="W110" s="371"/>
      <c r="X110" s="371">
        <f t="shared" si="45"/>
        <v>399.00000000000006</v>
      </c>
      <c r="Y110" s="371">
        <v>399.00000000000006</v>
      </c>
      <c r="Z110" s="371">
        <v>83.4</v>
      </c>
      <c r="AA110" s="371">
        <v>68.8</v>
      </c>
      <c r="AB110" s="371"/>
      <c r="AC110" s="371">
        <f t="shared" si="46"/>
        <v>1863.6000000000001</v>
      </c>
      <c r="AE110" s="395"/>
      <c r="AF110" s="395" t="s">
        <v>4366</v>
      </c>
      <c r="AG110" s="402" t="s">
        <v>248</v>
      </c>
      <c r="AH110" s="371">
        <f t="shared" si="47"/>
        <v>1863.6000000000001</v>
      </c>
      <c r="AI110" s="368">
        <f t="shared" si="48"/>
        <v>1464.6000000000001</v>
      </c>
      <c r="AJ110" s="368">
        <f t="shared" si="49"/>
        <v>399.00000000000006</v>
      </c>
      <c r="AK110" s="368">
        <f t="shared" si="50"/>
        <v>2590.1000000000004</v>
      </c>
      <c r="AL110" s="368">
        <f t="shared" si="51"/>
        <v>1713.9</v>
      </c>
      <c r="AM110" s="371">
        <f t="shared" si="52"/>
        <v>876.2</v>
      </c>
      <c r="AN110" s="368">
        <f t="shared" si="53"/>
        <v>726.50000000000023</v>
      </c>
      <c r="AO110" s="368">
        <f t="shared" si="53"/>
        <v>249.29999999999995</v>
      </c>
      <c r="AP110" s="368">
        <f t="shared" si="53"/>
        <v>477.2</v>
      </c>
      <c r="AQ110" s="360">
        <f t="shared" si="54"/>
        <v>28.1</v>
      </c>
      <c r="AR110" s="372">
        <f t="shared" si="40"/>
        <v>1742</v>
      </c>
    </row>
    <row r="111" spans="1:44" ht="31.5" x14ac:dyDescent="0.25">
      <c r="A111" s="395"/>
      <c r="B111" s="395" t="s">
        <v>4366</v>
      </c>
      <c r="C111" s="402" t="s">
        <v>249</v>
      </c>
      <c r="D111" s="362">
        <f t="shared" si="41"/>
        <v>1142.2</v>
      </c>
      <c r="E111" s="367">
        <v>1142.2</v>
      </c>
      <c r="F111" s="371">
        <v>936.2</v>
      </c>
      <c r="G111" s="367"/>
      <c r="H111" s="371"/>
      <c r="I111" s="362">
        <f t="shared" si="42"/>
        <v>531.5</v>
      </c>
      <c r="J111" s="371">
        <v>505.5</v>
      </c>
      <c r="K111" s="371">
        <v>200.2</v>
      </c>
      <c r="L111" s="371">
        <v>110.3</v>
      </c>
      <c r="M111" s="371">
        <v>26</v>
      </c>
      <c r="N111" s="362">
        <f t="shared" si="43"/>
        <v>1673.7</v>
      </c>
      <c r="O111" s="345"/>
      <c r="P111" s="395"/>
      <c r="Q111" s="395" t="s">
        <v>4366</v>
      </c>
      <c r="R111" s="402" t="s">
        <v>249</v>
      </c>
      <c r="S111" s="371">
        <f t="shared" si="44"/>
        <v>1411.1000000000001</v>
      </c>
      <c r="T111" s="371">
        <v>1411.1000000000001</v>
      </c>
      <c r="U111" s="371">
        <v>1035.5999999999999</v>
      </c>
      <c r="V111" s="371"/>
      <c r="W111" s="371"/>
      <c r="X111" s="371">
        <f t="shared" si="45"/>
        <v>351.5</v>
      </c>
      <c r="Y111" s="371">
        <v>351.5</v>
      </c>
      <c r="Z111" s="371">
        <v>80.400000000000006</v>
      </c>
      <c r="AA111" s="371">
        <v>62.4</v>
      </c>
      <c r="AB111" s="371"/>
      <c r="AC111" s="371">
        <f t="shared" si="46"/>
        <v>1762.6000000000001</v>
      </c>
      <c r="AE111" s="395"/>
      <c r="AF111" s="395" t="s">
        <v>4366</v>
      </c>
      <c r="AG111" s="402" t="s">
        <v>249</v>
      </c>
      <c r="AH111" s="371">
        <f t="shared" si="47"/>
        <v>1762.6000000000001</v>
      </c>
      <c r="AI111" s="368">
        <f t="shared" si="48"/>
        <v>1411.1000000000001</v>
      </c>
      <c r="AJ111" s="368">
        <f t="shared" si="49"/>
        <v>351.5</v>
      </c>
      <c r="AK111" s="368">
        <f t="shared" si="50"/>
        <v>1673.7</v>
      </c>
      <c r="AL111" s="368">
        <f t="shared" si="51"/>
        <v>1142.2</v>
      </c>
      <c r="AM111" s="371">
        <f t="shared" si="52"/>
        <v>531.5</v>
      </c>
      <c r="AN111" s="368">
        <f t="shared" si="53"/>
        <v>-88.900000000000091</v>
      </c>
      <c r="AO111" s="368">
        <f t="shared" si="53"/>
        <v>-268.90000000000009</v>
      </c>
      <c r="AP111" s="368">
        <f t="shared" si="53"/>
        <v>180</v>
      </c>
      <c r="AQ111" s="360">
        <f t="shared" si="54"/>
        <v>18.7</v>
      </c>
      <c r="AR111" s="372">
        <f t="shared" si="40"/>
        <v>1160.9000000000001</v>
      </c>
    </row>
    <row r="112" spans="1:44" ht="31.5" x14ac:dyDescent="0.25">
      <c r="A112" s="395"/>
      <c r="B112" s="395" t="s">
        <v>4366</v>
      </c>
      <c r="C112" s="402" t="s">
        <v>2928</v>
      </c>
      <c r="D112" s="362">
        <f t="shared" si="41"/>
        <v>1538.3</v>
      </c>
      <c r="E112" s="367">
        <v>1538.3</v>
      </c>
      <c r="F112" s="371">
        <v>1261</v>
      </c>
      <c r="G112" s="367"/>
      <c r="H112" s="371"/>
      <c r="I112" s="362">
        <f t="shared" si="42"/>
        <v>665.69999999999993</v>
      </c>
      <c r="J112" s="371">
        <v>632.69999999999993</v>
      </c>
      <c r="K112" s="371">
        <v>269.89999999999998</v>
      </c>
      <c r="L112" s="371">
        <v>68.900000000000006</v>
      </c>
      <c r="M112" s="371">
        <v>33</v>
      </c>
      <c r="N112" s="362">
        <f t="shared" si="43"/>
        <v>2204</v>
      </c>
      <c r="O112" s="345"/>
      <c r="P112" s="395"/>
      <c r="Q112" s="395" t="s">
        <v>4366</v>
      </c>
      <c r="R112" s="402" t="s">
        <v>2928</v>
      </c>
      <c r="S112" s="371">
        <f t="shared" si="44"/>
        <v>1461.4</v>
      </c>
      <c r="T112" s="371">
        <v>1461.4</v>
      </c>
      <c r="U112" s="371">
        <v>1072.6000000000001</v>
      </c>
      <c r="V112" s="371"/>
      <c r="W112" s="371"/>
      <c r="X112" s="371">
        <f t="shared" si="45"/>
        <v>330</v>
      </c>
      <c r="Y112" s="371">
        <v>330</v>
      </c>
      <c r="Z112" s="371">
        <v>83.3</v>
      </c>
      <c r="AA112" s="371">
        <v>61.5</v>
      </c>
      <c r="AB112" s="371"/>
      <c r="AC112" s="371">
        <f t="shared" si="46"/>
        <v>1791.4</v>
      </c>
      <c r="AE112" s="395"/>
      <c r="AF112" s="395" t="s">
        <v>4366</v>
      </c>
      <c r="AG112" s="402" t="s">
        <v>2928</v>
      </c>
      <c r="AH112" s="371">
        <f t="shared" si="47"/>
        <v>1791.4</v>
      </c>
      <c r="AI112" s="368">
        <f t="shared" si="48"/>
        <v>1461.4</v>
      </c>
      <c r="AJ112" s="368">
        <f t="shared" si="49"/>
        <v>330</v>
      </c>
      <c r="AK112" s="368">
        <f t="shared" si="50"/>
        <v>2204</v>
      </c>
      <c r="AL112" s="368">
        <f t="shared" si="51"/>
        <v>1538.3</v>
      </c>
      <c r="AM112" s="371">
        <f t="shared" si="52"/>
        <v>665.69999999999993</v>
      </c>
      <c r="AN112" s="368">
        <f t="shared" si="53"/>
        <v>412.59999999999991</v>
      </c>
      <c r="AO112" s="368">
        <f t="shared" si="53"/>
        <v>76.899999999999864</v>
      </c>
      <c r="AP112" s="368">
        <f t="shared" si="53"/>
        <v>335.69999999999993</v>
      </c>
      <c r="AQ112" s="360">
        <f t="shared" si="54"/>
        <v>25.2</v>
      </c>
      <c r="AR112" s="372">
        <f t="shared" si="40"/>
        <v>1563.5</v>
      </c>
    </row>
    <row r="113" spans="1:44" ht="31.5" x14ac:dyDescent="0.25">
      <c r="A113" s="395"/>
      <c r="B113" s="395" t="s">
        <v>4366</v>
      </c>
      <c r="C113" s="402" t="s">
        <v>2929</v>
      </c>
      <c r="D113" s="362">
        <f t="shared" si="41"/>
        <v>1433.8000000000002</v>
      </c>
      <c r="E113" s="367">
        <v>1433.8000000000002</v>
      </c>
      <c r="F113" s="371">
        <v>1175.3</v>
      </c>
      <c r="G113" s="367"/>
      <c r="H113" s="371"/>
      <c r="I113" s="362">
        <f t="shared" si="42"/>
        <v>625</v>
      </c>
      <c r="J113" s="371">
        <v>599</v>
      </c>
      <c r="K113" s="371">
        <v>250.7</v>
      </c>
      <c r="L113" s="371">
        <v>53.5</v>
      </c>
      <c r="M113" s="371">
        <v>26</v>
      </c>
      <c r="N113" s="362">
        <f t="shared" si="43"/>
        <v>2058.8000000000002</v>
      </c>
      <c r="O113" s="345"/>
      <c r="P113" s="395"/>
      <c r="Q113" s="395" t="s">
        <v>4366</v>
      </c>
      <c r="R113" s="402" t="s">
        <v>2929</v>
      </c>
      <c r="S113" s="371">
        <f t="shared" si="44"/>
        <v>1532.3999999999999</v>
      </c>
      <c r="T113" s="371">
        <v>1532.3999999999999</v>
      </c>
      <c r="U113" s="371">
        <v>1124.7</v>
      </c>
      <c r="V113" s="371"/>
      <c r="W113" s="371"/>
      <c r="X113" s="371">
        <f t="shared" si="45"/>
        <v>385.5</v>
      </c>
      <c r="Y113" s="371">
        <v>385.5</v>
      </c>
      <c r="Z113" s="371">
        <v>87.3</v>
      </c>
      <c r="AA113" s="371">
        <v>25</v>
      </c>
      <c r="AB113" s="371"/>
      <c r="AC113" s="371">
        <f t="shared" si="46"/>
        <v>1917.8999999999999</v>
      </c>
      <c r="AE113" s="395"/>
      <c r="AF113" s="395" t="s">
        <v>4366</v>
      </c>
      <c r="AG113" s="402" t="s">
        <v>2929</v>
      </c>
      <c r="AH113" s="371">
        <f t="shared" si="47"/>
        <v>1917.8999999999999</v>
      </c>
      <c r="AI113" s="368">
        <f t="shared" si="48"/>
        <v>1532.3999999999999</v>
      </c>
      <c r="AJ113" s="368">
        <f t="shared" si="49"/>
        <v>385.5</v>
      </c>
      <c r="AK113" s="368">
        <f t="shared" si="50"/>
        <v>2058.8000000000002</v>
      </c>
      <c r="AL113" s="368">
        <f t="shared" si="51"/>
        <v>1433.8000000000002</v>
      </c>
      <c r="AM113" s="371">
        <f t="shared" si="52"/>
        <v>625</v>
      </c>
      <c r="AN113" s="368">
        <f t="shared" si="53"/>
        <v>140.90000000000032</v>
      </c>
      <c r="AO113" s="368">
        <f t="shared" si="53"/>
        <v>-98.599999999999682</v>
      </c>
      <c r="AP113" s="368">
        <f t="shared" si="53"/>
        <v>239.5</v>
      </c>
      <c r="AQ113" s="360">
        <f t="shared" si="54"/>
        <v>23.5</v>
      </c>
      <c r="AR113" s="372">
        <f t="shared" si="40"/>
        <v>1457.3000000000002</v>
      </c>
    </row>
    <row r="114" spans="1:44" ht="31.5" x14ac:dyDescent="0.25">
      <c r="A114" s="395"/>
      <c r="B114" s="395" t="s">
        <v>4366</v>
      </c>
      <c r="C114" s="402" t="s">
        <v>2930</v>
      </c>
      <c r="D114" s="362">
        <f t="shared" si="41"/>
        <v>5289.5</v>
      </c>
      <c r="E114" s="367">
        <v>5289.5</v>
      </c>
      <c r="F114" s="371">
        <v>4157</v>
      </c>
      <c r="G114" s="367">
        <v>217.4</v>
      </c>
      <c r="H114" s="371"/>
      <c r="I114" s="362">
        <f t="shared" si="42"/>
        <v>2346.1999999999994</v>
      </c>
      <c r="J114" s="371">
        <v>2210.1999999999994</v>
      </c>
      <c r="K114" s="371">
        <v>889.4</v>
      </c>
      <c r="L114" s="371">
        <v>217.4</v>
      </c>
      <c r="M114" s="371">
        <v>136</v>
      </c>
      <c r="N114" s="362">
        <f t="shared" si="43"/>
        <v>7635.6999999999989</v>
      </c>
      <c r="O114" s="345"/>
      <c r="P114" s="395"/>
      <c r="Q114" s="395" t="s">
        <v>4366</v>
      </c>
      <c r="R114" s="402" t="s">
        <v>2930</v>
      </c>
      <c r="S114" s="371">
        <f t="shared" si="44"/>
        <v>4533.3</v>
      </c>
      <c r="T114" s="371">
        <v>4533.3</v>
      </c>
      <c r="U114" s="371">
        <v>3327.2</v>
      </c>
      <c r="V114" s="371"/>
      <c r="W114" s="371"/>
      <c r="X114" s="371">
        <f t="shared" si="45"/>
        <v>1449.2000000000003</v>
      </c>
      <c r="Y114" s="371">
        <v>1449.2000000000003</v>
      </c>
      <c r="Z114" s="371">
        <v>258.3</v>
      </c>
      <c r="AA114" s="371">
        <v>263.10000000000002</v>
      </c>
      <c r="AB114" s="371"/>
      <c r="AC114" s="371">
        <f t="shared" si="46"/>
        <v>5982.5</v>
      </c>
      <c r="AE114" s="395"/>
      <c r="AF114" s="395" t="s">
        <v>4366</v>
      </c>
      <c r="AG114" s="402" t="s">
        <v>2930</v>
      </c>
      <c r="AH114" s="371">
        <f t="shared" si="47"/>
        <v>5982.5</v>
      </c>
      <c r="AI114" s="368">
        <f t="shared" si="48"/>
        <v>4533.3</v>
      </c>
      <c r="AJ114" s="368">
        <f t="shared" si="49"/>
        <v>1449.2000000000003</v>
      </c>
      <c r="AK114" s="368">
        <f t="shared" si="50"/>
        <v>7635.6999999999989</v>
      </c>
      <c r="AL114" s="368">
        <f t="shared" si="51"/>
        <v>5289.5</v>
      </c>
      <c r="AM114" s="371">
        <f t="shared" si="52"/>
        <v>2346.1999999999994</v>
      </c>
      <c r="AN114" s="368">
        <f t="shared" si="53"/>
        <v>1653.1999999999989</v>
      </c>
      <c r="AO114" s="368">
        <f t="shared" si="53"/>
        <v>756.19999999999982</v>
      </c>
      <c r="AP114" s="368">
        <f t="shared" si="53"/>
        <v>896.99999999999909</v>
      </c>
      <c r="AQ114" s="360">
        <f t="shared" si="54"/>
        <v>83.1</v>
      </c>
      <c r="AR114" s="372">
        <f t="shared" si="40"/>
        <v>5372.6</v>
      </c>
    </row>
    <row r="115" spans="1:44" ht="31.5" x14ac:dyDescent="0.25">
      <c r="A115" s="395"/>
      <c r="B115" s="395" t="s">
        <v>4366</v>
      </c>
      <c r="C115" s="402" t="s">
        <v>2931</v>
      </c>
      <c r="D115" s="362">
        <f t="shared" si="41"/>
        <v>2483.6999999999998</v>
      </c>
      <c r="E115" s="367">
        <v>2483.6999999999998</v>
      </c>
      <c r="F115" s="371">
        <v>1920.1</v>
      </c>
      <c r="G115" s="367">
        <v>140.9</v>
      </c>
      <c r="H115" s="371"/>
      <c r="I115" s="362">
        <f t="shared" si="42"/>
        <v>2005.9</v>
      </c>
      <c r="J115" s="371">
        <v>1914.9</v>
      </c>
      <c r="K115" s="371">
        <v>410.8</v>
      </c>
      <c r="L115" s="371">
        <v>140.9</v>
      </c>
      <c r="M115" s="371">
        <v>91</v>
      </c>
      <c r="N115" s="362">
        <f t="shared" si="43"/>
        <v>4489.6000000000004</v>
      </c>
      <c r="O115" s="345"/>
      <c r="P115" s="395"/>
      <c r="Q115" s="395" t="s">
        <v>4366</v>
      </c>
      <c r="R115" s="402" t="s">
        <v>2931</v>
      </c>
      <c r="S115" s="371">
        <f t="shared" si="44"/>
        <v>2367.6</v>
      </c>
      <c r="T115" s="371">
        <v>2367.6</v>
      </c>
      <c r="U115" s="371">
        <v>1737.7</v>
      </c>
      <c r="V115" s="371"/>
      <c r="W115" s="371"/>
      <c r="X115" s="371">
        <f t="shared" si="45"/>
        <v>782.2</v>
      </c>
      <c r="Y115" s="371">
        <v>782.2</v>
      </c>
      <c r="Z115" s="371">
        <v>134.89999999999998</v>
      </c>
      <c r="AA115" s="371">
        <v>224.4</v>
      </c>
      <c r="AB115" s="371"/>
      <c r="AC115" s="371">
        <f t="shared" si="46"/>
        <v>3149.8</v>
      </c>
      <c r="AE115" s="395"/>
      <c r="AF115" s="395" t="s">
        <v>4366</v>
      </c>
      <c r="AG115" s="402" t="s">
        <v>2931</v>
      </c>
      <c r="AH115" s="371">
        <f t="shared" si="47"/>
        <v>3149.8</v>
      </c>
      <c r="AI115" s="368">
        <f t="shared" si="48"/>
        <v>2367.6</v>
      </c>
      <c r="AJ115" s="368">
        <f t="shared" si="49"/>
        <v>782.2</v>
      </c>
      <c r="AK115" s="368">
        <f t="shared" si="50"/>
        <v>4489.6000000000004</v>
      </c>
      <c r="AL115" s="368">
        <f t="shared" si="51"/>
        <v>2483.6999999999998</v>
      </c>
      <c r="AM115" s="371">
        <f t="shared" si="52"/>
        <v>2005.9</v>
      </c>
      <c r="AN115" s="368">
        <f t="shared" si="53"/>
        <v>1339.8000000000002</v>
      </c>
      <c r="AO115" s="368">
        <f t="shared" si="53"/>
        <v>116.09999999999991</v>
      </c>
      <c r="AP115" s="368">
        <f t="shared" si="53"/>
        <v>1223.7</v>
      </c>
      <c r="AQ115" s="360">
        <f t="shared" si="54"/>
        <v>38.4</v>
      </c>
      <c r="AR115" s="372">
        <f t="shared" si="40"/>
        <v>2522.1</v>
      </c>
    </row>
    <row r="116" spans="1:44" ht="31.5" x14ac:dyDescent="0.25">
      <c r="A116" s="395"/>
      <c r="B116" s="395" t="s">
        <v>4366</v>
      </c>
      <c r="C116" s="402" t="s">
        <v>2932</v>
      </c>
      <c r="D116" s="362">
        <f t="shared" si="41"/>
        <v>6506.9</v>
      </c>
      <c r="E116" s="367">
        <v>6506.9</v>
      </c>
      <c r="F116" s="371">
        <v>5199.5</v>
      </c>
      <c r="G116" s="367">
        <v>163</v>
      </c>
      <c r="H116" s="371"/>
      <c r="I116" s="362">
        <f t="shared" si="42"/>
        <v>3089.1</v>
      </c>
      <c r="J116" s="371">
        <v>2799.4</v>
      </c>
      <c r="K116" s="371">
        <v>1112.4000000000001</v>
      </c>
      <c r="L116" s="371">
        <v>163</v>
      </c>
      <c r="M116" s="371">
        <v>289.7</v>
      </c>
      <c r="N116" s="362">
        <f t="shared" si="43"/>
        <v>9596</v>
      </c>
      <c r="O116" s="345"/>
      <c r="P116" s="395"/>
      <c r="Q116" s="395" t="s">
        <v>4366</v>
      </c>
      <c r="R116" s="402" t="s">
        <v>2932</v>
      </c>
      <c r="S116" s="371">
        <f t="shared" si="44"/>
        <v>4846.2</v>
      </c>
      <c r="T116" s="371">
        <v>4846.2</v>
      </c>
      <c r="U116" s="371">
        <v>3556.7999999999997</v>
      </c>
      <c r="V116" s="371"/>
      <c r="W116" s="371"/>
      <c r="X116" s="371">
        <f t="shared" si="45"/>
        <v>1788.8</v>
      </c>
      <c r="Y116" s="371">
        <v>1788.8</v>
      </c>
      <c r="Z116" s="371">
        <v>276.09999999999997</v>
      </c>
      <c r="AA116" s="371">
        <v>251.1</v>
      </c>
      <c r="AB116" s="371"/>
      <c r="AC116" s="371">
        <f t="shared" si="46"/>
        <v>6635</v>
      </c>
      <c r="AE116" s="395"/>
      <c r="AF116" s="395" t="s">
        <v>4366</v>
      </c>
      <c r="AG116" s="402" t="s">
        <v>2932</v>
      </c>
      <c r="AH116" s="371">
        <f t="shared" si="47"/>
        <v>6635</v>
      </c>
      <c r="AI116" s="368">
        <f t="shared" si="48"/>
        <v>4846.2</v>
      </c>
      <c r="AJ116" s="368">
        <f t="shared" si="49"/>
        <v>1788.8</v>
      </c>
      <c r="AK116" s="368">
        <f t="shared" si="50"/>
        <v>9596</v>
      </c>
      <c r="AL116" s="368">
        <f t="shared" si="51"/>
        <v>6506.9</v>
      </c>
      <c r="AM116" s="371">
        <f t="shared" si="52"/>
        <v>3089.1</v>
      </c>
      <c r="AN116" s="368">
        <f t="shared" si="53"/>
        <v>2961</v>
      </c>
      <c r="AO116" s="368">
        <f t="shared" si="53"/>
        <v>1660.6999999999998</v>
      </c>
      <c r="AP116" s="368">
        <f t="shared" si="53"/>
        <v>1300.3</v>
      </c>
      <c r="AQ116" s="360">
        <f t="shared" si="54"/>
        <v>104</v>
      </c>
      <c r="AR116" s="372">
        <f t="shared" si="40"/>
        <v>6610.9</v>
      </c>
    </row>
    <row r="117" spans="1:44" ht="31.5" x14ac:dyDescent="0.25">
      <c r="A117" s="395"/>
      <c r="B117" s="395" t="s">
        <v>4366</v>
      </c>
      <c r="C117" s="402" t="s">
        <v>2933</v>
      </c>
      <c r="D117" s="362">
        <f t="shared" si="41"/>
        <v>4022.4</v>
      </c>
      <c r="E117" s="367">
        <v>4022.4</v>
      </c>
      <c r="F117" s="371">
        <v>3167.8</v>
      </c>
      <c r="G117" s="367">
        <v>157.30000000000001</v>
      </c>
      <c r="H117" s="371"/>
      <c r="I117" s="362">
        <f t="shared" si="42"/>
        <v>1763.3</v>
      </c>
      <c r="J117" s="371">
        <v>1627.3</v>
      </c>
      <c r="K117" s="371">
        <v>677.4</v>
      </c>
      <c r="L117" s="371">
        <v>157.30000000000001</v>
      </c>
      <c r="M117" s="371">
        <v>136</v>
      </c>
      <c r="N117" s="362">
        <f t="shared" si="43"/>
        <v>5785.7</v>
      </c>
      <c r="O117" s="345"/>
      <c r="P117" s="395"/>
      <c r="Q117" s="395" t="s">
        <v>4366</v>
      </c>
      <c r="R117" s="402" t="s">
        <v>2933</v>
      </c>
      <c r="S117" s="371">
        <f t="shared" si="44"/>
        <v>2925.5</v>
      </c>
      <c r="T117" s="371">
        <v>2925.5</v>
      </c>
      <c r="U117" s="371">
        <v>2147.1</v>
      </c>
      <c r="V117" s="371"/>
      <c r="W117" s="371"/>
      <c r="X117" s="371">
        <f t="shared" si="45"/>
        <v>945.5</v>
      </c>
      <c r="Y117" s="371">
        <v>945.5</v>
      </c>
      <c r="Z117" s="371">
        <v>166.7</v>
      </c>
      <c r="AA117" s="371">
        <v>256.3</v>
      </c>
      <c r="AB117" s="371"/>
      <c r="AC117" s="371">
        <f t="shared" si="46"/>
        <v>3871</v>
      </c>
      <c r="AE117" s="395"/>
      <c r="AF117" s="395" t="s">
        <v>4366</v>
      </c>
      <c r="AG117" s="402" t="s">
        <v>2933</v>
      </c>
      <c r="AH117" s="371">
        <f t="shared" si="47"/>
        <v>3871</v>
      </c>
      <c r="AI117" s="368">
        <f t="shared" si="48"/>
        <v>2925.5</v>
      </c>
      <c r="AJ117" s="368">
        <f t="shared" si="49"/>
        <v>945.5</v>
      </c>
      <c r="AK117" s="368">
        <f t="shared" si="50"/>
        <v>5785.7</v>
      </c>
      <c r="AL117" s="368">
        <f t="shared" si="51"/>
        <v>4022.4</v>
      </c>
      <c r="AM117" s="371">
        <f t="shared" si="52"/>
        <v>1763.3</v>
      </c>
      <c r="AN117" s="368">
        <f t="shared" si="53"/>
        <v>1914.6999999999998</v>
      </c>
      <c r="AO117" s="368">
        <f t="shared" si="53"/>
        <v>1096.9000000000001</v>
      </c>
      <c r="AP117" s="368">
        <f t="shared" si="53"/>
        <v>817.8</v>
      </c>
      <c r="AQ117" s="360">
        <f t="shared" si="54"/>
        <v>63.4</v>
      </c>
      <c r="AR117" s="372">
        <f t="shared" si="40"/>
        <v>4085.8</v>
      </c>
    </row>
    <row r="118" spans="1:44" ht="31.5" x14ac:dyDescent="0.25">
      <c r="A118" s="395"/>
      <c r="B118" s="395" t="s">
        <v>4366</v>
      </c>
      <c r="C118" s="402" t="s">
        <v>2934</v>
      </c>
      <c r="D118" s="362">
        <f t="shared" si="41"/>
        <v>1817.4</v>
      </c>
      <c r="E118" s="367">
        <v>1817.4</v>
      </c>
      <c r="F118" s="371">
        <v>1467.8</v>
      </c>
      <c r="G118" s="367">
        <v>26.6</v>
      </c>
      <c r="H118" s="371"/>
      <c r="I118" s="362">
        <f t="shared" si="42"/>
        <v>1212.3</v>
      </c>
      <c r="J118" s="371">
        <v>1121.3</v>
      </c>
      <c r="K118" s="371">
        <v>314.39999999999998</v>
      </c>
      <c r="L118" s="371">
        <v>26.6</v>
      </c>
      <c r="M118" s="371">
        <v>91</v>
      </c>
      <c r="N118" s="362">
        <f t="shared" si="43"/>
        <v>3029.7</v>
      </c>
      <c r="O118" s="345"/>
      <c r="P118" s="395"/>
      <c r="Q118" s="395" t="s">
        <v>4366</v>
      </c>
      <c r="R118" s="402" t="s">
        <v>2934</v>
      </c>
      <c r="S118" s="371">
        <f t="shared" si="44"/>
        <v>1308.3</v>
      </c>
      <c r="T118" s="371">
        <v>1308.3</v>
      </c>
      <c r="U118" s="371">
        <v>960.19999999999993</v>
      </c>
      <c r="V118" s="371"/>
      <c r="W118" s="371"/>
      <c r="X118" s="371">
        <f t="shared" si="45"/>
        <v>390.8</v>
      </c>
      <c r="Y118" s="371">
        <v>390.8</v>
      </c>
      <c r="Z118" s="371">
        <v>74.5</v>
      </c>
      <c r="AA118" s="371">
        <v>39.4</v>
      </c>
      <c r="AB118" s="371"/>
      <c r="AC118" s="371">
        <f t="shared" si="46"/>
        <v>1699.1</v>
      </c>
      <c r="AE118" s="395"/>
      <c r="AF118" s="395" t="s">
        <v>4366</v>
      </c>
      <c r="AG118" s="402" t="s">
        <v>2934</v>
      </c>
      <c r="AH118" s="371">
        <f t="shared" si="47"/>
        <v>1699.1</v>
      </c>
      <c r="AI118" s="368">
        <f t="shared" si="48"/>
        <v>1308.3</v>
      </c>
      <c r="AJ118" s="368">
        <f t="shared" si="49"/>
        <v>390.8</v>
      </c>
      <c r="AK118" s="368">
        <f t="shared" si="50"/>
        <v>3029.7</v>
      </c>
      <c r="AL118" s="368">
        <f t="shared" si="51"/>
        <v>1817.4</v>
      </c>
      <c r="AM118" s="371">
        <f t="shared" si="52"/>
        <v>1212.3</v>
      </c>
      <c r="AN118" s="368">
        <f t="shared" si="53"/>
        <v>1330.6</v>
      </c>
      <c r="AO118" s="368">
        <f t="shared" si="53"/>
        <v>509.10000000000014</v>
      </c>
      <c r="AP118" s="368">
        <f t="shared" si="53"/>
        <v>821.5</v>
      </c>
      <c r="AQ118" s="360">
        <f t="shared" si="54"/>
        <v>29.4</v>
      </c>
      <c r="AR118" s="372">
        <f t="shared" si="40"/>
        <v>1846.8000000000002</v>
      </c>
    </row>
    <row r="119" spans="1:44" ht="31.5" x14ac:dyDescent="0.25">
      <c r="A119" s="395"/>
      <c r="B119" s="395" t="s">
        <v>4366</v>
      </c>
      <c r="C119" s="402" t="s">
        <v>2935</v>
      </c>
      <c r="D119" s="362">
        <f t="shared" si="41"/>
        <v>2489.6</v>
      </c>
      <c r="E119" s="367">
        <v>2489.6</v>
      </c>
      <c r="F119" s="371">
        <v>1978.5</v>
      </c>
      <c r="G119" s="367">
        <v>75.599999999999994</v>
      </c>
      <c r="H119" s="371"/>
      <c r="I119" s="362">
        <f t="shared" si="42"/>
        <v>1189.3</v>
      </c>
      <c r="J119" s="371">
        <v>957.6</v>
      </c>
      <c r="K119" s="371">
        <v>422.8</v>
      </c>
      <c r="L119" s="371">
        <v>75.599999999999994</v>
      </c>
      <c r="M119" s="371">
        <v>231.7</v>
      </c>
      <c r="N119" s="362">
        <f t="shared" si="43"/>
        <v>3678.8999999999996</v>
      </c>
      <c r="O119" s="345"/>
      <c r="P119" s="395"/>
      <c r="Q119" s="395" t="s">
        <v>4366</v>
      </c>
      <c r="R119" s="402" t="s">
        <v>2935</v>
      </c>
      <c r="S119" s="371">
        <f t="shared" si="44"/>
        <v>1985.5</v>
      </c>
      <c r="T119" s="371">
        <v>1985.5</v>
      </c>
      <c r="U119" s="371">
        <v>1457.3</v>
      </c>
      <c r="V119" s="371"/>
      <c r="W119" s="371"/>
      <c r="X119" s="371">
        <f t="shared" si="45"/>
        <v>562.5</v>
      </c>
      <c r="Y119" s="371">
        <v>562.5</v>
      </c>
      <c r="Z119" s="371">
        <v>113.2</v>
      </c>
      <c r="AA119" s="371">
        <v>114.8</v>
      </c>
      <c r="AB119" s="371"/>
      <c r="AC119" s="371">
        <f t="shared" si="46"/>
        <v>2548</v>
      </c>
      <c r="AE119" s="395"/>
      <c r="AF119" s="395" t="s">
        <v>4366</v>
      </c>
      <c r="AG119" s="402" t="s">
        <v>2935</v>
      </c>
      <c r="AH119" s="371">
        <f t="shared" si="47"/>
        <v>2548</v>
      </c>
      <c r="AI119" s="368">
        <f t="shared" si="48"/>
        <v>1985.5</v>
      </c>
      <c r="AJ119" s="368">
        <f t="shared" si="49"/>
        <v>562.5</v>
      </c>
      <c r="AK119" s="368">
        <f t="shared" si="50"/>
        <v>3678.8999999999996</v>
      </c>
      <c r="AL119" s="368">
        <f t="shared" si="51"/>
        <v>2489.6</v>
      </c>
      <c r="AM119" s="371">
        <f t="shared" si="52"/>
        <v>1189.3</v>
      </c>
      <c r="AN119" s="368">
        <f t="shared" si="53"/>
        <v>1130.8999999999996</v>
      </c>
      <c r="AO119" s="368">
        <f t="shared" si="53"/>
        <v>504.09999999999991</v>
      </c>
      <c r="AP119" s="368">
        <f t="shared" si="53"/>
        <v>626.79999999999995</v>
      </c>
      <c r="AQ119" s="360">
        <f t="shared" si="54"/>
        <v>39.6</v>
      </c>
      <c r="AR119" s="372">
        <f t="shared" si="40"/>
        <v>2529.1999999999998</v>
      </c>
    </row>
    <row r="120" spans="1:44" ht="31.5" x14ac:dyDescent="0.25">
      <c r="A120" s="395"/>
      <c r="B120" s="395" t="s">
        <v>4366</v>
      </c>
      <c r="C120" s="402" t="s">
        <v>2936</v>
      </c>
      <c r="D120" s="362">
        <f t="shared" si="41"/>
        <v>2296.6999999999998</v>
      </c>
      <c r="E120" s="367">
        <v>2296.6999999999998</v>
      </c>
      <c r="F120" s="371">
        <v>1802.4</v>
      </c>
      <c r="G120" s="367">
        <v>97.6</v>
      </c>
      <c r="H120" s="371"/>
      <c r="I120" s="362">
        <f t="shared" si="42"/>
        <v>1057.7</v>
      </c>
      <c r="J120" s="371">
        <v>813</v>
      </c>
      <c r="K120" s="371">
        <v>385.4</v>
      </c>
      <c r="L120" s="371">
        <v>97.6</v>
      </c>
      <c r="M120" s="371">
        <v>244.7</v>
      </c>
      <c r="N120" s="362">
        <f t="shared" si="43"/>
        <v>3354.3999999999996</v>
      </c>
      <c r="O120" s="345"/>
      <c r="P120" s="395"/>
      <c r="Q120" s="395" t="s">
        <v>4366</v>
      </c>
      <c r="R120" s="402" t="s">
        <v>2936</v>
      </c>
      <c r="S120" s="371">
        <f t="shared" si="44"/>
        <v>1356.1999999999998</v>
      </c>
      <c r="T120" s="371">
        <v>1356.1999999999998</v>
      </c>
      <c r="U120" s="371">
        <v>995.30000000000007</v>
      </c>
      <c r="V120" s="371"/>
      <c r="W120" s="371"/>
      <c r="X120" s="371">
        <f t="shared" si="45"/>
        <v>488.3</v>
      </c>
      <c r="Y120" s="371">
        <v>488.3</v>
      </c>
      <c r="Z120" s="371">
        <v>77.2</v>
      </c>
      <c r="AA120" s="371">
        <v>153.6</v>
      </c>
      <c r="AB120" s="371"/>
      <c r="AC120" s="371">
        <f t="shared" si="46"/>
        <v>1844.4999999999998</v>
      </c>
      <c r="AE120" s="395"/>
      <c r="AF120" s="395" t="s">
        <v>4366</v>
      </c>
      <c r="AG120" s="402" t="s">
        <v>2936</v>
      </c>
      <c r="AH120" s="371">
        <f t="shared" si="47"/>
        <v>1844.4999999999998</v>
      </c>
      <c r="AI120" s="368">
        <f t="shared" si="48"/>
        <v>1356.1999999999998</v>
      </c>
      <c r="AJ120" s="368">
        <f t="shared" si="49"/>
        <v>488.3</v>
      </c>
      <c r="AK120" s="368">
        <f t="shared" si="50"/>
        <v>3354.3999999999996</v>
      </c>
      <c r="AL120" s="368">
        <f t="shared" si="51"/>
        <v>2296.6999999999998</v>
      </c>
      <c r="AM120" s="371">
        <f t="shared" si="52"/>
        <v>1057.7</v>
      </c>
      <c r="AN120" s="368">
        <f t="shared" si="53"/>
        <v>1509.8999999999999</v>
      </c>
      <c r="AO120" s="368">
        <f t="shared" si="53"/>
        <v>940.5</v>
      </c>
      <c r="AP120" s="368">
        <f t="shared" si="53"/>
        <v>569.40000000000009</v>
      </c>
      <c r="AQ120" s="360">
        <f t="shared" si="54"/>
        <v>36</v>
      </c>
      <c r="AR120" s="372">
        <f t="shared" si="40"/>
        <v>2332.6999999999998</v>
      </c>
    </row>
    <row r="121" spans="1:44" ht="31.5" x14ac:dyDescent="0.25">
      <c r="A121" s="395"/>
      <c r="B121" s="395" t="s">
        <v>4366</v>
      </c>
      <c r="C121" s="402" t="s">
        <v>2937</v>
      </c>
      <c r="D121" s="362">
        <f t="shared" si="41"/>
        <v>4103.3999999999996</v>
      </c>
      <c r="E121" s="367">
        <v>4103.3999999999996</v>
      </c>
      <c r="F121" s="371">
        <v>3211.8</v>
      </c>
      <c r="G121" s="367">
        <v>184.7</v>
      </c>
      <c r="H121" s="371"/>
      <c r="I121" s="362">
        <f t="shared" si="42"/>
        <v>1959.2</v>
      </c>
      <c r="J121" s="371">
        <v>1868.2</v>
      </c>
      <c r="K121" s="371">
        <v>687.4</v>
      </c>
      <c r="L121" s="371">
        <v>184.7</v>
      </c>
      <c r="M121" s="371">
        <v>91</v>
      </c>
      <c r="N121" s="362">
        <f t="shared" si="43"/>
        <v>6062.5999999999995</v>
      </c>
      <c r="O121" s="345"/>
      <c r="P121" s="395"/>
      <c r="Q121" s="395" t="s">
        <v>4366</v>
      </c>
      <c r="R121" s="402" t="s">
        <v>2937</v>
      </c>
      <c r="S121" s="371">
        <f t="shared" si="44"/>
        <v>3866.4</v>
      </c>
      <c r="T121" s="371">
        <v>3866.4</v>
      </c>
      <c r="U121" s="371">
        <v>2837.7</v>
      </c>
      <c r="V121" s="371"/>
      <c r="W121" s="371"/>
      <c r="X121" s="371">
        <f t="shared" si="45"/>
        <v>1140.7</v>
      </c>
      <c r="Y121" s="371">
        <v>1140.7</v>
      </c>
      <c r="Z121" s="371">
        <v>220.3</v>
      </c>
      <c r="AA121" s="371">
        <v>297.60000000000002</v>
      </c>
      <c r="AB121" s="371"/>
      <c r="AC121" s="371">
        <f t="shared" si="46"/>
        <v>5007.1000000000004</v>
      </c>
      <c r="AE121" s="395"/>
      <c r="AF121" s="395" t="s">
        <v>4366</v>
      </c>
      <c r="AG121" s="402" t="s">
        <v>2937</v>
      </c>
      <c r="AH121" s="371">
        <f t="shared" si="47"/>
        <v>5007.1000000000004</v>
      </c>
      <c r="AI121" s="368">
        <f t="shared" si="48"/>
        <v>3866.4</v>
      </c>
      <c r="AJ121" s="368">
        <f t="shared" si="49"/>
        <v>1140.7</v>
      </c>
      <c r="AK121" s="368">
        <f t="shared" si="50"/>
        <v>6062.5999999999995</v>
      </c>
      <c r="AL121" s="368">
        <f t="shared" si="51"/>
        <v>4103.3999999999996</v>
      </c>
      <c r="AM121" s="371">
        <f t="shared" si="52"/>
        <v>1959.2</v>
      </c>
      <c r="AN121" s="368">
        <f t="shared" si="53"/>
        <v>1055.4999999999991</v>
      </c>
      <c r="AO121" s="368">
        <f t="shared" si="53"/>
        <v>236.99999999999955</v>
      </c>
      <c r="AP121" s="368">
        <f t="shared" si="53"/>
        <v>818.5</v>
      </c>
      <c r="AQ121" s="360">
        <f t="shared" si="54"/>
        <v>64.2</v>
      </c>
      <c r="AR121" s="372">
        <f t="shared" si="40"/>
        <v>4167.5999999999995</v>
      </c>
    </row>
    <row r="122" spans="1:44" ht="31.5" x14ac:dyDescent="0.25">
      <c r="A122" s="395"/>
      <c r="B122" s="395" t="s">
        <v>4366</v>
      </c>
      <c r="C122" s="402" t="s">
        <v>2938</v>
      </c>
      <c r="D122" s="362">
        <f t="shared" si="41"/>
        <v>4110.3</v>
      </c>
      <c r="E122" s="367">
        <v>4110.3</v>
      </c>
      <c r="F122" s="371">
        <v>3226.5</v>
      </c>
      <c r="G122" s="367">
        <v>173.7</v>
      </c>
      <c r="H122" s="371"/>
      <c r="I122" s="362">
        <f t="shared" si="42"/>
        <v>1847.6999999999998</v>
      </c>
      <c r="J122" s="371">
        <v>1602.9999999999998</v>
      </c>
      <c r="K122" s="371">
        <v>690.3</v>
      </c>
      <c r="L122" s="371">
        <v>173.7</v>
      </c>
      <c r="M122" s="371">
        <v>244.7</v>
      </c>
      <c r="N122" s="362">
        <f t="shared" si="43"/>
        <v>5958</v>
      </c>
      <c r="O122" s="345"/>
      <c r="P122" s="395"/>
      <c r="Q122" s="395" t="s">
        <v>4366</v>
      </c>
      <c r="R122" s="402" t="s">
        <v>2938</v>
      </c>
      <c r="S122" s="371">
        <f t="shared" si="44"/>
        <v>3020.2</v>
      </c>
      <c r="T122" s="371">
        <v>3020.2</v>
      </c>
      <c r="U122" s="371">
        <v>2216.7000000000003</v>
      </c>
      <c r="V122" s="371"/>
      <c r="W122" s="371"/>
      <c r="X122" s="371">
        <f t="shared" si="45"/>
        <v>1143.5999999999999</v>
      </c>
      <c r="Y122" s="371">
        <v>1143.5999999999999</v>
      </c>
      <c r="Z122" s="371">
        <v>172.10000000000002</v>
      </c>
      <c r="AA122" s="371">
        <v>273.89999999999998</v>
      </c>
      <c r="AB122" s="371"/>
      <c r="AC122" s="371">
        <f t="shared" si="46"/>
        <v>4163.7999999999993</v>
      </c>
      <c r="AE122" s="395"/>
      <c r="AF122" s="395" t="s">
        <v>4366</v>
      </c>
      <c r="AG122" s="402" t="s">
        <v>2938</v>
      </c>
      <c r="AH122" s="371">
        <f t="shared" si="47"/>
        <v>4163.7999999999993</v>
      </c>
      <c r="AI122" s="368">
        <f t="shared" si="48"/>
        <v>3020.2</v>
      </c>
      <c r="AJ122" s="368">
        <f t="shared" si="49"/>
        <v>1143.5999999999999</v>
      </c>
      <c r="AK122" s="368">
        <f t="shared" si="50"/>
        <v>5958</v>
      </c>
      <c r="AL122" s="368">
        <f t="shared" si="51"/>
        <v>4110.3</v>
      </c>
      <c r="AM122" s="371">
        <f t="shared" si="52"/>
        <v>1847.6999999999998</v>
      </c>
      <c r="AN122" s="368">
        <f t="shared" si="53"/>
        <v>1794.2000000000007</v>
      </c>
      <c r="AO122" s="368">
        <f t="shared" si="53"/>
        <v>1090.1000000000004</v>
      </c>
      <c r="AP122" s="368">
        <f t="shared" si="53"/>
        <v>704.09999999999991</v>
      </c>
      <c r="AQ122" s="360">
        <f t="shared" si="54"/>
        <v>64.5</v>
      </c>
      <c r="AR122" s="372">
        <f t="shared" si="40"/>
        <v>4174.8</v>
      </c>
    </row>
    <row r="123" spans="1:44" ht="31.5" x14ac:dyDescent="0.25">
      <c r="A123" s="395"/>
      <c r="B123" s="395" t="s">
        <v>4366</v>
      </c>
      <c r="C123" s="402" t="s">
        <v>2939</v>
      </c>
      <c r="D123" s="362">
        <f t="shared" si="41"/>
        <v>3974.8</v>
      </c>
      <c r="E123" s="367">
        <v>3974.8</v>
      </c>
      <c r="F123" s="371">
        <v>3123.8</v>
      </c>
      <c r="G123" s="367">
        <v>163.4</v>
      </c>
      <c r="H123" s="371"/>
      <c r="I123" s="362">
        <f t="shared" si="42"/>
        <v>1766.6</v>
      </c>
      <c r="J123" s="371">
        <v>1521.8999999999999</v>
      </c>
      <c r="K123" s="371">
        <v>668.4</v>
      </c>
      <c r="L123" s="371">
        <v>163.4</v>
      </c>
      <c r="M123" s="371">
        <v>244.7</v>
      </c>
      <c r="N123" s="362">
        <f t="shared" si="43"/>
        <v>5741.4</v>
      </c>
      <c r="O123" s="345"/>
      <c r="P123" s="395"/>
      <c r="Q123" s="395" t="s">
        <v>4366</v>
      </c>
      <c r="R123" s="402" t="s">
        <v>2939</v>
      </c>
      <c r="S123" s="371">
        <f t="shared" si="44"/>
        <v>3172</v>
      </c>
      <c r="T123" s="371">
        <v>3172</v>
      </c>
      <c r="U123" s="371">
        <v>2328.1</v>
      </c>
      <c r="V123" s="371"/>
      <c r="W123" s="371"/>
      <c r="X123" s="371">
        <f t="shared" si="45"/>
        <v>1060.4000000000001</v>
      </c>
      <c r="Y123" s="371">
        <v>1060.4000000000001</v>
      </c>
      <c r="Z123" s="371">
        <v>180.79999999999998</v>
      </c>
      <c r="AA123" s="371">
        <v>258.3</v>
      </c>
      <c r="AB123" s="371"/>
      <c r="AC123" s="371">
        <f t="shared" si="46"/>
        <v>4232.3999999999996</v>
      </c>
      <c r="AE123" s="395"/>
      <c r="AF123" s="395" t="s">
        <v>4366</v>
      </c>
      <c r="AG123" s="402" t="s">
        <v>2939</v>
      </c>
      <c r="AH123" s="371">
        <f t="shared" si="47"/>
        <v>4232.3999999999996</v>
      </c>
      <c r="AI123" s="368">
        <f t="shared" si="48"/>
        <v>3172</v>
      </c>
      <c r="AJ123" s="368">
        <f t="shared" si="49"/>
        <v>1060.4000000000001</v>
      </c>
      <c r="AK123" s="368">
        <f t="shared" si="50"/>
        <v>5741.4</v>
      </c>
      <c r="AL123" s="368">
        <f t="shared" si="51"/>
        <v>3974.8</v>
      </c>
      <c r="AM123" s="371">
        <f t="shared" si="52"/>
        <v>1766.6</v>
      </c>
      <c r="AN123" s="368">
        <f t="shared" si="53"/>
        <v>1509</v>
      </c>
      <c r="AO123" s="368">
        <f t="shared" si="53"/>
        <v>802.80000000000018</v>
      </c>
      <c r="AP123" s="368">
        <f t="shared" si="53"/>
        <v>706.19999999999982</v>
      </c>
      <c r="AQ123" s="360">
        <f t="shared" si="54"/>
        <v>62.5</v>
      </c>
      <c r="AR123" s="372">
        <f t="shared" si="40"/>
        <v>4037.3</v>
      </c>
    </row>
    <row r="124" spans="1:44" ht="31.5" x14ac:dyDescent="0.25">
      <c r="A124" s="395"/>
      <c r="B124" s="395" t="s">
        <v>4366</v>
      </c>
      <c r="C124" s="402" t="s">
        <v>2940</v>
      </c>
      <c r="D124" s="362">
        <f t="shared" si="41"/>
        <v>3404.5</v>
      </c>
      <c r="E124" s="367">
        <v>3404.5</v>
      </c>
      <c r="F124" s="371">
        <v>2665.2</v>
      </c>
      <c r="G124" s="367">
        <v>152.69999999999999</v>
      </c>
      <c r="H124" s="371"/>
      <c r="I124" s="362">
        <f t="shared" si="42"/>
        <v>2362.3999999999996</v>
      </c>
      <c r="J124" s="371">
        <v>2117.6999999999998</v>
      </c>
      <c r="K124" s="371">
        <v>570.5</v>
      </c>
      <c r="L124" s="371">
        <v>152.69999999999999</v>
      </c>
      <c r="M124" s="371">
        <v>244.7</v>
      </c>
      <c r="N124" s="362">
        <f t="shared" si="43"/>
        <v>5766.9</v>
      </c>
      <c r="O124" s="345"/>
      <c r="P124" s="395"/>
      <c r="Q124" s="395" t="s">
        <v>4366</v>
      </c>
      <c r="R124" s="402" t="s">
        <v>2940</v>
      </c>
      <c r="S124" s="371">
        <f t="shared" si="44"/>
        <v>3961.6</v>
      </c>
      <c r="T124" s="371">
        <v>3961.6</v>
      </c>
      <c r="U124" s="371">
        <v>2907.6</v>
      </c>
      <c r="V124" s="371"/>
      <c r="W124" s="371"/>
      <c r="X124" s="371">
        <f t="shared" si="45"/>
        <v>1269.8000000000002</v>
      </c>
      <c r="Y124" s="371">
        <v>1269.8000000000002</v>
      </c>
      <c r="Z124" s="371">
        <v>225.8</v>
      </c>
      <c r="AA124" s="371">
        <v>242.6</v>
      </c>
      <c r="AB124" s="371"/>
      <c r="AC124" s="371">
        <f t="shared" si="46"/>
        <v>5231.3999999999996</v>
      </c>
      <c r="AE124" s="395"/>
      <c r="AF124" s="395" t="s">
        <v>4366</v>
      </c>
      <c r="AG124" s="402" t="s">
        <v>2940</v>
      </c>
      <c r="AH124" s="371">
        <f t="shared" si="47"/>
        <v>5231.3999999999996</v>
      </c>
      <c r="AI124" s="368">
        <f t="shared" si="48"/>
        <v>3961.6</v>
      </c>
      <c r="AJ124" s="368">
        <f t="shared" si="49"/>
        <v>1269.8000000000002</v>
      </c>
      <c r="AK124" s="368">
        <f t="shared" si="50"/>
        <v>5766.9</v>
      </c>
      <c r="AL124" s="368">
        <f t="shared" si="51"/>
        <v>3404.5</v>
      </c>
      <c r="AM124" s="371">
        <f t="shared" si="52"/>
        <v>2362.3999999999996</v>
      </c>
      <c r="AN124" s="368">
        <f t="shared" si="53"/>
        <v>535.5</v>
      </c>
      <c r="AO124" s="368">
        <f t="shared" si="53"/>
        <v>-557.09999999999991</v>
      </c>
      <c r="AP124" s="368">
        <f t="shared" si="53"/>
        <v>1092.5999999999995</v>
      </c>
      <c r="AQ124" s="360">
        <f t="shared" si="54"/>
        <v>53.3</v>
      </c>
      <c r="AR124" s="372">
        <f t="shared" si="40"/>
        <v>3457.8</v>
      </c>
    </row>
    <row r="125" spans="1:44" ht="31.5" x14ac:dyDescent="0.25">
      <c r="A125" s="395"/>
      <c r="B125" s="395" t="s">
        <v>4366</v>
      </c>
      <c r="C125" s="402" t="s">
        <v>2941</v>
      </c>
      <c r="D125" s="362">
        <f t="shared" si="41"/>
        <v>6875.7</v>
      </c>
      <c r="E125" s="367">
        <v>6875.7</v>
      </c>
      <c r="F125" s="371">
        <v>5537.6</v>
      </c>
      <c r="G125" s="367">
        <v>119.7</v>
      </c>
      <c r="H125" s="371"/>
      <c r="I125" s="362">
        <f t="shared" si="42"/>
        <v>2284.8999999999996</v>
      </c>
      <c r="J125" s="371">
        <v>2008.1999999999996</v>
      </c>
      <c r="K125" s="371">
        <v>1215.0999999999999</v>
      </c>
      <c r="L125" s="371">
        <v>119.7</v>
      </c>
      <c r="M125" s="371">
        <v>276.7</v>
      </c>
      <c r="N125" s="362">
        <f t="shared" si="43"/>
        <v>9160.5999999999985</v>
      </c>
      <c r="O125" s="345"/>
      <c r="P125" s="395"/>
      <c r="Q125" s="395" t="s">
        <v>4366</v>
      </c>
      <c r="R125" s="402" t="s">
        <v>2941</v>
      </c>
      <c r="S125" s="371">
        <f t="shared" si="44"/>
        <v>5008.5</v>
      </c>
      <c r="T125" s="371">
        <v>5008.5</v>
      </c>
      <c r="U125" s="371">
        <v>3676</v>
      </c>
      <c r="V125" s="371"/>
      <c r="W125" s="371"/>
      <c r="X125" s="371">
        <f t="shared" si="45"/>
        <v>1403.4</v>
      </c>
      <c r="Y125" s="371">
        <v>1403.4</v>
      </c>
      <c r="Z125" s="371">
        <v>285.40000000000003</v>
      </c>
      <c r="AA125" s="371">
        <v>183.1</v>
      </c>
      <c r="AB125" s="371"/>
      <c r="AC125" s="371">
        <f t="shared" si="46"/>
        <v>6411.9</v>
      </c>
      <c r="AE125" s="395"/>
      <c r="AF125" s="395" t="s">
        <v>4366</v>
      </c>
      <c r="AG125" s="402" t="s">
        <v>2941</v>
      </c>
      <c r="AH125" s="371">
        <f t="shared" si="47"/>
        <v>6411.9</v>
      </c>
      <c r="AI125" s="368">
        <f t="shared" si="48"/>
        <v>5008.5</v>
      </c>
      <c r="AJ125" s="368">
        <f t="shared" si="49"/>
        <v>1403.4</v>
      </c>
      <c r="AK125" s="368">
        <f t="shared" si="50"/>
        <v>9160.5999999999985</v>
      </c>
      <c r="AL125" s="368">
        <f t="shared" si="51"/>
        <v>6875.7</v>
      </c>
      <c r="AM125" s="371">
        <f t="shared" si="52"/>
        <v>2284.8999999999996</v>
      </c>
      <c r="AN125" s="368">
        <f t="shared" si="53"/>
        <v>2748.6999999999989</v>
      </c>
      <c r="AO125" s="368">
        <f t="shared" si="53"/>
        <v>1867.1999999999998</v>
      </c>
      <c r="AP125" s="368">
        <f t="shared" si="53"/>
        <v>881.49999999999955</v>
      </c>
      <c r="AQ125" s="360">
        <f t="shared" si="54"/>
        <v>110.8</v>
      </c>
      <c r="AR125" s="372">
        <f t="shared" si="40"/>
        <v>6986.5</v>
      </c>
    </row>
    <row r="126" spans="1:44" ht="31.5" x14ac:dyDescent="0.25">
      <c r="A126" s="395"/>
      <c r="B126" s="395" t="s">
        <v>4366</v>
      </c>
      <c r="C126" s="402" t="s">
        <v>2942</v>
      </c>
      <c r="D126" s="362">
        <f t="shared" si="41"/>
        <v>5638</v>
      </c>
      <c r="E126" s="367">
        <v>5638</v>
      </c>
      <c r="F126" s="371">
        <v>4607.7</v>
      </c>
      <c r="G126" s="367">
        <v>16.7</v>
      </c>
      <c r="H126" s="371"/>
      <c r="I126" s="362">
        <f t="shared" si="42"/>
        <v>1723.8</v>
      </c>
      <c r="J126" s="371">
        <v>1447.1</v>
      </c>
      <c r="K126" s="371">
        <v>892.5</v>
      </c>
      <c r="L126" s="371">
        <v>16.7</v>
      </c>
      <c r="M126" s="371">
        <v>276.7</v>
      </c>
      <c r="N126" s="362">
        <f t="shared" si="43"/>
        <v>7361.8</v>
      </c>
      <c r="O126" s="345"/>
      <c r="P126" s="395"/>
      <c r="Q126" s="395" t="s">
        <v>4366</v>
      </c>
      <c r="R126" s="402" t="s">
        <v>2942</v>
      </c>
      <c r="S126" s="371">
        <f t="shared" si="44"/>
        <v>5142.2</v>
      </c>
      <c r="T126" s="371">
        <v>5142.2</v>
      </c>
      <c r="U126" s="371">
        <v>3774</v>
      </c>
      <c r="V126" s="371"/>
      <c r="W126" s="371"/>
      <c r="X126" s="371">
        <f t="shared" si="45"/>
        <v>1207.5</v>
      </c>
      <c r="Y126" s="371">
        <v>1207.5</v>
      </c>
      <c r="Z126" s="371">
        <v>293</v>
      </c>
      <c r="AA126" s="371">
        <v>256</v>
      </c>
      <c r="AB126" s="371"/>
      <c r="AC126" s="371">
        <f t="shared" si="46"/>
        <v>6349.7</v>
      </c>
      <c r="AE126" s="395"/>
      <c r="AF126" s="395" t="s">
        <v>4366</v>
      </c>
      <c r="AG126" s="402" t="s">
        <v>2942</v>
      </c>
      <c r="AH126" s="371">
        <f t="shared" si="47"/>
        <v>6349.7</v>
      </c>
      <c r="AI126" s="368">
        <f t="shared" si="48"/>
        <v>5142.2</v>
      </c>
      <c r="AJ126" s="368">
        <f t="shared" si="49"/>
        <v>1207.5</v>
      </c>
      <c r="AK126" s="368">
        <f t="shared" si="50"/>
        <v>7361.8</v>
      </c>
      <c r="AL126" s="368">
        <f t="shared" si="51"/>
        <v>5638</v>
      </c>
      <c r="AM126" s="371">
        <f t="shared" si="52"/>
        <v>1723.8</v>
      </c>
      <c r="AN126" s="368">
        <f t="shared" si="53"/>
        <v>1012.1000000000004</v>
      </c>
      <c r="AO126" s="368">
        <f t="shared" si="53"/>
        <v>495.80000000000018</v>
      </c>
      <c r="AP126" s="368">
        <f t="shared" si="53"/>
        <v>516.29999999999995</v>
      </c>
      <c r="AQ126" s="360">
        <f t="shared" si="54"/>
        <v>92.2</v>
      </c>
      <c r="AR126" s="372">
        <f t="shared" si="40"/>
        <v>5730.2</v>
      </c>
    </row>
    <row r="127" spans="1:44" ht="31.5" x14ac:dyDescent="0.25">
      <c r="A127" s="395"/>
      <c r="B127" s="395" t="s">
        <v>4366</v>
      </c>
      <c r="C127" s="402" t="s">
        <v>1243</v>
      </c>
      <c r="D127" s="362">
        <f t="shared" si="41"/>
        <v>2723.2</v>
      </c>
      <c r="E127" s="367">
        <v>2723.2</v>
      </c>
      <c r="F127" s="371">
        <v>2066.6</v>
      </c>
      <c r="G127" s="367">
        <v>201.4</v>
      </c>
      <c r="H127" s="371"/>
      <c r="I127" s="362">
        <f t="shared" si="42"/>
        <v>1735.6000000000001</v>
      </c>
      <c r="J127" s="371">
        <v>1490.9</v>
      </c>
      <c r="K127" s="371">
        <v>442.1</v>
      </c>
      <c r="L127" s="371">
        <v>201.4</v>
      </c>
      <c r="M127" s="371">
        <v>244.7</v>
      </c>
      <c r="N127" s="362">
        <f t="shared" si="43"/>
        <v>4458.8</v>
      </c>
      <c r="O127" s="345"/>
      <c r="P127" s="395"/>
      <c r="Q127" s="395" t="s">
        <v>4366</v>
      </c>
      <c r="R127" s="402" t="s">
        <v>1243</v>
      </c>
      <c r="S127" s="371">
        <f t="shared" si="44"/>
        <v>2381</v>
      </c>
      <c r="T127" s="371">
        <v>2381</v>
      </c>
      <c r="U127" s="371">
        <v>1747.6</v>
      </c>
      <c r="V127" s="371"/>
      <c r="W127" s="371"/>
      <c r="X127" s="371">
        <f t="shared" si="45"/>
        <v>995.9</v>
      </c>
      <c r="Y127" s="371">
        <v>995.9</v>
      </c>
      <c r="Z127" s="371">
        <v>135.69999999999999</v>
      </c>
      <c r="AA127" s="371">
        <v>316.8</v>
      </c>
      <c r="AB127" s="371"/>
      <c r="AC127" s="371">
        <f t="shared" si="46"/>
        <v>3376.9</v>
      </c>
      <c r="AE127" s="395"/>
      <c r="AF127" s="395" t="s">
        <v>4366</v>
      </c>
      <c r="AG127" s="402" t="s">
        <v>1243</v>
      </c>
      <c r="AH127" s="371">
        <f t="shared" si="47"/>
        <v>3376.9</v>
      </c>
      <c r="AI127" s="368">
        <f t="shared" si="48"/>
        <v>2381</v>
      </c>
      <c r="AJ127" s="368">
        <f t="shared" si="49"/>
        <v>995.9</v>
      </c>
      <c r="AK127" s="368">
        <f t="shared" si="50"/>
        <v>4458.8</v>
      </c>
      <c r="AL127" s="368">
        <f t="shared" si="51"/>
        <v>2723.2</v>
      </c>
      <c r="AM127" s="371">
        <f t="shared" si="52"/>
        <v>1735.6000000000001</v>
      </c>
      <c r="AN127" s="368">
        <f t="shared" si="53"/>
        <v>1081.9000000000001</v>
      </c>
      <c r="AO127" s="368">
        <f t="shared" si="53"/>
        <v>342.19999999999982</v>
      </c>
      <c r="AP127" s="368">
        <f t="shared" si="53"/>
        <v>739.70000000000016</v>
      </c>
      <c r="AQ127" s="360">
        <f t="shared" si="54"/>
        <v>41.3</v>
      </c>
      <c r="AR127" s="372">
        <f t="shared" si="40"/>
        <v>2764.5</v>
      </c>
    </row>
    <row r="128" spans="1:44" ht="31.5" x14ac:dyDescent="0.25">
      <c r="A128" s="395"/>
      <c r="B128" s="395" t="s">
        <v>4366</v>
      </c>
      <c r="C128" s="402" t="s">
        <v>1244</v>
      </c>
      <c r="D128" s="362">
        <f t="shared" si="41"/>
        <v>5092.6000000000004</v>
      </c>
      <c r="E128" s="367">
        <v>5092.6000000000004</v>
      </c>
      <c r="F128" s="371">
        <v>4039.7</v>
      </c>
      <c r="G128" s="367">
        <v>163.69999999999999</v>
      </c>
      <c r="H128" s="371"/>
      <c r="I128" s="362">
        <f t="shared" si="42"/>
        <v>1795.2</v>
      </c>
      <c r="J128" s="371">
        <v>1659.2</v>
      </c>
      <c r="K128" s="371">
        <v>864.3</v>
      </c>
      <c r="L128" s="371">
        <v>163.69999999999999</v>
      </c>
      <c r="M128" s="371">
        <v>136</v>
      </c>
      <c r="N128" s="362">
        <f t="shared" si="43"/>
        <v>6887.8</v>
      </c>
      <c r="O128" s="345"/>
      <c r="P128" s="395"/>
      <c r="Q128" s="395" t="s">
        <v>4366</v>
      </c>
      <c r="R128" s="402" t="s">
        <v>1244</v>
      </c>
      <c r="S128" s="371">
        <f t="shared" si="44"/>
        <v>3738.5</v>
      </c>
      <c r="T128" s="371">
        <v>3738.5</v>
      </c>
      <c r="U128" s="371">
        <v>2743.8</v>
      </c>
      <c r="V128" s="371"/>
      <c r="W128" s="371"/>
      <c r="X128" s="371">
        <f t="shared" si="45"/>
        <v>1118.2</v>
      </c>
      <c r="Y128" s="371">
        <v>1118.2</v>
      </c>
      <c r="Z128" s="371">
        <v>213.1</v>
      </c>
      <c r="AA128" s="371">
        <v>263.3</v>
      </c>
      <c r="AB128" s="371"/>
      <c r="AC128" s="371">
        <f t="shared" si="46"/>
        <v>4856.7</v>
      </c>
      <c r="AE128" s="395"/>
      <c r="AF128" s="395" t="s">
        <v>4366</v>
      </c>
      <c r="AG128" s="402" t="s">
        <v>1244</v>
      </c>
      <c r="AH128" s="371">
        <f t="shared" si="47"/>
        <v>4856.7</v>
      </c>
      <c r="AI128" s="368">
        <f t="shared" si="48"/>
        <v>3738.5</v>
      </c>
      <c r="AJ128" s="368">
        <f t="shared" si="49"/>
        <v>1118.2</v>
      </c>
      <c r="AK128" s="368">
        <f t="shared" si="50"/>
        <v>6887.8</v>
      </c>
      <c r="AL128" s="368">
        <f t="shared" si="51"/>
        <v>5092.6000000000004</v>
      </c>
      <c r="AM128" s="371">
        <f t="shared" si="52"/>
        <v>1795.2</v>
      </c>
      <c r="AN128" s="368">
        <f t="shared" si="53"/>
        <v>2031.1000000000004</v>
      </c>
      <c r="AO128" s="368">
        <f t="shared" si="53"/>
        <v>1354.1000000000004</v>
      </c>
      <c r="AP128" s="368">
        <f t="shared" si="53"/>
        <v>677</v>
      </c>
      <c r="AQ128" s="360">
        <f t="shared" si="54"/>
        <v>80.8</v>
      </c>
      <c r="AR128" s="372">
        <f t="shared" si="40"/>
        <v>5173.4000000000005</v>
      </c>
    </row>
    <row r="129" spans="1:44" ht="31.5" x14ac:dyDescent="0.25">
      <c r="A129" s="395"/>
      <c r="B129" s="395" t="s">
        <v>4366</v>
      </c>
      <c r="C129" s="402" t="s">
        <v>1245</v>
      </c>
      <c r="D129" s="362">
        <f t="shared" si="41"/>
        <v>2684.6</v>
      </c>
      <c r="E129" s="367">
        <v>2684.6</v>
      </c>
      <c r="F129" s="371">
        <v>2155.9</v>
      </c>
      <c r="G129" s="367">
        <v>54.3</v>
      </c>
      <c r="H129" s="371"/>
      <c r="I129" s="362">
        <f t="shared" si="42"/>
        <v>1942.4999999999998</v>
      </c>
      <c r="J129" s="371">
        <v>1851.4999999999998</v>
      </c>
      <c r="K129" s="371">
        <v>460.9</v>
      </c>
      <c r="L129" s="371">
        <v>54.3</v>
      </c>
      <c r="M129" s="371">
        <v>91</v>
      </c>
      <c r="N129" s="362">
        <f t="shared" si="43"/>
        <v>4627.0999999999995</v>
      </c>
      <c r="O129" s="345"/>
      <c r="P129" s="395"/>
      <c r="Q129" s="395" t="s">
        <v>4366</v>
      </c>
      <c r="R129" s="402" t="s">
        <v>1245</v>
      </c>
      <c r="S129" s="371">
        <f t="shared" si="44"/>
        <v>3069.7999999999997</v>
      </c>
      <c r="T129" s="371">
        <v>3069.7999999999997</v>
      </c>
      <c r="U129" s="371">
        <v>2253.0999999999995</v>
      </c>
      <c r="V129" s="371"/>
      <c r="W129" s="371"/>
      <c r="X129" s="371">
        <f t="shared" si="45"/>
        <v>920.50000000000011</v>
      </c>
      <c r="Y129" s="371">
        <v>920.50000000000011</v>
      </c>
      <c r="Z129" s="371">
        <v>174.9</v>
      </c>
      <c r="AA129" s="371">
        <v>82.4</v>
      </c>
      <c r="AB129" s="371"/>
      <c r="AC129" s="371">
        <f t="shared" si="46"/>
        <v>3990.2999999999997</v>
      </c>
      <c r="AE129" s="395"/>
      <c r="AF129" s="395" t="s">
        <v>4366</v>
      </c>
      <c r="AG129" s="402" t="s">
        <v>1245</v>
      </c>
      <c r="AH129" s="371">
        <f t="shared" si="47"/>
        <v>3990.2999999999997</v>
      </c>
      <c r="AI129" s="368">
        <f t="shared" si="48"/>
        <v>3069.7999999999997</v>
      </c>
      <c r="AJ129" s="368">
        <f t="shared" si="49"/>
        <v>920.50000000000011</v>
      </c>
      <c r="AK129" s="368">
        <f t="shared" si="50"/>
        <v>4627.0999999999995</v>
      </c>
      <c r="AL129" s="368">
        <f t="shared" si="51"/>
        <v>2684.6</v>
      </c>
      <c r="AM129" s="371">
        <f t="shared" si="52"/>
        <v>1942.4999999999998</v>
      </c>
      <c r="AN129" s="368">
        <f t="shared" si="53"/>
        <v>636.79999999999973</v>
      </c>
      <c r="AO129" s="368">
        <f t="shared" si="53"/>
        <v>-385.19999999999982</v>
      </c>
      <c r="AP129" s="368">
        <f t="shared" si="53"/>
        <v>1021.9999999999997</v>
      </c>
      <c r="AQ129" s="360">
        <f t="shared" si="54"/>
        <v>43.1</v>
      </c>
      <c r="AR129" s="372">
        <f t="shared" si="40"/>
        <v>2727.7</v>
      </c>
    </row>
    <row r="130" spans="1:44" ht="31.5" x14ac:dyDescent="0.25">
      <c r="A130" s="395"/>
      <c r="B130" s="395" t="s">
        <v>4366</v>
      </c>
      <c r="C130" s="402" t="s">
        <v>1246</v>
      </c>
      <c r="D130" s="362">
        <f t="shared" si="41"/>
        <v>5135</v>
      </c>
      <c r="E130" s="367">
        <v>5135</v>
      </c>
      <c r="F130" s="371">
        <v>3945.2</v>
      </c>
      <c r="G130" s="367">
        <v>321.10000000000002</v>
      </c>
      <c r="H130" s="371"/>
      <c r="I130" s="362">
        <f t="shared" si="42"/>
        <v>2224.1999999999998</v>
      </c>
      <c r="J130" s="371">
        <v>1947.5</v>
      </c>
      <c r="K130" s="371">
        <v>844.3</v>
      </c>
      <c r="L130" s="371">
        <v>321.10000000000002</v>
      </c>
      <c r="M130" s="371">
        <v>276.7</v>
      </c>
      <c r="N130" s="362">
        <f t="shared" si="43"/>
        <v>7359.2</v>
      </c>
      <c r="O130" s="345"/>
      <c r="P130" s="395"/>
      <c r="Q130" s="395" t="s">
        <v>4366</v>
      </c>
      <c r="R130" s="402" t="s">
        <v>1246</v>
      </c>
      <c r="S130" s="371">
        <f t="shared" si="44"/>
        <v>4164.3</v>
      </c>
      <c r="T130" s="371">
        <v>4164.3</v>
      </c>
      <c r="U130" s="371">
        <v>3056.2999999999997</v>
      </c>
      <c r="V130" s="371"/>
      <c r="W130" s="371"/>
      <c r="X130" s="371">
        <f t="shared" si="45"/>
        <v>1365.4</v>
      </c>
      <c r="Y130" s="371">
        <v>1365.4</v>
      </c>
      <c r="Z130" s="371">
        <v>237.3</v>
      </c>
      <c r="AA130" s="371">
        <v>510</v>
      </c>
      <c r="AB130" s="371"/>
      <c r="AC130" s="371">
        <f t="shared" si="46"/>
        <v>5529.7000000000007</v>
      </c>
      <c r="AE130" s="395"/>
      <c r="AF130" s="395" t="s">
        <v>4366</v>
      </c>
      <c r="AG130" s="402" t="s">
        <v>1246</v>
      </c>
      <c r="AH130" s="371">
        <f t="shared" si="47"/>
        <v>5529.7000000000007</v>
      </c>
      <c r="AI130" s="368">
        <f t="shared" si="48"/>
        <v>4164.3</v>
      </c>
      <c r="AJ130" s="368">
        <f t="shared" si="49"/>
        <v>1365.4</v>
      </c>
      <c r="AK130" s="368">
        <f t="shared" si="50"/>
        <v>7359.2</v>
      </c>
      <c r="AL130" s="368">
        <f t="shared" si="51"/>
        <v>5135</v>
      </c>
      <c r="AM130" s="371">
        <f t="shared" si="52"/>
        <v>2224.1999999999998</v>
      </c>
      <c r="AN130" s="368">
        <f t="shared" si="53"/>
        <v>1829.4999999999991</v>
      </c>
      <c r="AO130" s="368">
        <f t="shared" si="53"/>
        <v>970.69999999999982</v>
      </c>
      <c r="AP130" s="368">
        <f t="shared" si="53"/>
        <v>858.79999999999973</v>
      </c>
      <c r="AQ130" s="360">
        <f t="shared" si="54"/>
        <v>78.900000000000006</v>
      </c>
      <c r="AR130" s="372">
        <f t="shared" si="40"/>
        <v>5213.8999999999996</v>
      </c>
    </row>
    <row r="131" spans="1:44" ht="31.5" x14ac:dyDescent="0.25">
      <c r="A131" s="395"/>
      <c r="B131" s="395" t="s">
        <v>4366</v>
      </c>
      <c r="C131" s="402" t="s">
        <v>1247</v>
      </c>
      <c r="D131" s="362">
        <f t="shared" si="41"/>
        <v>4738.3999999999996</v>
      </c>
      <c r="E131" s="367">
        <v>4738.3999999999996</v>
      </c>
      <c r="F131" s="371">
        <v>3794.4</v>
      </c>
      <c r="G131" s="367">
        <v>109</v>
      </c>
      <c r="H131" s="371"/>
      <c r="I131" s="362">
        <f t="shared" si="42"/>
        <v>2228.2999999999997</v>
      </c>
      <c r="J131" s="371">
        <v>2092.2999999999997</v>
      </c>
      <c r="K131" s="371">
        <v>813</v>
      </c>
      <c r="L131" s="371">
        <v>109</v>
      </c>
      <c r="M131" s="371">
        <v>136</v>
      </c>
      <c r="N131" s="362">
        <f t="shared" si="43"/>
        <v>6966.6999999999989</v>
      </c>
      <c r="O131" s="345"/>
      <c r="P131" s="395"/>
      <c r="Q131" s="395" t="s">
        <v>4366</v>
      </c>
      <c r="R131" s="402" t="s">
        <v>1247</v>
      </c>
      <c r="S131" s="371">
        <f t="shared" si="44"/>
        <v>3404.5</v>
      </c>
      <c r="T131" s="371">
        <v>3404.5</v>
      </c>
      <c r="U131" s="371">
        <v>2498.6999999999998</v>
      </c>
      <c r="V131" s="371"/>
      <c r="W131" s="371"/>
      <c r="X131" s="371">
        <f t="shared" si="45"/>
        <v>914.9</v>
      </c>
      <c r="Y131" s="371">
        <v>914.9</v>
      </c>
      <c r="Z131" s="371">
        <v>194</v>
      </c>
      <c r="AA131" s="371">
        <v>155.6</v>
      </c>
      <c r="AB131" s="371"/>
      <c r="AC131" s="371">
        <f t="shared" si="46"/>
        <v>4319.3999999999996</v>
      </c>
      <c r="AE131" s="395"/>
      <c r="AF131" s="395" t="s">
        <v>4366</v>
      </c>
      <c r="AG131" s="402" t="s">
        <v>1247</v>
      </c>
      <c r="AH131" s="371">
        <f t="shared" si="47"/>
        <v>4319.3999999999996</v>
      </c>
      <c r="AI131" s="368">
        <f t="shared" si="48"/>
        <v>3404.5</v>
      </c>
      <c r="AJ131" s="368">
        <f t="shared" si="49"/>
        <v>914.9</v>
      </c>
      <c r="AK131" s="368">
        <f t="shared" si="50"/>
        <v>6966.6999999999989</v>
      </c>
      <c r="AL131" s="368">
        <f t="shared" si="51"/>
        <v>4738.3999999999996</v>
      </c>
      <c r="AM131" s="371">
        <f t="shared" si="52"/>
        <v>2228.2999999999997</v>
      </c>
      <c r="AN131" s="368">
        <f t="shared" si="53"/>
        <v>2647.2999999999993</v>
      </c>
      <c r="AO131" s="368">
        <f t="shared" si="53"/>
        <v>1333.8999999999996</v>
      </c>
      <c r="AP131" s="368">
        <f t="shared" si="53"/>
        <v>1313.3999999999996</v>
      </c>
      <c r="AQ131" s="360">
        <f t="shared" si="54"/>
        <v>75.900000000000006</v>
      </c>
      <c r="AR131" s="372">
        <f t="shared" ref="AR131:AR194" si="55">E131+AQ131</f>
        <v>4814.2999999999993</v>
      </c>
    </row>
    <row r="132" spans="1:44" ht="31.5" x14ac:dyDescent="0.25">
      <c r="A132" s="395"/>
      <c r="B132" s="395" t="s">
        <v>4366</v>
      </c>
      <c r="C132" s="402" t="s">
        <v>1248</v>
      </c>
      <c r="D132" s="362">
        <f t="shared" ref="D132:D159" si="56">E132+H132</f>
        <v>6267.6</v>
      </c>
      <c r="E132" s="367">
        <v>6267.6</v>
      </c>
      <c r="F132" s="371">
        <v>4985.1000000000004</v>
      </c>
      <c r="G132" s="367">
        <v>185.4</v>
      </c>
      <c r="H132" s="371"/>
      <c r="I132" s="362">
        <f t="shared" ref="I132:I159" si="57">J132+M132</f>
        <v>2026.1</v>
      </c>
      <c r="J132" s="371">
        <v>1935.1</v>
      </c>
      <c r="K132" s="371">
        <v>1066.5</v>
      </c>
      <c r="L132" s="371">
        <v>185.4</v>
      </c>
      <c r="M132" s="371">
        <v>91</v>
      </c>
      <c r="N132" s="362">
        <f t="shared" ref="N132:N159" si="58">D132+I132</f>
        <v>8293.7000000000007</v>
      </c>
      <c r="O132" s="345"/>
      <c r="P132" s="395"/>
      <c r="Q132" s="395" t="s">
        <v>4366</v>
      </c>
      <c r="R132" s="402" t="s">
        <v>1248</v>
      </c>
      <c r="S132" s="371">
        <f t="shared" ref="S132:S195" si="59">T132+W132</f>
        <v>4199.6000000000004</v>
      </c>
      <c r="T132" s="371">
        <v>4199.6000000000004</v>
      </c>
      <c r="U132" s="371">
        <v>3082.3</v>
      </c>
      <c r="V132" s="371"/>
      <c r="W132" s="371"/>
      <c r="X132" s="371">
        <f t="shared" ref="X132:X195" si="60">Y132+AB132</f>
        <v>1089.8000000000002</v>
      </c>
      <c r="Y132" s="371">
        <v>1089.8000000000002</v>
      </c>
      <c r="Z132" s="371">
        <v>239.3</v>
      </c>
      <c r="AA132" s="371">
        <v>293.2</v>
      </c>
      <c r="AB132" s="371"/>
      <c r="AC132" s="371">
        <f t="shared" ref="AC132:AC195" si="61">S132+X132</f>
        <v>5289.4000000000005</v>
      </c>
      <c r="AE132" s="395"/>
      <c r="AF132" s="395" t="s">
        <v>4366</v>
      </c>
      <c r="AG132" s="402" t="s">
        <v>1248</v>
      </c>
      <c r="AH132" s="371">
        <f t="shared" ref="AH132:AH195" si="62">AC132</f>
        <v>5289.4000000000005</v>
      </c>
      <c r="AI132" s="368">
        <f t="shared" ref="AI132:AI195" si="63">S132</f>
        <v>4199.6000000000004</v>
      </c>
      <c r="AJ132" s="368">
        <f t="shared" ref="AJ132:AJ195" si="64">X132</f>
        <v>1089.8000000000002</v>
      </c>
      <c r="AK132" s="368">
        <f t="shared" ref="AK132:AK195" si="65">N132</f>
        <v>8293.7000000000007</v>
      </c>
      <c r="AL132" s="368">
        <f t="shared" ref="AL132:AL195" si="66">D132</f>
        <v>6267.6</v>
      </c>
      <c r="AM132" s="371">
        <f t="shared" ref="AM132:AM195" si="67">I132</f>
        <v>2026.1</v>
      </c>
      <c r="AN132" s="368">
        <f t="shared" ref="AN132:AP195" si="68">AK132-AH132</f>
        <v>3004.3</v>
      </c>
      <c r="AO132" s="368">
        <f t="shared" si="68"/>
        <v>2068</v>
      </c>
      <c r="AP132" s="368">
        <f t="shared" si="68"/>
        <v>936.29999999999973</v>
      </c>
      <c r="AQ132" s="360">
        <f t="shared" ref="AQ132:AQ195" si="69">ROUND(F132*0.02,1)</f>
        <v>99.7</v>
      </c>
      <c r="AR132" s="372">
        <f t="shared" si="55"/>
        <v>6367.3</v>
      </c>
    </row>
    <row r="133" spans="1:44" ht="31.5" x14ac:dyDescent="0.25">
      <c r="A133" s="395"/>
      <c r="B133" s="395" t="s">
        <v>4366</v>
      </c>
      <c r="C133" s="402" t="s">
        <v>1249</v>
      </c>
      <c r="D133" s="362">
        <f t="shared" si="56"/>
        <v>2074.1</v>
      </c>
      <c r="E133" s="367">
        <v>2074.1</v>
      </c>
      <c r="F133" s="371">
        <v>1586.5</v>
      </c>
      <c r="G133" s="367">
        <v>138.30000000000001</v>
      </c>
      <c r="H133" s="371"/>
      <c r="I133" s="362">
        <f t="shared" si="57"/>
        <v>1112.6000000000001</v>
      </c>
      <c r="J133" s="371">
        <v>867.90000000000009</v>
      </c>
      <c r="K133" s="371">
        <v>339.4</v>
      </c>
      <c r="L133" s="371">
        <v>138.30000000000001</v>
      </c>
      <c r="M133" s="371">
        <v>244.7</v>
      </c>
      <c r="N133" s="362">
        <f t="shared" si="58"/>
        <v>3186.7</v>
      </c>
      <c r="O133" s="345"/>
      <c r="P133" s="395"/>
      <c r="Q133" s="395" t="s">
        <v>4366</v>
      </c>
      <c r="R133" s="402" t="s">
        <v>1249</v>
      </c>
      <c r="S133" s="371">
        <f t="shared" si="59"/>
        <v>2281.1</v>
      </c>
      <c r="T133" s="371">
        <v>2281.1</v>
      </c>
      <c r="U133" s="371">
        <v>1674.2</v>
      </c>
      <c r="V133" s="371"/>
      <c r="W133" s="371"/>
      <c r="X133" s="371">
        <f t="shared" si="60"/>
        <v>666.30000000000007</v>
      </c>
      <c r="Y133" s="371">
        <v>666.30000000000007</v>
      </c>
      <c r="Z133" s="371">
        <v>130</v>
      </c>
      <c r="AA133" s="371">
        <v>220.1</v>
      </c>
      <c r="AB133" s="371"/>
      <c r="AC133" s="371">
        <f t="shared" si="61"/>
        <v>2947.4</v>
      </c>
      <c r="AE133" s="395"/>
      <c r="AF133" s="395" t="s">
        <v>4366</v>
      </c>
      <c r="AG133" s="402" t="s">
        <v>1249</v>
      </c>
      <c r="AH133" s="371">
        <f t="shared" si="62"/>
        <v>2947.4</v>
      </c>
      <c r="AI133" s="368">
        <f t="shared" si="63"/>
        <v>2281.1</v>
      </c>
      <c r="AJ133" s="368">
        <f t="shared" si="64"/>
        <v>666.30000000000007</v>
      </c>
      <c r="AK133" s="368">
        <f t="shared" si="65"/>
        <v>3186.7</v>
      </c>
      <c r="AL133" s="368">
        <f t="shared" si="66"/>
        <v>2074.1</v>
      </c>
      <c r="AM133" s="371">
        <f t="shared" si="67"/>
        <v>1112.6000000000001</v>
      </c>
      <c r="AN133" s="368">
        <f t="shared" si="68"/>
        <v>239.29999999999973</v>
      </c>
      <c r="AO133" s="368">
        <f t="shared" si="68"/>
        <v>-207</v>
      </c>
      <c r="AP133" s="368">
        <f t="shared" si="68"/>
        <v>446.30000000000007</v>
      </c>
      <c r="AQ133" s="360">
        <f t="shared" si="69"/>
        <v>31.7</v>
      </c>
      <c r="AR133" s="372">
        <f t="shared" si="55"/>
        <v>2105.7999999999997</v>
      </c>
    </row>
    <row r="134" spans="1:44" ht="31.5" x14ac:dyDescent="0.25">
      <c r="A134" s="395"/>
      <c r="B134" s="395" t="s">
        <v>4366</v>
      </c>
      <c r="C134" s="402" t="s">
        <v>1250</v>
      </c>
      <c r="D134" s="362">
        <f t="shared" si="56"/>
        <v>1747.2</v>
      </c>
      <c r="E134" s="367">
        <v>1747.2</v>
      </c>
      <c r="F134" s="371">
        <v>1410.6</v>
      </c>
      <c r="G134" s="367">
        <v>26.2</v>
      </c>
      <c r="H134" s="371"/>
      <c r="I134" s="362">
        <f t="shared" si="57"/>
        <v>1142</v>
      </c>
      <c r="J134" s="371">
        <v>897.3</v>
      </c>
      <c r="K134" s="371">
        <v>302.10000000000002</v>
      </c>
      <c r="L134" s="371">
        <v>26.2</v>
      </c>
      <c r="M134" s="371">
        <v>244.7</v>
      </c>
      <c r="N134" s="362">
        <f t="shared" si="58"/>
        <v>2889.2</v>
      </c>
      <c r="O134" s="345"/>
      <c r="P134" s="395"/>
      <c r="Q134" s="395" t="s">
        <v>4366</v>
      </c>
      <c r="R134" s="402" t="s">
        <v>1250</v>
      </c>
      <c r="S134" s="371">
        <f t="shared" si="59"/>
        <v>1300.3</v>
      </c>
      <c r="T134" s="371">
        <v>1300.3</v>
      </c>
      <c r="U134" s="371">
        <v>954.2</v>
      </c>
      <c r="V134" s="371"/>
      <c r="W134" s="371"/>
      <c r="X134" s="371">
        <f t="shared" si="60"/>
        <v>586.6</v>
      </c>
      <c r="Y134" s="371">
        <v>586.6</v>
      </c>
      <c r="Z134" s="371">
        <v>74.100000000000009</v>
      </c>
      <c r="AA134" s="371">
        <v>43.3</v>
      </c>
      <c r="AB134" s="371"/>
      <c r="AC134" s="371">
        <f t="shared" si="61"/>
        <v>1886.9</v>
      </c>
      <c r="AE134" s="395"/>
      <c r="AF134" s="395" t="s">
        <v>4366</v>
      </c>
      <c r="AG134" s="402" t="s">
        <v>1250</v>
      </c>
      <c r="AH134" s="371">
        <f t="shared" si="62"/>
        <v>1886.9</v>
      </c>
      <c r="AI134" s="368">
        <f t="shared" si="63"/>
        <v>1300.3</v>
      </c>
      <c r="AJ134" s="368">
        <f t="shared" si="64"/>
        <v>586.6</v>
      </c>
      <c r="AK134" s="368">
        <f t="shared" si="65"/>
        <v>2889.2</v>
      </c>
      <c r="AL134" s="368">
        <f t="shared" si="66"/>
        <v>1747.2</v>
      </c>
      <c r="AM134" s="371">
        <f t="shared" si="67"/>
        <v>1142</v>
      </c>
      <c r="AN134" s="368">
        <f t="shared" si="68"/>
        <v>1002.2999999999997</v>
      </c>
      <c r="AO134" s="368">
        <f t="shared" si="68"/>
        <v>446.90000000000009</v>
      </c>
      <c r="AP134" s="368">
        <f t="shared" si="68"/>
        <v>555.4</v>
      </c>
      <c r="AQ134" s="360">
        <f t="shared" si="69"/>
        <v>28.2</v>
      </c>
      <c r="AR134" s="372">
        <f t="shared" si="55"/>
        <v>1775.4</v>
      </c>
    </row>
    <row r="135" spans="1:44" ht="31.5" x14ac:dyDescent="0.25">
      <c r="A135" s="395"/>
      <c r="B135" s="395" t="s">
        <v>4366</v>
      </c>
      <c r="C135" s="402" t="s">
        <v>1251</v>
      </c>
      <c r="D135" s="362">
        <f t="shared" si="56"/>
        <v>7352.2</v>
      </c>
      <c r="E135" s="367">
        <v>7352.2</v>
      </c>
      <c r="F135" s="371">
        <v>5811.7</v>
      </c>
      <c r="G135" s="367">
        <v>261.39999999999998</v>
      </c>
      <c r="H135" s="371"/>
      <c r="I135" s="362">
        <f t="shared" si="57"/>
        <v>2334.1</v>
      </c>
      <c r="J135" s="371">
        <v>2027.4</v>
      </c>
      <c r="K135" s="371">
        <v>1243.7</v>
      </c>
      <c r="L135" s="371">
        <v>261.39999999999998</v>
      </c>
      <c r="M135" s="371">
        <v>306.7</v>
      </c>
      <c r="N135" s="362">
        <f t="shared" si="58"/>
        <v>9686.2999999999993</v>
      </c>
      <c r="O135" s="345"/>
      <c r="P135" s="395"/>
      <c r="Q135" s="395" t="s">
        <v>4366</v>
      </c>
      <c r="R135" s="402" t="s">
        <v>1251</v>
      </c>
      <c r="S135" s="371">
        <f t="shared" si="59"/>
        <v>4858.8</v>
      </c>
      <c r="T135" s="371">
        <v>4858.8</v>
      </c>
      <c r="U135" s="371">
        <v>3566</v>
      </c>
      <c r="V135" s="371"/>
      <c r="W135" s="371"/>
      <c r="X135" s="371">
        <f t="shared" si="60"/>
        <v>1398.3999999999999</v>
      </c>
      <c r="Y135" s="371">
        <v>1398.3999999999999</v>
      </c>
      <c r="Z135" s="371">
        <v>276.8</v>
      </c>
      <c r="AA135" s="371">
        <v>451.6</v>
      </c>
      <c r="AB135" s="371"/>
      <c r="AC135" s="371">
        <f t="shared" si="61"/>
        <v>6257.2</v>
      </c>
      <c r="AE135" s="395"/>
      <c r="AF135" s="395" t="s">
        <v>4366</v>
      </c>
      <c r="AG135" s="402" t="s">
        <v>1251</v>
      </c>
      <c r="AH135" s="371">
        <f t="shared" si="62"/>
        <v>6257.2</v>
      </c>
      <c r="AI135" s="368">
        <f t="shared" si="63"/>
        <v>4858.8</v>
      </c>
      <c r="AJ135" s="368">
        <f t="shared" si="64"/>
        <v>1398.3999999999999</v>
      </c>
      <c r="AK135" s="368">
        <f t="shared" si="65"/>
        <v>9686.2999999999993</v>
      </c>
      <c r="AL135" s="368">
        <f t="shared" si="66"/>
        <v>7352.2</v>
      </c>
      <c r="AM135" s="371">
        <f t="shared" si="67"/>
        <v>2334.1</v>
      </c>
      <c r="AN135" s="368">
        <f t="shared" si="68"/>
        <v>3429.0999999999995</v>
      </c>
      <c r="AO135" s="368">
        <f t="shared" si="68"/>
        <v>2493.3999999999996</v>
      </c>
      <c r="AP135" s="368">
        <f t="shared" si="68"/>
        <v>935.7</v>
      </c>
      <c r="AQ135" s="360">
        <f t="shared" si="69"/>
        <v>116.2</v>
      </c>
      <c r="AR135" s="372">
        <f t="shared" si="55"/>
        <v>7468.4</v>
      </c>
    </row>
    <row r="136" spans="1:44" ht="31.5" x14ac:dyDescent="0.25">
      <c r="A136" s="395"/>
      <c r="B136" s="395" t="s">
        <v>4366</v>
      </c>
      <c r="C136" s="402" t="s">
        <v>1252</v>
      </c>
      <c r="D136" s="362">
        <f t="shared" si="56"/>
        <v>2175.4</v>
      </c>
      <c r="E136" s="367">
        <v>2175.4</v>
      </c>
      <c r="F136" s="371">
        <v>1772</v>
      </c>
      <c r="G136" s="367">
        <v>13.6</v>
      </c>
      <c r="H136" s="371"/>
      <c r="I136" s="362">
        <f t="shared" si="57"/>
        <v>845.5</v>
      </c>
      <c r="J136" s="371">
        <v>754.5</v>
      </c>
      <c r="K136" s="371">
        <v>379.1</v>
      </c>
      <c r="L136" s="371">
        <v>13.6</v>
      </c>
      <c r="M136" s="371">
        <v>91</v>
      </c>
      <c r="N136" s="362">
        <f t="shared" si="58"/>
        <v>3020.9</v>
      </c>
      <c r="O136" s="345"/>
      <c r="P136" s="395"/>
      <c r="Q136" s="395" t="s">
        <v>4366</v>
      </c>
      <c r="R136" s="402" t="s">
        <v>1252</v>
      </c>
      <c r="S136" s="371">
        <f t="shared" si="59"/>
        <v>1272.8000000000002</v>
      </c>
      <c r="T136" s="371">
        <v>1272.8000000000002</v>
      </c>
      <c r="U136" s="371">
        <v>934.1</v>
      </c>
      <c r="V136" s="371"/>
      <c r="W136" s="371"/>
      <c r="X136" s="371">
        <f t="shared" si="60"/>
        <v>396.70000000000005</v>
      </c>
      <c r="Y136" s="371">
        <v>396.70000000000005</v>
      </c>
      <c r="Z136" s="371">
        <v>72.5</v>
      </c>
      <c r="AA136" s="371">
        <v>27.2</v>
      </c>
      <c r="AB136" s="371"/>
      <c r="AC136" s="371">
        <f t="shared" si="61"/>
        <v>1669.5000000000002</v>
      </c>
      <c r="AE136" s="395"/>
      <c r="AF136" s="395" t="s">
        <v>4366</v>
      </c>
      <c r="AG136" s="402" t="s">
        <v>1252</v>
      </c>
      <c r="AH136" s="371">
        <f t="shared" si="62"/>
        <v>1669.5000000000002</v>
      </c>
      <c r="AI136" s="368">
        <f t="shared" si="63"/>
        <v>1272.8000000000002</v>
      </c>
      <c r="AJ136" s="368">
        <f t="shared" si="64"/>
        <v>396.70000000000005</v>
      </c>
      <c r="AK136" s="368">
        <f t="shared" si="65"/>
        <v>3020.9</v>
      </c>
      <c r="AL136" s="368">
        <f t="shared" si="66"/>
        <v>2175.4</v>
      </c>
      <c r="AM136" s="371">
        <f t="shared" si="67"/>
        <v>845.5</v>
      </c>
      <c r="AN136" s="368">
        <f t="shared" si="68"/>
        <v>1351.3999999999999</v>
      </c>
      <c r="AO136" s="368">
        <f t="shared" si="68"/>
        <v>902.59999999999991</v>
      </c>
      <c r="AP136" s="368">
        <f t="shared" si="68"/>
        <v>448.79999999999995</v>
      </c>
      <c r="AQ136" s="360">
        <f t="shared" si="69"/>
        <v>35.4</v>
      </c>
      <c r="AR136" s="372">
        <f t="shared" si="55"/>
        <v>2210.8000000000002</v>
      </c>
    </row>
    <row r="137" spans="1:44" ht="31.5" x14ac:dyDescent="0.25">
      <c r="A137" s="395"/>
      <c r="B137" s="395" t="s">
        <v>4366</v>
      </c>
      <c r="C137" s="402" t="s">
        <v>1253</v>
      </c>
      <c r="D137" s="362">
        <f t="shared" si="56"/>
        <v>2837.3</v>
      </c>
      <c r="E137" s="367">
        <v>2837.3</v>
      </c>
      <c r="F137" s="371">
        <v>2222.6</v>
      </c>
      <c r="G137" s="367">
        <v>125.4</v>
      </c>
      <c r="H137" s="371"/>
      <c r="I137" s="362">
        <f t="shared" si="57"/>
        <v>1458</v>
      </c>
      <c r="J137" s="371">
        <v>1380</v>
      </c>
      <c r="K137" s="371">
        <v>475.5</v>
      </c>
      <c r="L137" s="371">
        <v>125.4</v>
      </c>
      <c r="M137" s="371">
        <v>78</v>
      </c>
      <c r="N137" s="362">
        <f t="shared" si="58"/>
        <v>4295.3</v>
      </c>
      <c r="O137" s="345"/>
      <c r="P137" s="395"/>
      <c r="Q137" s="395" t="s">
        <v>4366</v>
      </c>
      <c r="R137" s="402" t="s">
        <v>1253</v>
      </c>
      <c r="S137" s="371">
        <f t="shared" si="59"/>
        <v>2051.5</v>
      </c>
      <c r="T137" s="371">
        <v>2051.5</v>
      </c>
      <c r="U137" s="371">
        <v>1505.6</v>
      </c>
      <c r="V137" s="371"/>
      <c r="W137" s="371"/>
      <c r="X137" s="371">
        <f t="shared" si="60"/>
        <v>689.40000000000009</v>
      </c>
      <c r="Y137" s="371">
        <v>689.40000000000009</v>
      </c>
      <c r="Z137" s="371">
        <v>116.89999999999999</v>
      </c>
      <c r="AA137" s="371">
        <v>205.9</v>
      </c>
      <c r="AB137" s="371"/>
      <c r="AC137" s="371">
        <f t="shared" si="61"/>
        <v>2740.9</v>
      </c>
      <c r="AE137" s="395"/>
      <c r="AF137" s="395" t="s">
        <v>4366</v>
      </c>
      <c r="AG137" s="402" t="s">
        <v>1253</v>
      </c>
      <c r="AH137" s="371">
        <f t="shared" si="62"/>
        <v>2740.9</v>
      </c>
      <c r="AI137" s="368">
        <f t="shared" si="63"/>
        <v>2051.5</v>
      </c>
      <c r="AJ137" s="368">
        <f t="shared" si="64"/>
        <v>689.40000000000009</v>
      </c>
      <c r="AK137" s="368">
        <f t="shared" si="65"/>
        <v>4295.3</v>
      </c>
      <c r="AL137" s="368">
        <f t="shared" si="66"/>
        <v>2837.3</v>
      </c>
      <c r="AM137" s="371">
        <f t="shared" si="67"/>
        <v>1458</v>
      </c>
      <c r="AN137" s="368">
        <f t="shared" si="68"/>
        <v>1554.4</v>
      </c>
      <c r="AO137" s="368">
        <f t="shared" si="68"/>
        <v>785.80000000000018</v>
      </c>
      <c r="AP137" s="368">
        <f t="shared" si="68"/>
        <v>768.59999999999991</v>
      </c>
      <c r="AQ137" s="360">
        <f t="shared" si="69"/>
        <v>44.5</v>
      </c>
      <c r="AR137" s="372">
        <f t="shared" si="55"/>
        <v>2881.8</v>
      </c>
    </row>
    <row r="138" spans="1:44" ht="31.5" x14ac:dyDescent="0.25">
      <c r="A138" s="395"/>
      <c r="B138" s="395" t="s">
        <v>4366</v>
      </c>
      <c r="C138" s="402" t="s">
        <v>1254</v>
      </c>
      <c r="D138" s="362">
        <f t="shared" si="56"/>
        <v>1474.2</v>
      </c>
      <c r="E138" s="367">
        <v>1474.2</v>
      </c>
      <c r="F138" s="371">
        <v>1106.5999999999999</v>
      </c>
      <c r="G138" s="367">
        <v>123.8</v>
      </c>
      <c r="H138" s="371"/>
      <c r="I138" s="362">
        <f t="shared" si="57"/>
        <v>1716.7</v>
      </c>
      <c r="J138" s="371">
        <v>1625.7</v>
      </c>
      <c r="K138" s="371">
        <v>236.8</v>
      </c>
      <c r="L138" s="371">
        <v>123.8</v>
      </c>
      <c r="M138" s="371">
        <v>91</v>
      </c>
      <c r="N138" s="362">
        <f t="shared" si="58"/>
        <v>3190.9</v>
      </c>
      <c r="O138" s="345"/>
      <c r="P138" s="395"/>
      <c r="Q138" s="395" t="s">
        <v>4366</v>
      </c>
      <c r="R138" s="402" t="s">
        <v>1254</v>
      </c>
      <c r="S138" s="371">
        <f t="shared" si="59"/>
        <v>1335.8</v>
      </c>
      <c r="T138" s="371">
        <v>1335.8</v>
      </c>
      <c r="U138" s="371">
        <v>980.4</v>
      </c>
      <c r="V138" s="371"/>
      <c r="W138" s="371"/>
      <c r="X138" s="371">
        <f t="shared" si="60"/>
        <v>801.8</v>
      </c>
      <c r="Y138" s="371">
        <v>801.8</v>
      </c>
      <c r="Z138" s="371">
        <v>76.099999999999994</v>
      </c>
      <c r="AA138" s="371">
        <v>194.4</v>
      </c>
      <c r="AB138" s="371"/>
      <c r="AC138" s="371">
        <f t="shared" si="61"/>
        <v>2137.6</v>
      </c>
      <c r="AE138" s="395"/>
      <c r="AF138" s="395" t="s">
        <v>4366</v>
      </c>
      <c r="AG138" s="402" t="s">
        <v>1254</v>
      </c>
      <c r="AH138" s="371">
        <f t="shared" si="62"/>
        <v>2137.6</v>
      </c>
      <c r="AI138" s="368">
        <f t="shared" si="63"/>
        <v>1335.8</v>
      </c>
      <c r="AJ138" s="368">
        <f t="shared" si="64"/>
        <v>801.8</v>
      </c>
      <c r="AK138" s="368">
        <f t="shared" si="65"/>
        <v>3190.9</v>
      </c>
      <c r="AL138" s="368">
        <f t="shared" si="66"/>
        <v>1474.2</v>
      </c>
      <c r="AM138" s="371">
        <f t="shared" si="67"/>
        <v>1716.7</v>
      </c>
      <c r="AN138" s="368">
        <f t="shared" si="68"/>
        <v>1053.3000000000002</v>
      </c>
      <c r="AO138" s="368">
        <f t="shared" si="68"/>
        <v>138.40000000000009</v>
      </c>
      <c r="AP138" s="368">
        <f t="shared" si="68"/>
        <v>914.90000000000009</v>
      </c>
      <c r="AQ138" s="360">
        <f t="shared" si="69"/>
        <v>22.1</v>
      </c>
      <c r="AR138" s="372">
        <f t="shared" si="55"/>
        <v>1496.3</v>
      </c>
    </row>
    <row r="139" spans="1:44" ht="31.5" x14ac:dyDescent="0.25">
      <c r="A139" s="395"/>
      <c r="B139" s="395" t="s">
        <v>4366</v>
      </c>
      <c r="C139" s="402" t="s">
        <v>1255</v>
      </c>
      <c r="D139" s="362">
        <f t="shared" si="56"/>
        <v>7618.4</v>
      </c>
      <c r="E139" s="367">
        <v>7618.4</v>
      </c>
      <c r="F139" s="371">
        <v>6076.1</v>
      </c>
      <c r="G139" s="367">
        <v>205.2</v>
      </c>
      <c r="H139" s="371"/>
      <c r="I139" s="362">
        <f t="shared" si="57"/>
        <v>2436.6000000000004</v>
      </c>
      <c r="J139" s="371">
        <v>2191.9000000000005</v>
      </c>
      <c r="K139" s="371">
        <v>1329.2</v>
      </c>
      <c r="L139" s="371">
        <v>205.2</v>
      </c>
      <c r="M139" s="371">
        <v>244.7</v>
      </c>
      <c r="N139" s="362">
        <f t="shared" si="58"/>
        <v>10055</v>
      </c>
      <c r="O139" s="345"/>
      <c r="P139" s="395"/>
      <c r="Q139" s="395" t="s">
        <v>4366</v>
      </c>
      <c r="R139" s="402" t="s">
        <v>1255</v>
      </c>
      <c r="S139" s="371">
        <f t="shared" si="59"/>
        <v>5197.8999999999996</v>
      </c>
      <c r="T139" s="371">
        <v>5197.8999999999996</v>
      </c>
      <c r="U139" s="371">
        <v>3815</v>
      </c>
      <c r="V139" s="371"/>
      <c r="W139" s="371"/>
      <c r="X139" s="371">
        <f t="shared" si="60"/>
        <v>1398.7</v>
      </c>
      <c r="Y139" s="371">
        <v>1398.7</v>
      </c>
      <c r="Z139" s="371">
        <v>296.20000000000005</v>
      </c>
      <c r="AA139" s="371">
        <v>324.2</v>
      </c>
      <c r="AB139" s="371"/>
      <c r="AC139" s="371">
        <f t="shared" si="61"/>
        <v>6596.5999999999995</v>
      </c>
      <c r="AE139" s="395"/>
      <c r="AF139" s="395" t="s">
        <v>4366</v>
      </c>
      <c r="AG139" s="402" t="s">
        <v>1255</v>
      </c>
      <c r="AH139" s="371">
        <f t="shared" si="62"/>
        <v>6596.5999999999995</v>
      </c>
      <c r="AI139" s="368">
        <f t="shared" si="63"/>
        <v>5197.8999999999996</v>
      </c>
      <c r="AJ139" s="368">
        <f t="shared" si="64"/>
        <v>1398.7</v>
      </c>
      <c r="AK139" s="368">
        <f t="shared" si="65"/>
        <v>10055</v>
      </c>
      <c r="AL139" s="368">
        <f t="shared" si="66"/>
        <v>7618.4</v>
      </c>
      <c r="AM139" s="371">
        <f t="shared" si="67"/>
        <v>2436.6000000000004</v>
      </c>
      <c r="AN139" s="368">
        <f t="shared" si="68"/>
        <v>3458.4000000000005</v>
      </c>
      <c r="AO139" s="368">
        <f t="shared" si="68"/>
        <v>2420.5</v>
      </c>
      <c r="AP139" s="368">
        <f t="shared" si="68"/>
        <v>1037.9000000000003</v>
      </c>
      <c r="AQ139" s="360">
        <f t="shared" si="69"/>
        <v>121.5</v>
      </c>
      <c r="AR139" s="372">
        <f t="shared" si="55"/>
        <v>7739.9</v>
      </c>
    </row>
    <row r="140" spans="1:44" ht="31.5" x14ac:dyDescent="0.25">
      <c r="A140" s="395"/>
      <c r="B140" s="395" t="s">
        <v>4366</v>
      </c>
      <c r="C140" s="402" t="s">
        <v>1256</v>
      </c>
      <c r="D140" s="362">
        <f t="shared" si="56"/>
        <v>6656.5</v>
      </c>
      <c r="E140" s="367">
        <v>6656.5</v>
      </c>
      <c r="F140" s="371">
        <v>5287.7</v>
      </c>
      <c r="G140" s="367">
        <v>205.2</v>
      </c>
      <c r="H140" s="371"/>
      <c r="I140" s="362">
        <f t="shared" si="57"/>
        <v>2592.8000000000002</v>
      </c>
      <c r="J140" s="371">
        <v>2253.1000000000004</v>
      </c>
      <c r="K140" s="371">
        <v>1131.2</v>
      </c>
      <c r="L140" s="371">
        <v>205.2</v>
      </c>
      <c r="M140" s="371">
        <v>339.7</v>
      </c>
      <c r="N140" s="362">
        <f t="shared" si="58"/>
        <v>9249.2999999999993</v>
      </c>
      <c r="O140" s="345"/>
      <c r="P140" s="395"/>
      <c r="Q140" s="395" t="s">
        <v>4366</v>
      </c>
      <c r="R140" s="402" t="s">
        <v>1256</v>
      </c>
      <c r="S140" s="371">
        <f t="shared" si="59"/>
        <v>4808.5</v>
      </c>
      <c r="T140" s="371">
        <v>4808.5</v>
      </c>
      <c r="U140" s="371">
        <v>3529.2</v>
      </c>
      <c r="V140" s="371"/>
      <c r="W140" s="371"/>
      <c r="X140" s="371">
        <f t="shared" si="60"/>
        <v>1421.2</v>
      </c>
      <c r="Y140" s="371">
        <v>1421.2</v>
      </c>
      <c r="Z140" s="371">
        <v>274</v>
      </c>
      <c r="AA140" s="371">
        <v>326.3</v>
      </c>
      <c r="AB140" s="371"/>
      <c r="AC140" s="371">
        <f t="shared" si="61"/>
        <v>6229.7</v>
      </c>
      <c r="AE140" s="395"/>
      <c r="AF140" s="395" t="s">
        <v>4366</v>
      </c>
      <c r="AG140" s="402" t="s">
        <v>1256</v>
      </c>
      <c r="AH140" s="371">
        <f t="shared" si="62"/>
        <v>6229.7</v>
      </c>
      <c r="AI140" s="368">
        <f t="shared" si="63"/>
        <v>4808.5</v>
      </c>
      <c r="AJ140" s="368">
        <f t="shared" si="64"/>
        <v>1421.2</v>
      </c>
      <c r="AK140" s="368">
        <f t="shared" si="65"/>
        <v>9249.2999999999993</v>
      </c>
      <c r="AL140" s="368">
        <f t="shared" si="66"/>
        <v>6656.5</v>
      </c>
      <c r="AM140" s="371">
        <f t="shared" si="67"/>
        <v>2592.8000000000002</v>
      </c>
      <c r="AN140" s="368">
        <f t="shared" si="68"/>
        <v>3019.5999999999995</v>
      </c>
      <c r="AO140" s="368">
        <f t="shared" si="68"/>
        <v>1848</v>
      </c>
      <c r="AP140" s="368">
        <f t="shared" si="68"/>
        <v>1171.6000000000001</v>
      </c>
      <c r="AQ140" s="360">
        <f t="shared" si="69"/>
        <v>105.8</v>
      </c>
      <c r="AR140" s="372">
        <f t="shared" si="55"/>
        <v>6762.3</v>
      </c>
    </row>
    <row r="141" spans="1:44" ht="31.5" x14ac:dyDescent="0.25">
      <c r="A141" s="395"/>
      <c r="B141" s="395" t="s">
        <v>4366</v>
      </c>
      <c r="C141" s="402" t="s">
        <v>1257</v>
      </c>
      <c r="D141" s="362">
        <f t="shared" si="56"/>
        <v>2764</v>
      </c>
      <c r="E141" s="367">
        <v>2764</v>
      </c>
      <c r="F141" s="371">
        <v>2222.6</v>
      </c>
      <c r="G141" s="367">
        <v>52.4</v>
      </c>
      <c r="H141" s="371"/>
      <c r="I141" s="362">
        <f t="shared" si="57"/>
        <v>1213.2999999999997</v>
      </c>
      <c r="J141" s="371">
        <v>1122.2999999999997</v>
      </c>
      <c r="K141" s="371">
        <v>475.5</v>
      </c>
      <c r="L141" s="371">
        <v>52.4</v>
      </c>
      <c r="M141" s="371">
        <v>91</v>
      </c>
      <c r="N141" s="362">
        <f t="shared" si="58"/>
        <v>3977.2999999999997</v>
      </c>
      <c r="O141" s="345"/>
      <c r="P141" s="395"/>
      <c r="Q141" s="395" t="s">
        <v>4366</v>
      </c>
      <c r="R141" s="402" t="s">
        <v>1257</v>
      </c>
      <c r="S141" s="371">
        <f t="shared" si="59"/>
        <v>2236</v>
      </c>
      <c r="T141" s="371">
        <v>2236</v>
      </c>
      <c r="U141" s="371">
        <v>1641.1</v>
      </c>
      <c r="V141" s="371"/>
      <c r="W141" s="371"/>
      <c r="X141" s="371">
        <f t="shared" si="60"/>
        <v>720</v>
      </c>
      <c r="Y141" s="371">
        <v>720</v>
      </c>
      <c r="Z141" s="371">
        <v>127.39999999999999</v>
      </c>
      <c r="AA141" s="371">
        <v>83.5</v>
      </c>
      <c r="AB141" s="371"/>
      <c r="AC141" s="371">
        <f t="shared" si="61"/>
        <v>2956</v>
      </c>
      <c r="AE141" s="395"/>
      <c r="AF141" s="395" t="s">
        <v>4366</v>
      </c>
      <c r="AG141" s="402" t="s">
        <v>1257</v>
      </c>
      <c r="AH141" s="371">
        <f t="shared" si="62"/>
        <v>2956</v>
      </c>
      <c r="AI141" s="368">
        <f t="shared" si="63"/>
        <v>2236</v>
      </c>
      <c r="AJ141" s="368">
        <f t="shared" si="64"/>
        <v>720</v>
      </c>
      <c r="AK141" s="368">
        <f t="shared" si="65"/>
        <v>3977.2999999999997</v>
      </c>
      <c r="AL141" s="368">
        <f t="shared" si="66"/>
        <v>2764</v>
      </c>
      <c r="AM141" s="371">
        <f t="shared" si="67"/>
        <v>1213.2999999999997</v>
      </c>
      <c r="AN141" s="368">
        <f t="shared" si="68"/>
        <v>1021.2999999999997</v>
      </c>
      <c r="AO141" s="368">
        <f t="shared" si="68"/>
        <v>528</v>
      </c>
      <c r="AP141" s="368">
        <f t="shared" si="68"/>
        <v>493.29999999999973</v>
      </c>
      <c r="AQ141" s="360">
        <f t="shared" si="69"/>
        <v>44.5</v>
      </c>
      <c r="AR141" s="372">
        <f t="shared" si="55"/>
        <v>2808.5</v>
      </c>
    </row>
    <row r="142" spans="1:44" ht="31.5" x14ac:dyDescent="0.25">
      <c r="A142" s="395"/>
      <c r="B142" s="395" t="s">
        <v>4366</v>
      </c>
      <c r="C142" s="402" t="s">
        <v>1258</v>
      </c>
      <c r="D142" s="362">
        <f t="shared" si="56"/>
        <v>2353.9</v>
      </c>
      <c r="E142" s="367">
        <v>2353.9</v>
      </c>
      <c r="F142" s="371">
        <v>1890.5</v>
      </c>
      <c r="G142" s="367">
        <v>47.5</v>
      </c>
      <c r="H142" s="371"/>
      <c r="I142" s="362">
        <f t="shared" si="57"/>
        <v>1366.3999999999999</v>
      </c>
      <c r="J142" s="371">
        <v>1238.3999999999999</v>
      </c>
      <c r="K142" s="371">
        <v>404.4</v>
      </c>
      <c r="L142" s="371">
        <v>47.5</v>
      </c>
      <c r="M142" s="371">
        <v>128</v>
      </c>
      <c r="N142" s="362">
        <f t="shared" si="58"/>
        <v>3720.3</v>
      </c>
      <c r="O142" s="345"/>
      <c r="P142" s="395"/>
      <c r="Q142" s="395" t="s">
        <v>4366</v>
      </c>
      <c r="R142" s="402" t="s">
        <v>1258</v>
      </c>
      <c r="S142" s="371">
        <f t="shared" si="59"/>
        <v>1478.8</v>
      </c>
      <c r="T142" s="371">
        <v>1478.8</v>
      </c>
      <c r="U142" s="371">
        <v>1085.3</v>
      </c>
      <c r="V142" s="371"/>
      <c r="W142" s="371"/>
      <c r="X142" s="371">
        <f t="shared" si="60"/>
        <v>673.69999999999993</v>
      </c>
      <c r="Y142" s="371">
        <v>673.69999999999993</v>
      </c>
      <c r="Z142" s="371">
        <v>84.2</v>
      </c>
      <c r="AA142" s="371">
        <v>77.3</v>
      </c>
      <c r="AB142" s="371"/>
      <c r="AC142" s="371">
        <f t="shared" si="61"/>
        <v>2152.5</v>
      </c>
      <c r="AE142" s="395"/>
      <c r="AF142" s="395" t="s">
        <v>4366</v>
      </c>
      <c r="AG142" s="402" t="s">
        <v>1258</v>
      </c>
      <c r="AH142" s="371">
        <f t="shared" si="62"/>
        <v>2152.5</v>
      </c>
      <c r="AI142" s="368">
        <f t="shared" si="63"/>
        <v>1478.8</v>
      </c>
      <c r="AJ142" s="368">
        <f t="shared" si="64"/>
        <v>673.69999999999993</v>
      </c>
      <c r="AK142" s="368">
        <f t="shared" si="65"/>
        <v>3720.3</v>
      </c>
      <c r="AL142" s="368">
        <f t="shared" si="66"/>
        <v>2353.9</v>
      </c>
      <c r="AM142" s="371">
        <f t="shared" si="67"/>
        <v>1366.3999999999999</v>
      </c>
      <c r="AN142" s="368">
        <f t="shared" si="68"/>
        <v>1567.8000000000002</v>
      </c>
      <c r="AO142" s="368">
        <f t="shared" si="68"/>
        <v>875.10000000000014</v>
      </c>
      <c r="AP142" s="368">
        <f t="shared" si="68"/>
        <v>692.69999999999993</v>
      </c>
      <c r="AQ142" s="360">
        <f t="shared" si="69"/>
        <v>37.799999999999997</v>
      </c>
      <c r="AR142" s="372">
        <f t="shared" si="55"/>
        <v>2391.7000000000003</v>
      </c>
    </row>
    <row r="143" spans="1:44" ht="31.5" x14ac:dyDescent="0.25">
      <c r="A143" s="395"/>
      <c r="B143" s="395" t="s">
        <v>4366</v>
      </c>
      <c r="C143" s="402" t="s">
        <v>1259</v>
      </c>
      <c r="D143" s="362">
        <f t="shared" si="56"/>
        <v>7396.8</v>
      </c>
      <c r="E143" s="367">
        <v>7396.8</v>
      </c>
      <c r="F143" s="371">
        <v>5817.7</v>
      </c>
      <c r="G143" s="367">
        <v>298.60000000000002</v>
      </c>
      <c r="H143" s="371"/>
      <c r="I143" s="362">
        <f t="shared" si="57"/>
        <v>2810.2000000000003</v>
      </c>
      <c r="J143" s="371">
        <v>2520.5000000000005</v>
      </c>
      <c r="K143" s="371">
        <v>1274.7</v>
      </c>
      <c r="L143" s="371">
        <v>298.60000000000002</v>
      </c>
      <c r="M143" s="371">
        <v>289.7</v>
      </c>
      <c r="N143" s="362">
        <f t="shared" si="58"/>
        <v>10207</v>
      </c>
      <c r="O143" s="345"/>
      <c r="P143" s="395"/>
      <c r="Q143" s="395" t="s">
        <v>4366</v>
      </c>
      <c r="R143" s="402" t="s">
        <v>1259</v>
      </c>
      <c r="S143" s="371">
        <f t="shared" si="59"/>
        <v>5410.5</v>
      </c>
      <c r="T143" s="371">
        <v>5410.5</v>
      </c>
      <c r="U143" s="371">
        <v>3971.1000000000004</v>
      </c>
      <c r="V143" s="371"/>
      <c r="W143" s="371"/>
      <c r="X143" s="371">
        <f t="shared" si="60"/>
        <v>1273.0000000000002</v>
      </c>
      <c r="Y143" s="371">
        <v>1273.0000000000002</v>
      </c>
      <c r="Z143" s="371">
        <v>308.3</v>
      </c>
      <c r="AA143" s="371">
        <v>486.1</v>
      </c>
      <c r="AB143" s="371"/>
      <c r="AC143" s="371">
        <f t="shared" si="61"/>
        <v>6683.5</v>
      </c>
      <c r="AE143" s="395"/>
      <c r="AF143" s="395" t="s">
        <v>4366</v>
      </c>
      <c r="AG143" s="402" t="s">
        <v>1259</v>
      </c>
      <c r="AH143" s="371">
        <f t="shared" si="62"/>
        <v>6683.5</v>
      </c>
      <c r="AI143" s="368">
        <f t="shared" si="63"/>
        <v>5410.5</v>
      </c>
      <c r="AJ143" s="368">
        <f t="shared" si="64"/>
        <v>1273.0000000000002</v>
      </c>
      <c r="AK143" s="368">
        <f t="shared" si="65"/>
        <v>10207</v>
      </c>
      <c r="AL143" s="368">
        <f t="shared" si="66"/>
        <v>7396.8</v>
      </c>
      <c r="AM143" s="371">
        <f t="shared" si="67"/>
        <v>2810.2000000000003</v>
      </c>
      <c r="AN143" s="368">
        <f t="shared" si="68"/>
        <v>3523.5</v>
      </c>
      <c r="AO143" s="368">
        <f t="shared" si="68"/>
        <v>1986.3000000000002</v>
      </c>
      <c r="AP143" s="368">
        <f t="shared" si="68"/>
        <v>1537.2</v>
      </c>
      <c r="AQ143" s="360">
        <f t="shared" si="69"/>
        <v>116.4</v>
      </c>
      <c r="AR143" s="372">
        <f t="shared" si="55"/>
        <v>7513.2</v>
      </c>
    </row>
    <row r="144" spans="1:44" ht="31.5" x14ac:dyDescent="0.25">
      <c r="A144" s="395"/>
      <c r="B144" s="395" t="s">
        <v>4366</v>
      </c>
      <c r="C144" s="402" t="s">
        <v>1260</v>
      </c>
      <c r="D144" s="362">
        <f t="shared" si="56"/>
        <v>2295.1999999999998</v>
      </c>
      <c r="E144" s="367">
        <v>2295.1999999999998</v>
      </c>
      <c r="F144" s="371">
        <v>1859.9</v>
      </c>
      <c r="G144" s="367">
        <v>26.2</v>
      </c>
      <c r="H144" s="371"/>
      <c r="I144" s="362">
        <f t="shared" si="57"/>
        <v>1090.9000000000001</v>
      </c>
      <c r="J144" s="371">
        <v>859.2</v>
      </c>
      <c r="K144" s="371">
        <v>398.1</v>
      </c>
      <c r="L144" s="371">
        <v>26.2</v>
      </c>
      <c r="M144" s="371">
        <v>231.7</v>
      </c>
      <c r="N144" s="362">
        <f t="shared" si="58"/>
        <v>3386.1</v>
      </c>
      <c r="O144" s="345"/>
      <c r="P144" s="395"/>
      <c r="Q144" s="395" t="s">
        <v>4366</v>
      </c>
      <c r="R144" s="402" t="s">
        <v>1260</v>
      </c>
      <c r="S144" s="371">
        <f t="shared" si="59"/>
        <v>1776.7</v>
      </c>
      <c r="T144" s="371">
        <v>1776.7</v>
      </c>
      <c r="U144" s="371">
        <v>1303.9999999999998</v>
      </c>
      <c r="V144" s="371"/>
      <c r="W144" s="371"/>
      <c r="X144" s="371">
        <f t="shared" si="60"/>
        <v>400.09999999999997</v>
      </c>
      <c r="Y144" s="371">
        <v>400.09999999999997</v>
      </c>
      <c r="Z144" s="371">
        <v>101.3</v>
      </c>
      <c r="AA144" s="371">
        <v>40.9</v>
      </c>
      <c r="AB144" s="371"/>
      <c r="AC144" s="371">
        <f t="shared" si="61"/>
        <v>2176.8000000000002</v>
      </c>
      <c r="AE144" s="395"/>
      <c r="AF144" s="395" t="s">
        <v>4366</v>
      </c>
      <c r="AG144" s="402" t="s">
        <v>1260</v>
      </c>
      <c r="AH144" s="371">
        <f t="shared" si="62"/>
        <v>2176.8000000000002</v>
      </c>
      <c r="AI144" s="368">
        <f t="shared" si="63"/>
        <v>1776.7</v>
      </c>
      <c r="AJ144" s="368">
        <f t="shared" si="64"/>
        <v>400.09999999999997</v>
      </c>
      <c r="AK144" s="368">
        <f t="shared" si="65"/>
        <v>3386.1</v>
      </c>
      <c r="AL144" s="368">
        <f t="shared" si="66"/>
        <v>2295.1999999999998</v>
      </c>
      <c r="AM144" s="371">
        <f t="shared" si="67"/>
        <v>1090.9000000000001</v>
      </c>
      <c r="AN144" s="368">
        <f t="shared" si="68"/>
        <v>1209.2999999999997</v>
      </c>
      <c r="AO144" s="368">
        <f t="shared" si="68"/>
        <v>518.49999999999977</v>
      </c>
      <c r="AP144" s="368">
        <f t="shared" si="68"/>
        <v>690.80000000000018</v>
      </c>
      <c r="AQ144" s="360">
        <f t="shared" si="69"/>
        <v>37.200000000000003</v>
      </c>
      <c r="AR144" s="372">
        <f t="shared" si="55"/>
        <v>2332.3999999999996</v>
      </c>
    </row>
    <row r="145" spans="1:44" ht="31.5" x14ac:dyDescent="0.25">
      <c r="A145" s="395"/>
      <c r="B145" s="395" t="s">
        <v>4366</v>
      </c>
      <c r="C145" s="402" t="s">
        <v>1261</v>
      </c>
      <c r="D145" s="362">
        <f t="shared" si="56"/>
        <v>2352.1999999999998</v>
      </c>
      <c r="E145" s="367">
        <v>2352.1999999999998</v>
      </c>
      <c r="F145" s="371">
        <v>1861.3</v>
      </c>
      <c r="G145" s="367">
        <v>81.3</v>
      </c>
      <c r="H145" s="371"/>
      <c r="I145" s="362">
        <f t="shared" si="57"/>
        <v>940.2</v>
      </c>
      <c r="J145" s="371">
        <v>849.2</v>
      </c>
      <c r="K145" s="371">
        <v>398.1</v>
      </c>
      <c r="L145" s="371">
        <v>81.3</v>
      </c>
      <c r="M145" s="371">
        <v>91</v>
      </c>
      <c r="N145" s="362">
        <f t="shared" si="58"/>
        <v>3292.3999999999996</v>
      </c>
      <c r="O145" s="345"/>
      <c r="P145" s="395"/>
      <c r="Q145" s="395" t="s">
        <v>4366</v>
      </c>
      <c r="R145" s="402" t="s">
        <v>1261</v>
      </c>
      <c r="S145" s="371">
        <f t="shared" si="59"/>
        <v>1341.2000000000003</v>
      </c>
      <c r="T145" s="371">
        <v>1341.2000000000003</v>
      </c>
      <c r="U145" s="371">
        <v>984.30000000000007</v>
      </c>
      <c r="V145" s="371"/>
      <c r="W145" s="371"/>
      <c r="X145" s="371">
        <f t="shared" si="60"/>
        <v>494.09999999999997</v>
      </c>
      <c r="Y145" s="371">
        <v>494.09999999999997</v>
      </c>
      <c r="Z145" s="371">
        <v>76.400000000000006</v>
      </c>
      <c r="AA145" s="371">
        <v>132.19999999999999</v>
      </c>
      <c r="AB145" s="371"/>
      <c r="AC145" s="371">
        <f t="shared" si="61"/>
        <v>1835.3000000000002</v>
      </c>
      <c r="AE145" s="395"/>
      <c r="AF145" s="395" t="s">
        <v>4366</v>
      </c>
      <c r="AG145" s="402" t="s">
        <v>1261</v>
      </c>
      <c r="AH145" s="371">
        <f t="shared" si="62"/>
        <v>1835.3000000000002</v>
      </c>
      <c r="AI145" s="368">
        <f t="shared" si="63"/>
        <v>1341.2000000000003</v>
      </c>
      <c r="AJ145" s="368">
        <f t="shared" si="64"/>
        <v>494.09999999999997</v>
      </c>
      <c r="AK145" s="368">
        <f t="shared" si="65"/>
        <v>3292.3999999999996</v>
      </c>
      <c r="AL145" s="368">
        <f t="shared" si="66"/>
        <v>2352.1999999999998</v>
      </c>
      <c r="AM145" s="371">
        <f t="shared" si="67"/>
        <v>940.2</v>
      </c>
      <c r="AN145" s="368">
        <f t="shared" si="68"/>
        <v>1457.0999999999995</v>
      </c>
      <c r="AO145" s="368">
        <f t="shared" si="68"/>
        <v>1010.9999999999995</v>
      </c>
      <c r="AP145" s="368">
        <f t="shared" si="68"/>
        <v>446.10000000000008</v>
      </c>
      <c r="AQ145" s="360">
        <f t="shared" si="69"/>
        <v>37.200000000000003</v>
      </c>
      <c r="AR145" s="372">
        <f t="shared" si="55"/>
        <v>2389.3999999999996</v>
      </c>
    </row>
    <row r="146" spans="1:44" ht="31.5" x14ac:dyDescent="0.25">
      <c r="A146" s="395"/>
      <c r="B146" s="395" t="s">
        <v>4366</v>
      </c>
      <c r="C146" s="402" t="s">
        <v>1262</v>
      </c>
      <c r="D146" s="362">
        <f t="shared" si="56"/>
        <v>2779.9</v>
      </c>
      <c r="E146" s="367">
        <v>2779.9</v>
      </c>
      <c r="F146" s="371">
        <v>2207.8000000000002</v>
      </c>
      <c r="G146" s="367">
        <v>86.2</v>
      </c>
      <c r="H146" s="371"/>
      <c r="I146" s="362">
        <f t="shared" si="57"/>
        <v>1140.2</v>
      </c>
      <c r="J146" s="371">
        <v>895.5</v>
      </c>
      <c r="K146" s="371">
        <v>472.3</v>
      </c>
      <c r="L146" s="371">
        <v>86.2</v>
      </c>
      <c r="M146" s="371">
        <v>244.7</v>
      </c>
      <c r="N146" s="362">
        <f t="shared" si="58"/>
        <v>3920.1000000000004</v>
      </c>
      <c r="O146" s="345"/>
      <c r="P146" s="395"/>
      <c r="Q146" s="395" t="s">
        <v>4366</v>
      </c>
      <c r="R146" s="402" t="s">
        <v>1262</v>
      </c>
      <c r="S146" s="371">
        <f t="shared" si="59"/>
        <v>1300.3</v>
      </c>
      <c r="T146" s="371">
        <v>1300.3</v>
      </c>
      <c r="U146" s="371">
        <v>954.2</v>
      </c>
      <c r="V146" s="371"/>
      <c r="W146" s="371"/>
      <c r="X146" s="371">
        <f t="shared" si="60"/>
        <v>407.9</v>
      </c>
      <c r="Y146" s="371">
        <v>407.9</v>
      </c>
      <c r="Z146" s="371">
        <v>74.100000000000009</v>
      </c>
      <c r="AA146" s="371">
        <v>84.4</v>
      </c>
      <c r="AB146" s="371"/>
      <c r="AC146" s="371">
        <f t="shared" si="61"/>
        <v>1708.1999999999998</v>
      </c>
      <c r="AE146" s="395"/>
      <c r="AF146" s="395" t="s">
        <v>4366</v>
      </c>
      <c r="AG146" s="402" t="s">
        <v>1262</v>
      </c>
      <c r="AH146" s="371">
        <f t="shared" si="62"/>
        <v>1708.1999999999998</v>
      </c>
      <c r="AI146" s="368">
        <f t="shared" si="63"/>
        <v>1300.3</v>
      </c>
      <c r="AJ146" s="368">
        <f t="shared" si="64"/>
        <v>407.9</v>
      </c>
      <c r="AK146" s="368">
        <f t="shared" si="65"/>
        <v>3920.1000000000004</v>
      </c>
      <c r="AL146" s="368">
        <f t="shared" si="66"/>
        <v>2779.9</v>
      </c>
      <c r="AM146" s="371">
        <f t="shared" si="67"/>
        <v>1140.2</v>
      </c>
      <c r="AN146" s="368">
        <f t="shared" si="68"/>
        <v>2211.9000000000005</v>
      </c>
      <c r="AO146" s="368">
        <f t="shared" si="68"/>
        <v>1479.6000000000001</v>
      </c>
      <c r="AP146" s="368">
        <f t="shared" si="68"/>
        <v>732.30000000000007</v>
      </c>
      <c r="AQ146" s="360">
        <f t="shared" si="69"/>
        <v>44.2</v>
      </c>
      <c r="AR146" s="372">
        <f t="shared" si="55"/>
        <v>2824.1</v>
      </c>
    </row>
    <row r="147" spans="1:44" ht="31.5" x14ac:dyDescent="0.25">
      <c r="A147" s="395"/>
      <c r="B147" s="395" t="s">
        <v>4366</v>
      </c>
      <c r="C147" s="402" t="s">
        <v>1263</v>
      </c>
      <c r="D147" s="362">
        <f t="shared" si="56"/>
        <v>1773.9</v>
      </c>
      <c r="E147" s="367">
        <v>1773.9</v>
      </c>
      <c r="F147" s="371">
        <v>1410.6</v>
      </c>
      <c r="G147" s="367">
        <v>52.8</v>
      </c>
      <c r="H147" s="371"/>
      <c r="I147" s="362">
        <f t="shared" si="57"/>
        <v>1194.4000000000001</v>
      </c>
      <c r="J147" s="371">
        <v>949.7</v>
      </c>
      <c r="K147" s="371">
        <v>301.8</v>
      </c>
      <c r="L147" s="371">
        <v>52.8</v>
      </c>
      <c r="M147" s="371">
        <v>244.7</v>
      </c>
      <c r="N147" s="362">
        <f t="shared" si="58"/>
        <v>2968.3</v>
      </c>
      <c r="O147" s="345"/>
      <c r="P147" s="395"/>
      <c r="Q147" s="395" t="s">
        <v>4366</v>
      </c>
      <c r="R147" s="402" t="s">
        <v>1263</v>
      </c>
      <c r="S147" s="371">
        <f t="shared" si="59"/>
        <v>1277.7</v>
      </c>
      <c r="T147" s="371">
        <v>1277.7</v>
      </c>
      <c r="U147" s="371">
        <v>937.7</v>
      </c>
      <c r="V147" s="371"/>
      <c r="W147" s="371"/>
      <c r="X147" s="371">
        <f t="shared" si="60"/>
        <v>598.70000000000005</v>
      </c>
      <c r="Y147" s="371">
        <v>598.70000000000005</v>
      </c>
      <c r="Z147" s="371">
        <v>72.8</v>
      </c>
      <c r="AA147" s="371">
        <v>79.2</v>
      </c>
      <c r="AB147" s="371"/>
      <c r="AC147" s="371">
        <f t="shared" si="61"/>
        <v>1876.4</v>
      </c>
      <c r="AE147" s="395"/>
      <c r="AF147" s="395" t="s">
        <v>4366</v>
      </c>
      <c r="AG147" s="402" t="s">
        <v>1263</v>
      </c>
      <c r="AH147" s="371">
        <f t="shared" si="62"/>
        <v>1876.4</v>
      </c>
      <c r="AI147" s="368">
        <f t="shared" si="63"/>
        <v>1277.7</v>
      </c>
      <c r="AJ147" s="368">
        <f t="shared" si="64"/>
        <v>598.70000000000005</v>
      </c>
      <c r="AK147" s="368">
        <f t="shared" si="65"/>
        <v>2968.3</v>
      </c>
      <c r="AL147" s="368">
        <f t="shared" si="66"/>
        <v>1773.9</v>
      </c>
      <c r="AM147" s="371">
        <f t="shared" si="67"/>
        <v>1194.4000000000001</v>
      </c>
      <c r="AN147" s="368">
        <f t="shared" si="68"/>
        <v>1091.9000000000001</v>
      </c>
      <c r="AO147" s="368">
        <f t="shared" si="68"/>
        <v>496.20000000000005</v>
      </c>
      <c r="AP147" s="368">
        <f t="shared" si="68"/>
        <v>595.70000000000005</v>
      </c>
      <c r="AQ147" s="360">
        <f t="shared" si="69"/>
        <v>28.2</v>
      </c>
      <c r="AR147" s="372">
        <f t="shared" si="55"/>
        <v>1802.1000000000001</v>
      </c>
    </row>
    <row r="148" spans="1:44" ht="31.5" x14ac:dyDescent="0.25">
      <c r="A148" s="395"/>
      <c r="B148" s="395" t="s">
        <v>4366</v>
      </c>
      <c r="C148" s="402" t="s">
        <v>1264</v>
      </c>
      <c r="D148" s="362">
        <f t="shared" si="56"/>
        <v>4339.2</v>
      </c>
      <c r="E148" s="367">
        <v>4339.2</v>
      </c>
      <c r="F148" s="371">
        <v>3359.7</v>
      </c>
      <c r="G148" s="367">
        <v>239.8</v>
      </c>
      <c r="H148" s="371"/>
      <c r="I148" s="362">
        <f t="shared" si="57"/>
        <v>1879.3</v>
      </c>
      <c r="J148" s="371">
        <v>1788.3</v>
      </c>
      <c r="K148" s="371">
        <v>718.8</v>
      </c>
      <c r="L148" s="371">
        <v>239.8</v>
      </c>
      <c r="M148" s="371">
        <v>91</v>
      </c>
      <c r="N148" s="362">
        <f t="shared" si="58"/>
        <v>6218.5</v>
      </c>
      <c r="O148" s="345"/>
      <c r="P148" s="395"/>
      <c r="Q148" s="395" t="s">
        <v>4366</v>
      </c>
      <c r="R148" s="402" t="s">
        <v>1264</v>
      </c>
      <c r="S148" s="371">
        <f t="shared" si="59"/>
        <v>4712.8999999999996</v>
      </c>
      <c r="T148" s="371">
        <v>4712.8999999999996</v>
      </c>
      <c r="U148" s="371">
        <v>3459</v>
      </c>
      <c r="V148" s="371"/>
      <c r="W148" s="371"/>
      <c r="X148" s="371">
        <f t="shared" si="60"/>
        <v>1482.6999999999998</v>
      </c>
      <c r="Y148" s="371">
        <v>1482.6999999999998</v>
      </c>
      <c r="Z148" s="371">
        <v>268.5</v>
      </c>
      <c r="AA148" s="371">
        <v>393.9</v>
      </c>
      <c r="AB148" s="371"/>
      <c r="AC148" s="371">
        <f t="shared" si="61"/>
        <v>6195.5999999999995</v>
      </c>
      <c r="AE148" s="395"/>
      <c r="AF148" s="395" t="s">
        <v>4366</v>
      </c>
      <c r="AG148" s="402" t="s">
        <v>1264</v>
      </c>
      <c r="AH148" s="371">
        <f t="shared" si="62"/>
        <v>6195.5999999999995</v>
      </c>
      <c r="AI148" s="368">
        <f t="shared" si="63"/>
        <v>4712.8999999999996</v>
      </c>
      <c r="AJ148" s="368">
        <f t="shared" si="64"/>
        <v>1482.6999999999998</v>
      </c>
      <c r="AK148" s="368">
        <f t="shared" si="65"/>
        <v>6218.5</v>
      </c>
      <c r="AL148" s="368">
        <f t="shared" si="66"/>
        <v>4339.2</v>
      </c>
      <c r="AM148" s="371">
        <f t="shared" si="67"/>
        <v>1879.3</v>
      </c>
      <c r="AN148" s="368">
        <f t="shared" si="68"/>
        <v>22.900000000000546</v>
      </c>
      <c r="AO148" s="368">
        <f t="shared" si="68"/>
        <v>-373.69999999999982</v>
      </c>
      <c r="AP148" s="368">
        <f t="shared" si="68"/>
        <v>396.60000000000014</v>
      </c>
      <c r="AQ148" s="360">
        <f t="shared" si="69"/>
        <v>67.2</v>
      </c>
      <c r="AR148" s="372">
        <f t="shared" si="55"/>
        <v>4406.3999999999996</v>
      </c>
    </row>
    <row r="149" spans="1:44" ht="31.5" x14ac:dyDescent="0.25">
      <c r="A149" s="395"/>
      <c r="B149" s="395" t="s">
        <v>4366</v>
      </c>
      <c r="C149" s="402" t="s">
        <v>1265</v>
      </c>
      <c r="D149" s="362">
        <f t="shared" si="56"/>
        <v>4223.6000000000004</v>
      </c>
      <c r="E149" s="367">
        <v>4223.6000000000004</v>
      </c>
      <c r="F149" s="371">
        <v>3373</v>
      </c>
      <c r="G149" s="367">
        <v>108.3</v>
      </c>
      <c r="H149" s="371"/>
      <c r="I149" s="362">
        <f t="shared" si="57"/>
        <v>1757.8999999999999</v>
      </c>
      <c r="J149" s="371">
        <v>1546.8999999999999</v>
      </c>
      <c r="K149" s="371">
        <v>722</v>
      </c>
      <c r="L149" s="371">
        <v>108.3</v>
      </c>
      <c r="M149" s="371">
        <v>211</v>
      </c>
      <c r="N149" s="362">
        <f t="shared" si="58"/>
        <v>5981.5</v>
      </c>
      <c r="O149" s="345"/>
      <c r="P149" s="395"/>
      <c r="Q149" s="395" t="s">
        <v>4366</v>
      </c>
      <c r="R149" s="402" t="s">
        <v>1265</v>
      </c>
      <c r="S149" s="371">
        <f t="shared" si="59"/>
        <v>3369</v>
      </c>
      <c r="T149" s="371">
        <v>3369</v>
      </c>
      <c r="U149" s="371">
        <v>2472.6</v>
      </c>
      <c r="V149" s="371"/>
      <c r="W149" s="371"/>
      <c r="X149" s="371">
        <f t="shared" si="60"/>
        <v>870.1</v>
      </c>
      <c r="Y149" s="371">
        <v>870.1</v>
      </c>
      <c r="Z149" s="371">
        <v>192</v>
      </c>
      <c r="AA149" s="371">
        <v>166.5</v>
      </c>
      <c r="AB149" s="371"/>
      <c r="AC149" s="371">
        <f t="shared" si="61"/>
        <v>4239.1000000000004</v>
      </c>
      <c r="AE149" s="395"/>
      <c r="AF149" s="395" t="s">
        <v>4366</v>
      </c>
      <c r="AG149" s="402" t="s">
        <v>1265</v>
      </c>
      <c r="AH149" s="371">
        <f t="shared" si="62"/>
        <v>4239.1000000000004</v>
      </c>
      <c r="AI149" s="368">
        <f t="shared" si="63"/>
        <v>3369</v>
      </c>
      <c r="AJ149" s="368">
        <f t="shared" si="64"/>
        <v>870.1</v>
      </c>
      <c r="AK149" s="368">
        <f t="shared" si="65"/>
        <v>5981.5</v>
      </c>
      <c r="AL149" s="368">
        <f t="shared" si="66"/>
        <v>4223.6000000000004</v>
      </c>
      <c r="AM149" s="371">
        <f t="shared" si="67"/>
        <v>1757.8999999999999</v>
      </c>
      <c r="AN149" s="368">
        <f t="shared" si="68"/>
        <v>1742.3999999999996</v>
      </c>
      <c r="AO149" s="368">
        <f t="shared" si="68"/>
        <v>854.60000000000036</v>
      </c>
      <c r="AP149" s="368">
        <f t="shared" si="68"/>
        <v>887.79999999999984</v>
      </c>
      <c r="AQ149" s="360">
        <f t="shared" si="69"/>
        <v>67.5</v>
      </c>
      <c r="AR149" s="372">
        <f t="shared" si="55"/>
        <v>4291.1000000000004</v>
      </c>
    </row>
    <row r="150" spans="1:44" ht="31.5" x14ac:dyDescent="0.25">
      <c r="A150" s="395"/>
      <c r="B150" s="395" t="s">
        <v>4366</v>
      </c>
      <c r="C150" s="402" t="s">
        <v>1266</v>
      </c>
      <c r="D150" s="362">
        <f t="shared" si="56"/>
        <v>4772.6000000000004</v>
      </c>
      <c r="E150" s="367">
        <v>4772.6000000000004</v>
      </c>
      <c r="F150" s="371">
        <v>3853.2</v>
      </c>
      <c r="G150" s="367">
        <v>71.7</v>
      </c>
      <c r="H150" s="371"/>
      <c r="I150" s="362">
        <f t="shared" si="57"/>
        <v>1726.1999999999998</v>
      </c>
      <c r="J150" s="371">
        <v>1494.4999999999998</v>
      </c>
      <c r="K150" s="371">
        <v>824.4</v>
      </c>
      <c r="L150" s="371">
        <v>71.7</v>
      </c>
      <c r="M150" s="371">
        <v>231.7</v>
      </c>
      <c r="N150" s="362">
        <f t="shared" si="58"/>
        <v>6498.8</v>
      </c>
      <c r="O150" s="345"/>
      <c r="P150" s="395"/>
      <c r="Q150" s="395" t="s">
        <v>4366</v>
      </c>
      <c r="R150" s="402" t="s">
        <v>1266</v>
      </c>
      <c r="S150" s="371">
        <f t="shared" si="59"/>
        <v>2825.8</v>
      </c>
      <c r="T150" s="371">
        <v>2825.8</v>
      </c>
      <c r="U150" s="371">
        <v>2074</v>
      </c>
      <c r="V150" s="371"/>
      <c r="W150" s="371"/>
      <c r="X150" s="371">
        <f t="shared" si="60"/>
        <v>622.29999999999995</v>
      </c>
      <c r="Y150" s="371">
        <v>622.29999999999995</v>
      </c>
      <c r="Z150" s="371">
        <v>161</v>
      </c>
      <c r="AA150" s="371">
        <v>110.3</v>
      </c>
      <c r="AB150" s="371"/>
      <c r="AC150" s="371">
        <f t="shared" si="61"/>
        <v>3448.1000000000004</v>
      </c>
      <c r="AE150" s="395"/>
      <c r="AF150" s="395" t="s">
        <v>4366</v>
      </c>
      <c r="AG150" s="402" t="s">
        <v>1266</v>
      </c>
      <c r="AH150" s="371">
        <f t="shared" si="62"/>
        <v>3448.1000000000004</v>
      </c>
      <c r="AI150" s="368">
        <f t="shared" si="63"/>
        <v>2825.8</v>
      </c>
      <c r="AJ150" s="368">
        <f t="shared" si="64"/>
        <v>622.29999999999995</v>
      </c>
      <c r="AK150" s="368">
        <f t="shared" si="65"/>
        <v>6498.8</v>
      </c>
      <c r="AL150" s="368">
        <f t="shared" si="66"/>
        <v>4772.6000000000004</v>
      </c>
      <c r="AM150" s="371">
        <f t="shared" si="67"/>
        <v>1726.1999999999998</v>
      </c>
      <c r="AN150" s="368">
        <f t="shared" si="68"/>
        <v>3050.7</v>
      </c>
      <c r="AO150" s="368">
        <f t="shared" si="68"/>
        <v>1946.8000000000002</v>
      </c>
      <c r="AP150" s="368">
        <f t="shared" si="68"/>
        <v>1103.8999999999999</v>
      </c>
      <c r="AQ150" s="360">
        <f t="shared" si="69"/>
        <v>77.099999999999994</v>
      </c>
      <c r="AR150" s="372">
        <f t="shared" si="55"/>
        <v>4849.7000000000007</v>
      </c>
    </row>
    <row r="151" spans="1:44" ht="31.5" x14ac:dyDescent="0.25">
      <c r="A151" s="395"/>
      <c r="B151" s="395" t="s">
        <v>4366</v>
      </c>
      <c r="C151" s="402" t="s">
        <v>1267</v>
      </c>
      <c r="D151" s="362">
        <f t="shared" si="56"/>
        <v>2349.3000000000002</v>
      </c>
      <c r="E151" s="367">
        <v>2349.3000000000002</v>
      </c>
      <c r="F151" s="371">
        <v>1890.5</v>
      </c>
      <c r="G151" s="367">
        <v>42.9</v>
      </c>
      <c r="H151" s="371"/>
      <c r="I151" s="362">
        <f t="shared" si="57"/>
        <v>1455.1</v>
      </c>
      <c r="J151" s="371">
        <v>1210.3999999999999</v>
      </c>
      <c r="K151" s="371">
        <v>404.4</v>
      </c>
      <c r="L151" s="371">
        <v>42.9</v>
      </c>
      <c r="M151" s="371">
        <v>244.7</v>
      </c>
      <c r="N151" s="362">
        <f t="shared" si="58"/>
        <v>3804.4</v>
      </c>
      <c r="O151" s="345"/>
      <c r="P151" s="395"/>
      <c r="Q151" s="395" t="s">
        <v>4366</v>
      </c>
      <c r="R151" s="402" t="s">
        <v>1267</v>
      </c>
      <c r="S151" s="371">
        <f t="shared" si="59"/>
        <v>1801</v>
      </c>
      <c r="T151" s="371">
        <v>1801</v>
      </c>
      <c r="U151" s="371">
        <v>1321.8</v>
      </c>
      <c r="V151" s="371"/>
      <c r="W151" s="371"/>
      <c r="X151" s="371">
        <f t="shared" si="60"/>
        <v>467.40000000000003</v>
      </c>
      <c r="Y151" s="371">
        <v>467.40000000000003</v>
      </c>
      <c r="Z151" s="371">
        <v>102.6</v>
      </c>
      <c r="AA151" s="371">
        <v>62.1</v>
      </c>
      <c r="AB151" s="371"/>
      <c r="AC151" s="371">
        <f t="shared" si="61"/>
        <v>2268.4</v>
      </c>
      <c r="AE151" s="395"/>
      <c r="AF151" s="395" t="s">
        <v>4366</v>
      </c>
      <c r="AG151" s="402" t="s">
        <v>1267</v>
      </c>
      <c r="AH151" s="371">
        <f t="shared" si="62"/>
        <v>2268.4</v>
      </c>
      <c r="AI151" s="368">
        <f t="shared" si="63"/>
        <v>1801</v>
      </c>
      <c r="AJ151" s="368">
        <f t="shared" si="64"/>
        <v>467.40000000000003</v>
      </c>
      <c r="AK151" s="368">
        <f t="shared" si="65"/>
        <v>3804.4</v>
      </c>
      <c r="AL151" s="368">
        <f t="shared" si="66"/>
        <v>2349.3000000000002</v>
      </c>
      <c r="AM151" s="371">
        <f t="shared" si="67"/>
        <v>1455.1</v>
      </c>
      <c r="AN151" s="368">
        <f t="shared" si="68"/>
        <v>1536</v>
      </c>
      <c r="AO151" s="368">
        <f t="shared" si="68"/>
        <v>548.30000000000018</v>
      </c>
      <c r="AP151" s="368">
        <f t="shared" si="68"/>
        <v>987.69999999999982</v>
      </c>
      <c r="AQ151" s="360">
        <f t="shared" si="69"/>
        <v>37.799999999999997</v>
      </c>
      <c r="AR151" s="372">
        <f t="shared" si="55"/>
        <v>2387.1000000000004</v>
      </c>
    </row>
    <row r="152" spans="1:44" ht="31.5" x14ac:dyDescent="0.25">
      <c r="A152" s="395"/>
      <c r="B152" s="395" t="s">
        <v>4366</v>
      </c>
      <c r="C152" s="402" t="s">
        <v>1268</v>
      </c>
      <c r="D152" s="362">
        <f t="shared" si="56"/>
        <v>1409.8</v>
      </c>
      <c r="E152" s="367">
        <v>1409.8</v>
      </c>
      <c r="F152" s="371">
        <v>1106.8</v>
      </c>
      <c r="G152" s="367">
        <v>59.3</v>
      </c>
      <c r="H152" s="371"/>
      <c r="I152" s="362">
        <f t="shared" si="57"/>
        <v>834.3</v>
      </c>
      <c r="J152" s="371">
        <v>743.3</v>
      </c>
      <c r="K152" s="371">
        <v>236.8</v>
      </c>
      <c r="L152" s="371">
        <v>59.3</v>
      </c>
      <c r="M152" s="371">
        <v>91</v>
      </c>
      <c r="N152" s="362">
        <f t="shared" si="58"/>
        <v>2244.1</v>
      </c>
      <c r="O152" s="345"/>
      <c r="P152" s="395"/>
      <c r="Q152" s="395" t="s">
        <v>4366</v>
      </c>
      <c r="R152" s="402" t="s">
        <v>1268</v>
      </c>
      <c r="S152" s="371">
        <f t="shared" si="59"/>
        <v>1392.1</v>
      </c>
      <c r="T152" s="371">
        <v>1392.1</v>
      </c>
      <c r="U152" s="371">
        <v>1021.7</v>
      </c>
      <c r="V152" s="371"/>
      <c r="W152" s="371"/>
      <c r="X152" s="371">
        <f t="shared" si="60"/>
        <v>621.79999999999995</v>
      </c>
      <c r="Y152" s="371">
        <v>621.79999999999995</v>
      </c>
      <c r="Z152" s="371">
        <v>79.3</v>
      </c>
      <c r="AA152" s="371">
        <v>78.8</v>
      </c>
      <c r="AB152" s="371"/>
      <c r="AC152" s="371">
        <f t="shared" si="61"/>
        <v>2013.8999999999999</v>
      </c>
      <c r="AE152" s="395"/>
      <c r="AF152" s="395" t="s">
        <v>4366</v>
      </c>
      <c r="AG152" s="402" t="s">
        <v>1268</v>
      </c>
      <c r="AH152" s="371">
        <f t="shared" si="62"/>
        <v>2013.8999999999999</v>
      </c>
      <c r="AI152" s="368">
        <f t="shared" si="63"/>
        <v>1392.1</v>
      </c>
      <c r="AJ152" s="368">
        <f t="shared" si="64"/>
        <v>621.79999999999995</v>
      </c>
      <c r="AK152" s="368">
        <f t="shared" si="65"/>
        <v>2244.1</v>
      </c>
      <c r="AL152" s="368">
        <f t="shared" si="66"/>
        <v>1409.8</v>
      </c>
      <c r="AM152" s="371">
        <f t="shared" si="67"/>
        <v>834.3</v>
      </c>
      <c r="AN152" s="368">
        <f t="shared" si="68"/>
        <v>230.20000000000005</v>
      </c>
      <c r="AO152" s="368">
        <f t="shared" si="68"/>
        <v>17.700000000000045</v>
      </c>
      <c r="AP152" s="368">
        <f t="shared" si="68"/>
        <v>212.5</v>
      </c>
      <c r="AQ152" s="360">
        <f t="shared" si="69"/>
        <v>22.1</v>
      </c>
      <c r="AR152" s="372">
        <f t="shared" si="55"/>
        <v>1431.8999999999999</v>
      </c>
    </row>
    <row r="153" spans="1:44" ht="31.5" x14ac:dyDescent="0.25">
      <c r="A153" s="395"/>
      <c r="B153" s="395" t="s">
        <v>4366</v>
      </c>
      <c r="C153" s="402" t="s">
        <v>1269</v>
      </c>
      <c r="D153" s="362">
        <f t="shared" si="56"/>
        <v>1833.8</v>
      </c>
      <c r="E153" s="367">
        <v>1833.8</v>
      </c>
      <c r="F153" s="371">
        <v>1467.8</v>
      </c>
      <c r="G153" s="367">
        <v>42.9</v>
      </c>
      <c r="H153" s="371"/>
      <c r="I153" s="362">
        <f t="shared" si="57"/>
        <v>1088.4000000000001</v>
      </c>
      <c r="J153" s="371">
        <v>856.7</v>
      </c>
      <c r="K153" s="371">
        <v>314.39999999999998</v>
      </c>
      <c r="L153" s="371">
        <v>42.9</v>
      </c>
      <c r="M153" s="371">
        <v>231.7</v>
      </c>
      <c r="N153" s="362">
        <f t="shared" si="58"/>
        <v>2922.2</v>
      </c>
      <c r="O153" s="345"/>
      <c r="P153" s="395"/>
      <c r="Q153" s="395" t="s">
        <v>4366</v>
      </c>
      <c r="R153" s="402" t="s">
        <v>1269</v>
      </c>
      <c r="S153" s="371">
        <f t="shared" si="59"/>
        <v>1333</v>
      </c>
      <c r="T153" s="371">
        <v>1333</v>
      </c>
      <c r="U153" s="371">
        <v>978.3</v>
      </c>
      <c r="V153" s="371"/>
      <c r="W153" s="371"/>
      <c r="X153" s="371">
        <f t="shared" si="60"/>
        <v>417</v>
      </c>
      <c r="Y153" s="371">
        <v>417</v>
      </c>
      <c r="Z153" s="371">
        <v>75.899999999999991</v>
      </c>
      <c r="AA153" s="371">
        <v>64.099999999999994</v>
      </c>
      <c r="AB153" s="371"/>
      <c r="AC153" s="371">
        <f t="shared" si="61"/>
        <v>1750</v>
      </c>
      <c r="AE153" s="395"/>
      <c r="AF153" s="395" t="s">
        <v>4366</v>
      </c>
      <c r="AG153" s="402" t="s">
        <v>1269</v>
      </c>
      <c r="AH153" s="371">
        <f t="shared" si="62"/>
        <v>1750</v>
      </c>
      <c r="AI153" s="368">
        <f t="shared" si="63"/>
        <v>1333</v>
      </c>
      <c r="AJ153" s="368">
        <f t="shared" si="64"/>
        <v>417</v>
      </c>
      <c r="AK153" s="368">
        <f t="shared" si="65"/>
        <v>2922.2</v>
      </c>
      <c r="AL153" s="368">
        <f t="shared" si="66"/>
        <v>1833.8</v>
      </c>
      <c r="AM153" s="371">
        <f t="shared" si="67"/>
        <v>1088.4000000000001</v>
      </c>
      <c r="AN153" s="368">
        <f t="shared" si="68"/>
        <v>1172.1999999999998</v>
      </c>
      <c r="AO153" s="368">
        <f t="shared" si="68"/>
        <v>500.79999999999995</v>
      </c>
      <c r="AP153" s="368">
        <f t="shared" si="68"/>
        <v>671.40000000000009</v>
      </c>
      <c r="AQ153" s="360">
        <f t="shared" si="69"/>
        <v>29.4</v>
      </c>
      <c r="AR153" s="372">
        <f t="shared" si="55"/>
        <v>1863.2</v>
      </c>
    </row>
    <row r="154" spans="1:44" ht="31.5" x14ac:dyDescent="0.25">
      <c r="A154" s="395"/>
      <c r="B154" s="395" t="s">
        <v>4366</v>
      </c>
      <c r="C154" s="402" t="s">
        <v>1270</v>
      </c>
      <c r="D154" s="362">
        <f t="shared" si="56"/>
        <v>3966.4</v>
      </c>
      <c r="E154" s="367">
        <v>3966.4</v>
      </c>
      <c r="F154" s="371">
        <v>3153.2</v>
      </c>
      <c r="G154" s="367">
        <v>119.3</v>
      </c>
      <c r="H154" s="371"/>
      <c r="I154" s="362">
        <f t="shared" si="57"/>
        <v>2023.7</v>
      </c>
      <c r="J154" s="371">
        <v>1792</v>
      </c>
      <c r="K154" s="371">
        <v>674.8</v>
      </c>
      <c r="L154" s="371">
        <v>119.3</v>
      </c>
      <c r="M154" s="371">
        <v>231.7</v>
      </c>
      <c r="N154" s="362">
        <f t="shared" si="58"/>
        <v>5990.1</v>
      </c>
      <c r="O154" s="345"/>
      <c r="P154" s="395"/>
      <c r="Q154" s="395" t="s">
        <v>4366</v>
      </c>
      <c r="R154" s="402" t="s">
        <v>1270</v>
      </c>
      <c r="S154" s="371">
        <f t="shared" si="59"/>
        <v>3711.1000000000004</v>
      </c>
      <c r="T154" s="371">
        <v>3711.1000000000004</v>
      </c>
      <c r="U154" s="371">
        <v>2723.7000000000003</v>
      </c>
      <c r="V154" s="371"/>
      <c r="W154" s="371"/>
      <c r="X154" s="371">
        <f t="shared" si="60"/>
        <v>821.6</v>
      </c>
      <c r="Y154" s="371">
        <v>821.6</v>
      </c>
      <c r="Z154" s="371">
        <v>211.5</v>
      </c>
      <c r="AA154" s="371">
        <v>184.5</v>
      </c>
      <c r="AB154" s="371"/>
      <c r="AC154" s="371">
        <f t="shared" si="61"/>
        <v>4532.7000000000007</v>
      </c>
      <c r="AE154" s="395"/>
      <c r="AF154" s="395" t="s">
        <v>4366</v>
      </c>
      <c r="AG154" s="402" t="s">
        <v>1270</v>
      </c>
      <c r="AH154" s="371">
        <f t="shared" si="62"/>
        <v>4532.7000000000007</v>
      </c>
      <c r="AI154" s="368">
        <f t="shared" si="63"/>
        <v>3711.1000000000004</v>
      </c>
      <c r="AJ154" s="368">
        <f t="shared" si="64"/>
        <v>821.6</v>
      </c>
      <c r="AK154" s="368">
        <f t="shared" si="65"/>
        <v>5990.1</v>
      </c>
      <c r="AL154" s="368">
        <f t="shared" si="66"/>
        <v>3966.4</v>
      </c>
      <c r="AM154" s="371">
        <f t="shared" si="67"/>
        <v>2023.7</v>
      </c>
      <c r="AN154" s="368">
        <f t="shared" si="68"/>
        <v>1457.3999999999996</v>
      </c>
      <c r="AO154" s="368">
        <f t="shared" si="68"/>
        <v>255.29999999999973</v>
      </c>
      <c r="AP154" s="368">
        <f t="shared" si="68"/>
        <v>1202.0999999999999</v>
      </c>
      <c r="AQ154" s="360">
        <f t="shared" si="69"/>
        <v>63.1</v>
      </c>
      <c r="AR154" s="372">
        <f t="shared" si="55"/>
        <v>4029.5</v>
      </c>
    </row>
    <row r="155" spans="1:44" ht="31.5" x14ac:dyDescent="0.25">
      <c r="A155" s="395"/>
      <c r="B155" s="395" t="s">
        <v>4366</v>
      </c>
      <c r="C155" s="402" t="s">
        <v>1271</v>
      </c>
      <c r="D155" s="362">
        <f t="shared" si="56"/>
        <v>2283.6</v>
      </c>
      <c r="E155" s="367">
        <v>2283.6</v>
      </c>
      <c r="F155" s="371">
        <v>1831.9</v>
      </c>
      <c r="G155" s="367">
        <v>48.6</v>
      </c>
      <c r="H155" s="371"/>
      <c r="I155" s="362">
        <f t="shared" si="57"/>
        <v>1082.1999999999998</v>
      </c>
      <c r="J155" s="371">
        <v>991.19999999999993</v>
      </c>
      <c r="K155" s="371">
        <v>391.7</v>
      </c>
      <c r="L155" s="371">
        <v>48.6</v>
      </c>
      <c r="M155" s="371">
        <v>91</v>
      </c>
      <c r="N155" s="362">
        <f t="shared" si="58"/>
        <v>3365.7999999999997</v>
      </c>
      <c r="O155" s="345"/>
      <c r="P155" s="395"/>
      <c r="Q155" s="395" t="s">
        <v>4366</v>
      </c>
      <c r="R155" s="402" t="s">
        <v>1271</v>
      </c>
      <c r="S155" s="371">
        <f t="shared" si="59"/>
        <v>1275.3</v>
      </c>
      <c r="T155" s="371">
        <v>1275.3</v>
      </c>
      <c r="U155" s="371">
        <v>936</v>
      </c>
      <c r="V155" s="371"/>
      <c r="W155" s="371"/>
      <c r="X155" s="371">
        <f t="shared" si="60"/>
        <v>573.70000000000005</v>
      </c>
      <c r="Y155" s="371">
        <v>573.70000000000005</v>
      </c>
      <c r="Z155" s="371">
        <v>72.699999999999989</v>
      </c>
      <c r="AA155" s="371">
        <v>63.5</v>
      </c>
      <c r="AB155" s="371"/>
      <c r="AC155" s="371">
        <f t="shared" si="61"/>
        <v>1849</v>
      </c>
      <c r="AE155" s="395"/>
      <c r="AF155" s="395" t="s">
        <v>4366</v>
      </c>
      <c r="AG155" s="402" t="s">
        <v>1271</v>
      </c>
      <c r="AH155" s="371">
        <f t="shared" si="62"/>
        <v>1849</v>
      </c>
      <c r="AI155" s="368">
        <f t="shared" si="63"/>
        <v>1275.3</v>
      </c>
      <c r="AJ155" s="368">
        <f t="shared" si="64"/>
        <v>573.70000000000005</v>
      </c>
      <c r="AK155" s="368">
        <f t="shared" si="65"/>
        <v>3365.7999999999997</v>
      </c>
      <c r="AL155" s="368">
        <f t="shared" si="66"/>
        <v>2283.6</v>
      </c>
      <c r="AM155" s="371">
        <f t="shared" si="67"/>
        <v>1082.1999999999998</v>
      </c>
      <c r="AN155" s="368">
        <f t="shared" si="68"/>
        <v>1516.7999999999997</v>
      </c>
      <c r="AO155" s="368">
        <f t="shared" si="68"/>
        <v>1008.3</v>
      </c>
      <c r="AP155" s="368">
        <f t="shared" si="68"/>
        <v>508.49999999999977</v>
      </c>
      <c r="AQ155" s="360">
        <f t="shared" si="69"/>
        <v>36.6</v>
      </c>
      <c r="AR155" s="372">
        <f t="shared" si="55"/>
        <v>2320.1999999999998</v>
      </c>
    </row>
    <row r="156" spans="1:44" ht="31.5" x14ac:dyDescent="0.25">
      <c r="A156" s="395"/>
      <c r="B156" s="395" t="s">
        <v>4366</v>
      </c>
      <c r="C156" s="402" t="s">
        <v>1272</v>
      </c>
      <c r="D156" s="362">
        <f t="shared" si="56"/>
        <v>1461.1</v>
      </c>
      <c r="E156" s="367">
        <v>1461.1</v>
      </c>
      <c r="F156" s="371">
        <v>1166.7</v>
      </c>
      <c r="G156" s="367">
        <v>37.6</v>
      </c>
      <c r="H156" s="371"/>
      <c r="I156" s="362">
        <f t="shared" si="57"/>
        <v>748.9</v>
      </c>
      <c r="J156" s="371">
        <v>657.9</v>
      </c>
      <c r="K156" s="371">
        <v>251</v>
      </c>
      <c r="L156" s="371">
        <v>37.6</v>
      </c>
      <c r="M156" s="371">
        <v>91</v>
      </c>
      <c r="N156" s="362">
        <f t="shared" si="58"/>
        <v>2210</v>
      </c>
      <c r="O156" s="345"/>
      <c r="P156" s="395"/>
      <c r="Q156" s="395" t="s">
        <v>4366</v>
      </c>
      <c r="R156" s="402" t="s">
        <v>1272</v>
      </c>
      <c r="S156" s="371">
        <f t="shared" si="59"/>
        <v>1482.6</v>
      </c>
      <c r="T156" s="371">
        <v>1482.6</v>
      </c>
      <c r="U156" s="371">
        <v>1088.1000000000001</v>
      </c>
      <c r="V156" s="371"/>
      <c r="W156" s="371"/>
      <c r="X156" s="371">
        <f t="shared" si="60"/>
        <v>426.99999999999994</v>
      </c>
      <c r="Y156" s="371">
        <v>426.99999999999994</v>
      </c>
      <c r="Z156" s="371">
        <v>84.5</v>
      </c>
      <c r="AA156" s="371">
        <v>51.8</v>
      </c>
      <c r="AB156" s="371"/>
      <c r="AC156" s="371">
        <f t="shared" si="61"/>
        <v>1909.6</v>
      </c>
      <c r="AE156" s="395"/>
      <c r="AF156" s="395" t="s">
        <v>4366</v>
      </c>
      <c r="AG156" s="402" t="s">
        <v>1272</v>
      </c>
      <c r="AH156" s="371">
        <f t="shared" si="62"/>
        <v>1909.6</v>
      </c>
      <c r="AI156" s="368">
        <f t="shared" si="63"/>
        <v>1482.6</v>
      </c>
      <c r="AJ156" s="368">
        <f t="shared" si="64"/>
        <v>426.99999999999994</v>
      </c>
      <c r="AK156" s="368">
        <f t="shared" si="65"/>
        <v>2210</v>
      </c>
      <c r="AL156" s="368">
        <f t="shared" si="66"/>
        <v>1461.1</v>
      </c>
      <c r="AM156" s="371">
        <f t="shared" si="67"/>
        <v>748.9</v>
      </c>
      <c r="AN156" s="368">
        <f t="shared" si="68"/>
        <v>300.40000000000009</v>
      </c>
      <c r="AO156" s="368">
        <f t="shared" si="68"/>
        <v>-21.5</v>
      </c>
      <c r="AP156" s="368">
        <f t="shared" si="68"/>
        <v>321.90000000000003</v>
      </c>
      <c r="AQ156" s="360">
        <f t="shared" si="69"/>
        <v>23.3</v>
      </c>
      <c r="AR156" s="372">
        <f t="shared" si="55"/>
        <v>1484.3999999999999</v>
      </c>
    </row>
    <row r="157" spans="1:44" ht="31.5" x14ac:dyDescent="0.25">
      <c r="A157" s="395"/>
      <c r="B157" s="395" t="s">
        <v>4366</v>
      </c>
      <c r="C157" s="402" t="s">
        <v>1273</v>
      </c>
      <c r="D157" s="362">
        <f t="shared" si="56"/>
        <v>4645.1000000000004</v>
      </c>
      <c r="E157" s="367">
        <v>4645.1000000000004</v>
      </c>
      <c r="F157" s="371">
        <v>3691.8</v>
      </c>
      <c r="G157" s="367">
        <v>140.9</v>
      </c>
      <c r="H157" s="371"/>
      <c r="I157" s="362">
        <f t="shared" si="57"/>
        <v>1921.3</v>
      </c>
      <c r="J157" s="371">
        <v>1689.6</v>
      </c>
      <c r="K157" s="371">
        <v>789.8</v>
      </c>
      <c r="L157" s="371">
        <v>140.9</v>
      </c>
      <c r="M157" s="371">
        <v>231.7</v>
      </c>
      <c r="N157" s="362">
        <f t="shared" si="58"/>
        <v>6566.4000000000005</v>
      </c>
      <c r="O157" s="345"/>
      <c r="P157" s="395"/>
      <c r="Q157" s="395" t="s">
        <v>4366</v>
      </c>
      <c r="R157" s="402" t="s">
        <v>1273</v>
      </c>
      <c r="S157" s="371">
        <f t="shared" si="59"/>
        <v>4032.7999999999997</v>
      </c>
      <c r="T157" s="371">
        <v>4032.7999999999997</v>
      </c>
      <c r="U157" s="371">
        <v>2959.8</v>
      </c>
      <c r="V157" s="371"/>
      <c r="W157" s="371"/>
      <c r="X157" s="371">
        <f t="shared" si="60"/>
        <v>1067.0000000000002</v>
      </c>
      <c r="Y157" s="371">
        <v>1067.0000000000002</v>
      </c>
      <c r="Z157" s="371">
        <v>229.79999999999998</v>
      </c>
      <c r="AA157" s="371">
        <v>215.9</v>
      </c>
      <c r="AB157" s="371"/>
      <c r="AC157" s="371">
        <f t="shared" si="61"/>
        <v>5099.8</v>
      </c>
      <c r="AE157" s="395"/>
      <c r="AF157" s="395" t="s">
        <v>4366</v>
      </c>
      <c r="AG157" s="402" t="s">
        <v>1273</v>
      </c>
      <c r="AH157" s="371">
        <f t="shared" si="62"/>
        <v>5099.8</v>
      </c>
      <c r="AI157" s="368">
        <f t="shared" si="63"/>
        <v>4032.7999999999997</v>
      </c>
      <c r="AJ157" s="368">
        <f t="shared" si="64"/>
        <v>1067.0000000000002</v>
      </c>
      <c r="AK157" s="368">
        <f t="shared" si="65"/>
        <v>6566.4000000000005</v>
      </c>
      <c r="AL157" s="368">
        <f t="shared" si="66"/>
        <v>4645.1000000000004</v>
      </c>
      <c r="AM157" s="371">
        <f t="shared" si="67"/>
        <v>1921.3</v>
      </c>
      <c r="AN157" s="368">
        <f t="shared" si="68"/>
        <v>1466.6000000000004</v>
      </c>
      <c r="AO157" s="368">
        <f t="shared" si="68"/>
        <v>612.30000000000064</v>
      </c>
      <c r="AP157" s="368">
        <f t="shared" si="68"/>
        <v>854.29999999999973</v>
      </c>
      <c r="AQ157" s="360">
        <f t="shared" si="69"/>
        <v>73.8</v>
      </c>
      <c r="AR157" s="372">
        <f t="shared" si="55"/>
        <v>4718.9000000000005</v>
      </c>
    </row>
    <row r="158" spans="1:44" ht="31.5" x14ac:dyDescent="0.25">
      <c r="A158" s="395"/>
      <c r="B158" s="395" t="s">
        <v>4366</v>
      </c>
      <c r="C158" s="402" t="s">
        <v>1274</v>
      </c>
      <c r="D158" s="362">
        <f t="shared" si="56"/>
        <v>1328.5</v>
      </c>
      <c r="E158" s="367">
        <v>1328.5</v>
      </c>
      <c r="F158" s="371">
        <v>1062.7</v>
      </c>
      <c r="G158" s="367">
        <v>31.9</v>
      </c>
      <c r="H158" s="371"/>
      <c r="I158" s="362">
        <f t="shared" si="57"/>
        <v>1167.5</v>
      </c>
      <c r="J158" s="371">
        <v>1026.5</v>
      </c>
      <c r="K158" s="371">
        <v>227.3</v>
      </c>
      <c r="L158" s="371">
        <v>31.9</v>
      </c>
      <c r="M158" s="371">
        <v>141</v>
      </c>
      <c r="N158" s="362">
        <f t="shared" si="58"/>
        <v>2496</v>
      </c>
      <c r="O158" s="345"/>
      <c r="P158" s="395"/>
      <c r="Q158" s="395" t="s">
        <v>4366</v>
      </c>
      <c r="R158" s="402" t="s">
        <v>1274</v>
      </c>
      <c r="S158" s="371">
        <f t="shared" si="59"/>
        <v>1310.5</v>
      </c>
      <c r="T158" s="371">
        <v>1310.5</v>
      </c>
      <c r="U158" s="371">
        <v>961.80000000000007</v>
      </c>
      <c r="V158" s="371"/>
      <c r="W158" s="371"/>
      <c r="X158" s="371">
        <f t="shared" si="60"/>
        <v>733.10000000000014</v>
      </c>
      <c r="Y158" s="371">
        <v>733.10000000000014</v>
      </c>
      <c r="Z158" s="371">
        <v>74.7</v>
      </c>
      <c r="AA158" s="371">
        <v>43.2</v>
      </c>
      <c r="AB158" s="371"/>
      <c r="AC158" s="371">
        <f t="shared" si="61"/>
        <v>2043.6000000000001</v>
      </c>
      <c r="AE158" s="395"/>
      <c r="AF158" s="395" t="s">
        <v>4366</v>
      </c>
      <c r="AG158" s="402" t="s">
        <v>1274</v>
      </c>
      <c r="AH158" s="371">
        <f t="shared" si="62"/>
        <v>2043.6000000000001</v>
      </c>
      <c r="AI158" s="368">
        <f t="shared" si="63"/>
        <v>1310.5</v>
      </c>
      <c r="AJ158" s="368">
        <f t="shared" si="64"/>
        <v>733.10000000000014</v>
      </c>
      <c r="AK158" s="368">
        <f t="shared" si="65"/>
        <v>2496</v>
      </c>
      <c r="AL158" s="368">
        <f t="shared" si="66"/>
        <v>1328.5</v>
      </c>
      <c r="AM158" s="371">
        <f t="shared" si="67"/>
        <v>1167.5</v>
      </c>
      <c r="AN158" s="368">
        <f t="shared" si="68"/>
        <v>452.39999999999986</v>
      </c>
      <c r="AO158" s="368">
        <f t="shared" si="68"/>
        <v>18</v>
      </c>
      <c r="AP158" s="368">
        <f t="shared" si="68"/>
        <v>434.39999999999986</v>
      </c>
      <c r="AQ158" s="360">
        <f t="shared" si="69"/>
        <v>21.3</v>
      </c>
      <c r="AR158" s="372">
        <f t="shared" si="55"/>
        <v>1349.8</v>
      </c>
    </row>
    <row r="159" spans="1:44" ht="31.5" x14ac:dyDescent="0.25">
      <c r="A159" s="395"/>
      <c r="B159" s="395" t="s">
        <v>4366</v>
      </c>
      <c r="C159" s="402" t="s">
        <v>1275</v>
      </c>
      <c r="D159" s="362">
        <f t="shared" si="56"/>
        <v>2231.8000000000002</v>
      </c>
      <c r="E159" s="367">
        <v>2231.8000000000002</v>
      </c>
      <c r="F159" s="371">
        <v>1771.6</v>
      </c>
      <c r="G159" s="367">
        <v>70.3</v>
      </c>
      <c r="H159" s="371"/>
      <c r="I159" s="362">
        <f t="shared" si="57"/>
        <v>1077.7</v>
      </c>
      <c r="J159" s="371">
        <v>986.7</v>
      </c>
      <c r="K159" s="371">
        <v>379.1</v>
      </c>
      <c r="L159" s="371">
        <v>70.3</v>
      </c>
      <c r="M159" s="371">
        <v>91</v>
      </c>
      <c r="N159" s="362">
        <f t="shared" si="58"/>
        <v>3309.5</v>
      </c>
      <c r="O159" s="345"/>
      <c r="P159" s="395"/>
      <c r="Q159" s="395" t="s">
        <v>4366</v>
      </c>
      <c r="R159" s="402" t="s">
        <v>1275</v>
      </c>
      <c r="S159" s="371">
        <f t="shared" si="59"/>
        <v>1267.4000000000001</v>
      </c>
      <c r="T159" s="371">
        <v>1267.4000000000001</v>
      </c>
      <c r="U159" s="371">
        <v>930.2</v>
      </c>
      <c r="V159" s="371"/>
      <c r="W159" s="371"/>
      <c r="X159" s="371">
        <f t="shared" si="60"/>
        <v>468.9</v>
      </c>
      <c r="Y159" s="371">
        <v>468.9</v>
      </c>
      <c r="Z159" s="371">
        <v>72.3</v>
      </c>
      <c r="AA159" s="371">
        <v>104.5</v>
      </c>
      <c r="AB159" s="371"/>
      <c r="AC159" s="371">
        <f t="shared" si="61"/>
        <v>1736.3000000000002</v>
      </c>
      <c r="AE159" s="395"/>
      <c r="AF159" s="395" t="s">
        <v>4366</v>
      </c>
      <c r="AG159" s="402" t="s">
        <v>1275</v>
      </c>
      <c r="AH159" s="371">
        <f t="shared" si="62"/>
        <v>1736.3000000000002</v>
      </c>
      <c r="AI159" s="368">
        <f t="shared" si="63"/>
        <v>1267.4000000000001</v>
      </c>
      <c r="AJ159" s="368">
        <f t="shared" si="64"/>
        <v>468.9</v>
      </c>
      <c r="AK159" s="368">
        <f t="shared" si="65"/>
        <v>3309.5</v>
      </c>
      <c r="AL159" s="368">
        <f t="shared" si="66"/>
        <v>2231.8000000000002</v>
      </c>
      <c r="AM159" s="371">
        <f t="shared" si="67"/>
        <v>1077.7</v>
      </c>
      <c r="AN159" s="368">
        <f t="shared" si="68"/>
        <v>1573.1999999999998</v>
      </c>
      <c r="AO159" s="368">
        <f t="shared" si="68"/>
        <v>964.40000000000009</v>
      </c>
      <c r="AP159" s="368">
        <f t="shared" si="68"/>
        <v>608.80000000000007</v>
      </c>
      <c r="AQ159" s="360">
        <f t="shared" si="69"/>
        <v>35.4</v>
      </c>
      <c r="AR159" s="372">
        <f t="shared" si="55"/>
        <v>2267.2000000000003</v>
      </c>
    </row>
    <row r="160" spans="1:44" ht="31.5" x14ac:dyDescent="0.25">
      <c r="A160" s="395"/>
      <c r="B160" s="395" t="s">
        <v>4366</v>
      </c>
      <c r="C160" s="402" t="s">
        <v>1276</v>
      </c>
      <c r="D160" s="362"/>
      <c r="E160" s="367"/>
      <c r="F160" s="371"/>
      <c r="G160" s="367"/>
      <c r="H160" s="371"/>
      <c r="I160" s="362"/>
      <c r="J160" s="371"/>
      <c r="K160" s="371"/>
      <c r="L160" s="371"/>
      <c r="M160" s="371"/>
      <c r="N160" s="362"/>
      <c r="O160" s="345"/>
      <c r="P160" s="395"/>
      <c r="Q160" s="395" t="s">
        <v>4366</v>
      </c>
      <c r="R160" s="402" t="s">
        <v>1276</v>
      </c>
      <c r="S160" s="371">
        <f t="shared" si="59"/>
        <v>1647.3</v>
      </c>
      <c r="T160" s="371">
        <v>1647.3</v>
      </c>
      <c r="U160" s="371">
        <v>1209</v>
      </c>
      <c r="V160" s="371"/>
      <c r="W160" s="371"/>
      <c r="X160" s="371">
        <f t="shared" si="60"/>
        <v>325.3</v>
      </c>
      <c r="Y160" s="371">
        <v>325.3</v>
      </c>
      <c r="Z160" s="371">
        <v>93.899999999999991</v>
      </c>
      <c r="AA160" s="371">
        <v>1</v>
      </c>
      <c r="AB160" s="371"/>
      <c r="AC160" s="371">
        <f t="shared" si="61"/>
        <v>1972.6</v>
      </c>
      <c r="AE160" s="395"/>
      <c r="AF160" s="395" t="s">
        <v>4366</v>
      </c>
      <c r="AG160" s="402" t="s">
        <v>1276</v>
      </c>
      <c r="AH160" s="371">
        <f t="shared" si="62"/>
        <v>1972.6</v>
      </c>
      <c r="AI160" s="368">
        <f t="shared" si="63"/>
        <v>1647.3</v>
      </c>
      <c r="AJ160" s="368">
        <f t="shared" si="64"/>
        <v>325.3</v>
      </c>
      <c r="AK160" s="368">
        <f t="shared" si="65"/>
        <v>0</v>
      </c>
      <c r="AL160" s="368">
        <f t="shared" si="66"/>
        <v>0</v>
      </c>
      <c r="AM160" s="371">
        <f t="shared" si="67"/>
        <v>0</v>
      </c>
      <c r="AN160" s="368">
        <f t="shared" si="68"/>
        <v>-1972.6</v>
      </c>
      <c r="AO160" s="368">
        <f t="shared" si="68"/>
        <v>-1647.3</v>
      </c>
      <c r="AP160" s="368">
        <f t="shared" si="68"/>
        <v>-325.3</v>
      </c>
      <c r="AQ160" s="360">
        <f t="shared" si="69"/>
        <v>0</v>
      </c>
      <c r="AR160" s="372">
        <f t="shared" si="55"/>
        <v>0</v>
      </c>
    </row>
    <row r="161" spans="1:44" ht="31.5" x14ac:dyDescent="0.25">
      <c r="A161" s="395"/>
      <c r="B161" s="395" t="s">
        <v>4366</v>
      </c>
      <c r="C161" s="402" t="s">
        <v>1277</v>
      </c>
      <c r="D161" s="362"/>
      <c r="E161" s="367"/>
      <c r="F161" s="371"/>
      <c r="G161" s="367"/>
      <c r="H161" s="371"/>
      <c r="I161" s="362"/>
      <c r="J161" s="371"/>
      <c r="K161" s="371"/>
      <c r="L161" s="371"/>
      <c r="M161" s="371"/>
      <c r="N161" s="362"/>
      <c r="O161" s="345"/>
      <c r="P161" s="395"/>
      <c r="Q161" s="395" t="s">
        <v>4366</v>
      </c>
      <c r="R161" s="402" t="s">
        <v>1277</v>
      </c>
      <c r="S161" s="371">
        <f t="shared" si="59"/>
        <v>2788.1</v>
      </c>
      <c r="T161" s="371">
        <v>2788.1</v>
      </c>
      <c r="U161" s="371">
        <v>2046.3</v>
      </c>
      <c r="V161" s="371"/>
      <c r="W161" s="371"/>
      <c r="X161" s="371">
        <f t="shared" si="60"/>
        <v>825.30000000000007</v>
      </c>
      <c r="Y161" s="371">
        <v>825.30000000000007</v>
      </c>
      <c r="Z161" s="371">
        <v>158.79999999999998</v>
      </c>
      <c r="AA161" s="371">
        <v>100.4</v>
      </c>
      <c r="AB161" s="371"/>
      <c r="AC161" s="371">
        <f t="shared" si="61"/>
        <v>3613.4</v>
      </c>
      <c r="AE161" s="395"/>
      <c r="AF161" s="395" t="s">
        <v>4366</v>
      </c>
      <c r="AG161" s="402" t="s">
        <v>1277</v>
      </c>
      <c r="AH161" s="371">
        <f t="shared" si="62"/>
        <v>3613.4</v>
      </c>
      <c r="AI161" s="368">
        <f t="shared" si="63"/>
        <v>2788.1</v>
      </c>
      <c r="AJ161" s="368">
        <f t="shared" si="64"/>
        <v>825.30000000000007</v>
      </c>
      <c r="AK161" s="368">
        <f t="shared" si="65"/>
        <v>0</v>
      </c>
      <c r="AL161" s="368">
        <f t="shared" si="66"/>
        <v>0</v>
      </c>
      <c r="AM161" s="371">
        <f t="shared" si="67"/>
        <v>0</v>
      </c>
      <c r="AN161" s="368">
        <f t="shared" si="68"/>
        <v>-3613.4</v>
      </c>
      <c r="AO161" s="368">
        <f t="shared" si="68"/>
        <v>-2788.1</v>
      </c>
      <c r="AP161" s="368">
        <f t="shared" si="68"/>
        <v>-825.30000000000007</v>
      </c>
      <c r="AQ161" s="360">
        <f t="shared" si="69"/>
        <v>0</v>
      </c>
      <c r="AR161" s="372">
        <f t="shared" si="55"/>
        <v>0</v>
      </c>
    </row>
    <row r="162" spans="1:44" ht="31.5" x14ac:dyDescent="0.25">
      <c r="A162" s="395"/>
      <c r="B162" s="395" t="s">
        <v>4366</v>
      </c>
      <c r="C162" s="402" t="s">
        <v>1278</v>
      </c>
      <c r="D162" s="362">
        <f>E162+H162</f>
        <v>8667.6</v>
      </c>
      <c r="E162" s="367">
        <v>8667.6</v>
      </c>
      <c r="F162" s="371">
        <v>6733.6</v>
      </c>
      <c r="G162" s="367">
        <v>451.5</v>
      </c>
      <c r="H162" s="371"/>
      <c r="I162" s="362">
        <f>J162+M162</f>
        <v>3524.5</v>
      </c>
      <c r="J162" s="371">
        <v>3194.5</v>
      </c>
      <c r="K162" s="371">
        <v>1440.7</v>
      </c>
      <c r="L162" s="371">
        <v>360.9</v>
      </c>
      <c r="M162" s="371">
        <v>330</v>
      </c>
      <c r="N162" s="362">
        <f>D162+I162</f>
        <v>12192.1</v>
      </c>
      <c r="O162" s="345"/>
      <c r="P162" s="395"/>
      <c r="Q162" s="395" t="s">
        <v>4366</v>
      </c>
      <c r="R162" s="402" t="s">
        <v>1278</v>
      </c>
      <c r="S162" s="371">
        <f t="shared" si="59"/>
        <v>6166.5</v>
      </c>
      <c r="T162" s="371">
        <v>6166.5</v>
      </c>
      <c r="U162" s="371">
        <v>4525.8999999999996</v>
      </c>
      <c r="V162" s="371"/>
      <c r="W162" s="371"/>
      <c r="X162" s="371">
        <f t="shared" si="60"/>
        <v>1663.3999999999999</v>
      </c>
      <c r="Y162" s="371">
        <v>1663.3999999999999</v>
      </c>
      <c r="Z162" s="371">
        <v>351.40000000000003</v>
      </c>
      <c r="AA162" s="371">
        <v>482.9</v>
      </c>
      <c r="AB162" s="371"/>
      <c r="AC162" s="371">
        <f t="shared" si="61"/>
        <v>7829.9</v>
      </c>
      <c r="AE162" s="395"/>
      <c r="AF162" s="395" t="s">
        <v>4366</v>
      </c>
      <c r="AG162" s="402" t="s">
        <v>1278</v>
      </c>
      <c r="AH162" s="371">
        <f t="shared" si="62"/>
        <v>7829.9</v>
      </c>
      <c r="AI162" s="368">
        <f t="shared" si="63"/>
        <v>6166.5</v>
      </c>
      <c r="AJ162" s="368">
        <f t="shared" si="64"/>
        <v>1663.3999999999999</v>
      </c>
      <c r="AK162" s="368">
        <f t="shared" si="65"/>
        <v>12192.1</v>
      </c>
      <c r="AL162" s="368">
        <f t="shared" si="66"/>
        <v>8667.6</v>
      </c>
      <c r="AM162" s="371">
        <f t="shared" si="67"/>
        <v>3524.5</v>
      </c>
      <c r="AN162" s="368">
        <f t="shared" si="68"/>
        <v>4362.2000000000007</v>
      </c>
      <c r="AO162" s="368">
        <f t="shared" si="68"/>
        <v>2501.1000000000004</v>
      </c>
      <c r="AP162" s="368">
        <f t="shared" si="68"/>
        <v>1861.1000000000001</v>
      </c>
      <c r="AQ162" s="360">
        <f t="shared" si="69"/>
        <v>134.69999999999999</v>
      </c>
      <c r="AR162" s="372">
        <f t="shared" si="55"/>
        <v>8802.3000000000011</v>
      </c>
    </row>
    <row r="163" spans="1:44" ht="31.5" x14ac:dyDescent="0.25">
      <c r="A163" s="395"/>
      <c r="B163" s="395" t="s">
        <v>4366</v>
      </c>
      <c r="C163" s="402" t="s">
        <v>1279</v>
      </c>
      <c r="D163" s="362"/>
      <c r="E163" s="367"/>
      <c r="F163" s="371"/>
      <c r="G163" s="367"/>
      <c r="H163" s="371"/>
      <c r="I163" s="362"/>
      <c r="J163" s="371"/>
      <c r="K163" s="371"/>
      <c r="L163" s="371"/>
      <c r="M163" s="371"/>
      <c r="N163" s="362"/>
      <c r="O163" s="345"/>
      <c r="P163" s="395"/>
      <c r="Q163" s="395" t="s">
        <v>4366</v>
      </c>
      <c r="R163" s="402" t="s">
        <v>1279</v>
      </c>
      <c r="S163" s="371">
        <f t="shared" si="59"/>
        <v>4119.2999999999993</v>
      </c>
      <c r="T163" s="371">
        <v>4119.2999999999993</v>
      </c>
      <c r="U163" s="371">
        <v>3023.3</v>
      </c>
      <c r="V163" s="371"/>
      <c r="W163" s="371"/>
      <c r="X163" s="371">
        <f t="shared" si="60"/>
        <v>1028.7</v>
      </c>
      <c r="Y163" s="371">
        <v>1028.7</v>
      </c>
      <c r="Z163" s="371">
        <v>234.79999999999998</v>
      </c>
      <c r="AA163" s="371">
        <v>210.3</v>
      </c>
      <c r="AB163" s="371"/>
      <c r="AC163" s="371">
        <f t="shared" si="61"/>
        <v>5147.9999999999991</v>
      </c>
      <c r="AE163" s="395"/>
      <c r="AF163" s="395" t="s">
        <v>4366</v>
      </c>
      <c r="AG163" s="402" t="s">
        <v>1279</v>
      </c>
      <c r="AH163" s="371">
        <f t="shared" si="62"/>
        <v>5147.9999999999991</v>
      </c>
      <c r="AI163" s="368">
        <f t="shared" si="63"/>
        <v>4119.2999999999993</v>
      </c>
      <c r="AJ163" s="368">
        <f t="shared" si="64"/>
        <v>1028.7</v>
      </c>
      <c r="AK163" s="368">
        <f t="shared" si="65"/>
        <v>0</v>
      </c>
      <c r="AL163" s="368">
        <f t="shared" si="66"/>
        <v>0</v>
      </c>
      <c r="AM163" s="371">
        <f t="shared" si="67"/>
        <v>0</v>
      </c>
      <c r="AN163" s="368">
        <f t="shared" si="68"/>
        <v>-5147.9999999999991</v>
      </c>
      <c r="AO163" s="368">
        <f t="shared" si="68"/>
        <v>-4119.2999999999993</v>
      </c>
      <c r="AP163" s="368">
        <f t="shared" si="68"/>
        <v>-1028.7</v>
      </c>
      <c r="AQ163" s="360">
        <f t="shared" si="69"/>
        <v>0</v>
      </c>
      <c r="AR163" s="372">
        <f t="shared" si="55"/>
        <v>0</v>
      </c>
    </row>
    <row r="164" spans="1:44" ht="31.5" x14ac:dyDescent="0.25">
      <c r="A164" s="395"/>
      <c r="B164" s="395" t="s">
        <v>4366</v>
      </c>
      <c r="C164" s="402" t="s">
        <v>1280</v>
      </c>
      <c r="D164" s="362">
        <f>E164+H164</f>
        <v>2552.9</v>
      </c>
      <c r="E164" s="367">
        <v>2552.9</v>
      </c>
      <c r="F164" s="371">
        <v>2092.6</v>
      </c>
      <c r="G164" s="367"/>
      <c r="H164" s="371"/>
      <c r="I164" s="362">
        <f>J164+M164</f>
        <v>1076.7</v>
      </c>
      <c r="J164" s="371">
        <v>965.7</v>
      </c>
      <c r="K164" s="371">
        <v>447.8</v>
      </c>
      <c r="L164" s="371">
        <v>157.1</v>
      </c>
      <c r="M164" s="371">
        <v>111</v>
      </c>
      <c r="N164" s="362">
        <f>D164+I164</f>
        <v>3629.6000000000004</v>
      </c>
      <c r="O164" s="345"/>
      <c r="P164" s="395"/>
      <c r="Q164" s="395" t="s">
        <v>4366</v>
      </c>
      <c r="R164" s="402" t="s">
        <v>1280</v>
      </c>
      <c r="S164" s="371">
        <f t="shared" si="59"/>
        <v>1662.5</v>
      </c>
      <c r="T164" s="371">
        <v>1662.5</v>
      </c>
      <c r="U164" s="371">
        <v>1220.1000000000001</v>
      </c>
      <c r="V164" s="371"/>
      <c r="W164" s="371"/>
      <c r="X164" s="371">
        <f t="shared" si="60"/>
        <v>694.40000000000009</v>
      </c>
      <c r="Y164" s="371">
        <v>694.40000000000009</v>
      </c>
      <c r="Z164" s="371">
        <v>94.7</v>
      </c>
      <c r="AA164" s="371">
        <v>158.30000000000001</v>
      </c>
      <c r="AB164" s="371"/>
      <c r="AC164" s="371">
        <f t="shared" si="61"/>
        <v>2356.9</v>
      </c>
      <c r="AE164" s="395"/>
      <c r="AF164" s="395" t="s">
        <v>4366</v>
      </c>
      <c r="AG164" s="402" t="s">
        <v>1280</v>
      </c>
      <c r="AH164" s="371">
        <f t="shared" si="62"/>
        <v>2356.9</v>
      </c>
      <c r="AI164" s="368">
        <f t="shared" si="63"/>
        <v>1662.5</v>
      </c>
      <c r="AJ164" s="368">
        <f t="shared" si="64"/>
        <v>694.40000000000009</v>
      </c>
      <c r="AK164" s="368">
        <f t="shared" si="65"/>
        <v>3629.6000000000004</v>
      </c>
      <c r="AL164" s="368">
        <f t="shared" si="66"/>
        <v>2552.9</v>
      </c>
      <c r="AM164" s="371">
        <f t="shared" si="67"/>
        <v>1076.7</v>
      </c>
      <c r="AN164" s="368">
        <f t="shared" si="68"/>
        <v>1272.7000000000003</v>
      </c>
      <c r="AO164" s="368">
        <f t="shared" si="68"/>
        <v>890.40000000000009</v>
      </c>
      <c r="AP164" s="368">
        <f t="shared" si="68"/>
        <v>382.29999999999995</v>
      </c>
      <c r="AQ164" s="360">
        <f t="shared" si="69"/>
        <v>41.9</v>
      </c>
      <c r="AR164" s="372">
        <f t="shared" si="55"/>
        <v>2594.8000000000002</v>
      </c>
    </row>
    <row r="165" spans="1:44" ht="31.5" x14ac:dyDescent="0.25">
      <c r="A165" s="395"/>
      <c r="B165" s="395" t="s">
        <v>4366</v>
      </c>
      <c r="C165" s="402" t="s">
        <v>653</v>
      </c>
      <c r="D165" s="362">
        <f>E165+H165</f>
        <v>3361.4</v>
      </c>
      <c r="E165" s="367">
        <v>3361.4</v>
      </c>
      <c r="F165" s="371">
        <v>2755.5</v>
      </c>
      <c r="G165" s="367"/>
      <c r="H165" s="371"/>
      <c r="I165" s="362">
        <f>J165+M165</f>
        <v>1652.7</v>
      </c>
      <c r="J165" s="371">
        <v>1477.7</v>
      </c>
      <c r="K165" s="371">
        <v>589.70000000000005</v>
      </c>
      <c r="L165" s="371">
        <v>145.69999999999999</v>
      </c>
      <c r="M165" s="371">
        <v>175</v>
      </c>
      <c r="N165" s="362">
        <f>D165+I165</f>
        <v>5014.1000000000004</v>
      </c>
      <c r="O165" s="345"/>
      <c r="P165" s="395"/>
      <c r="Q165" s="395" t="s">
        <v>4366</v>
      </c>
      <c r="R165" s="402" t="s">
        <v>653</v>
      </c>
      <c r="S165" s="371">
        <f t="shared" si="59"/>
        <v>3204.2000000000003</v>
      </c>
      <c r="T165" s="371">
        <v>3204.2000000000003</v>
      </c>
      <c r="U165" s="371">
        <v>2351.7000000000003</v>
      </c>
      <c r="V165" s="371"/>
      <c r="W165" s="371"/>
      <c r="X165" s="371">
        <f t="shared" si="60"/>
        <v>1152.5</v>
      </c>
      <c r="Y165" s="371">
        <v>1152.5</v>
      </c>
      <c r="Z165" s="371">
        <v>182.60000000000002</v>
      </c>
      <c r="AA165" s="371">
        <v>99</v>
      </c>
      <c r="AB165" s="371"/>
      <c r="AC165" s="371">
        <f t="shared" si="61"/>
        <v>4356.7000000000007</v>
      </c>
      <c r="AE165" s="395"/>
      <c r="AF165" s="395" t="s">
        <v>4366</v>
      </c>
      <c r="AG165" s="402" t="s">
        <v>653</v>
      </c>
      <c r="AH165" s="371">
        <f t="shared" si="62"/>
        <v>4356.7000000000007</v>
      </c>
      <c r="AI165" s="368">
        <f t="shared" si="63"/>
        <v>3204.2000000000003</v>
      </c>
      <c r="AJ165" s="368">
        <f t="shared" si="64"/>
        <v>1152.5</v>
      </c>
      <c r="AK165" s="368">
        <f t="shared" si="65"/>
        <v>5014.1000000000004</v>
      </c>
      <c r="AL165" s="368">
        <f t="shared" si="66"/>
        <v>3361.4</v>
      </c>
      <c r="AM165" s="371">
        <f t="shared" si="67"/>
        <v>1652.7</v>
      </c>
      <c r="AN165" s="368">
        <f t="shared" si="68"/>
        <v>657.39999999999964</v>
      </c>
      <c r="AO165" s="368">
        <f t="shared" si="68"/>
        <v>157.19999999999982</v>
      </c>
      <c r="AP165" s="368">
        <f t="shared" si="68"/>
        <v>500.20000000000005</v>
      </c>
      <c r="AQ165" s="360">
        <f t="shared" si="69"/>
        <v>55.1</v>
      </c>
      <c r="AR165" s="372">
        <f t="shared" si="55"/>
        <v>3416.5</v>
      </c>
    </row>
    <row r="166" spans="1:44" ht="31.5" x14ac:dyDescent="0.25">
      <c r="A166" s="395"/>
      <c r="B166" s="395" t="s">
        <v>4366</v>
      </c>
      <c r="C166" s="402" t="s">
        <v>654</v>
      </c>
      <c r="D166" s="362">
        <f>E166+H166</f>
        <v>1768.7</v>
      </c>
      <c r="E166" s="367">
        <v>1768.7</v>
      </c>
      <c r="F166" s="371">
        <v>1449.8</v>
      </c>
      <c r="G166" s="367"/>
      <c r="H166" s="371"/>
      <c r="I166" s="362">
        <f>J166+M166</f>
        <v>795</v>
      </c>
      <c r="J166" s="371">
        <v>678</v>
      </c>
      <c r="K166" s="371">
        <v>310.3</v>
      </c>
      <c r="L166" s="371">
        <v>68.2</v>
      </c>
      <c r="M166" s="371">
        <v>117</v>
      </c>
      <c r="N166" s="362">
        <f>D166+I166</f>
        <v>2563.6999999999998</v>
      </c>
      <c r="O166" s="345"/>
      <c r="P166" s="395"/>
      <c r="Q166" s="395" t="s">
        <v>4366</v>
      </c>
      <c r="R166" s="402" t="s">
        <v>654</v>
      </c>
      <c r="S166" s="371">
        <f t="shared" si="59"/>
        <v>1651.2</v>
      </c>
      <c r="T166" s="371">
        <v>1651.2</v>
      </c>
      <c r="U166" s="371">
        <v>1211.8000000000002</v>
      </c>
      <c r="V166" s="371"/>
      <c r="W166" s="371"/>
      <c r="X166" s="371">
        <f t="shared" si="60"/>
        <v>328.20000000000005</v>
      </c>
      <c r="Y166" s="371">
        <v>328.20000000000005</v>
      </c>
      <c r="Z166" s="371">
        <v>94.1</v>
      </c>
      <c r="AA166" s="371">
        <v>51.2</v>
      </c>
      <c r="AB166" s="371"/>
      <c r="AC166" s="371">
        <f t="shared" si="61"/>
        <v>1979.4</v>
      </c>
      <c r="AE166" s="395"/>
      <c r="AF166" s="395" t="s">
        <v>4366</v>
      </c>
      <c r="AG166" s="402" t="s">
        <v>654</v>
      </c>
      <c r="AH166" s="371">
        <f t="shared" si="62"/>
        <v>1979.4</v>
      </c>
      <c r="AI166" s="368">
        <f t="shared" si="63"/>
        <v>1651.2</v>
      </c>
      <c r="AJ166" s="368">
        <f t="shared" si="64"/>
        <v>328.20000000000005</v>
      </c>
      <c r="AK166" s="368">
        <f t="shared" si="65"/>
        <v>2563.6999999999998</v>
      </c>
      <c r="AL166" s="368">
        <f t="shared" si="66"/>
        <v>1768.7</v>
      </c>
      <c r="AM166" s="371">
        <f t="shared" si="67"/>
        <v>795</v>
      </c>
      <c r="AN166" s="368">
        <f t="shared" si="68"/>
        <v>584.29999999999973</v>
      </c>
      <c r="AO166" s="368">
        <f t="shared" si="68"/>
        <v>117.5</v>
      </c>
      <c r="AP166" s="368">
        <f t="shared" si="68"/>
        <v>466.79999999999995</v>
      </c>
      <c r="AQ166" s="360">
        <f t="shared" si="69"/>
        <v>29</v>
      </c>
      <c r="AR166" s="372">
        <f t="shared" si="55"/>
        <v>1797.7</v>
      </c>
    </row>
    <row r="167" spans="1:44" ht="31.5" x14ac:dyDescent="0.25">
      <c r="A167" s="395"/>
      <c r="B167" s="395" t="s">
        <v>4366</v>
      </c>
      <c r="C167" s="402" t="s">
        <v>655</v>
      </c>
      <c r="D167" s="362"/>
      <c r="E167" s="367"/>
      <c r="F167" s="371"/>
      <c r="G167" s="367"/>
      <c r="H167" s="371"/>
      <c r="I167" s="362"/>
      <c r="J167" s="371"/>
      <c r="K167" s="371"/>
      <c r="L167" s="371"/>
      <c r="M167" s="371"/>
      <c r="N167" s="362"/>
      <c r="O167" s="345"/>
      <c r="P167" s="395"/>
      <c r="Q167" s="395" t="s">
        <v>4366</v>
      </c>
      <c r="R167" s="402" t="s">
        <v>655</v>
      </c>
      <c r="S167" s="371">
        <f t="shared" si="59"/>
        <v>4597.7</v>
      </c>
      <c r="T167" s="371">
        <v>4597.7</v>
      </c>
      <c r="U167" s="371">
        <v>3374.4999999999995</v>
      </c>
      <c r="V167" s="371"/>
      <c r="W167" s="371"/>
      <c r="X167" s="371">
        <f t="shared" si="60"/>
        <v>1244.3999999999999</v>
      </c>
      <c r="Y167" s="371">
        <v>1244.3999999999999</v>
      </c>
      <c r="Z167" s="371">
        <v>262</v>
      </c>
      <c r="AA167" s="371">
        <v>178.8</v>
      </c>
      <c r="AB167" s="371"/>
      <c r="AC167" s="371">
        <f t="shared" si="61"/>
        <v>5842.0999999999995</v>
      </c>
      <c r="AE167" s="395"/>
      <c r="AF167" s="395" t="s">
        <v>4366</v>
      </c>
      <c r="AG167" s="402" t="s">
        <v>655</v>
      </c>
      <c r="AH167" s="371">
        <f t="shared" si="62"/>
        <v>5842.0999999999995</v>
      </c>
      <c r="AI167" s="368">
        <f t="shared" si="63"/>
        <v>4597.7</v>
      </c>
      <c r="AJ167" s="368">
        <f t="shared" si="64"/>
        <v>1244.3999999999999</v>
      </c>
      <c r="AK167" s="368">
        <f t="shared" si="65"/>
        <v>0</v>
      </c>
      <c r="AL167" s="368">
        <f t="shared" si="66"/>
        <v>0</v>
      </c>
      <c r="AM167" s="371">
        <f t="shared" si="67"/>
        <v>0</v>
      </c>
      <c r="AN167" s="368">
        <f t="shared" si="68"/>
        <v>-5842.0999999999995</v>
      </c>
      <c r="AO167" s="368">
        <f t="shared" si="68"/>
        <v>-4597.7</v>
      </c>
      <c r="AP167" s="368">
        <f t="shared" si="68"/>
        <v>-1244.3999999999999</v>
      </c>
      <c r="AQ167" s="360">
        <f t="shared" si="69"/>
        <v>0</v>
      </c>
      <c r="AR167" s="372">
        <f t="shared" si="55"/>
        <v>0</v>
      </c>
    </row>
    <row r="168" spans="1:44" ht="31.5" x14ac:dyDescent="0.25">
      <c r="A168" s="395"/>
      <c r="B168" s="395" t="s">
        <v>4366</v>
      </c>
      <c r="C168" s="402" t="s">
        <v>656</v>
      </c>
      <c r="D168" s="362">
        <f>E168+H168</f>
        <v>1399.6</v>
      </c>
      <c r="E168" s="367">
        <v>1399.6</v>
      </c>
      <c r="F168" s="371">
        <v>1110.2</v>
      </c>
      <c r="G168" s="367">
        <v>45</v>
      </c>
      <c r="H168" s="371"/>
      <c r="I168" s="362">
        <f>J168+M168</f>
        <v>689.09999999999991</v>
      </c>
      <c r="J168" s="371">
        <v>443.4</v>
      </c>
      <c r="K168" s="371">
        <v>235</v>
      </c>
      <c r="L168" s="371">
        <v>67.099999999999994</v>
      </c>
      <c r="M168" s="371">
        <v>245.7</v>
      </c>
      <c r="N168" s="362">
        <f>D168+I168</f>
        <v>2088.6999999999998</v>
      </c>
      <c r="O168" s="345"/>
      <c r="P168" s="395"/>
      <c r="Q168" s="395" t="s">
        <v>4366</v>
      </c>
      <c r="R168" s="402" t="s">
        <v>656</v>
      </c>
      <c r="S168" s="371">
        <f t="shared" si="59"/>
        <v>1262.8</v>
      </c>
      <c r="T168" s="371">
        <v>1262.8</v>
      </c>
      <c r="U168" s="371">
        <v>926.8</v>
      </c>
      <c r="V168" s="371"/>
      <c r="W168" s="371"/>
      <c r="X168" s="371">
        <f t="shared" si="60"/>
        <v>691.89999999999986</v>
      </c>
      <c r="Y168" s="371">
        <v>691.89999999999986</v>
      </c>
      <c r="Z168" s="371">
        <v>72</v>
      </c>
      <c r="AA168" s="371">
        <v>154.5</v>
      </c>
      <c r="AB168" s="371"/>
      <c r="AC168" s="371">
        <f t="shared" si="61"/>
        <v>1954.6999999999998</v>
      </c>
      <c r="AE168" s="395"/>
      <c r="AF168" s="395" t="s">
        <v>4366</v>
      </c>
      <c r="AG168" s="402" t="s">
        <v>656</v>
      </c>
      <c r="AH168" s="371">
        <f t="shared" si="62"/>
        <v>1954.6999999999998</v>
      </c>
      <c r="AI168" s="368">
        <f t="shared" si="63"/>
        <v>1262.8</v>
      </c>
      <c r="AJ168" s="368">
        <f t="shared" si="64"/>
        <v>691.89999999999986</v>
      </c>
      <c r="AK168" s="368">
        <f t="shared" si="65"/>
        <v>2088.6999999999998</v>
      </c>
      <c r="AL168" s="368">
        <f t="shared" si="66"/>
        <v>1399.6</v>
      </c>
      <c r="AM168" s="371">
        <f t="shared" si="67"/>
        <v>689.09999999999991</v>
      </c>
      <c r="AN168" s="368">
        <f t="shared" si="68"/>
        <v>134</v>
      </c>
      <c r="AO168" s="368">
        <f t="shared" si="68"/>
        <v>136.79999999999995</v>
      </c>
      <c r="AP168" s="368">
        <f t="shared" si="68"/>
        <v>-2.7999999999999545</v>
      </c>
      <c r="AQ168" s="360">
        <f t="shared" si="69"/>
        <v>22.2</v>
      </c>
      <c r="AR168" s="372">
        <f t="shared" si="55"/>
        <v>1421.8</v>
      </c>
    </row>
    <row r="169" spans="1:44" ht="15.75" x14ac:dyDescent="0.25">
      <c r="A169" s="395"/>
      <c r="B169" s="395" t="s">
        <v>4366</v>
      </c>
      <c r="C169" s="402" t="s">
        <v>657</v>
      </c>
      <c r="D169" s="362"/>
      <c r="E169" s="367"/>
      <c r="F169" s="371"/>
      <c r="G169" s="367"/>
      <c r="H169" s="371"/>
      <c r="I169" s="362"/>
      <c r="J169" s="371"/>
      <c r="K169" s="371"/>
      <c r="L169" s="371"/>
      <c r="M169" s="371"/>
      <c r="N169" s="362"/>
      <c r="O169" s="345"/>
      <c r="P169" s="395"/>
      <c r="Q169" s="395" t="s">
        <v>4366</v>
      </c>
      <c r="R169" s="402" t="s">
        <v>657</v>
      </c>
      <c r="S169" s="371">
        <f t="shared" si="59"/>
        <v>3305</v>
      </c>
      <c r="T169" s="371">
        <v>3305</v>
      </c>
      <c r="U169" s="371">
        <v>2425.6</v>
      </c>
      <c r="V169" s="371"/>
      <c r="W169" s="371"/>
      <c r="X169" s="371">
        <f t="shared" si="60"/>
        <v>1563.8</v>
      </c>
      <c r="Y169" s="371">
        <v>1563.8</v>
      </c>
      <c r="Z169" s="371">
        <v>188.3</v>
      </c>
      <c r="AA169" s="371">
        <v>230.3</v>
      </c>
      <c r="AB169" s="371"/>
      <c r="AC169" s="371">
        <f t="shared" si="61"/>
        <v>4868.8</v>
      </c>
      <c r="AE169" s="395"/>
      <c r="AF169" s="395" t="s">
        <v>4366</v>
      </c>
      <c r="AG169" s="402" t="s">
        <v>657</v>
      </c>
      <c r="AH169" s="371">
        <f t="shared" si="62"/>
        <v>4868.8</v>
      </c>
      <c r="AI169" s="368">
        <f t="shared" si="63"/>
        <v>3305</v>
      </c>
      <c r="AJ169" s="368">
        <f t="shared" si="64"/>
        <v>1563.8</v>
      </c>
      <c r="AK169" s="368">
        <f t="shared" si="65"/>
        <v>0</v>
      </c>
      <c r="AL169" s="368">
        <f t="shared" si="66"/>
        <v>0</v>
      </c>
      <c r="AM169" s="371">
        <f t="shared" si="67"/>
        <v>0</v>
      </c>
      <c r="AN169" s="368">
        <f t="shared" si="68"/>
        <v>-4868.8</v>
      </c>
      <c r="AO169" s="368">
        <f t="shared" si="68"/>
        <v>-3305</v>
      </c>
      <c r="AP169" s="368">
        <f t="shared" si="68"/>
        <v>-1563.8</v>
      </c>
      <c r="AQ169" s="360">
        <f t="shared" si="69"/>
        <v>0</v>
      </c>
      <c r="AR169" s="372">
        <f t="shared" si="55"/>
        <v>0</v>
      </c>
    </row>
    <row r="170" spans="1:44" ht="31.5" x14ac:dyDescent="0.25">
      <c r="A170" s="395"/>
      <c r="B170" s="395" t="s">
        <v>4366</v>
      </c>
      <c r="C170" s="402" t="s">
        <v>658</v>
      </c>
      <c r="D170" s="362"/>
      <c r="E170" s="367"/>
      <c r="F170" s="371"/>
      <c r="G170" s="367"/>
      <c r="H170" s="371"/>
      <c r="I170" s="362"/>
      <c r="J170" s="371"/>
      <c r="K170" s="371"/>
      <c r="L170" s="371"/>
      <c r="M170" s="371"/>
      <c r="N170" s="362"/>
      <c r="O170" s="345"/>
      <c r="P170" s="395"/>
      <c r="Q170" s="395" t="s">
        <v>4366</v>
      </c>
      <c r="R170" s="402" t="s">
        <v>658</v>
      </c>
      <c r="S170" s="371">
        <f t="shared" si="59"/>
        <v>2313.8000000000002</v>
      </c>
      <c r="T170" s="371">
        <v>2313.8000000000002</v>
      </c>
      <c r="U170" s="371">
        <v>1698.2</v>
      </c>
      <c r="V170" s="371"/>
      <c r="W170" s="371"/>
      <c r="X170" s="371">
        <f t="shared" si="60"/>
        <v>908</v>
      </c>
      <c r="Y170" s="371">
        <v>908</v>
      </c>
      <c r="Z170" s="371">
        <v>131.79999999999998</v>
      </c>
      <c r="AA170" s="371">
        <v>91.9</v>
      </c>
      <c r="AB170" s="371"/>
      <c r="AC170" s="371">
        <f t="shared" si="61"/>
        <v>3221.8</v>
      </c>
      <c r="AE170" s="395"/>
      <c r="AF170" s="395" t="s">
        <v>4366</v>
      </c>
      <c r="AG170" s="402" t="s">
        <v>658</v>
      </c>
      <c r="AH170" s="371">
        <f t="shared" si="62"/>
        <v>3221.8</v>
      </c>
      <c r="AI170" s="368">
        <f t="shared" si="63"/>
        <v>2313.8000000000002</v>
      </c>
      <c r="AJ170" s="368">
        <f t="shared" si="64"/>
        <v>908</v>
      </c>
      <c r="AK170" s="368">
        <f t="shared" si="65"/>
        <v>0</v>
      </c>
      <c r="AL170" s="368">
        <f t="shared" si="66"/>
        <v>0</v>
      </c>
      <c r="AM170" s="371">
        <f t="shared" si="67"/>
        <v>0</v>
      </c>
      <c r="AN170" s="368">
        <f t="shared" si="68"/>
        <v>-3221.8</v>
      </c>
      <c r="AO170" s="368">
        <f t="shared" si="68"/>
        <v>-2313.8000000000002</v>
      </c>
      <c r="AP170" s="368">
        <f t="shared" si="68"/>
        <v>-908</v>
      </c>
      <c r="AQ170" s="360">
        <f t="shared" si="69"/>
        <v>0</v>
      </c>
      <c r="AR170" s="372">
        <f t="shared" si="55"/>
        <v>0</v>
      </c>
    </row>
    <row r="171" spans="1:44" ht="31.5" x14ac:dyDescent="0.25">
      <c r="A171" s="395"/>
      <c r="B171" s="395" t="s">
        <v>4366</v>
      </c>
      <c r="C171" s="402" t="s">
        <v>659</v>
      </c>
      <c r="D171" s="362">
        <f>E171+H171</f>
        <v>5972.3</v>
      </c>
      <c r="E171" s="367">
        <v>5972.3</v>
      </c>
      <c r="F171" s="371">
        <v>4704</v>
      </c>
      <c r="G171" s="367">
        <v>232.9</v>
      </c>
      <c r="H171" s="371"/>
      <c r="I171" s="362">
        <f>J171+M171</f>
        <v>2333.3000000000002</v>
      </c>
      <c r="J171" s="371">
        <v>2074.3000000000002</v>
      </c>
      <c r="K171" s="371">
        <v>1006.6</v>
      </c>
      <c r="L171" s="371">
        <v>141.1</v>
      </c>
      <c r="M171" s="371">
        <v>259</v>
      </c>
      <c r="N171" s="362">
        <f>D171+I171</f>
        <v>8305.6</v>
      </c>
      <c r="O171" s="345"/>
      <c r="P171" s="395"/>
      <c r="Q171" s="395" t="s">
        <v>4366</v>
      </c>
      <c r="R171" s="402" t="s">
        <v>659</v>
      </c>
      <c r="S171" s="371">
        <f t="shared" si="59"/>
        <v>3797.4</v>
      </c>
      <c r="T171" s="371">
        <v>3797.4</v>
      </c>
      <c r="U171" s="371">
        <v>2787</v>
      </c>
      <c r="V171" s="371"/>
      <c r="W171" s="371"/>
      <c r="X171" s="371">
        <f t="shared" si="60"/>
        <v>1183.5</v>
      </c>
      <c r="Y171" s="371">
        <v>1183.5</v>
      </c>
      <c r="Z171" s="371">
        <v>216.4</v>
      </c>
      <c r="AA171" s="371">
        <v>222.4</v>
      </c>
      <c r="AB171" s="371"/>
      <c r="AC171" s="371">
        <f t="shared" si="61"/>
        <v>4980.8999999999996</v>
      </c>
      <c r="AE171" s="395"/>
      <c r="AF171" s="395" t="s">
        <v>4366</v>
      </c>
      <c r="AG171" s="402" t="s">
        <v>659</v>
      </c>
      <c r="AH171" s="371">
        <f t="shared" si="62"/>
        <v>4980.8999999999996</v>
      </c>
      <c r="AI171" s="368">
        <f t="shared" si="63"/>
        <v>3797.4</v>
      </c>
      <c r="AJ171" s="368">
        <f t="shared" si="64"/>
        <v>1183.5</v>
      </c>
      <c r="AK171" s="368">
        <f t="shared" si="65"/>
        <v>8305.6</v>
      </c>
      <c r="AL171" s="368">
        <f t="shared" si="66"/>
        <v>5972.3</v>
      </c>
      <c r="AM171" s="371">
        <f t="shared" si="67"/>
        <v>2333.3000000000002</v>
      </c>
      <c r="AN171" s="368">
        <f t="shared" si="68"/>
        <v>3324.7000000000007</v>
      </c>
      <c r="AO171" s="368">
        <f t="shared" si="68"/>
        <v>2174.9</v>
      </c>
      <c r="AP171" s="368">
        <f t="shared" si="68"/>
        <v>1149.8000000000002</v>
      </c>
      <c r="AQ171" s="360">
        <f t="shared" si="69"/>
        <v>94.1</v>
      </c>
      <c r="AR171" s="372">
        <f t="shared" si="55"/>
        <v>6066.4000000000005</v>
      </c>
    </row>
    <row r="172" spans="1:44" ht="31.5" x14ac:dyDescent="0.25">
      <c r="A172" s="395"/>
      <c r="B172" s="395" t="s">
        <v>4366</v>
      </c>
      <c r="C172" s="402" t="s">
        <v>660</v>
      </c>
      <c r="D172" s="362">
        <f>E172+H172</f>
        <v>2552.8000000000002</v>
      </c>
      <c r="E172" s="367">
        <v>2552.8000000000002</v>
      </c>
      <c r="F172" s="371">
        <v>2092.6</v>
      </c>
      <c r="G172" s="367"/>
      <c r="H172" s="371"/>
      <c r="I172" s="362">
        <f>J172+M172</f>
        <v>1215.6999999999998</v>
      </c>
      <c r="J172" s="371">
        <v>1150.6999999999998</v>
      </c>
      <c r="K172" s="371">
        <v>447.8</v>
      </c>
      <c r="L172" s="371">
        <v>84.5</v>
      </c>
      <c r="M172" s="371">
        <v>65</v>
      </c>
      <c r="N172" s="362">
        <f>D172+I172</f>
        <v>3768.5</v>
      </c>
      <c r="O172" s="345"/>
      <c r="P172" s="395"/>
      <c r="Q172" s="395" t="s">
        <v>4366</v>
      </c>
      <c r="R172" s="402" t="s">
        <v>660</v>
      </c>
      <c r="S172" s="371">
        <f t="shared" si="59"/>
        <v>2110.5</v>
      </c>
      <c r="T172" s="371">
        <v>2110.5</v>
      </c>
      <c r="U172" s="371">
        <v>1548.8999999999999</v>
      </c>
      <c r="V172" s="371"/>
      <c r="W172" s="371"/>
      <c r="X172" s="371">
        <f t="shared" si="60"/>
        <v>799.49999999999989</v>
      </c>
      <c r="Y172" s="371">
        <v>799.49999999999989</v>
      </c>
      <c r="Z172" s="371">
        <v>120.3</v>
      </c>
      <c r="AA172" s="371">
        <v>90.5</v>
      </c>
      <c r="AB172" s="371"/>
      <c r="AC172" s="371">
        <f t="shared" si="61"/>
        <v>2910</v>
      </c>
      <c r="AE172" s="395"/>
      <c r="AF172" s="395" t="s">
        <v>4366</v>
      </c>
      <c r="AG172" s="402" t="s">
        <v>660</v>
      </c>
      <c r="AH172" s="371">
        <f t="shared" si="62"/>
        <v>2910</v>
      </c>
      <c r="AI172" s="368">
        <f t="shared" si="63"/>
        <v>2110.5</v>
      </c>
      <c r="AJ172" s="368">
        <f t="shared" si="64"/>
        <v>799.49999999999989</v>
      </c>
      <c r="AK172" s="368">
        <f t="shared" si="65"/>
        <v>3768.5</v>
      </c>
      <c r="AL172" s="368">
        <f t="shared" si="66"/>
        <v>2552.8000000000002</v>
      </c>
      <c r="AM172" s="371">
        <f t="shared" si="67"/>
        <v>1215.6999999999998</v>
      </c>
      <c r="AN172" s="368">
        <f t="shared" si="68"/>
        <v>858.5</v>
      </c>
      <c r="AO172" s="368">
        <f t="shared" si="68"/>
        <v>442.30000000000018</v>
      </c>
      <c r="AP172" s="368">
        <f t="shared" si="68"/>
        <v>416.19999999999993</v>
      </c>
      <c r="AQ172" s="360">
        <f t="shared" si="69"/>
        <v>41.9</v>
      </c>
      <c r="AR172" s="372">
        <f t="shared" si="55"/>
        <v>2594.7000000000003</v>
      </c>
    </row>
    <row r="173" spans="1:44" ht="31.5" x14ac:dyDescent="0.25">
      <c r="A173" s="395"/>
      <c r="B173" s="395" t="s">
        <v>4366</v>
      </c>
      <c r="C173" s="402" t="s">
        <v>661</v>
      </c>
      <c r="D173" s="362">
        <f>E173+H173</f>
        <v>5814</v>
      </c>
      <c r="E173" s="367">
        <v>5814</v>
      </c>
      <c r="F173" s="371">
        <v>4704</v>
      </c>
      <c r="G173" s="367">
        <v>75.099999999999994</v>
      </c>
      <c r="H173" s="371"/>
      <c r="I173" s="362">
        <f>J173+M173</f>
        <v>2521.7000000000003</v>
      </c>
      <c r="J173" s="371">
        <v>2333.7000000000003</v>
      </c>
      <c r="K173" s="371">
        <v>1006.6</v>
      </c>
      <c r="L173" s="371">
        <v>131.30000000000001</v>
      </c>
      <c r="M173" s="371">
        <v>188</v>
      </c>
      <c r="N173" s="362">
        <f>D173+I173</f>
        <v>8335.7000000000007</v>
      </c>
      <c r="O173" s="345"/>
      <c r="P173" s="395"/>
      <c r="Q173" s="395" t="s">
        <v>4366</v>
      </c>
      <c r="R173" s="402" t="s">
        <v>661</v>
      </c>
      <c r="S173" s="371">
        <f t="shared" si="59"/>
        <v>4543.2999999999993</v>
      </c>
      <c r="T173" s="371">
        <v>4543.2999999999993</v>
      </c>
      <c r="U173" s="371">
        <v>3334.4999999999995</v>
      </c>
      <c r="V173" s="371"/>
      <c r="W173" s="371"/>
      <c r="X173" s="371">
        <f t="shared" si="60"/>
        <v>1568.7</v>
      </c>
      <c r="Y173" s="371">
        <v>1568.7</v>
      </c>
      <c r="Z173" s="371">
        <v>258.89999999999998</v>
      </c>
      <c r="AA173" s="371">
        <v>122.2</v>
      </c>
      <c r="AB173" s="371"/>
      <c r="AC173" s="371">
        <f t="shared" si="61"/>
        <v>6111.9999999999991</v>
      </c>
      <c r="AE173" s="395"/>
      <c r="AF173" s="395" t="s">
        <v>4366</v>
      </c>
      <c r="AG173" s="402" t="s">
        <v>661</v>
      </c>
      <c r="AH173" s="371">
        <f t="shared" si="62"/>
        <v>6111.9999999999991</v>
      </c>
      <c r="AI173" s="368">
        <f t="shared" si="63"/>
        <v>4543.2999999999993</v>
      </c>
      <c r="AJ173" s="368">
        <f t="shared" si="64"/>
        <v>1568.7</v>
      </c>
      <c r="AK173" s="368">
        <f t="shared" si="65"/>
        <v>8335.7000000000007</v>
      </c>
      <c r="AL173" s="368">
        <f t="shared" si="66"/>
        <v>5814</v>
      </c>
      <c r="AM173" s="371">
        <f t="shared" si="67"/>
        <v>2521.7000000000003</v>
      </c>
      <c r="AN173" s="368">
        <f t="shared" si="68"/>
        <v>2223.7000000000016</v>
      </c>
      <c r="AO173" s="368">
        <f t="shared" si="68"/>
        <v>1270.7000000000007</v>
      </c>
      <c r="AP173" s="368">
        <f t="shared" si="68"/>
        <v>953.00000000000023</v>
      </c>
      <c r="AQ173" s="360">
        <f t="shared" si="69"/>
        <v>94.1</v>
      </c>
      <c r="AR173" s="372">
        <f t="shared" si="55"/>
        <v>5908.1</v>
      </c>
    </row>
    <row r="174" spans="1:44" ht="31.5" x14ac:dyDescent="0.25">
      <c r="A174" s="395"/>
      <c r="B174" s="395" t="s">
        <v>4366</v>
      </c>
      <c r="C174" s="402" t="s">
        <v>662</v>
      </c>
      <c r="D174" s="362"/>
      <c r="E174" s="367"/>
      <c r="F174" s="371"/>
      <c r="G174" s="367"/>
      <c r="H174" s="371"/>
      <c r="I174" s="362"/>
      <c r="J174" s="371"/>
      <c r="K174" s="371"/>
      <c r="L174" s="371"/>
      <c r="M174" s="371"/>
      <c r="N174" s="362"/>
      <c r="O174" s="345"/>
      <c r="P174" s="395"/>
      <c r="Q174" s="395" t="s">
        <v>4366</v>
      </c>
      <c r="R174" s="402" t="s">
        <v>662</v>
      </c>
      <c r="S174" s="371">
        <f t="shared" si="59"/>
        <v>1602.3</v>
      </c>
      <c r="T174" s="371">
        <v>1602.3</v>
      </c>
      <c r="U174" s="371">
        <v>1176</v>
      </c>
      <c r="V174" s="371"/>
      <c r="W174" s="371"/>
      <c r="X174" s="371">
        <f t="shared" si="60"/>
        <v>467.00000000000006</v>
      </c>
      <c r="Y174" s="371">
        <v>467.00000000000006</v>
      </c>
      <c r="Z174" s="371">
        <v>91.300000000000011</v>
      </c>
      <c r="AA174" s="371">
        <v>96.5</v>
      </c>
      <c r="AB174" s="371"/>
      <c r="AC174" s="371">
        <f t="shared" si="61"/>
        <v>2069.3000000000002</v>
      </c>
      <c r="AE174" s="395"/>
      <c r="AF174" s="395" t="s">
        <v>4366</v>
      </c>
      <c r="AG174" s="402" t="s">
        <v>662</v>
      </c>
      <c r="AH174" s="371">
        <f t="shared" si="62"/>
        <v>2069.3000000000002</v>
      </c>
      <c r="AI174" s="368">
        <f t="shared" si="63"/>
        <v>1602.3</v>
      </c>
      <c r="AJ174" s="368">
        <f t="shared" si="64"/>
        <v>467.00000000000006</v>
      </c>
      <c r="AK174" s="368">
        <f t="shared" si="65"/>
        <v>0</v>
      </c>
      <c r="AL174" s="368">
        <f t="shared" si="66"/>
        <v>0</v>
      </c>
      <c r="AM174" s="371">
        <f t="shared" si="67"/>
        <v>0</v>
      </c>
      <c r="AN174" s="368">
        <f t="shared" si="68"/>
        <v>-2069.3000000000002</v>
      </c>
      <c r="AO174" s="368">
        <f t="shared" si="68"/>
        <v>-1602.3</v>
      </c>
      <c r="AP174" s="368">
        <f t="shared" si="68"/>
        <v>-467.00000000000006</v>
      </c>
      <c r="AQ174" s="360">
        <f t="shared" si="69"/>
        <v>0</v>
      </c>
      <c r="AR174" s="372">
        <f t="shared" si="55"/>
        <v>0</v>
      </c>
    </row>
    <row r="175" spans="1:44" ht="31.5" x14ac:dyDescent="0.25">
      <c r="A175" s="395"/>
      <c r="B175" s="395" t="s">
        <v>4366</v>
      </c>
      <c r="C175" s="402" t="s">
        <v>663</v>
      </c>
      <c r="D175" s="362">
        <f>E175+H175</f>
        <v>3992.5</v>
      </c>
      <c r="E175" s="367">
        <v>3992.5</v>
      </c>
      <c r="F175" s="371">
        <v>3076.8</v>
      </c>
      <c r="G175" s="367">
        <v>238.1</v>
      </c>
      <c r="H175" s="371"/>
      <c r="I175" s="362">
        <f>J175+M175</f>
        <v>1650.8</v>
      </c>
      <c r="J175" s="371">
        <v>1462.8</v>
      </c>
      <c r="K175" s="371">
        <v>658.3</v>
      </c>
      <c r="L175" s="371">
        <v>145.69999999999999</v>
      </c>
      <c r="M175" s="371">
        <v>188</v>
      </c>
      <c r="N175" s="362">
        <f>D175+I175</f>
        <v>5643.3</v>
      </c>
      <c r="O175" s="345"/>
      <c r="P175" s="395"/>
      <c r="Q175" s="395" t="s">
        <v>4366</v>
      </c>
      <c r="R175" s="402" t="s">
        <v>663</v>
      </c>
      <c r="S175" s="371">
        <f t="shared" si="59"/>
        <v>2697.2</v>
      </c>
      <c r="T175" s="371">
        <v>2697.2</v>
      </c>
      <c r="U175" s="371">
        <v>1979.6000000000001</v>
      </c>
      <c r="V175" s="371"/>
      <c r="W175" s="371"/>
      <c r="X175" s="371">
        <f t="shared" si="60"/>
        <v>1326.6</v>
      </c>
      <c r="Y175" s="371">
        <v>1326.6</v>
      </c>
      <c r="Z175" s="371">
        <v>153.69999999999999</v>
      </c>
      <c r="AA175" s="371">
        <v>224.9</v>
      </c>
      <c r="AB175" s="371"/>
      <c r="AC175" s="371">
        <f t="shared" si="61"/>
        <v>4023.7999999999997</v>
      </c>
      <c r="AE175" s="395"/>
      <c r="AF175" s="395" t="s">
        <v>4366</v>
      </c>
      <c r="AG175" s="402" t="s">
        <v>663</v>
      </c>
      <c r="AH175" s="371">
        <f t="shared" si="62"/>
        <v>4023.7999999999997</v>
      </c>
      <c r="AI175" s="368">
        <f t="shared" si="63"/>
        <v>2697.2</v>
      </c>
      <c r="AJ175" s="368">
        <f t="shared" si="64"/>
        <v>1326.6</v>
      </c>
      <c r="AK175" s="368">
        <f t="shared" si="65"/>
        <v>5643.3</v>
      </c>
      <c r="AL175" s="368">
        <f t="shared" si="66"/>
        <v>3992.5</v>
      </c>
      <c r="AM175" s="371">
        <f t="shared" si="67"/>
        <v>1650.8</v>
      </c>
      <c r="AN175" s="368">
        <f t="shared" si="68"/>
        <v>1619.5000000000005</v>
      </c>
      <c r="AO175" s="368">
        <f t="shared" si="68"/>
        <v>1295.3000000000002</v>
      </c>
      <c r="AP175" s="368">
        <f t="shared" si="68"/>
        <v>324.20000000000005</v>
      </c>
      <c r="AQ175" s="360">
        <f t="shared" si="69"/>
        <v>61.5</v>
      </c>
      <c r="AR175" s="372">
        <f t="shared" si="55"/>
        <v>4054</v>
      </c>
    </row>
    <row r="176" spans="1:44" ht="31.5" x14ac:dyDescent="0.25">
      <c r="A176" s="395"/>
      <c r="B176" s="395" t="s">
        <v>4366</v>
      </c>
      <c r="C176" s="402" t="s">
        <v>664</v>
      </c>
      <c r="D176" s="362"/>
      <c r="E176" s="367"/>
      <c r="F176" s="371"/>
      <c r="G176" s="367"/>
      <c r="H176" s="371"/>
      <c r="I176" s="362"/>
      <c r="J176" s="371"/>
      <c r="K176" s="371"/>
      <c r="L176" s="371"/>
      <c r="M176" s="371"/>
      <c r="N176" s="362"/>
      <c r="O176" s="345"/>
      <c r="P176" s="395"/>
      <c r="Q176" s="395" t="s">
        <v>4366</v>
      </c>
      <c r="R176" s="402" t="s">
        <v>664</v>
      </c>
      <c r="S176" s="371">
        <f t="shared" si="59"/>
        <v>4981.3</v>
      </c>
      <c r="T176" s="371">
        <v>4981.3</v>
      </c>
      <c r="U176" s="371">
        <v>3656.0000000000005</v>
      </c>
      <c r="V176" s="371"/>
      <c r="W176" s="371"/>
      <c r="X176" s="371">
        <f t="shared" si="60"/>
        <v>1412.8</v>
      </c>
      <c r="Y176" s="371">
        <v>1412.8</v>
      </c>
      <c r="Z176" s="371">
        <v>283.8</v>
      </c>
      <c r="AA176" s="371">
        <v>199.6</v>
      </c>
      <c r="AB176" s="371"/>
      <c r="AC176" s="371">
        <f t="shared" si="61"/>
        <v>6394.1</v>
      </c>
      <c r="AE176" s="395"/>
      <c r="AF176" s="395" t="s">
        <v>4366</v>
      </c>
      <c r="AG176" s="402" t="s">
        <v>664</v>
      </c>
      <c r="AH176" s="371">
        <f t="shared" si="62"/>
        <v>6394.1</v>
      </c>
      <c r="AI176" s="368">
        <f t="shared" si="63"/>
        <v>4981.3</v>
      </c>
      <c r="AJ176" s="368">
        <f t="shared" si="64"/>
        <v>1412.8</v>
      </c>
      <c r="AK176" s="368">
        <f t="shared" si="65"/>
        <v>0</v>
      </c>
      <c r="AL176" s="368">
        <f t="shared" si="66"/>
        <v>0</v>
      </c>
      <c r="AM176" s="371">
        <f t="shared" si="67"/>
        <v>0</v>
      </c>
      <c r="AN176" s="368">
        <f t="shared" si="68"/>
        <v>-6394.1</v>
      </c>
      <c r="AO176" s="368">
        <f t="shared" si="68"/>
        <v>-4981.3</v>
      </c>
      <c r="AP176" s="368">
        <f t="shared" si="68"/>
        <v>-1412.8</v>
      </c>
      <c r="AQ176" s="360">
        <f t="shared" si="69"/>
        <v>0</v>
      </c>
      <c r="AR176" s="372">
        <f t="shared" si="55"/>
        <v>0</v>
      </c>
    </row>
    <row r="177" spans="1:44" ht="31.5" x14ac:dyDescent="0.25">
      <c r="A177" s="395"/>
      <c r="B177" s="395" t="s">
        <v>4366</v>
      </c>
      <c r="C177" s="402" t="s">
        <v>665</v>
      </c>
      <c r="D177" s="362"/>
      <c r="E177" s="367"/>
      <c r="F177" s="371"/>
      <c r="G177" s="367"/>
      <c r="H177" s="371"/>
      <c r="I177" s="362"/>
      <c r="J177" s="371"/>
      <c r="K177" s="371"/>
      <c r="L177" s="371"/>
      <c r="M177" s="371"/>
      <c r="N177" s="362"/>
      <c r="O177" s="345"/>
      <c r="P177" s="395"/>
      <c r="Q177" s="395" t="s">
        <v>4366</v>
      </c>
      <c r="R177" s="402" t="s">
        <v>665</v>
      </c>
      <c r="S177" s="371">
        <f t="shared" si="59"/>
        <v>1944.7</v>
      </c>
      <c r="T177" s="371">
        <v>1944.7</v>
      </c>
      <c r="U177" s="371">
        <v>1427.2</v>
      </c>
      <c r="V177" s="371"/>
      <c r="W177" s="371"/>
      <c r="X177" s="371">
        <f t="shared" si="60"/>
        <v>424.20000000000005</v>
      </c>
      <c r="Y177" s="371">
        <v>424.20000000000005</v>
      </c>
      <c r="Z177" s="371">
        <v>110.8</v>
      </c>
      <c r="AA177" s="371">
        <v>94.7</v>
      </c>
      <c r="AB177" s="371"/>
      <c r="AC177" s="371">
        <f t="shared" si="61"/>
        <v>2368.9</v>
      </c>
      <c r="AE177" s="395"/>
      <c r="AF177" s="395" t="s">
        <v>4366</v>
      </c>
      <c r="AG177" s="402" t="s">
        <v>665</v>
      </c>
      <c r="AH177" s="371">
        <f t="shared" si="62"/>
        <v>2368.9</v>
      </c>
      <c r="AI177" s="368">
        <f t="shared" si="63"/>
        <v>1944.7</v>
      </c>
      <c r="AJ177" s="368">
        <f t="shared" si="64"/>
        <v>424.20000000000005</v>
      </c>
      <c r="AK177" s="368">
        <f t="shared" si="65"/>
        <v>0</v>
      </c>
      <c r="AL177" s="368">
        <f t="shared" si="66"/>
        <v>0</v>
      </c>
      <c r="AM177" s="371">
        <f t="shared" si="67"/>
        <v>0</v>
      </c>
      <c r="AN177" s="368">
        <f t="shared" si="68"/>
        <v>-2368.9</v>
      </c>
      <c r="AO177" s="368">
        <f t="shared" si="68"/>
        <v>-1944.7</v>
      </c>
      <c r="AP177" s="368">
        <f t="shared" si="68"/>
        <v>-424.20000000000005</v>
      </c>
      <c r="AQ177" s="360">
        <f t="shared" si="69"/>
        <v>0</v>
      </c>
      <c r="AR177" s="372">
        <f t="shared" si="55"/>
        <v>0</v>
      </c>
    </row>
    <row r="178" spans="1:44" ht="31.5" x14ac:dyDescent="0.25">
      <c r="A178" s="395"/>
      <c r="B178" s="395" t="s">
        <v>4366</v>
      </c>
      <c r="C178" s="402" t="s">
        <v>666</v>
      </c>
      <c r="D178" s="362">
        <f>E178+H178</f>
        <v>6286</v>
      </c>
      <c r="E178" s="367">
        <v>6286</v>
      </c>
      <c r="F178" s="371">
        <v>4984.8999999999996</v>
      </c>
      <c r="G178" s="367">
        <v>204.1</v>
      </c>
      <c r="H178" s="371"/>
      <c r="I178" s="362">
        <f>J178+M178</f>
        <v>3371.3000000000006</v>
      </c>
      <c r="J178" s="371">
        <v>3173.3000000000006</v>
      </c>
      <c r="K178" s="371">
        <v>1066.5</v>
      </c>
      <c r="L178" s="371">
        <v>189.6</v>
      </c>
      <c r="M178" s="371">
        <v>198</v>
      </c>
      <c r="N178" s="362">
        <f>D178+I178</f>
        <v>9657.3000000000011</v>
      </c>
      <c r="O178" s="345"/>
      <c r="P178" s="395"/>
      <c r="Q178" s="395" t="s">
        <v>4366</v>
      </c>
      <c r="R178" s="402" t="s">
        <v>666</v>
      </c>
      <c r="S178" s="371">
        <f t="shared" si="59"/>
        <v>5259.4</v>
      </c>
      <c r="T178" s="371">
        <v>5259.4</v>
      </c>
      <c r="U178" s="371">
        <v>3860.1</v>
      </c>
      <c r="V178" s="371"/>
      <c r="W178" s="371"/>
      <c r="X178" s="371">
        <f t="shared" si="60"/>
        <v>1388.6000000000001</v>
      </c>
      <c r="Y178" s="371">
        <v>1388.6000000000001</v>
      </c>
      <c r="Z178" s="371">
        <v>299.8</v>
      </c>
      <c r="AA178" s="371">
        <v>255.8</v>
      </c>
      <c r="AB178" s="371"/>
      <c r="AC178" s="371">
        <f t="shared" si="61"/>
        <v>6648</v>
      </c>
      <c r="AE178" s="395"/>
      <c r="AF178" s="395" t="s">
        <v>4366</v>
      </c>
      <c r="AG178" s="402" t="s">
        <v>666</v>
      </c>
      <c r="AH178" s="371">
        <f t="shared" si="62"/>
        <v>6648</v>
      </c>
      <c r="AI178" s="368">
        <f t="shared" si="63"/>
        <v>5259.4</v>
      </c>
      <c r="AJ178" s="368">
        <f t="shared" si="64"/>
        <v>1388.6000000000001</v>
      </c>
      <c r="AK178" s="368">
        <f t="shared" si="65"/>
        <v>9657.3000000000011</v>
      </c>
      <c r="AL178" s="368">
        <f t="shared" si="66"/>
        <v>6286</v>
      </c>
      <c r="AM178" s="371">
        <f t="shared" si="67"/>
        <v>3371.3000000000006</v>
      </c>
      <c r="AN178" s="368">
        <f t="shared" si="68"/>
        <v>3009.3000000000011</v>
      </c>
      <c r="AO178" s="368">
        <f t="shared" si="68"/>
        <v>1026.6000000000004</v>
      </c>
      <c r="AP178" s="368">
        <f t="shared" si="68"/>
        <v>1982.7000000000005</v>
      </c>
      <c r="AQ178" s="360">
        <f t="shared" si="69"/>
        <v>99.7</v>
      </c>
      <c r="AR178" s="372">
        <f t="shared" si="55"/>
        <v>6385.7</v>
      </c>
    </row>
    <row r="179" spans="1:44" ht="31.5" x14ac:dyDescent="0.25">
      <c r="A179" s="395"/>
      <c r="B179" s="395" t="s">
        <v>4366</v>
      </c>
      <c r="C179" s="402" t="s">
        <v>667</v>
      </c>
      <c r="D179" s="362">
        <f>E179+H179</f>
        <v>4620.8999999999996</v>
      </c>
      <c r="E179" s="367">
        <v>4620.8999999999996</v>
      </c>
      <c r="F179" s="371">
        <v>3679.3</v>
      </c>
      <c r="G179" s="367">
        <v>131.9</v>
      </c>
      <c r="H179" s="371"/>
      <c r="I179" s="362">
        <f>J179+M179</f>
        <v>2169.9</v>
      </c>
      <c r="J179" s="371">
        <v>2085.9</v>
      </c>
      <c r="K179" s="371">
        <v>787.2</v>
      </c>
      <c r="L179" s="371">
        <v>102.2</v>
      </c>
      <c r="M179" s="371">
        <v>84</v>
      </c>
      <c r="N179" s="362">
        <f>D179+I179</f>
        <v>6790.7999999999993</v>
      </c>
      <c r="O179" s="345"/>
      <c r="P179" s="395"/>
      <c r="Q179" s="395" t="s">
        <v>4366</v>
      </c>
      <c r="R179" s="402" t="s">
        <v>667</v>
      </c>
      <c r="S179" s="371">
        <f t="shared" si="59"/>
        <v>3917.1</v>
      </c>
      <c r="T179" s="371">
        <v>3917.1</v>
      </c>
      <c r="U179" s="371">
        <v>2874.9</v>
      </c>
      <c r="V179" s="371"/>
      <c r="W179" s="371"/>
      <c r="X179" s="371">
        <f t="shared" si="60"/>
        <v>911.8</v>
      </c>
      <c r="Y179" s="371">
        <v>911.8</v>
      </c>
      <c r="Z179" s="371">
        <v>223.2</v>
      </c>
      <c r="AA179" s="371">
        <v>95.6</v>
      </c>
      <c r="AB179" s="371"/>
      <c r="AC179" s="371">
        <f t="shared" si="61"/>
        <v>4828.8999999999996</v>
      </c>
      <c r="AE179" s="395"/>
      <c r="AF179" s="395" t="s">
        <v>4366</v>
      </c>
      <c r="AG179" s="402" t="s">
        <v>667</v>
      </c>
      <c r="AH179" s="371">
        <f t="shared" si="62"/>
        <v>4828.8999999999996</v>
      </c>
      <c r="AI179" s="368">
        <f t="shared" si="63"/>
        <v>3917.1</v>
      </c>
      <c r="AJ179" s="368">
        <f t="shared" si="64"/>
        <v>911.8</v>
      </c>
      <c r="AK179" s="368">
        <f t="shared" si="65"/>
        <v>6790.7999999999993</v>
      </c>
      <c r="AL179" s="368">
        <f t="shared" si="66"/>
        <v>4620.8999999999996</v>
      </c>
      <c r="AM179" s="371">
        <f t="shared" si="67"/>
        <v>2169.9</v>
      </c>
      <c r="AN179" s="368">
        <f t="shared" si="68"/>
        <v>1961.8999999999996</v>
      </c>
      <c r="AO179" s="368">
        <f t="shared" si="68"/>
        <v>703.79999999999973</v>
      </c>
      <c r="AP179" s="368">
        <f t="shared" si="68"/>
        <v>1258.1000000000001</v>
      </c>
      <c r="AQ179" s="360">
        <f t="shared" si="69"/>
        <v>73.599999999999994</v>
      </c>
      <c r="AR179" s="372">
        <f t="shared" si="55"/>
        <v>4694.5</v>
      </c>
    </row>
    <row r="180" spans="1:44" ht="31.5" x14ac:dyDescent="0.25">
      <c r="A180" s="395"/>
      <c r="B180" s="395" t="s">
        <v>4366</v>
      </c>
      <c r="C180" s="402" t="s">
        <v>668</v>
      </c>
      <c r="D180" s="362"/>
      <c r="E180" s="367"/>
      <c r="F180" s="371"/>
      <c r="G180" s="367"/>
      <c r="H180" s="371"/>
      <c r="I180" s="362"/>
      <c r="J180" s="371"/>
      <c r="K180" s="371"/>
      <c r="L180" s="371"/>
      <c r="M180" s="371"/>
      <c r="N180" s="362"/>
      <c r="O180" s="345"/>
      <c r="P180" s="395"/>
      <c r="Q180" s="395" t="s">
        <v>4366</v>
      </c>
      <c r="R180" s="402" t="s">
        <v>668</v>
      </c>
      <c r="S180" s="371">
        <f t="shared" si="59"/>
        <v>4360.7000000000007</v>
      </c>
      <c r="T180" s="371">
        <v>4360.7000000000007</v>
      </c>
      <c r="U180" s="371">
        <v>3200.6000000000004</v>
      </c>
      <c r="V180" s="371"/>
      <c r="W180" s="371"/>
      <c r="X180" s="371">
        <f t="shared" si="60"/>
        <v>1550.6000000000001</v>
      </c>
      <c r="Y180" s="371">
        <v>1550.6000000000001</v>
      </c>
      <c r="Z180" s="371">
        <v>248.50000000000003</v>
      </c>
      <c r="AA180" s="371">
        <v>386.7</v>
      </c>
      <c r="AB180" s="371"/>
      <c r="AC180" s="371">
        <f t="shared" si="61"/>
        <v>5911.3000000000011</v>
      </c>
      <c r="AE180" s="395"/>
      <c r="AF180" s="395" t="s">
        <v>4366</v>
      </c>
      <c r="AG180" s="402" t="s">
        <v>668</v>
      </c>
      <c r="AH180" s="371">
        <f t="shared" si="62"/>
        <v>5911.3000000000011</v>
      </c>
      <c r="AI180" s="368">
        <f t="shared" si="63"/>
        <v>4360.7000000000007</v>
      </c>
      <c r="AJ180" s="368">
        <f t="shared" si="64"/>
        <v>1550.6000000000001</v>
      </c>
      <c r="AK180" s="368">
        <f t="shared" si="65"/>
        <v>0</v>
      </c>
      <c r="AL180" s="368">
        <f t="shared" si="66"/>
        <v>0</v>
      </c>
      <c r="AM180" s="371">
        <f t="shared" si="67"/>
        <v>0</v>
      </c>
      <c r="AN180" s="368">
        <f t="shared" si="68"/>
        <v>-5911.3000000000011</v>
      </c>
      <c r="AO180" s="368">
        <f t="shared" si="68"/>
        <v>-4360.7000000000007</v>
      </c>
      <c r="AP180" s="368">
        <f t="shared" si="68"/>
        <v>-1550.6000000000001</v>
      </c>
      <c r="AQ180" s="360">
        <f t="shared" si="69"/>
        <v>0</v>
      </c>
      <c r="AR180" s="372">
        <f t="shared" si="55"/>
        <v>0</v>
      </c>
    </row>
    <row r="181" spans="1:44" ht="31.5" x14ac:dyDescent="0.25">
      <c r="A181" s="395"/>
      <c r="B181" s="395" t="s">
        <v>4366</v>
      </c>
      <c r="C181" s="402" t="s">
        <v>669</v>
      </c>
      <c r="D181" s="362"/>
      <c r="E181" s="367"/>
      <c r="F181" s="371"/>
      <c r="G181" s="367"/>
      <c r="H181" s="371"/>
      <c r="I181" s="362"/>
      <c r="J181" s="371"/>
      <c r="K181" s="371"/>
      <c r="L181" s="371"/>
      <c r="M181" s="371"/>
      <c r="N181" s="362"/>
      <c r="O181" s="345"/>
      <c r="P181" s="395"/>
      <c r="Q181" s="395" t="s">
        <v>4366</v>
      </c>
      <c r="R181" s="402" t="s">
        <v>669</v>
      </c>
      <c r="S181" s="371">
        <f t="shared" si="59"/>
        <v>4153.3999999999996</v>
      </c>
      <c r="T181" s="371">
        <v>4153.3999999999996</v>
      </c>
      <c r="U181" s="371">
        <v>3048.3</v>
      </c>
      <c r="V181" s="371"/>
      <c r="W181" s="371"/>
      <c r="X181" s="371">
        <f t="shared" si="60"/>
        <v>1243.1000000000001</v>
      </c>
      <c r="Y181" s="371">
        <v>1243.1000000000001</v>
      </c>
      <c r="Z181" s="371">
        <v>236.70000000000002</v>
      </c>
      <c r="AA181" s="371">
        <v>139.4</v>
      </c>
      <c r="AB181" s="371"/>
      <c r="AC181" s="371">
        <f t="shared" si="61"/>
        <v>5396.5</v>
      </c>
      <c r="AE181" s="395"/>
      <c r="AF181" s="395" t="s">
        <v>4366</v>
      </c>
      <c r="AG181" s="402" t="s">
        <v>669</v>
      </c>
      <c r="AH181" s="371">
        <f t="shared" si="62"/>
        <v>5396.5</v>
      </c>
      <c r="AI181" s="368">
        <f t="shared" si="63"/>
        <v>4153.3999999999996</v>
      </c>
      <c r="AJ181" s="368">
        <f t="shared" si="64"/>
        <v>1243.1000000000001</v>
      </c>
      <c r="AK181" s="368">
        <f t="shared" si="65"/>
        <v>0</v>
      </c>
      <c r="AL181" s="368">
        <f t="shared" si="66"/>
        <v>0</v>
      </c>
      <c r="AM181" s="371">
        <f t="shared" si="67"/>
        <v>0</v>
      </c>
      <c r="AN181" s="368">
        <f t="shared" si="68"/>
        <v>-5396.5</v>
      </c>
      <c r="AO181" s="368">
        <f t="shared" si="68"/>
        <v>-4153.3999999999996</v>
      </c>
      <c r="AP181" s="368">
        <f t="shared" si="68"/>
        <v>-1243.1000000000001</v>
      </c>
      <c r="AQ181" s="360">
        <f t="shared" si="69"/>
        <v>0</v>
      </c>
      <c r="AR181" s="372">
        <f t="shared" si="55"/>
        <v>0</v>
      </c>
    </row>
    <row r="182" spans="1:44" ht="15.75" x14ac:dyDescent="0.25">
      <c r="A182" s="395"/>
      <c r="B182" s="395" t="s">
        <v>4366</v>
      </c>
      <c r="C182" s="402" t="s">
        <v>670</v>
      </c>
      <c r="D182" s="362"/>
      <c r="E182" s="367"/>
      <c r="F182" s="371"/>
      <c r="G182" s="367"/>
      <c r="H182" s="371"/>
      <c r="I182" s="362"/>
      <c r="J182" s="371"/>
      <c r="K182" s="371"/>
      <c r="L182" s="371"/>
      <c r="M182" s="371"/>
      <c r="N182" s="362"/>
      <c r="O182" s="345"/>
      <c r="P182" s="395"/>
      <c r="Q182" s="395" t="s">
        <v>4366</v>
      </c>
      <c r="R182" s="402" t="s">
        <v>670</v>
      </c>
      <c r="S182" s="371">
        <f t="shared" si="59"/>
        <v>5171.3999999999996</v>
      </c>
      <c r="T182" s="371">
        <v>5171.3999999999996</v>
      </c>
      <c r="U182" s="371">
        <v>3795.6000000000004</v>
      </c>
      <c r="V182" s="371"/>
      <c r="W182" s="371"/>
      <c r="X182" s="371">
        <f t="shared" si="60"/>
        <v>1422.8999999999999</v>
      </c>
      <c r="Y182" s="371">
        <v>1422.8999999999999</v>
      </c>
      <c r="Z182" s="371">
        <v>294.7</v>
      </c>
      <c r="AA182" s="371">
        <v>207.3</v>
      </c>
      <c r="AB182" s="371"/>
      <c r="AC182" s="371">
        <f t="shared" si="61"/>
        <v>6594.2999999999993</v>
      </c>
      <c r="AE182" s="395"/>
      <c r="AF182" s="395" t="s">
        <v>4366</v>
      </c>
      <c r="AG182" s="402" t="s">
        <v>670</v>
      </c>
      <c r="AH182" s="371">
        <f t="shared" si="62"/>
        <v>6594.2999999999993</v>
      </c>
      <c r="AI182" s="368">
        <f t="shared" si="63"/>
        <v>5171.3999999999996</v>
      </c>
      <c r="AJ182" s="368">
        <f t="shared" si="64"/>
        <v>1422.8999999999999</v>
      </c>
      <c r="AK182" s="368">
        <f t="shared" si="65"/>
        <v>0</v>
      </c>
      <c r="AL182" s="368">
        <f t="shared" si="66"/>
        <v>0</v>
      </c>
      <c r="AM182" s="371">
        <f t="shared" si="67"/>
        <v>0</v>
      </c>
      <c r="AN182" s="368">
        <f t="shared" si="68"/>
        <v>-6594.2999999999993</v>
      </c>
      <c r="AO182" s="368">
        <f t="shared" si="68"/>
        <v>-5171.3999999999996</v>
      </c>
      <c r="AP182" s="368">
        <f t="shared" si="68"/>
        <v>-1422.8999999999999</v>
      </c>
      <c r="AQ182" s="360">
        <f t="shared" si="69"/>
        <v>0</v>
      </c>
      <c r="AR182" s="372">
        <f t="shared" si="55"/>
        <v>0</v>
      </c>
    </row>
    <row r="183" spans="1:44" ht="31.5" x14ac:dyDescent="0.25">
      <c r="A183" s="395"/>
      <c r="B183" s="395" t="s">
        <v>4366</v>
      </c>
      <c r="C183" s="402" t="s">
        <v>671</v>
      </c>
      <c r="D183" s="362"/>
      <c r="E183" s="367"/>
      <c r="F183" s="371"/>
      <c r="G183" s="367"/>
      <c r="H183" s="371"/>
      <c r="I183" s="362"/>
      <c r="J183" s="371"/>
      <c r="K183" s="371"/>
      <c r="L183" s="371"/>
      <c r="M183" s="371"/>
      <c r="N183" s="362"/>
      <c r="O183" s="345"/>
      <c r="P183" s="395"/>
      <c r="Q183" s="395" t="s">
        <v>4366</v>
      </c>
      <c r="R183" s="402" t="s">
        <v>671</v>
      </c>
      <c r="S183" s="371">
        <f t="shared" si="59"/>
        <v>2074.6999999999998</v>
      </c>
      <c r="T183" s="371">
        <v>2074.6999999999998</v>
      </c>
      <c r="U183" s="371">
        <v>1522.6</v>
      </c>
      <c r="V183" s="371"/>
      <c r="W183" s="371"/>
      <c r="X183" s="371">
        <f t="shared" si="60"/>
        <v>999.19999999999993</v>
      </c>
      <c r="Y183" s="371">
        <v>999.19999999999993</v>
      </c>
      <c r="Z183" s="371">
        <v>118.29999999999998</v>
      </c>
      <c r="AA183" s="371">
        <v>204.2</v>
      </c>
      <c r="AB183" s="371"/>
      <c r="AC183" s="371">
        <f t="shared" si="61"/>
        <v>3073.8999999999996</v>
      </c>
      <c r="AE183" s="395"/>
      <c r="AF183" s="395" t="s">
        <v>4366</v>
      </c>
      <c r="AG183" s="402" t="s">
        <v>671</v>
      </c>
      <c r="AH183" s="371">
        <f t="shared" si="62"/>
        <v>3073.8999999999996</v>
      </c>
      <c r="AI183" s="368">
        <f t="shared" si="63"/>
        <v>2074.6999999999998</v>
      </c>
      <c r="AJ183" s="368">
        <f t="shared" si="64"/>
        <v>999.19999999999993</v>
      </c>
      <c r="AK183" s="368">
        <f t="shared" si="65"/>
        <v>0</v>
      </c>
      <c r="AL183" s="368">
        <f t="shared" si="66"/>
        <v>0</v>
      </c>
      <c r="AM183" s="371">
        <f t="shared" si="67"/>
        <v>0</v>
      </c>
      <c r="AN183" s="368">
        <f t="shared" si="68"/>
        <v>-3073.8999999999996</v>
      </c>
      <c r="AO183" s="368">
        <f t="shared" si="68"/>
        <v>-2074.6999999999998</v>
      </c>
      <c r="AP183" s="368">
        <f t="shared" si="68"/>
        <v>-999.19999999999993</v>
      </c>
      <c r="AQ183" s="360">
        <f t="shared" si="69"/>
        <v>0</v>
      </c>
      <c r="AR183" s="372">
        <f t="shared" si="55"/>
        <v>0</v>
      </c>
    </row>
    <row r="184" spans="1:44" ht="15.75" x14ac:dyDescent="0.25">
      <c r="A184" s="395"/>
      <c r="B184" s="395" t="s">
        <v>4366</v>
      </c>
      <c r="C184" s="402" t="s">
        <v>672</v>
      </c>
      <c r="D184" s="362"/>
      <c r="E184" s="367"/>
      <c r="F184" s="371"/>
      <c r="G184" s="367"/>
      <c r="H184" s="371"/>
      <c r="I184" s="362"/>
      <c r="J184" s="371"/>
      <c r="K184" s="371"/>
      <c r="L184" s="371"/>
      <c r="M184" s="371"/>
      <c r="N184" s="362"/>
      <c r="O184" s="345"/>
      <c r="P184" s="395"/>
      <c r="Q184" s="395" t="s">
        <v>4366</v>
      </c>
      <c r="R184" s="402" t="s">
        <v>672</v>
      </c>
      <c r="S184" s="371">
        <f t="shared" si="59"/>
        <v>4703.8</v>
      </c>
      <c r="T184" s="371">
        <v>4703.8</v>
      </c>
      <c r="U184" s="371">
        <v>3452.4000000000005</v>
      </c>
      <c r="V184" s="371"/>
      <c r="W184" s="371"/>
      <c r="X184" s="371">
        <f t="shared" si="60"/>
        <v>1453.1</v>
      </c>
      <c r="Y184" s="371">
        <v>1453.1</v>
      </c>
      <c r="Z184" s="371">
        <v>268.10000000000002</v>
      </c>
      <c r="AA184" s="371">
        <v>346.3</v>
      </c>
      <c r="AB184" s="371"/>
      <c r="AC184" s="371">
        <f t="shared" si="61"/>
        <v>6156.9</v>
      </c>
      <c r="AE184" s="395"/>
      <c r="AF184" s="395" t="s">
        <v>4366</v>
      </c>
      <c r="AG184" s="402" t="s">
        <v>672</v>
      </c>
      <c r="AH184" s="371">
        <f t="shared" si="62"/>
        <v>6156.9</v>
      </c>
      <c r="AI184" s="368">
        <f t="shared" si="63"/>
        <v>4703.8</v>
      </c>
      <c r="AJ184" s="368">
        <f t="shared" si="64"/>
        <v>1453.1</v>
      </c>
      <c r="AK184" s="368">
        <f t="shared" si="65"/>
        <v>0</v>
      </c>
      <c r="AL184" s="368">
        <f t="shared" si="66"/>
        <v>0</v>
      </c>
      <c r="AM184" s="371">
        <f t="shared" si="67"/>
        <v>0</v>
      </c>
      <c r="AN184" s="368">
        <f t="shared" si="68"/>
        <v>-6156.9</v>
      </c>
      <c r="AO184" s="368">
        <f t="shared" si="68"/>
        <v>-4703.8</v>
      </c>
      <c r="AP184" s="368">
        <f t="shared" si="68"/>
        <v>-1453.1</v>
      </c>
      <c r="AQ184" s="360">
        <f t="shared" si="69"/>
        <v>0</v>
      </c>
      <c r="AR184" s="372">
        <f t="shared" si="55"/>
        <v>0</v>
      </c>
    </row>
    <row r="185" spans="1:44" ht="15.75" x14ac:dyDescent="0.25">
      <c r="A185" s="395"/>
      <c r="B185" s="395" t="s">
        <v>4366</v>
      </c>
      <c r="C185" s="402" t="s">
        <v>673</v>
      </c>
      <c r="D185" s="362"/>
      <c r="E185" s="367"/>
      <c r="F185" s="371"/>
      <c r="G185" s="367"/>
      <c r="H185" s="371"/>
      <c r="I185" s="362"/>
      <c r="J185" s="371"/>
      <c r="K185" s="371"/>
      <c r="L185" s="371"/>
      <c r="M185" s="371"/>
      <c r="N185" s="362"/>
      <c r="O185" s="345"/>
      <c r="P185" s="395"/>
      <c r="Q185" s="395" t="s">
        <v>4366</v>
      </c>
      <c r="R185" s="402" t="s">
        <v>673</v>
      </c>
      <c r="S185" s="371">
        <f t="shared" si="59"/>
        <v>3209.2</v>
      </c>
      <c r="T185" s="371">
        <v>3209.2</v>
      </c>
      <c r="U185" s="371">
        <v>2355.4000000000005</v>
      </c>
      <c r="V185" s="371"/>
      <c r="W185" s="371"/>
      <c r="X185" s="371">
        <f t="shared" si="60"/>
        <v>770.5</v>
      </c>
      <c r="Y185" s="371">
        <v>770.5</v>
      </c>
      <c r="Z185" s="371">
        <v>182.9</v>
      </c>
      <c r="AA185" s="371">
        <v>230.6</v>
      </c>
      <c r="AB185" s="371"/>
      <c r="AC185" s="371">
        <f t="shared" si="61"/>
        <v>3979.7</v>
      </c>
      <c r="AE185" s="395"/>
      <c r="AF185" s="395" t="s">
        <v>4366</v>
      </c>
      <c r="AG185" s="402" t="s">
        <v>673</v>
      </c>
      <c r="AH185" s="371">
        <f t="shared" si="62"/>
        <v>3979.7</v>
      </c>
      <c r="AI185" s="368">
        <f t="shared" si="63"/>
        <v>3209.2</v>
      </c>
      <c r="AJ185" s="368">
        <f t="shared" si="64"/>
        <v>770.5</v>
      </c>
      <c r="AK185" s="368">
        <f t="shared" si="65"/>
        <v>0</v>
      </c>
      <c r="AL185" s="368">
        <f t="shared" si="66"/>
        <v>0</v>
      </c>
      <c r="AM185" s="371">
        <f t="shared" si="67"/>
        <v>0</v>
      </c>
      <c r="AN185" s="368">
        <f t="shared" si="68"/>
        <v>-3979.7</v>
      </c>
      <c r="AO185" s="368">
        <f t="shared" si="68"/>
        <v>-3209.2</v>
      </c>
      <c r="AP185" s="368">
        <f t="shared" si="68"/>
        <v>-770.5</v>
      </c>
      <c r="AQ185" s="360">
        <f t="shared" si="69"/>
        <v>0</v>
      </c>
      <c r="AR185" s="372">
        <f t="shared" si="55"/>
        <v>0</v>
      </c>
    </row>
    <row r="186" spans="1:44" ht="31.5" x14ac:dyDescent="0.25">
      <c r="A186" s="395"/>
      <c r="B186" s="395" t="s">
        <v>4366</v>
      </c>
      <c r="C186" s="402" t="s">
        <v>674</v>
      </c>
      <c r="D186" s="362">
        <f>E186+H186</f>
        <v>6254.2</v>
      </c>
      <c r="E186" s="367">
        <v>6254.2</v>
      </c>
      <c r="F186" s="371">
        <v>5126.6000000000004</v>
      </c>
      <c r="G186" s="367"/>
      <c r="H186" s="371"/>
      <c r="I186" s="362">
        <f>J186+M186</f>
        <v>3051.0000000000005</v>
      </c>
      <c r="J186" s="371">
        <v>2704.0000000000005</v>
      </c>
      <c r="K186" s="371">
        <v>1096.9000000000001</v>
      </c>
      <c r="L186" s="371">
        <v>277.2</v>
      </c>
      <c r="M186" s="371">
        <v>347</v>
      </c>
      <c r="N186" s="362">
        <f>D186+I186</f>
        <v>9305.2000000000007</v>
      </c>
      <c r="O186" s="345"/>
      <c r="P186" s="395"/>
      <c r="Q186" s="395" t="s">
        <v>4366</v>
      </c>
      <c r="R186" s="402" t="s">
        <v>674</v>
      </c>
      <c r="S186" s="371">
        <f t="shared" si="59"/>
        <v>4421</v>
      </c>
      <c r="T186" s="371">
        <v>4421</v>
      </c>
      <c r="U186" s="371">
        <v>3244.8</v>
      </c>
      <c r="V186" s="371"/>
      <c r="W186" s="371"/>
      <c r="X186" s="371">
        <f t="shared" si="60"/>
        <v>1525.8999999999999</v>
      </c>
      <c r="Y186" s="371">
        <v>1525.8999999999999</v>
      </c>
      <c r="Z186" s="371">
        <v>251.9</v>
      </c>
      <c r="AA186" s="371">
        <v>217.4</v>
      </c>
      <c r="AB186" s="371"/>
      <c r="AC186" s="371">
        <f t="shared" si="61"/>
        <v>5946.9</v>
      </c>
      <c r="AE186" s="395"/>
      <c r="AF186" s="395" t="s">
        <v>4366</v>
      </c>
      <c r="AG186" s="402" t="s">
        <v>674</v>
      </c>
      <c r="AH186" s="371">
        <f t="shared" si="62"/>
        <v>5946.9</v>
      </c>
      <c r="AI186" s="368">
        <f t="shared" si="63"/>
        <v>4421</v>
      </c>
      <c r="AJ186" s="368">
        <f t="shared" si="64"/>
        <v>1525.8999999999999</v>
      </c>
      <c r="AK186" s="368">
        <f t="shared" si="65"/>
        <v>9305.2000000000007</v>
      </c>
      <c r="AL186" s="368">
        <f t="shared" si="66"/>
        <v>6254.2</v>
      </c>
      <c r="AM186" s="371">
        <f t="shared" si="67"/>
        <v>3051.0000000000005</v>
      </c>
      <c r="AN186" s="368">
        <f t="shared" si="68"/>
        <v>3358.3000000000011</v>
      </c>
      <c r="AO186" s="368">
        <f t="shared" si="68"/>
        <v>1833.1999999999998</v>
      </c>
      <c r="AP186" s="368">
        <f t="shared" si="68"/>
        <v>1525.1000000000006</v>
      </c>
      <c r="AQ186" s="360">
        <f t="shared" si="69"/>
        <v>102.5</v>
      </c>
      <c r="AR186" s="372">
        <f t="shared" si="55"/>
        <v>6356.7</v>
      </c>
    </row>
    <row r="187" spans="1:44" ht="31.5" x14ac:dyDescent="0.25">
      <c r="A187" s="395"/>
      <c r="B187" s="395" t="s">
        <v>4366</v>
      </c>
      <c r="C187" s="402" t="s">
        <v>675</v>
      </c>
      <c r="D187" s="362">
        <f>E187+H187</f>
        <v>8531</v>
      </c>
      <c r="E187" s="367">
        <v>8531</v>
      </c>
      <c r="F187" s="371">
        <v>6692.9</v>
      </c>
      <c r="G187" s="367">
        <v>364.8</v>
      </c>
      <c r="H187" s="371"/>
      <c r="I187" s="362">
        <f>J187+M187</f>
        <v>4370.5999999999995</v>
      </c>
      <c r="J187" s="371">
        <v>4144.5999999999995</v>
      </c>
      <c r="K187" s="371">
        <v>1432</v>
      </c>
      <c r="L187" s="371">
        <v>275.39999999999998</v>
      </c>
      <c r="M187" s="371">
        <v>226</v>
      </c>
      <c r="N187" s="362">
        <f>D187+I187</f>
        <v>12901.599999999999</v>
      </c>
      <c r="O187" s="345"/>
      <c r="P187" s="395"/>
      <c r="Q187" s="395" t="s">
        <v>4366</v>
      </c>
      <c r="R187" s="402" t="s">
        <v>675</v>
      </c>
      <c r="S187" s="371">
        <f t="shared" si="59"/>
        <v>5883.9000000000005</v>
      </c>
      <c r="T187" s="371">
        <v>5883.9000000000005</v>
      </c>
      <c r="U187" s="371">
        <v>4318.3999999999996</v>
      </c>
      <c r="V187" s="371"/>
      <c r="W187" s="371"/>
      <c r="X187" s="371">
        <f t="shared" si="60"/>
        <v>2555.6999999999998</v>
      </c>
      <c r="Y187" s="371">
        <v>2555.6999999999998</v>
      </c>
      <c r="Z187" s="371">
        <v>335.3</v>
      </c>
      <c r="AA187" s="371">
        <v>412.1</v>
      </c>
      <c r="AB187" s="371"/>
      <c r="AC187" s="371">
        <f t="shared" si="61"/>
        <v>8439.6</v>
      </c>
      <c r="AE187" s="395"/>
      <c r="AF187" s="395" t="s">
        <v>4366</v>
      </c>
      <c r="AG187" s="402" t="s">
        <v>675</v>
      </c>
      <c r="AH187" s="371">
        <f t="shared" si="62"/>
        <v>8439.6</v>
      </c>
      <c r="AI187" s="368">
        <f t="shared" si="63"/>
        <v>5883.9000000000005</v>
      </c>
      <c r="AJ187" s="368">
        <f t="shared" si="64"/>
        <v>2555.6999999999998</v>
      </c>
      <c r="AK187" s="368">
        <f t="shared" si="65"/>
        <v>12901.599999999999</v>
      </c>
      <c r="AL187" s="368">
        <f t="shared" si="66"/>
        <v>8531</v>
      </c>
      <c r="AM187" s="371">
        <f t="shared" si="67"/>
        <v>4370.5999999999995</v>
      </c>
      <c r="AN187" s="368">
        <f t="shared" si="68"/>
        <v>4461.9999999999982</v>
      </c>
      <c r="AO187" s="368">
        <f t="shared" si="68"/>
        <v>2647.0999999999995</v>
      </c>
      <c r="AP187" s="368">
        <f t="shared" si="68"/>
        <v>1814.8999999999996</v>
      </c>
      <c r="AQ187" s="360">
        <f t="shared" si="69"/>
        <v>133.9</v>
      </c>
      <c r="AR187" s="372">
        <f t="shared" si="55"/>
        <v>8664.9</v>
      </c>
    </row>
    <row r="188" spans="1:44" ht="31.5" x14ac:dyDescent="0.25">
      <c r="A188" s="395"/>
      <c r="B188" s="395" t="s">
        <v>4366</v>
      </c>
      <c r="C188" s="402" t="s">
        <v>676</v>
      </c>
      <c r="D188" s="362">
        <f>E188+H188</f>
        <v>6493</v>
      </c>
      <c r="E188" s="367">
        <v>6493</v>
      </c>
      <c r="F188" s="371">
        <v>5126.6000000000004</v>
      </c>
      <c r="G188" s="367">
        <v>238.1</v>
      </c>
      <c r="H188" s="371"/>
      <c r="I188" s="362">
        <f>J188+M188</f>
        <v>3083.3</v>
      </c>
      <c r="J188" s="371">
        <v>2785.3</v>
      </c>
      <c r="K188" s="371">
        <v>1096.9000000000001</v>
      </c>
      <c r="L188" s="371">
        <v>169.1</v>
      </c>
      <c r="M188" s="371">
        <v>298</v>
      </c>
      <c r="N188" s="362">
        <f>D188+I188</f>
        <v>9576.2999999999993</v>
      </c>
      <c r="O188" s="345"/>
      <c r="P188" s="395"/>
      <c r="Q188" s="395" t="s">
        <v>4366</v>
      </c>
      <c r="R188" s="402" t="s">
        <v>676</v>
      </c>
      <c r="S188" s="371">
        <f t="shared" si="59"/>
        <v>4359.2000000000007</v>
      </c>
      <c r="T188" s="371">
        <v>4359.2000000000007</v>
      </c>
      <c r="U188" s="371">
        <v>3199.4</v>
      </c>
      <c r="V188" s="371"/>
      <c r="W188" s="371"/>
      <c r="X188" s="371">
        <f t="shared" si="60"/>
        <v>1377.3</v>
      </c>
      <c r="Y188" s="371">
        <v>1377.3</v>
      </c>
      <c r="Z188" s="371">
        <v>248.4</v>
      </c>
      <c r="AA188" s="371">
        <v>229.5</v>
      </c>
      <c r="AB188" s="371"/>
      <c r="AC188" s="371">
        <f t="shared" si="61"/>
        <v>5736.5000000000009</v>
      </c>
      <c r="AE188" s="395"/>
      <c r="AF188" s="395" t="s">
        <v>4366</v>
      </c>
      <c r="AG188" s="402" t="s">
        <v>676</v>
      </c>
      <c r="AH188" s="371">
        <f t="shared" si="62"/>
        <v>5736.5000000000009</v>
      </c>
      <c r="AI188" s="368">
        <f t="shared" si="63"/>
        <v>4359.2000000000007</v>
      </c>
      <c r="AJ188" s="368">
        <f t="shared" si="64"/>
        <v>1377.3</v>
      </c>
      <c r="AK188" s="368">
        <f t="shared" si="65"/>
        <v>9576.2999999999993</v>
      </c>
      <c r="AL188" s="368">
        <f t="shared" si="66"/>
        <v>6493</v>
      </c>
      <c r="AM188" s="371">
        <f t="shared" si="67"/>
        <v>3083.3</v>
      </c>
      <c r="AN188" s="368">
        <f t="shared" si="68"/>
        <v>3839.7999999999984</v>
      </c>
      <c r="AO188" s="368">
        <f t="shared" si="68"/>
        <v>2133.7999999999993</v>
      </c>
      <c r="AP188" s="368">
        <f t="shared" si="68"/>
        <v>1706.0000000000002</v>
      </c>
      <c r="AQ188" s="360">
        <f t="shared" si="69"/>
        <v>102.5</v>
      </c>
      <c r="AR188" s="372">
        <f t="shared" si="55"/>
        <v>6595.5</v>
      </c>
    </row>
    <row r="189" spans="1:44" ht="31.5" x14ac:dyDescent="0.25">
      <c r="A189" s="395"/>
      <c r="B189" s="395" t="s">
        <v>4366</v>
      </c>
      <c r="C189" s="402" t="s">
        <v>677</v>
      </c>
      <c r="D189" s="362">
        <f>E189+H189</f>
        <v>3585.7</v>
      </c>
      <c r="E189" s="367">
        <v>3585.7</v>
      </c>
      <c r="F189" s="371">
        <v>2775.7</v>
      </c>
      <c r="G189" s="367">
        <v>198.8</v>
      </c>
      <c r="H189" s="371"/>
      <c r="I189" s="362">
        <f>J189+M189</f>
        <v>2262.8000000000002</v>
      </c>
      <c r="J189" s="371">
        <v>1626.8</v>
      </c>
      <c r="K189" s="371">
        <v>593.9</v>
      </c>
      <c r="L189" s="371">
        <v>110.9</v>
      </c>
      <c r="M189" s="371">
        <v>636</v>
      </c>
      <c r="N189" s="362">
        <f>D189+I189</f>
        <v>5848.5</v>
      </c>
      <c r="O189" s="345"/>
      <c r="P189" s="395"/>
      <c r="Q189" s="395" t="s">
        <v>4366</v>
      </c>
      <c r="R189" s="402" t="s">
        <v>677</v>
      </c>
      <c r="S189" s="371">
        <f t="shared" si="59"/>
        <v>2529.3000000000002</v>
      </c>
      <c r="T189" s="371">
        <v>2529.3000000000002</v>
      </c>
      <c r="U189" s="371">
        <v>1856.4</v>
      </c>
      <c r="V189" s="371"/>
      <c r="W189" s="371"/>
      <c r="X189" s="371">
        <f t="shared" si="60"/>
        <v>1302.2</v>
      </c>
      <c r="Y189" s="371">
        <v>1302.2</v>
      </c>
      <c r="Z189" s="371">
        <v>144.10000000000002</v>
      </c>
      <c r="AA189" s="371">
        <v>241.6</v>
      </c>
      <c r="AB189" s="371"/>
      <c r="AC189" s="371">
        <f t="shared" si="61"/>
        <v>3831.5</v>
      </c>
      <c r="AE189" s="395"/>
      <c r="AF189" s="395" t="s">
        <v>4366</v>
      </c>
      <c r="AG189" s="402" t="s">
        <v>677</v>
      </c>
      <c r="AH189" s="371">
        <f t="shared" si="62"/>
        <v>3831.5</v>
      </c>
      <c r="AI189" s="368">
        <f t="shared" si="63"/>
        <v>2529.3000000000002</v>
      </c>
      <c r="AJ189" s="368">
        <f t="shared" si="64"/>
        <v>1302.2</v>
      </c>
      <c r="AK189" s="368">
        <f t="shared" si="65"/>
        <v>5848.5</v>
      </c>
      <c r="AL189" s="368">
        <f t="shared" si="66"/>
        <v>3585.7</v>
      </c>
      <c r="AM189" s="371">
        <f t="shared" si="67"/>
        <v>2262.8000000000002</v>
      </c>
      <c r="AN189" s="368">
        <f t="shared" si="68"/>
        <v>2017</v>
      </c>
      <c r="AO189" s="368">
        <f t="shared" si="68"/>
        <v>1056.3999999999996</v>
      </c>
      <c r="AP189" s="368">
        <f t="shared" si="68"/>
        <v>960.60000000000014</v>
      </c>
      <c r="AQ189" s="360">
        <f t="shared" si="69"/>
        <v>55.5</v>
      </c>
      <c r="AR189" s="372">
        <f t="shared" si="55"/>
        <v>3641.2</v>
      </c>
    </row>
    <row r="190" spans="1:44" ht="31.5" x14ac:dyDescent="0.25">
      <c r="A190" s="395"/>
      <c r="B190" s="395" t="s">
        <v>4366</v>
      </c>
      <c r="C190" s="402" t="s">
        <v>678</v>
      </c>
      <c r="D190" s="362"/>
      <c r="E190" s="367"/>
      <c r="F190" s="371"/>
      <c r="G190" s="367"/>
      <c r="H190" s="371"/>
      <c r="I190" s="362"/>
      <c r="J190" s="371"/>
      <c r="K190" s="371"/>
      <c r="L190" s="371"/>
      <c r="M190" s="371"/>
      <c r="N190" s="362"/>
      <c r="O190" s="345"/>
      <c r="P190" s="395"/>
      <c r="Q190" s="395" t="s">
        <v>4366</v>
      </c>
      <c r="R190" s="402" t="s">
        <v>678</v>
      </c>
      <c r="S190" s="371">
        <f t="shared" si="59"/>
        <v>4230.2000000000007</v>
      </c>
      <c r="T190" s="371">
        <v>4230.2000000000007</v>
      </c>
      <c r="U190" s="371">
        <v>3104.7000000000003</v>
      </c>
      <c r="V190" s="371"/>
      <c r="W190" s="371"/>
      <c r="X190" s="371">
        <f t="shared" si="60"/>
        <v>1054.9000000000001</v>
      </c>
      <c r="Y190" s="371">
        <v>1054.9000000000001</v>
      </c>
      <c r="Z190" s="371">
        <v>241.10000000000002</v>
      </c>
      <c r="AA190" s="371">
        <v>211.6</v>
      </c>
      <c r="AB190" s="371"/>
      <c r="AC190" s="371">
        <f t="shared" si="61"/>
        <v>5285.1</v>
      </c>
      <c r="AE190" s="395"/>
      <c r="AF190" s="395" t="s">
        <v>4366</v>
      </c>
      <c r="AG190" s="402" t="s">
        <v>678</v>
      </c>
      <c r="AH190" s="371">
        <f t="shared" si="62"/>
        <v>5285.1</v>
      </c>
      <c r="AI190" s="368">
        <f t="shared" si="63"/>
        <v>4230.2000000000007</v>
      </c>
      <c r="AJ190" s="368">
        <f t="shared" si="64"/>
        <v>1054.9000000000001</v>
      </c>
      <c r="AK190" s="368">
        <f t="shared" si="65"/>
        <v>0</v>
      </c>
      <c r="AL190" s="368">
        <f t="shared" si="66"/>
        <v>0</v>
      </c>
      <c r="AM190" s="371">
        <f t="shared" si="67"/>
        <v>0</v>
      </c>
      <c r="AN190" s="368">
        <f t="shared" si="68"/>
        <v>-5285.1</v>
      </c>
      <c r="AO190" s="368">
        <f t="shared" si="68"/>
        <v>-4230.2000000000007</v>
      </c>
      <c r="AP190" s="368">
        <f t="shared" si="68"/>
        <v>-1054.9000000000001</v>
      </c>
      <c r="AQ190" s="360">
        <f t="shared" si="69"/>
        <v>0</v>
      </c>
      <c r="AR190" s="372">
        <f t="shared" si="55"/>
        <v>0</v>
      </c>
    </row>
    <row r="191" spans="1:44" ht="15.75" x14ac:dyDescent="0.25">
      <c r="A191" s="395"/>
      <c r="B191" s="395" t="s">
        <v>4366</v>
      </c>
      <c r="C191" s="402" t="s">
        <v>679</v>
      </c>
      <c r="D191" s="362"/>
      <c r="E191" s="367"/>
      <c r="F191" s="371"/>
      <c r="G191" s="367"/>
      <c r="H191" s="371"/>
      <c r="I191" s="362"/>
      <c r="J191" s="371"/>
      <c r="K191" s="371"/>
      <c r="L191" s="371"/>
      <c r="M191" s="371"/>
      <c r="N191" s="362"/>
      <c r="O191" s="345"/>
      <c r="P191" s="395"/>
      <c r="Q191" s="395" t="s">
        <v>4366</v>
      </c>
      <c r="R191" s="402" t="s">
        <v>679</v>
      </c>
      <c r="S191" s="371">
        <f t="shared" si="59"/>
        <v>3831.8999999999996</v>
      </c>
      <c r="T191" s="371">
        <v>3831.8999999999996</v>
      </c>
      <c r="U191" s="371">
        <v>2812.3</v>
      </c>
      <c r="V191" s="371"/>
      <c r="W191" s="371"/>
      <c r="X191" s="371">
        <f t="shared" si="60"/>
        <v>993.8</v>
      </c>
      <c r="Y191" s="371">
        <v>993.8</v>
      </c>
      <c r="Z191" s="371">
        <v>218.29999999999998</v>
      </c>
      <c r="AA191" s="371">
        <v>92.7</v>
      </c>
      <c r="AB191" s="371"/>
      <c r="AC191" s="371">
        <f t="shared" si="61"/>
        <v>4825.7</v>
      </c>
      <c r="AE191" s="395"/>
      <c r="AF191" s="395" t="s">
        <v>4366</v>
      </c>
      <c r="AG191" s="402" t="s">
        <v>679</v>
      </c>
      <c r="AH191" s="371">
        <f t="shared" si="62"/>
        <v>4825.7</v>
      </c>
      <c r="AI191" s="368">
        <f t="shared" si="63"/>
        <v>3831.8999999999996</v>
      </c>
      <c r="AJ191" s="368">
        <f t="shared" si="64"/>
        <v>993.8</v>
      </c>
      <c r="AK191" s="368">
        <f t="shared" si="65"/>
        <v>0</v>
      </c>
      <c r="AL191" s="368">
        <f t="shared" si="66"/>
        <v>0</v>
      </c>
      <c r="AM191" s="371">
        <f t="shared" si="67"/>
        <v>0</v>
      </c>
      <c r="AN191" s="368">
        <f t="shared" si="68"/>
        <v>-4825.7</v>
      </c>
      <c r="AO191" s="368">
        <f t="shared" si="68"/>
        <v>-3831.8999999999996</v>
      </c>
      <c r="AP191" s="368">
        <f t="shared" si="68"/>
        <v>-993.8</v>
      </c>
      <c r="AQ191" s="360">
        <f t="shared" si="69"/>
        <v>0</v>
      </c>
      <c r="AR191" s="372">
        <f t="shared" si="55"/>
        <v>0</v>
      </c>
    </row>
    <row r="192" spans="1:44" ht="31.5" x14ac:dyDescent="0.25">
      <c r="A192" s="395"/>
      <c r="B192" s="395" t="s">
        <v>4366</v>
      </c>
      <c r="C192" s="402" t="s">
        <v>680</v>
      </c>
      <c r="D192" s="362"/>
      <c r="E192" s="367"/>
      <c r="F192" s="371"/>
      <c r="G192" s="367"/>
      <c r="H192" s="371"/>
      <c r="I192" s="362"/>
      <c r="J192" s="371"/>
      <c r="K192" s="371"/>
      <c r="L192" s="371"/>
      <c r="M192" s="371"/>
      <c r="N192" s="362"/>
      <c r="O192" s="345"/>
      <c r="P192" s="395"/>
      <c r="Q192" s="395" t="s">
        <v>4366</v>
      </c>
      <c r="R192" s="402" t="s">
        <v>680</v>
      </c>
      <c r="S192" s="371">
        <f t="shared" si="59"/>
        <v>2618</v>
      </c>
      <c r="T192" s="371">
        <v>2618</v>
      </c>
      <c r="U192" s="371">
        <v>1921.5</v>
      </c>
      <c r="V192" s="371"/>
      <c r="W192" s="371"/>
      <c r="X192" s="371">
        <f t="shared" si="60"/>
        <v>809.5</v>
      </c>
      <c r="Y192" s="371">
        <v>809.5</v>
      </c>
      <c r="Z192" s="371">
        <v>149.19999999999999</v>
      </c>
      <c r="AA192" s="371">
        <v>248.2</v>
      </c>
      <c r="AB192" s="371"/>
      <c r="AC192" s="371">
        <f t="shared" si="61"/>
        <v>3427.5</v>
      </c>
      <c r="AE192" s="395"/>
      <c r="AF192" s="395" t="s">
        <v>4366</v>
      </c>
      <c r="AG192" s="402" t="s">
        <v>680</v>
      </c>
      <c r="AH192" s="371">
        <f t="shared" si="62"/>
        <v>3427.5</v>
      </c>
      <c r="AI192" s="368">
        <f t="shared" si="63"/>
        <v>2618</v>
      </c>
      <c r="AJ192" s="368">
        <f t="shared" si="64"/>
        <v>809.5</v>
      </c>
      <c r="AK192" s="368">
        <f t="shared" si="65"/>
        <v>0</v>
      </c>
      <c r="AL192" s="368">
        <f t="shared" si="66"/>
        <v>0</v>
      </c>
      <c r="AM192" s="371">
        <f t="shared" si="67"/>
        <v>0</v>
      </c>
      <c r="AN192" s="368">
        <f t="shared" si="68"/>
        <v>-3427.5</v>
      </c>
      <c r="AO192" s="368">
        <f t="shared" si="68"/>
        <v>-2618</v>
      </c>
      <c r="AP192" s="368">
        <f t="shared" si="68"/>
        <v>-809.5</v>
      </c>
      <c r="AQ192" s="360">
        <f t="shared" si="69"/>
        <v>0</v>
      </c>
      <c r="AR192" s="372">
        <f t="shared" si="55"/>
        <v>0</v>
      </c>
    </row>
    <row r="193" spans="1:44" ht="31.5" x14ac:dyDescent="0.25">
      <c r="A193" s="395"/>
      <c r="B193" s="395" t="s">
        <v>4366</v>
      </c>
      <c r="C193" s="402" t="s">
        <v>681</v>
      </c>
      <c r="D193" s="362"/>
      <c r="E193" s="367"/>
      <c r="F193" s="371"/>
      <c r="G193" s="367"/>
      <c r="H193" s="371"/>
      <c r="I193" s="362"/>
      <c r="J193" s="371"/>
      <c r="K193" s="371"/>
      <c r="L193" s="371"/>
      <c r="M193" s="371"/>
      <c r="N193" s="362"/>
      <c r="O193" s="345"/>
      <c r="P193" s="395"/>
      <c r="Q193" s="395" t="s">
        <v>4366</v>
      </c>
      <c r="R193" s="402" t="s">
        <v>681</v>
      </c>
      <c r="S193" s="371">
        <f t="shared" si="59"/>
        <v>3470.4</v>
      </c>
      <c r="T193" s="371">
        <v>3470.4</v>
      </c>
      <c r="U193" s="371">
        <v>2547.1</v>
      </c>
      <c r="V193" s="371"/>
      <c r="W193" s="371"/>
      <c r="X193" s="371">
        <f t="shared" si="60"/>
        <v>972.40000000000009</v>
      </c>
      <c r="Y193" s="371">
        <v>972.40000000000009</v>
      </c>
      <c r="Z193" s="371">
        <v>197.79999999999998</v>
      </c>
      <c r="AA193" s="371">
        <v>226.8</v>
      </c>
      <c r="AB193" s="371"/>
      <c r="AC193" s="371">
        <f t="shared" si="61"/>
        <v>4442.8</v>
      </c>
      <c r="AE193" s="395"/>
      <c r="AF193" s="395" t="s">
        <v>4366</v>
      </c>
      <c r="AG193" s="402" t="s">
        <v>681</v>
      </c>
      <c r="AH193" s="371">
        <f t="shared" si="62"/>
        <v>4442.8</v>
      </c>
      <c r="AI193" s="368">
        <f t="shared" si="63"/>
        <v>3470.4</v>
      </c>
      <c r="AJ193" s="368">
        <f t="shared" si="64"/>
        <v>972.40000000000009</v>
      </c>
      <c r="AK193" s="368">
        <f t="shared" si="65"/>
        <v>0</v>
      </c>
      <c r="AL193" s="368">
        <f t="shared" si="66"/>
        <v>0</v>
      </c>
      <c r="AM193" s="371">
        <f t="shared" si="67"/>
        <v>0</v>
      </c>
      <c r="AN193" s="368">
        <f t="shared" si="68"/>
        <v>-4442.8</v>
      </c>
      <c r="AO193" s="368">
        <f t="shared" si="68"/>
        <v>-3470.4</v>
      </c>
      <c r="AP193" s="368">
        <f t="shared" si="68"/>
        <v>-972.40000000000009</v>
      </c>
      <c r="AQ193" s="360">
        <f t="shared" si="69"/>
        <v>0</v>
      </c>
      <c r="AR193" s="372">
        <f t="shared" si="55"/>
        <v>0</v>
      </c>
    </row>
    <row r="194" spans="1:44" ht="31.5" x14ac:dyDescent="0.25">
      <c r="A194" s="395"/>
      <c r="B194" s="395" t="s">
        <v>4366</v>
      </c>
      <c r="C194" s="402" t="s">
        <v>682</v>
      </c>
      <c r="D194" s="362"/>
      <c r="E194" s="367"/>
      <c r="F194" s="371"/>
      <c r="G194" s="367"/>
      <c r="H194" s="371"/>
      <c r="I194" s="362"/>
      <c r="J194" s="371"/>
      <c r="K194" s="371"/>
      <c r="L194" s="371"/>
      <c r="M194" s="371"/>
      <c r="N194" s="362"/>
      <c r="O194" s="345"/>
      <c r="P194" s="395"/>
      <c r="Q194" s="395" t="s">
        <v>4366</v>
      </c>
      <c r="R194" s="402" t="s">
        <v>682</v>
      </c>
      <c r="S194" s="371">
        <f t="shared" si="59"/>
        <v>1958.5</v>
      </c>
      <c r="T194" s="371">
        <v>1958.5</v>
      </c>
      <c r="U194" s="371">
        <v>1437.4</v>
      </c>
      <c r="V194" s="371"/>
      <c r="W194" s="371"/>
      <c r="X194" s="371">
        <f t="shared" si="60"/>
        <v>606.19999999999993</v>
      </c>
      <c r="Y194" s="371">
        <v>606.19999999999993</v>
      </c>
      <c r="Z194" s="371">
        <v>111.6</v>
      </c>
      <c r="AA194" s="371">
        <v>113.9</v>
      </c>
      <c r="AB194" s="371"/>
      <c r="AC194" s="371">
        <f t="shared" si="61"/>
        <v>2564.6999999999998</v>
      </c>
      <c r="AE194" s="395"/>
      <c r="AF194" s="395" t="s">
        <v>4366</v>
      </c>
      <c r="AG194" s="402" t="s">
        <v>682</v>
      </c>
      <c r="AH194" s="371">
        <f t="shared" si="62"/>
        <v>2564.6999999999998</v>
      </c>
      <c r="AI194" s="368">
        <f t="shared" si="63"/>
        <v>1958.5</v>
      </c>
      <c r="AJ194" s="368">
        <f t="shared" si="64"/>
        <v>606.19999999999993</v>
      </c>
      <c r="AK194" s="368">
        <f t="shared" si="65"/>
        <v>0</v>
      </c>
      <c r="AL194" s="368">
        <f t="shared" si="66"/>
        <v>0</v>
      </c>
      <c r="AM194" s="371">
        <f t="shared" si="67"/>
        <v>0</v>
      </c>
      <c r="AN194" s="368">
        <f t="shared" si="68"/>
        <v>-2564.6999999999998</v>
      </c>
      <c r="AO194" s="368">
        <f t="shared" si="68"/>
        <v>-1958.5</v>
      </c>
      <c r="AP194" s="368">
        <f t="shared" si="68"/>
        <v>-606.19999999999993</v>
      </c>
      <c r="AQ194" s="360">
        <f t="shared" si="69"/>
        <v>0</v>
      </c>
      <c r="AR194" s="372">
        <f t="shared" si="55"/>
        <v>0</v>
      </c>
    </row>
    <row r="195" spans="1:44" ht="31.5" x14ac:dyDescent="0.25">
      <c r="A195" s="395"/>
      <c r="B195" s="395" t="s">
        <v>4366</v>
      </c>
      <c r="C195" s="402" t="s">
        <v>683</v>
      </c>
      <c r="D195" s="362">
        <f>E195+H195</f>
        <v>1488.2</v>
      </c>
      <c r="E195" s="367">
        <v>1488.2</v>
      </c>
      <c r="F195" s="371">
        <v>1128.4000000000001</v>
      </c>
      <c r="G195" s="367">
        <v>111.3</v>
      </c>
      <c r="H195" s="371"/>
      <c r="I195" s="362">
        <f>J195+M195</f>
        <v>595.19999999999993</v>
      </c>
      <c r="J195" s="371">
        <v>368.49999999999994</v>
      </c>
      <c r="K195" s="371">
        <v>241.4</v>
      </c>
      <c r="L195" s="371">
        <v>66.400000000000006</v>
      </c>
      <c r="M195" s="371">
        <v>226.7</v>
      </c>
      <c r="N195" s="362">
        <f>D195+I195</f>
        <v>2083.4</v>
      </c>
      <c r="O195" s="345"/>
      <c r="P195" s="395"/>
      <c r="Q195" s="395" t="s">
        <v>4366</v>
      </c>
      <c r="R195" s="402" t="s">
        <v>683</v>
      </c>
      <c r="S195" s="371">
        <f t="shared" si="59"/>
        <v>1366.1000000000001</v>
      </c>
      <c r="T195" s="371">
        <v>1366.1000000000001</v>
      </c>
      <c r="U195" s="371">
        <v>1002.5999999999999</v>
      </c>
      <c r="V195" s="371"/>
      <c r="W195" s="371"/>
      <c r="X195" s="371">
        <f t="shared" si="60"/>
        <v>474.70000000000005</v>
      </c>
      <c r="Y195" s="371">
        <v>474.70000000000005</v>
      </c>
      <c r="Z195" s="371">
        <v>77.8</v>
      </c>
      <c r="AA195" s="371">
        <v>191.8</v>
      </c>
      <c r="AB195" s="371"/>
      <c r="AC195" s="371">
        <f t="shared" si="61"/>
        <v>1840.8000000000002</v>
      </c>
      <c r="AE195" s="395"/>
      <c r="AF195" s="395" t="s">
        <v>4366</v>
      </c>
      <c r="AG195" s="402" t="s">
        <v>683</v>
      </c>
      <c r="AH195" s="371">
        <f t="shared" si="62"/>
        <v>1840.8000000000002</v>
      </c>
      <c r="AI195" s="368">
        <f t="shared" si="63"/>
        <v>1366.1000000000001</v>
      </c>
      <c r="AJ195" s="368">
        <f t="shared" si="64"/>
        <v>474.70000000000005</v>
      </c>
      <c r="AK195" s="368">
        <f t="shared" si="65"/>
        <v>2083.4</v>
      </c>
      <c r="AL195" s="368">
        <f t="shared" si="66"/>
        <v>1488.2</v>
      </c>
      <c r="AM195" s="371">
        <f t="shared" si="67"/>
        <v>595.19999999999993</v>
      </c>
      <c r="AN195" s="368">
        <f t="shared" si="68"/>
        <v>242.59999999999991</v>
      </c>
      <c r="AO195" s="368">
        <f t="shared" si="68"/>
        <v>122.09999999999991</v>
      </c>
      <c r="AP195" s="368">
        <f t="shared" si="68"/>
        <v>120.49999999999989</v>
      </c>
      <c r="AQ195" s="360">
        <f t="shared" si="69"/>
        <v>22.6</v>
      </c>
      <c r="AR195" s="372">
        <f t="shared" ref="AR195:AR258" si="70">E195+AQ195</f>
        <v>1510.8</v>
      </c>
    </row>
    <row r="196" spans="1:44" ht="31.5" x14ac:dyDescent="0.25">
      <c r="A196" s="395"/>
      <c r="B196" s="395" t="s">
        <v>4366</v>
      </c>
      <c r="C196" s="402" t="s">
        <v>684</v>
      </c>
      <c r="D196" s="362">
        <f>E196+H196</f>
        <v>2273.6</v>
      </c>
      <c r="E196" s="367">
        <v>2273.6</v>
      </c>
      <c r="F196" s="371">
        <v>1750.9</v>
      </c>
      <c r="G196" s="367">
        <v>137.19999999999999</v>
      </c>
      <c r="H196" s="371"/>
      <c r="I196" s="362">
        <f>J196+M196</f>
        <v>814</v>
      </c>
      <c r="J196" s="371">
        <v>561.29999999999995</v>
      </c>
      <c r="K196" s="371">
        <v>374.6</v>
      </c>
      <c r="L196" s="371">
        <v>72.599999999999994</v>
      </c>
      <c r="M196" s="371">
        <v>252.7</v>
      </c>
      <c r="N196" s="362">
        <f>D196+I196</f>
        <v>3087.6</v>
      </c>
      <c r="O196" s="345"/>
      <c r="P196" s="395"/>
      <c r="Q196" s="395" t="s">
        <v>4366</v>
      </c>
      <c r="R196" s="402" t="s">
        <v>684</v>
      </c>
      <c r="S196" s="371">
        <f t="shared" ref="S196:S259" si="71">T196+W196</f>
        <v>1331.3</v>
      </c>
      <c r="T196" s="371">
        <v>1331.3</v>
      </c>
      <c r="U196" s="371">
        <v>977.1</v>
      </c>
      <c r="V196" s="371"/>
      <c r="W196" s="371"/>
      <c r="X196" s="371">
        <f t="shared" ref="X196:X259" si="72">Y196+AB196</f>
        <v>426.5</v>
      </c>
      <c r="Y196" s="371">
        <v>426.5</v>
      </c>
      <c r="Z196" s="371">
        <v>75.8</v>
      </c>
      <c r="AA196" s="371">
        <v>123.6</v>
      </c>
      <c r="AB196" s="371"/>
      <c r="AC196" s="371">
        <f t="shared" ref="AC196:AC259" si="73">S196+X196</f>
        <v>1757.8</v>
      </c>
      <c r="AE196" s="395"/>
      <c r="AF196" s="395" t="s">
        <v>4366</v>
      </c>
      <c r="AG196" s="402" t="s">
        <v>684</v>
      </c>
      <c r="AH196" s="371">
        <f t="shared" ref="AH196:AH259" si="74">AC196</f>
        <v>1757.8</v>
      </c>
      <c r="AI196" s="368">
        <f t="shared" ref="AI196:AI259" si="75">S196</f>
        <v>1331.3</v>
      </c>
      <c r="AJ196" s="368">
        <f t="shared" ref="AJ196:AJ259" si="76">X196</f>
        <v>426.5</v>
      </c>
      <c r="AK196" s="368">
        <f t="shared" ref="AK196:AK259" si="77">N196</f>
        <v>3087.6</v>
      </c>
      <c r="AL196" s="368">
        <f t="shared" ref="AL196:AL259" si="78">D196</f>
        <v>2273.6</v>
      </c>
      <c r="AM196" s="371">
        <f t="shared" ref="AM196:AM259" si="79">I196</f>
        <v>814</v>
      </c>
      <c r="AN196" s="368">
        <f t="shared" ref="AN196:AP259" si="80">AK196-AH196</f>
        <v>1329.8</v>
      </c>
      <c r="AO196" s="368">
        <f t="shared" si="80"/>
        <v>942.3</v>
      </c>
      <c r="AP196" s="368">
        <f t="shared" si="80"/>
        <v>387.5</v>
      </c>
      <c r="AQ196" s="360">
        <f t="shared" ref="AQ196:AQ259" si="81">ROUND(F196*0.02,1)</f>
        <v>35</v>
      </c>
      <c r="AR196" s="372">
        <f t="shared" si="70"/>
        <v>2308.6</v>
      </c>
    </row>
    <row r="197" spans="1:44" ht="31.5" x14ac:dyDescent="0.25">
      <c r="A197" s="395"/>
      <c r="B197" s="395" t="s">
        <v>4366</v>
      </c>
      <c r="C197" s="402" t="s">
        <v>685</v>
      </c>
      <c r="D197" s="362">
        <f>E197+H197</f>
        <v>4763</v>
      </c>
      <c r="E197" s="367">
        <v>4763</v>
      </c>
      <c r="F197" s="371">
        <v>3658.8</v>
      </c>
      <c r="G197" s="367">
        <v>298.5</v>
      </c>
      <c r="H197" s="371"/>
      <c r="I197" s="362">
        <f>J197+M197</f>
        <v>1986.1</v>
      </c>
      <c r="J197" s="371">
        <v>1876.1</v>
      </c>
      <c r="K197" s="371">
        <v>782.9</v>
      </c>
      <c r="L197" s="371">
        <v>192.4</v>
      </c>
      <c r="M197" s="371">
        <v>110</v>
      </c>
      <c r="N197" s="362">
        <f>D197+I197</f>
        <v>6749.1</v>
      </c>
      <c r="O197" s="345"/>
      <c r="P197" s="395"/>
      <c r="Q197" s="395" t="s">
        <v>4366</v>
      </c>
      <c r="R197" s="402" t="s">
        <v>685</v>
      </c>
      <c r="S197" s="371">
        <f t="shared" si="71"/>
        <v>3769.9</v>
      </c>
      <c r="T197" s="371">
        <v>3769.9</v>
      </c>
      <c r="U197" s="371">
        <v>2766.9</v>
      </c>
      <c r="V197" s="371"/>
      <c r="W197" s="371"/>
      <c r="X197" s="371">
        <f t="shared" si="72"/>
        <v>1358.5000000000002</v>
      </c>
      <c r="Y197" s="371">
        <v>1358.5000000000002</v>
      </c>
      <c r="Z197" s="371">
        <v>214.79999999999998</v>
      </c>
      <c r="AA197" s="371">
        <v>231.5</v>
      </c>
      <c r="AB197" s="371"/>
      <c r="AC197" s="371">
        <f t="shared" si="73"/>
        <v>5128.4000000000005</v>
      </c>
      <c r="AE197" s="395"/>
      <c r="AF197" s="395" t="s">
        <v>4366</v>
      </c>
      <c r="AG197" s="402" t="s">
        <v>685</v>
      </c>
      <c r="AH197" s="371">
        <f t="shared" si="74"/>
        <v>5128.4000000000005</v>
      </c>
      <c r="AI197" s="368">
        <f t="shared" si="75"/>
        <v>3769.9</v>
      </c>
      <c r="AJ197" s="368">
        <f t="shared" si="76"/>
        <v>1358.5000000000002</v>
      </c>
      <c r="AK197" s="368">
        <f t="shared" si="77"/>
        <v>6749.1</v>
      </c>
      <c r="AL197" s="368">
        <f t="shared" si="78"/>
        <v>4763</v>
      </c>
      <c r="AM197" s="371">
        <f t="shared" si="79"/>
        <v>1986.1</v>
      </c>
      <c r="AN197" s="368">
        <f t="shared" si="80"/>
        <v>1620.6999999999998</v>
      </c>
      <c r="AO197" s="368">
        <f t="shared" si="80"/>
        <v>993.09999999999991</v>
      </c>
      <c r="AP197" s="368">
        <f t="shared" si="80"/>
        <v>627.59999999999968</v>
      </c>
      <c r="AQ197" s="360">
        <f t="shared" si="81"/>
        <v>73.2</v>
      </c>
      <c r="AR197" s="372">
        <f t="shared" si="70"/>
        <v>4836.2</v>
      </c>
    </row>
    <row r="198" spans="1:44" ht="31.5" x14ac:dyDescent="0.25">
      <c r="A198" s="395"/>
      <c r="B198" s="395" t="s">
        <v>4366</v>
      </c>
      <c r="C198" s="402" t="s">
        <v>686</v>
      </c>
      <c r="D198" s="362">
        <f>E198+H198</f>
        <v>1793.3</v>
      </c>
      <c r="E198" s="367">
        <v>1793.3</v>
      </c>
      <c r="F198" s="371">
        <v>1470</v>
      </c>
      <c r="G198" s="367"/>
      <c r="H198" s="371"/>
      <c r="I198" s="362">
        <f>J198+M198</f>
        <v>951.09999999999991</v>
      </c>
      <c r="J198" s="371">
        <v>905.09999999999991</v>
      </c>
      <c r="K198" s="371">
        <v>314.5</v>
      </c>
      <c r="L198" s="371">
        <v>141.4</v>
      </c>
      <c r="M198" s="371">
        <v>46</v>
      </c>
      <c r="N198" s="362">
        <f>D198+I198</f>
        <v>2744.3999999999996</v>
      </c>
      <c r="O198" s="345"/>
      <c r="P198" s="395"/>
      <c r="Q198" s="395" t="s">
        <v>4366</v>
      </c>
      <c r="R198" s="402" t="s">
        <v>686</v>
      </c>
      <c r="S198" s="371">
        <f t="shared" si="71"/>
        <v>1772.2</v>
      </c>
      <c r="T198" s="371">
        <v>1772.2</v>
      </c>
      <c r="U198" s="371">
        <v>1300.6999999999998</v>
      </c>
      <c r="V198" s="371"/>
      <c r="W198" s="371"/>
      <c r="X198" s="371">
        <f t="shared" si="72"/>
        <v>692.8</v>
      </c>
      <c r="Y198" s="371">
        <v>692.8</v>
      </c>
      <c r="Z198" s="371">
        <v>101</v>
      </c>
      <c r="AA198" s="371">
        <v>107.9</v>
      </c>
      <c r="AB198" s="371"/>
      <c r="AC198" s="371">
        <f t="shared" si="73"/>
        <v>2465</v>
      </c>
      <c r="AE198" s="395"/>
      <c r="AF198" s="395" t="s">
        <v>4366</v>
      </c>
      <c r="AG198" s="402" t="s">
        <v>686</v>
      </c>
      <c r="AH198" s="371">
        <f t="shared" si="74"/>
        <v>2465</v>
      </c>
      <c r="AI198" s="368">
        <f t="shared" si="75"/>
        <v>1772.2</v>
      </c>
      <c r="AJ198" s="368">
        <f t="shared" si="76"/>
        <v>692.8</v>
      </c>
      <c r="AK198" s="368">
        <f t="shared" si="77"/>
        <v>2744.3999999999996</v>
      </c>
      <c r="AL198" s="368">
        <f t="shared" si="78"/>
        <v>1793.3</v>
      </c>
      <c r="AM198" s="371">
        <f t="shared" si="79"/>
        <v>951.09999999999991</v>
      </c>
      <c r="AN198" s="368">
        <f t="shared" si="80"/>
        <v>279.39999999999964</v>
      </c>
      <c r="AO198" s="368">
        <f t="shared" si="80"/>
        <v>21.099999999999909</v>
      </c>
      <c r="AP198" s="368">
        <f t="shared" si="80"/>
        <v>258.29999999999995</v>
      </c>
      <c r="AQ198" s="360">
        <f t="shared" si="81"/>
        <v>29.4</v>
      </c>
      <c r="AR198" s="372">
        <f t="shared" si="70"/>
        <v>1822.7</v>
      </c>
    </row>
    <row r="199" spans="1:44" ht="31.5" x14ac:dyDescent="0.25">
      <c r="A199" s="395"/>
      <c r="B199" s="395" t="s">
        <v>4366</v>
      </c>
      <c r="C199" s="402" t="s">
        <v>687</v>
      </c>
      <c r="D199" s="362"/>
      <c r="E199" s="367"/>
      <c r="F199" s="371"/>
      <c r="G199" s="367"/>
      <c r="H199" s="371"/>
      <c r="I199" s="362"/>
      <c r="J199" s="371"/>
      <c r="K199" s="371"/>
      <c r="L199" s="371"/>
      <c r="M199" s="371"/>
      <c r="N199" s="362"/>
      <c r="O199" s="345"/>
      <c r="P199" s="395"/>
      <c r="Q199" s="395" t="s">
        <v>4366</v>
      </c>
      <c r="R199" s="402" t="s">
        <v>687</v>
      </c>
      <c r="S199" s="371">
        <f t="shared" si="71"/>
        <v>3318.2</v>
      </c>
      <c r="T199" s="371">
        <v>3318.2</v>
      </c>
      <c r="U199" s="371">
        <v>2435.3000000000002</v>
      </c>
      <c r="V199" s="371"/>
      <c r="W199" s="371"/>
      <c r="X199" s="371">
        <f t="shared" si="72"/>
        <v>878.1</v>
      </c>
      <c r="Y199" s="371">
        <v>878.1</v>
      </c>
      <c r="Z199" s="371">
        <v>189.1</v>
      </c>
      <c r="AA199" s="371">
        <v>174.5</v>
      </c>
      <c r="AB199" s="371"/>
      <c r="AC199" s="371">
        <f t="shared" si="73"/>
        <v>4196.3</v>
      </c>
      <c r="AE199" s="395"/>
      <c r="AF199" s="395" t="s">
        <v>4366</v>
      </c>
      <c r="AG199" s="402" t="s">
        <v>687</v>
      </c>
      <c r="AH199" s="371">
        <f t="shared" si="74"/>
        <v>4196.3</v>
      </c>
      <c r="AI199" s="368">
        <f t="shared" si="75"/>
        <v>3318.2</v>
      </c>
      <c r="AJ199" s="368">
        <f t="shared" si="76"/>
        <v>878.1</v>
      </c>
      <c r="AK199" s="368">
        <f t="shared" si="77"/>
        <v>0</v>
      </c>
      <c r="AL199" s="368">
        <f t="shared" si="78"/>
        <v>0</v>
      </c>
      <c r="AM199" s="371">
        <f t="shared" si="79"/>
        <v>0</v>
      </c>
      <c r="AN199" s="368">
        <f t="shared" si="80"/>
        <v>-4196.3</v>
      </c>
      <c r="AO199" s="368">
        <f t="shared" si="80"/>
        <v>-3318.2</v>
      </c>
      <c r="AP199" s="368">
        <f t="shared" si="80"/>
        <v>-878.1</v>
      </c>
      <c r="AQ199" s="360">
        <f t="shared" si="81"/>
        <v>0</v>
      </c>
      <c r="AR199" s="372">
        <f t="shared" si="70"/>
        <v>0</v>
      </c>
    </row>
    <row r="200" spans="1:44" ht="31.5" x14ac:dyDescent="0.25">
      <c r="A200" s="395"/>
      <c r="B200" s="395" t="s">
        <v>4366</v>
      </c>
      <c r="C200" s="402" t="s">
        <v>688</v>
      </c>
      <c r="D200" s="362">
        <f>E200+H200</f>
        <v>3711.9</v>
      </c>
      <c r="E200" s="367">
        <v>3711.9</v>
      </c>
      <c r="F200" s="371">
        <v>2775.7</v>
      </c>
      <c r="G200" s="367">
        <v>324.60000000000002</v>
      </c>
      <c r="H200" s="371"/>
      <c r="I200" s="362">
        <f>J200+M200</f>
        <v>1299.6999999999998</v>
      </c>
      <c r="J200" s="371">
        <v>1208.6999999999998</v>
      </c>
      <c r="K200" s="371">
        <v>593.9</v>
      </c>
      <c r="L200" s="371">
        <v>220.8</v>
      </c>
      <c r="M200" s="371">
        <v>91</v>
      </c>
      <c r="N200" s="362">
        <f>D200+I200</f>
        <v>5011.6000000000004</v>
      </c>
      <c r="O200" s="345"/>
      <c r="P200" s="395"/>
      <c r="Q200" s="395" t="s">
        <v>4366</v>
      </c>
      <c r="R200" s="402" t="s">
        <v>688</v>
      </c>
      <c r="S200" s="371">
        <f t="shared" si="71"/>
        <v>3142.9</v>
      </c>
      <c r="T200" s="371">
        <v>3142.9</v>
      </c>
      <c r="U200" s="371">
        <v>2306.6999999999998</v>
      </c>
      <c r="V200" s="371"/>
      <c r="W200" s="371"/>
      <c r="X200" s="371">
        <f t="shared" si="72"/>
        <v>966.5</v>
      </c>
      <c r="Y200" s="371">
        <v>966.5</v>
      </c>
      <c r="Z200" s="371">
        <v>179.10000000000002</v>
      </c>
      <c r="AA200" s="371">
        <v>362.7</v>
      </c>
      <c r="AB200" s="371"/>
      <c r="AC200" s="371">
        <f t="shared" si="73"/>
        <v>4109.3999999999996</v>
      </c>
      <c r="AE200" s="395"/>
      <c r="AF200" s="395" t="s">
        <v>4366</v>
      </c>
      <c r="AG200" s="402" t="s">
        <v>688</v>
      </c>
      <c r="AH200" s="371">
        <f t="shared" si="74"/>
        <v>4109.3999999999996</v>
      </c>
      <c r="AI200" s="368">
        <f t="shared" si="75"/>
        <v>3142.9</v>
      </c>
      <c r="AJ200" s="368">
        <f t="shared" si="76"/>
        <v>966.5</v>
      </c>
      <c r="AK200" s="368">
        <f t="shared" si="77"/>
        <v>5011.6000000000004</v>
      </c>
      <c r="AL200" s="368">
        <f t="shared" si="78"/>
        <v>3711.9</v>
      </c>
      <c r="AM200" s="371">
        <f t="shared" si="79"/>
        <v>1299.6999999999998</v>
      </c>
      <c r="AN200" s="368">
        <f t="shared" si="80"/>
        <v>902.20000000000073</v>
      </c>
      <c r="AO200" s="368">
        <f t="shared" si="80"/>
        <v>569</v>
      </c>
      <c r="AP200" s="368">
        <f t="shared" si="80"/>
        <v>333.19999999999982</v>
      </c>
      <c r="AQ200" s="360">
        <f t="shared" si="81"/>
        <v>55.5</v>
      </c>
      <c r="AR200" s="372">
        <f t="shared" si="70"/>
        <v>3767.4</v>
      </c>
    </row>
    <row r="201" spans="1:44" ht="31.5" x14ac:dyDescent="0.25">
      <c r="A201" s="395"/>
      <c r="B201" s="395" t="s">
        <v>4366</v>
      </c>
      <c r="C201" s="402" t="s">
        <v>689</v>
      </c>
      <c r="D201" s="362"/>
      <c r="E201" s="367"/>
      <c r="F201" s="371"/>
      <c r="G201" s="367"/>
      <c r="H201" s="371"/>
      <c r="I201" s="362"/>
      <c r="J201" s="371"/>
      <c r="K201" s="371"/>
      <c r="L201" s="371"/>
      <c r="M201" s="371"/>
      <c r="N201" s="362"/>
      <c r="O201" s="345"/>
      <c r="P201" s="395"/>
      <c r="Q201" s="395" t="s">
        <v>4366</v>
      </c>
      <c r="R201" s="402" t="s">
        <v>689</v>
      </c>
      <c r="S201" s="371">
        <f t="shared" si="71"/>
        <v>3829.8</v>
      </c>
      <c r="T201" s="371">
        <v>3829.8</v>
      </c>
      <c r="U201" s="371">
        <v>2810.9000000000005</v>
      </c>
      <c r="V201" s="371"/>
      <c r="W201" s="371"/>
      <c r="X201" s="371">
        <f t="shared" si="72"/>
        <v>1492.5</v>
      </c>
      <c r="Y201" s="371">
        <v>1492.5</v>
      </c>
      <c r="Z201" s="371">
        <v>218.2</v>
      </c>
      <c r="AA201" s="371">
        <v>127.5</v>
      </c>
      <c r="AB201" s="371"/>
      <c r="AC201" s="371">
        <f t="shared" si="73"/>
        <v>5322.3</v>
      </c>
      <c r="AE201" s="395"/>
      <c r="AF201" s="395" t="s">
        <v>4366</v>
      </c>
      <c r="AG201" s="402" t="s">
        <v>689</v>
      </c>
      <c r="AH201" s="371">
        <f t="shared" si="74"/>
        <v>5322.3</v>
      </c>
      <c r="AI201" s="368">
        <f t="shared" si="75"/>
        <v>3829.8</v>
      </c>
      <c r="AJ201" s="368">
        <f t="shared" si="76"/>
        <v>1492.5</v>
      </c>
      <c r="AK201" s="368">
        <f t="shared" si="77"/>
        <v>0</v>
      </c>
      <c r="AL201" s="368">
        <f t="shared" si="78"/>
        <v>0</v>
      </c>
      <c r="AM201" s="371">
        <f t="shared" si="79"/>
        <v>0</v>
      </c>
      <c r="AN201" s="368">
        <f t="shared" si="80"/>
        <v>-5322.3</v>
      </c>
      <c r="AO201" s="368">
        <f t="shared" si="80"/>
        <v>-3829.8</v>
      </c>
      <c r="AP201" s="368">
        <f t="shared" si="80"/>
        <v>-1492.5</v>
      </c>
      <c r="AQ201" s="360">
        <f t="shared" si="81"/>
        <v>0</v>
      </c>
      <c r="AR201" s="372">
        <f t="shared" si="70"/>
        <v>0</v>
      </c>
    </row>
    <row r="202" spans="1:44" ht="31.5" x14ac:dyDescent="0.25">
      <c r="A202" s="395"/>
      <c r="B202" s="395" t="s">
        <v>4366</v>
      </c>
      <c r="C202" s="402" t="s">
        <v>690</v>
      </c>
      <c r="D202" s="362">
        <f>E202+H202</f>
        <v>4513.1000000000004</v>
      </c>
      <c r="E202" s="367">
        <v>4513.1000000000004</v>
      </c>
      <c r="F202" s="371">
        <v>3699.4</v>
      </c>
      <c r="G202" s="367"/>
      <c r="H202" s="371"/>
      <c r="I202" s="362">
        <f>J202+M202</f>
        <v>2224</v>
      </c>
      <c r="J202" s="371">
        <v>1983.9999999999998</v>
      </c>
      <c r="K202" s="371">
        <v>791.5</v>
      </c>
      <c r="L202" s="371">
        <v>129.1</v>
      </c>
      <c r="M202" s="371">
        <v>240</v>
      </c>
      <c r="N202" s="362">
        <f>D202+I202</f>
        <v>6737.1</v>
      </c>
      <c r="O202" s="345"/>
      <c r="P202" s="395"/>
      <c r="Q202" s="395" t="s">
        <v>4366</v>
      </c>
      <c r="R202" s="402" t="s">
        <v>690</v>
      </c>
      <c r="S202" s="371">
        <f t="shared" si="71"/>
        <v>3059.5</v>
      </c>
      <c r="T202" s="371">
        <v>3059.5</v>
      </c>
      <c r="U202" s="371">
        <v>2245.5</v>
      </c>
      <c r="V202" s="371"/>
      <c r="W202" s="371"/>
      <c r="X202" s="371">
        <f t="shared" si="72"/>
        <v>660.8</v>
      </c>
      <c r="Y202" s="371">
        <v>660.8</v>
      </c>
      <c r="Z202" s="371">
        <v>174.3</v>
      </c>
      <c r="AA202" s="371">
        <v>92.6</v>
      </c>
      <c r="AB202" s="371"/>
      <c r="AC202" s="371">
        <f t="shared" si="73"/>
        <v>3720.3</v>
      </c>
      <c r="AE202" s="395"/>
      <c r="AF202" s="395" t="s">
        <v>4366</v>
      </c>
      <c r="AG202" s="402" t="s">
        <v>690</v>
      </c>
      <c r="AH202" s="371">
        <f t="shared" si="74"/>
        <v>3720.3</v>
      </c>
      <c r="AI202" s="368">
        <f t="shared" si="75"/>
        <v>3059.5</v>
      </c>
      <c r="AJ202" s="368">
        <f t="shared" si="76"/>
        <v>660.8</v>
      </c>
      <c r="AK202" s="368">
        <f t="shared" si="77"/>
        <v>6737.1</v>
      </c>
      <c r="AL202" s="368">
        <f t="shared" si="78"/>
        <v>4513.1000000000004</v>
      </c>
      <c r="AM202" s="371">
        <f t="shared" si="79"/>
        <v>2224</v>
      </c>
      <c r="AN202" s="368">
        <f t="shared" si="80"/>
        <v>3016.8</v>
      </c>
      <c r="AO202" s="368">
        <f t="shared" si="80"/>
        <v>1453.6000000000004</v>
      </c>
      <c r="AP202" s="368">
        <f t="shared" si="80"/>
        <v>1563.2</v>
      </c>
      <c r="AQ202" s="360">
        <f t="shared" si="81"/>
        <v>74</v>
      </c>
      <c r="AR202" s="372">
        <f t="shared" si="70"/>
        <v>4587.1000000000004</v>
      </c>
    </row>
    <row r="203" spans="1:44" ht="31.5" x14ac:dyDescent="0.25">
      <c r="A203" s="395"/>
      <c r="B203" s="395" t="s">
        <v>4366</v>
      </c>
      <c r="C203" s="402" t="s">
        <v>691</v>
      </c>
      <c r="D203" s="362">
        <f>E203+H203</f>
        <v>34863</v>
      </c>
      <c r="E203" s="367">
        <v>34863</v>
      </c>
      <c r="F203" s="371">
        <v>28023.9</v>
      </c>
      <c r="G203" s="367">
        <v>672.9</v>
      </c>
      <c r="H203" s="371"/>
      <c r="I203" s="362">
        <f>J203+M203</f>
        <v>9774.7000000000007</v>
      </c>
      <c r="J203" s="371">
        <v>9405.7000000000007</v>
      </c>
      <c r="K203" s="371">
        <v>5996.5</v>
      </c>
      <c r="L203" s="371">
        <v>476.1</v>
      </c>
      <c r="M203" s="371">
        <v>369</v>
      </c>
      <c r="N203" s="362">
        <f>D203+I203</f>
        <v>44637.7</v>
      </c>
      <c r="O203" s="345"/>
      <c r="P203" s="395"/>
      <c r="Q203" s="395" t="s">
        <v>4366</v>
      </c>
      <c r="R203" s="402" t="s">
        <v>691</v>
      </c>
      <c r="S203" s="371">
        <f t="shared" si="71"/>
        <v>6684.1</v>
      </c>
      <c r="T203" s="371">
        <v>6684.1</v>
      </c>
      <c r="U203" s="371">
        <v>4905.7</v>
      </c>
      <c r="V203" s="371"/>
      <c r="W203" s="371"/>
      <c r="X203" s="371">
        <f t="shared" si="72"/>
        <v>2300.1000000000004</v>
      </c>
      <c r="Y203" s="371">
        <v>2300.1000000000004</v>
      </c>
      <c r="Z203" s="371">
        <v>380.9</v>
      </c>
      <c r="AA203" s="371">
        <v>639.4</v>
      </c>
      <c r="AB203" s="371"/>
      <c r="AC203" s="371">
        <f t="shared" si="73"/>
        <v>8984.2000000000007</v>
      </c>
      <c r="AE203" s="395"/>
      <c r="AF203" s="395" t="s">
        <v>4366</v>
      </c>
      <c r="AG203" s="402" t="s">
        <v>691</v>
      </c>
      <c r="AH203" s="371">
        <f t="shared" si="74"/>
        <v>8984.2000000000007</v>
      </c>
      <c r="AI203" s="368">
        <f t="shared" si="75"/>
        <v>6684.1</v>
      </c>
      <c r="AJ203" s="368">
        <f t="shared" si="76"/>
        <v>2300.1000000000004</v>
      </c>
      <c r="AK203" s="368">
        <f t="shared" si="77"/>
        <v>44637.7</v>
      </c>
      <c r="AL203" s="368">
        <f t="shared" si="78"/>
        <v>34863</v>
      </c>
      <c r="AM203" s="371">
        <f t="shared" si="79"/>
        <v>9774.7000000000007</v>
      </c>
      <c r="AN203" s="368">
        <f t="shared" si="80"/>
        <v>35653.5</v>
      </c>
      <c r="AO203" s="368">
        <f t="shared" si="80"/>
        <v>28178.9</v>
      </c>
      <c r="AP203" s="368">
        <f t="shared" si="80"/>
        <v>7474.6</v>
      </c>
      <c r="AQ203" s="360">
        <f t="shared" si="81"/>
        <v>560.5</v>
      </c>
      <c r="AR203" s="372">
        <f t="shared" si="70"/>
        <v>35423.5</v>
      </c>
    </row>
    <row r="204" spans="1:44" ht="31.5" x14ac:dyDescent="0.25">
      <c r="A204" s="395"/>
      <c r="B204" s="395" t="s">
        <v>4366</v>
      </c>
      <c r="C204" s="402" t="s">
        <v>692</v>
      </c>
      <c r="D204" s="362"/>
      <c r="E204" s="367"/>
      <c r="F204" s="371"/>
      <c r="G204" s="367"/>
      <c r="H204" s="371"/>
      <c r="I204" s="362"/>
      <c r="J204" s="371"/>
      <c r="K204" s="371"/>
      <c r="L204" s="371"/>
      <c r="M204" s="371"/>
      <c r="N204" s="362"/>
      <c r="O204" s="345"/>
      <c r="P204" s="395"/>
      <c r="Q204" s="395" t="s">
        <v>4366</v>
      </c>
      <c r="R204" s="402" t="s">
        <v>692</v>
      </c>
      <c r="S204" s="371">
        <f t="shared" si="71"/>
        <v>2799.5</v>
      </c>
      <c r="T204" s="371">
        <v>2799.5</v>
      </c>
      <c r="U204" s="371">
        <v>2054.7000000000003</v>
      </c>
      <c r="V204" s="371"/>
      <c r="W204" s="371"/>
      <c r="X204" s="371">
        <f t="shared" si="72"/>
        <v>1211</v>
      </c>
      <c r="Y204" s="371">
        <v>1211</v>
      </c>
      <c r="Z204" s="371">
        <v>159.5</v>
      </c>
      <c r="AA204" s="371">
        <v>228.7</v>
      </c>
      <c r="AB204" s="371"/>
      <c r="AC204" s="371">
        <f t="shared" si="73"/>
        <v>4010.5</v>
      </c>
      <c r="AE204" s="395"/>
      <c r="AF204" s="395" t="s">
        <v>4366</v>
      </c>
      <c r="AG204" s="402" t="s">
        <v>692</v>
      </c>
      <c r="AH204" s="371">
        <f t="shared" si="74"/>
        <v>4010.5</v>
      </c>
      <c r="AI204" s="368">
        <f t="shared" si="75"/>
        <v>2799.5</v>
      </c>
      <c r="AJ204" s="368">
        <f t="shared" si="76"/>
        <v>1211</v>
      </c>
      <c r="AK204" s="368">
        <f t="shared" si="77"/>
        <v>0</v>
      </c>
      <c r="AL204" s="368">
        <f t="shared" si="78"/>
        <v>0</v>
      </c>
      <c r="AM204" s="371">
        <f t="shared" si="79"/>
        <v>0</v>
      </c>
      <c r="AN204" s="368">
        <f t="shared" si="80"/>
        <v>-4010.5</v>
      </c>
      <c r="AO204" s="368">
        <f t="shared" si="80"/>
        <v>-2799.5</v>
      </c>
      <c r="AP204" s="368">
        <f t="shared" si="80"/>
        <v>-1211</v>
      </c>
      <c r="AQ204" s="360">
        <f t="shared" si="81"/>
        <v>0</v>
      </c>
      <c r="AR204" s="372">
        <f t="shared" si="70"/>
        <v>0</v>
      </c>
    </row>
    <row r="205" spans="1:44" ht="15.75" customHeight="1" x14ac:dyDescent="0.25">
      <c r="A205" s="395"/>
      <c r="B205" s="395" t="s">
        <v>4366</v>
      </c>
      <c r="C205" s="402" t="s">
        <v>693</v>
      </c>
      <c r="D205" s="362"/>
      <c r="E205" s="367"/>
      <c r="F205" s="371"/>
      <c r="G205" s="367"/>
      <c r="H205" s="371"/>
      <c r="I205" s="362"/>
      <c r="J205" s="371"/>
      <c r="K205" s="371"/>
      <c r="L205" s="371"/>
      <c r="M205" s="371"/>
      <c r="N205" s="362"/>
      <c r="O205" s="345"/>
      <c r="P205" s="395"/>
      <c r="Q205" s="395" t="s">
        <v>4366</v>
      </c>
      <c r="R205" s="402" t="s">
        <v>693</v>
      </c>
      <c r="S205" s="371">
        <f t="shared" si="71"/>
        <v>2953</v>
      </c>
      <c r="T205" s="371">
        <v>2953</v>
      </c>
      <c r="U205" s="371">
        <v>2167.2999999999997</v>
      </c>
      <c r="V205" s="371"/>
      <c r="W205" s="371"/>
      <c r="X205" s="371">
        <f t="shared" si="72"/>
        <v>883.5</v>
      </c>
      <c r="Y205" s="371">
        <v>883.5</v>
      </c>
      <c r="Z205" s="371">
        <v>168.3</v>
      </c>
      <c r="AA205" s="371">
        <v>173.8</v>
      </c>
      <c r="AB205" s="371"/>
      <c r="AC205" s="371">
        <f t="shared" si="73"/>
        <v>3836.5</v>
      </c>
      <c r="AE205" s="395"/>
      <c r="AF205" s="395" t="s">
        <v>4366</v>
      </c>
      <c r="AG205" s="402" t="s">
        <v>693</v>
      </c>
      <c r="AH205" s="371">
        <f t="shared" si="74"/>
        <v>3836.5</v>
      </c>
      <c r="AI205" s="368">
        <f t="shared" si="75"/>
        <v>2953</v>
      </c>
      <c r="AJ205" s="368">
        <f t="shared" si="76"/>
        <v>883.5</v>
      </c>
      <c r="AK205" s="368">
        <f t="shared" si="77"/>
        <v>0</v>
      </c>
      <c r="AL205" s="368">
        <f t="shared" si="78"/>
        <v>0</v>
      </c>
      <c r="AM205" s="371">
        <f t="shared" si="79"/>
        <v>0</v>
      </c>
      <c r="AN205" s="368">
        <f t="shared" si="80"/>
        <v>-3836.5</v>
      </c>
      <c r="AO205" s="368">
        <f t="shared" si="80"/>
        <v>-2953</v>
      </c>
      <c r="AP205" s="368">
        <f t="shared" si="80"/>
        <v>-883.5</v>
      </c>
      <c r="AQ205" s="360">
        <f t="shared" si="81"/>
        <v>0</v>
      </c>
      <c r="AR205" s="372">
        <f t="shared" si="70"/>
        <v>0</v>
      </c>
    </row>
    <row r="206" spans="1:44" ht="31.5" x14ac:dyDescent="0.25">
      <c r="A206" s="395"/>
      <c r="B206" s="395" t="s">
        <v>4366</v>
      </c>
      <c r="C206" s="402" t="s">
        <v>694</v>
      </c>
      <c r="D206" s="362"/>
      <c r="E206" s="367"/>
      <c r="F206" s="371"/>
      <c r="G206" s="367"/>
      <c r="H206" s="371"/>
      <c r="I206" s="362"/>
      <c r="J206" s="371"/>
      <c r="K206" s="371"/>
      <c r="L206" s="371"/>
      <c r="M206" s="371"/>
      <c r="N206" s="362"/>
      <c r="O206" s="345"/>
      <c r="P206" s="395"/>
      <c r="Q206" s="395" t="s">
        <v>4366</v>
      </c>
      <c r="R206" s="402" t="s">
        <v>694</v>
      </c>
      <c r="S206" s="371">
        <f t="shared" si="71"/>
        <v>1982.5</v>
      </c>
      <c r="T206" s="371">
        <v>1982.5</v>
      </c>
      <c r="U206" s="371">
        <v>1455</v>
      </c>
      <c r="V206" s="371"/>
      <c r="W206" s="371"/>
      <c r="X206" s="371">
        <f t="shared" si="72"/>
        <v>719.00000000000011</v>
      </c>
      <c r="Y206" s="371">
        <v>719.00000000000011</v>
      </c>
      <c r="Z206" s="371">
        <v>112.99999999999999</v>
      </c>
      <c r="AA206" s="371">
        <v>121.4</v>
      </c>
      <c r="AB206" s="371"/>
      <c r="AC206" s="371">
        <f t="shared" si="73"/>
        <v>2701.5</v>
      </c>
      <c r="AE206" s="395"/>
      <c r="AF206" s="395" t="s">
        <v>4366</v>
      </c>
      <c r="AG206" s="402" t="s">
        <v>694</v>
      </c>
      <c r="AH206" s="371">
        <f t="shared" si="74"/>
        <v>2701.5</v>
      </c>
      <c r="AI206" s="368">
        <f t="shared" si="75"/>
        <v>1982.5</v>
      </c>
      <c r="AJ206" s="368">
        <f t="shared" si="76"/>
        <v>719.00000000000011</v>
      </c>
      <c r="AK206" s="368">
        <f t="shared" si="77"/>
        <v>0</v>
      </c>
      <c r="AL206" s="368">
        <f t="shared" si="78"/>
        <v>0</v>
      </c>
      <c r="AM206" s="371">
        <f t="shared" si="79"/>
        <v>0</v>
      </c>
      <c r="AN206" s="368">
        <f t="shared" si="80"/>
        <v>-2701.5</v>
      </c>
      <c r="AO206" s="368">
        <f t="shared" si="80"/>
        <v>-1982.5</v>
      </c>
      <c r="AP206" s="368">
        <f t="shared" si="80"/>
        <v>-719.00000000000011</v>
      </c>
      <c r="AQ206" s="360">
        <f t="shared" si="81"/>
        <v>0</v>
      </c>
      <c r="AR206" s="372">
        <f t="shared" si="70"/>
        <v>0</v>
      </c>
    </row>
    <row r="207" spans="1:44" ht="31.5" x14ac:dyDescent="0.25">
      <c r="A207" s="395"/>
      <c r="B207" s="395" t="s">
        <v>4366</v>
      </c>
      <c r="C207" s="402" t="s">
        <v>695</v>
      </c>
      <c r="D207" s="362"/>
      <c r="E207" s="367"/>
      <c r="F207" s="371"/>
      <c r="G207" s="367"/>
      <c r="H207" s="371"/>
      <c r="I207" s="362"/>
      <c r="J207" s="371"/>
      <c r="K207" s="371"/>
      <c r="L207" s="371"/>
      <c r="M207" s="371"/>
      <c r="N207" s="362"/>
      <c r="O207" s="345"/>
      <c r="P207" s="395"/>
      <c r="Q207" s="395" t="s">
        <v>4366</v>
      </c>
      <c r="R207" s="402" t="s">
        <v>695</v>
      </c>
      <c r="S207" s="371">
        <f t="shared" si="71"/>
        <v>1592</v>
      </c>
      <c r="T207" s="371">
        <v>1592</v>
      </c>
      <c r="U207" s="371">
        <v>1168.3999999999999</v>
      </c>
      <c r="V207" s="371"/>
      <c r="W207" s="371"/>
      <c r="X207" s="371">
        <f t="shared" si="72"/>
        <v>648.79999999999995</v>
      </c>
      <c r="Y207" s="371">
        <v>648.79999999999995</v>
      </c>
      <c r="Z207" s="371">
        <v>90.7</v>
      </c>
      <c r="AA207" s="371">
        <v>109.1</v>
      </c>
      <c r="AB207" s="371"/>
      <c r="AC207" s="371">
        <f t="shared" si="73"/>
        <v>2240.8000000000002</v>
      </c>
      <c r="AE207" s="395"/>
      <c r="AF207" s="395" t="s">
        <v>4366</v>
      </c>
      <c r="AG207" s="402" t="s">
        <v>695</v>
      </c>
      <c r="AH207" s="371">
        <f t="shared" si="74"/>
        <v>2240.8000000000002</v>
      </c>
      <c r="AI207" s="368">
        <f t="shared" si="75"/>
        <v>1592</v>
      </c>
      <c r="AJ207" s="368">
        <f t="shared" si="76"/>
        <v>648.79999999999995</v>
      </c>
      <c r="AK207" s="368">
        <f t="shared" si="77"/>
        <v>0</v>
      </c>
      <c r="AL207" s="368">
        <f t="shared" si="78"/>
        <v>0</v>
      </c>
      <c r="AM207" s="371">
        <f t="shared" si="79"/>
        <v>0</v>
      </c>
      <c r="AN207" s="368">
        <f t="shared" si="80"/>
        <v>-2240.8000000000002</v>
      </c>
      <c r="AO207" s="368">
        <f t="shared" si="80"/>
        <v>-1592</v>
      </c>
      <c r="AP207" s="368">
        <f t="shared" si="80"/>
        <v>-648.79999999999995</v>
      </c>
      <c r="AQ207" s="360">
        <f t="shared" si="81"/>
        <v>0</v>
      </c>
      <c r="AR207" s="372">
        <f t="shared" si="70"/>
        <v>0</v>
      </c>
    </row>
    <row r="208" spans="1:44" ht="31.5" x14ac:dyDescent="0.25">
      <c r="A208" s="395"/>
      <c r="B208" s="395" t="s">
        <v>4366</v>
      </c>
      <c r="C208" s="402" t="s">
        <v>696</v>
      </c>
      <c r="D208" s="362"/>
      <c r="E208" s="367"/>
      <c r="F208" s="371"/>
      <c r="G208" s="367"/>
      <c r="H208" s="371"/>
      <c r="I208" s="362"/>
      <c r="J208" s="371"/>
      <c r="K208" s="371"/>
      <c r="L208" s="371"/>
      <c r="M208" s="371"/>
      <c r="N208" s="362"/>
      <c r="O208" s="345"/>
      <c r="P208" s="395"/>
      <c r="Q208" s="395" t="s">
        <v>4366</v>
      </c>
      <c r="R208" s="402" t="s">
        <v>696</v>
      </c>
      <c r="S208" s="371">
        <f t="shared" si="71"/>
        <v>3805.5</v>
      </c>
      <c r="T208" s="371">
        <v>3805.5</v>
      </c>
      <c r="U208" s="371">
        <v>2793</v>
      </c>
      <c r="V208" s="371"/>
      <c r="W208" s="371"/>
      <c r="X208" s="371">
        <f t="shared" si="72"/>
        <v>1127.5999999999999</v>
      </c>
      <c r="Y208" s="371">
        <v>1127.5999999999999</v>
      </c>
      <c r="Z208" s="371">
        <v>216.8</v>
      </c>
      <c r="AA208" s="371">
        <v>205.5</v>
      </c>
      <c r="AB208" s="371"/>
      <c r="AC208" s="371">
        <f t="shared" si="73"/>
        <v>4933.1000000000004</v>
      </c>
      <c r="AE208" s="395"/>
      <c r="AF208" s="395" t="s">
        <v>4366</v>
      </c>
      <c r="AG208" s="402" t="s">
        <v>696</v>
      </c>
      <c r="AH208" s="371">
        <f t="shared" si="74"/>
        <v>4933.1000000000004</v>
      </c>
      <c r="AI208" s="368">
        <f t="shared" si="75"/>
        <v>3805.5</v>
      </c>
      <c r="AJ208" s="368">
        <f t="shared" si="76"/>
        <v>1127.5999999999999</v>
      </c>
      <c r="AK208" s="368">
        <f t="shared" si="77"/>
        <v>0</v>
      </c>
      <c r="AL208" s="368">
        <f t="shared" si="78"/>
        <v>0</v>
      </c>
      <c r="AM208" s="371">
        <f t="shared" si="79"/>
        <v>0</v>
      </c>
      <c r="AN208" s="368">
        <f t="shared" si="80"/>
        <v>-4933.1000000000004</v>
      </c>
      <c r="AO208" s="368">
        <f t="shared" si="80"/>
        <v>-3805.5</v>
      </c>
      <c r="AP208" s="368">
        <f t="shared" si="80"/>
        <v>-1127.5999999999999</v>
      </c>
      <c r="AQ208" s="360">
        <f t="shared" si="81"/>
        <v>0</v>
      </c>
      <c r="AR208" s="372">
        <f t="shared" si="70"/>
        <v>0</v>
      </c>
    </row>
    <row r="209" spans="1:44" ht="31.5" x14ac:dyDescent="0.25">
      <c r="A209" s="395"/>
      <c r="B209" s="395" t="s">
        <v>4366</v>
      </c>
      <c r="C209" s="402" t="s">
        <v>697</v>
      </c>
      <c r="D209" s="362"/>
      <c r="E209" s="367"/>
      <c r="F209" s="371"/>
      <c r="G209" s="367"/>
      <c r="H209" s="371"/>
      <c r="I209" s="362"/>
      <c r="J209" s="371"/>
      <c r="K209" s="371"/>
      <c r="L209" s="371"/>
      <c r="M209" s="371"/>
      <c r="N209" s="362"/>
      <c r="O209" s="345"/>
      <c r="P209" s="395"/>
      <c r="Q209" s="395" t="s">
        <v>4366</v>
      </c>
      <c r="R209" s="402" t="s">
        <v>697</v>
      </c>
      <c r="S209" s="371">
        <f t="shared" si="71"/>
        <v>4396.1000000000004</v>
      </c>
      <c r="T209" s="371">
        <v>4396.1000000000004</v>
      </c>
      <c r="U209" s="371">
        <v>3226.5</v>
      </c>
      <c r="V209" s="371"/>
      <c r="W209" s="371"/>
      <c r="X209" s="371">
        <f t="shared" si="72"/>
        <v>1139.8</v>
      </c>
      <c r="Y209" s="371">
        <v>1139.8</v>
      </c>
      <c r="Z209" s="371">
        <v>250.49999999999997</v>
      </c>
      <c r="AA209" s="371">
        <v>247</v>
      </c>
      <c r="AB209" s="371"/>
      <c r="AC209" s="371">
        <f t="shared" si="73"/>
        <v>5535.9000000000005</v>
      </c>
      <c r="AE209" s="395"/>
      <c r="AF209" s="395" t="s">
        <v>4366</v>
      </c>
      <c r="AG209" s="402" t="s">
        <v>697</v>
      </c>
      <c r="AH209" s="371">
        <f t="shared" si="74"/>
        <v>5535.9000000000005</v>
      </c>
      <c r="AI209" s="368">
        <f t="shared" si="75"/>
        <v>4396.1000000000004</v>
      </c>
      <c r="AJ209" s="368">
        <f t="shared" si="76"/>
        <v>1139.8</v>
      </c>
      <c r="AK209" s="368">
        <f t="shared" si="77"/>
        <v>0</v>
      </c>
      <c r="AL209" s="368">
        <f t="shared" si="78"/>
        <v>0</v>
      </c>
      <c r="AM209" s="371">
        <f t="shared" si="79"/>
        <v>0</v>
      </c>
      <c r="AN209" s="368">
        <f t="shared" si="80"/>
        <v>-5535.9000000000005</v>
      </c>
      <c r="AO209" s="368">
        <f t="shared" si="80"/>
        <v>-4396.1000000000004</v>
      </c>
      <c r="AP209" s="368">
        <f t="shared" si="80"/>
        <v>-1139.8</v>
      </c>
      <c r="AQ209" s="360">
        <f t="shared" si="81"/>
        <v>0</v>
      </c>
      <c r="AR209" s="372">
        <f t="shared" si="70"/>
        <v>0</v>
      </c>
    </row>
    <row r="210" spans="1:44" ht="31.5" x14ac:dyDescent="0.25">
      <c r="A210" s="395"/>
      <c r="B210" s="395" t="s">
        <v>4366</v>
      </c>
      <c r="C210" s="402" t="s">
        <v>698</v>
      </c>
      <c r="D210" s="362"/>
      <c r="E210" s="367"/>
      <c r="F210" s="371"/>
      <c r="G210" s="367"/>
      <c r="H210" s="371"/>
      <c r="I210" s="362"/>
      <c r="J210" s="371"/>
      <c r="K210" s="371"/>
      <c r="L210" s="371"/>
      <c r="M210" s="371"/>
      <c r="N210" s="362"/>
      <c r="O210" s="345"/>
      <c r="P210" s="395"/>
      <c r="Q210" s="395" t="s">
        <v>4366</v>
      </c>
      <c r="R210" s="402" t="s">
        <v>698</v>
      </c>
      <c r="S210" s="371">
        <f t="shared" si="71"/>
        <v>4732.7000000000007</v>
      </c>
      <c r="T210" s="371">
        <v>4732.7000000000007</v>
      </c>
      <c r="U210" s="371">
        <v>3473.5</v>
      </c>
      <c r="V210" s="371"/>
      <c r="W210" s="371"/>
      <c r="X210" s="371">
        <f t="shared" si="72"/>
        <v>1827.5</v>
      </c>
      <c r="Y210" s="371">
        <v>1827.5</v>
      </c>
      <c r="Z210" s="371">
        <v>269.7</v>
      </c>
      <c r="AA210" s="371">
        <v>346.7</v>
      </c>
      <c r="AB210" s="371"/>
      <c r="AC210" s="371">
        <f t="shared" si="73"/>
        <v>6560.2000000000007</v>
      </c>
      <c r="AE210" s="395"/>
      <c r="AF210" s="395" t="s">
        <v>4366</v>
      </c>
      <c r="AG210" s="402" t="s">
        <v>698</v>
      </c>
      <c r="AH210" s="371">
        <f t="shared" si="74"/>
        <v>6560.2000000000007</v>
      </c>
      <c r="AI210" s="368">
        <f t="shared" si="75"/>
        <v>4732.7000000000007</v>
      </c>
      <c r="AJ210" s="368">
        <f t="shared" si="76"/>
        <v>1827.5</v>
      </c>
      <c r="AK210" s="368">
        <f t="shared" si="77"/>
        <v>0</v>
      </c>
      <c r="AL210" s="368">
        <f t="shared" si="78"/>
        <v>0</v>
      </c>
      <c r="AM210" s="371">
        <f t="shared" si="79"/>
        <v>0</v>
      </c>
      <c r="AN210" s="368">
        <f t="shared" si="80"/>
        <v>-6560.2000000000007</v>
      </c>
      <c r="AO210" s="368">
        <f t="shared" si="80"/>
        <v>-4732.7000000000007</v>
      </c>
      <c r="AP210" s="368">
        <f t="shared" si="80"/>
        <v>-1827.5</v>
      </c>
      <c r="AQ210" s="360">
        <f t="shared" si="81"/>
        <v>0</v>
      </c>
      <c r="AR210" s="372">
        <f t="shared" si="70"/>
        <v>0</v>
      </c>
    </row>
    <row r="211" spans="1:44" ht="31.5" x14ac:dyDescent="0.25">
      <c r="A211" s="395"/>
      <c r="B211" s="395" t="s">
        <v>4366</v>
      </c>
      <c r="C211" s="402" t="s">
        <v>699</v>
      </c>
      <c r="D211" s="362"/>
      <c r="E211" s="367"/>
      <c r="F211" s="371"/>
      <c r="G211" s="367"/>
      <c r="H211" s="371"/>
      <c r="I211" s="362"/>
      <c r="J211" s="371"/>
      <c r="K211" s="371"/>
      <c r="L211" s="371"/>
      <c r="M211" s="371"/>
      <c r="N211" s="362"/>
      <c r="O211" s="345"/>
      <c r="P211" s="395"/>
      <c r="Q211" s="395" t="s">
        <v>4366</v>
      </c>
      <c r="R211" s="402" t="s">
        <v>699</v>
      </c>
      <c r="S211" s="371">
        <f t="shared" si="71"/>
        <v>3050.6</v>
      </c>
      <c r="T211" s="371">
        <v>3050.6</v>
      </c>
      <c r="U211" s="371">
        <v>2238.8000000000002</v>
      </c>
      <c r="V211" s="371"/>
      <c r="W211" s="371"/>
      <c r="X211" s="371">
        <f t="shared" si="72"/>
        <v>990.6</v>
      </c>
      <c r="Y211" s="371">
        <v>990.6</v>
      </c>
      <c r="Z211" s="371">
        <v>173.79999999999998</v>
      </c>
      <c r="AA211" s="371">
        <v>301</v>
      </c>
      <c r="AB211" s="371"/>
      <c r="AC211" s="371">
        <f t="shared" si="73"/>
        <v>4041.2</v>
      </c>
      <c r="AE211" s="395"/>
      <c r="AF211" s="395" t="s">
        <v>4366</v>
      </c>
      <c r="AG211" s="402" t="s">
        <v>699</v>
      </c>
      <c r="AH211" s="371">
        <f t="shared" si="74"/>
        <v>4041.2</v>
      </c>
      <c r="AI211" s="368">
        <f t="shared" si="75"/>
        <v>3050.6</v>
      </c>
      <c r="AJ211" s="368">
        <f t="shared" si="76"/>
        <v>990.6</v>
      </c>
      <c r="AK211" s="368">
        <f t="shared" si="77"/>
        <v>0</v>
      </c>
      <c r="AL211" s="368">
        <f t="shared" si="78"/>
        <v>0</v>
      </c>
      <c r="AM211" s="371">
        <f t="shared" si="79"/>
        <v>0</v>
      </c>
      <c r="AN211" s="368">
        <f t="shared" si="80"/>
        <v>-4041.2</v>
      </c>
      <c r="AO211" s="368">
        <f t="shared" si="80"/>
        <v>-3050.6</v>
      </c>
      <c r="AP211" s="368">
        <f t="shared" si="80"/>
        <v>-990.6</v>
      </c>
      <c r="AQ211" s="360">
        <f t="shared" si="81"/>
        <v>0</v>
      </c>
      <c r="AR211" s="372">
        <f t="shared" si="70"/>
        <v>0</v>
      </c>
    </row>
    <row r="212" spans="1:44" ht="31.5" x14ac:dyDescent="0.25">
      <c r="A212" s="395"/>
      <c r="B212" s="395" t="s">
        <v>4366</v>
      </c>
      <c r="C212" s="402" t="s">
        <v>700</v>
      </c>
      <c r="D212" s="362"/>
      <c r="E212" s="367"/>
      <c r="F212" s="371"/>
      <c r="G212" s="367"/>
      <c r="H212" s="371"/>
      <c r="I212" s="362"/>
      <c r="J212" s="371"/>
      <c r="K212" s="371"/>
      <c r="L212" s="371"/>
      <c r="M212" s="371"/>
      <c r="N212" s="362"/>
      <c r="O212" s="345"/>
      <c r="P212" s="395"/>
      <c r="Q212" s="395" t="s">
        <v>4366</v>
      </c>
      <c r="R212" s="402" t="s">
        <v>700</v>
      </c>
      <c r="S212" s="371">
        <f t="shared" si="71"/>
        <v>3097.4</v>
      </c>
      <c r="T212" s="371">
        <v>3097.4</v>
      </c>
      <c r="U212" s="371">
        <v>2273.3000000000002</v>
      </c>
      <c r="V212" s="371"/>
      <c r="W212" s="371"/>
      <c r="X212" s="371">
        <f t="shared" si="72"/>
        <v>970.2</v>
      </c>
      <c r="Y212" s="371">
        <v>970.2</v>
      </c>
      <c r="Z212" s="371">
        <v>176.5</v>
      </c>
      <c r="AA212" s="371">
        <v>175.2</v>
      </c>
      <c r="AB212" s="371"/>
      <c r="AC212" s="371">
        <f t="shared" si="73"/>
        <v>4067.6000000000004</v>
      </c>
      <c r="AE212" s="395"/>
      <c r="AF212" s="395" t="s">
        <v>4366</v>
      </c>
      <c r="AG212" s="402" t="s">
        <v>700</v>
      </c>
      <c r="AH212" s="371">
        <f t="shared" si="74"/>
        <v>4067.6000000000004</v>
      </c>
      <c r="AI212" s="368">
        <f t="shared" si="75"/>
        <v>3097.4</v>
      </c>
      <c r="AJ212" s="368">
        <f t="shared" si="76"/>
        <v>970.2</v>
      </c>
      <c r="AK212" s="368">
        <f t="shared" si="77"/>
        <v>0</v>
      </c>
      <c r="AL212" s="368">
        <f t="shared" si="78"/>
        <v>0</v>
      </c>
      <c r="AM212" s="371">
        <f t="shared" si="79"/>
        <v>0</v>
      </c>
      <c r="AN212" s="368">
        <f t="shared" si="80"/>
        <v>-4067.6000000000004</v>
      </c>
      <c r="AO212" s="368">
        <f t="shared" si="80"/>
        <v>-3097.4</v>
      </c>
      <c r="AP212" s="368">
        <f t="shared" si="80"/>
        <v>-970.2</v>
      </c>
      <c r="AQ212" s="360">
        <f t="shared" si="81"/>
        <v>0</v>
      </c>
      <c r="AR212" s="372">
        <f t="shared" si="70"/>
        <v>0</v>
      </c>
    </row>
    <row r="213" spans="1:44" ht="31.5" x14ac:dyDescent="0.25">
      <c r="A213" s="395"/>
      <c r="B213" s="395" t="s">
        <v>4366</v>
      </c>
      <c r="C213" s="402" t="s">
        <v>701</v>
      </c>
      <c r="D213" s="362"/>
      <c r="E213" s="367"/>
      <c r="F213" s="371"/>
      <c r="G213" s="367"/>
      <c r="H213" s="371"/>
      <c r="I213" s="362"/>
      <c r="J213" s="371"/>
      <c r="K213" s="371"/>
      <c r="L213" s="371"/>
      <c r="M213" s="371"/>
      <c r="N213" s="362"/>
      <c r="O213" s="345"/>
      <c r="P213" s="395"/>
      <c r="Q213" s="395" t="s">
        <v>4366</v>
      </c>
      <c r="R213" s="402" t="s">
        <v>701</v>
      </c>
      <c r="S213" s="371">
        <f t="shared" si="71"/>
        <v>4332</v>
      </c>
      <c r="T213" s="371">
        <v>4332</v>
      </c>
      <c r="U213" s="371">
        <v>3179.4999999999995</v>
      </c>
      <c r="V213" s="371"/>
      <c r="W213" s="371"/>
      <c r="X213" s="371">
        <f t="shared" si="72"/>
        <v>1188.2</v>
      </c>
      <c r="Y213" s="371">
        <v>1188.2</v>
      </c>
      <c r="Z213" s="371">
        <v>246.79999999999998</v>
      </c>
      <c r="AA213" s="371">
        <v>149.1</v>
      </c>
      <c r="AB213" s="371"/>
      <c r="AC213" s="371">
        <f t="shared" si="73"/>
        <v>5520.2</v>
      </c>
      <c r="AE213" s="395"/>
      <c r="AF213" s="395" t="s">
        <v>4366</v>
      </c>
      <c r="AG213" s="402" t="s">
        <v>701</v>
      </c>
      <c r="AH213" s="371">
        <f t="shared" si="74"/>
        <v>5520.2</v>
      </c>
      <c r="AI213" s="368">
        <f t="shared" si="75"/>
        <v>4332</v>
      </c>
      <c r="AJ213" s="368">
        <f t="shared" si="76"/>
        <v>1188.2</v>
      </c>
      <c r="AK213" s="368">
        <f t="shared" si="77"/>
        <v>0</v>
      </c>
      <c r="AL213" s="368">
        <f t="shared" si="78"/>
        <v>0</v>
      </c>
      <c r="AM213" s="371">
        <f t="shared" si="79"/>
        <v>0</v>
      </c>
      <c r="AN213" s="368">
        <f t="shared" si="80"/>
        <v>-5520.2</v>
      </c>
      <c r="AO213" s="368">
        <f t="shared" si="80"/>
        <v>-4332</v>
      </c>
      <c r="AP213" s="368">
        <f t="shared" si="80"/>
        <v>-1188.2</v>
      </c>
      <c r="AQ213" s="360">
        <f t="shared" si="81"/>
        <v>0</v>
      </c>
      <c r="AR213" s="372">
        <f t="shared" si="70"/>
        <v>0</v>
      </c>
    </row>
    <row r="214" spans="1:44" ht="31.5" x14ac:dyDescent="0.25">
      <c r="A214" s="395"/>
      <c r="B214" s="395" t="s">
        <v>4366</v>
      </c>
      <c r="C214" s="402" t="s">
        <v>702</v>
      </c>
      <c r="D214" s="362"/>
      <c r="E214" s="367"/>
      <c r="F214" s="371"/>
      <c r="G214" s="367"/>
      <c r="H214" s="371"/>
      <c r="I214" s="362"/>
      <c r="J214" s="371"/>
      <c r="K214" s="371"/>
      <c r="L214" s="371"/>
      <c r="M214" s="371"/>
      <c r="N214" s="362"/>
      <c r="O214" s="345"/>
      <c r="P214" s="395"/>
      <c r="Q214" s="395" t="s">
        <v>4366</v>
      </c>
      <c r="R214" s="402" t="s">
        <v>702</v>
      </c>
      <c r="S214" s="371">
        <f t="shared" si="71"/>
        <v>3396.4</v>
      </c>
      <c r="T214" s="371">
        <v>3396.4</v>
      </c>
      <c r="U214" s="371">
        <v>2492.7999999999997</v>
      </c>
      <c r="V214" s="371"/>
      <c r="W214" s="371"/>
      <c r="X214" s="371">
        <f t="shared" si="72"/>
        <v>923.4</v>
      </c>
      <c r="Y214" s="371">
        <v>923.4</v>
      </c>
      <c r="Z214" s="371">
        <v>193.60000000000002</v>
      </c>
      <c r="AA214" s="371">
        <v>132.9</v>
      </c>
      <c r="AB214" s="371"/>
      <c r="AC214" s="371">
        <f t="shared" si="73"/>
        <v>4319.8</v>
      </c>
      <c r="AE214" s="395"/>
      <c r="AF214" s="395" t="s">
        <v>4366</v>
      </c>
      <c r="AG214" s="402" t="s">
        <v>702</v>
      </c>
      <c r="AH214" s="371">
        <f t="shared" si="74"/>
        <v>4319.8</v>
      </c>
      <c r="AI214" s="368">
        <f t="shared" si="75"/>
        <v>3396.4</v>
      </c>
      <c r="AJ214" s="368">
        <f t="shared" si="76"/>
        <v>923.4</v>
      </c>
      <c r="AK214" s="368">
        <f t="shared" si="77"/>
        <v>0</v>
      </c>
      <c r="AL214" s="368">
        <f t="shared" si="78"/>
        <v>0</v>
      </c>
      <c r="AM214" s="371">
        <f t="shared" si="79"/>
        <v>0</v>
      </c>
      <c r="AN214" s="368">
        <f t="shared" si="80"/>
        <v>-4319.8</v>
      </c>
      <c r="AO214" s="368">
        <f t="shared" si="80"/>
        <v>-3396.4</v>
      </c>
      <c r="AP214" s="368">
        <f t="shared" si="80"/>
        <v>-923.4</v>
      </c>
      <c r="AQ214" s="360">
        <f t="shared" si="81"/>
        <v>0</v>
      </c>
      <c r="AR214" s="372">
        <f t="shared" si="70"/>
        <v>0</v>
      </c>
    </row>
    <row r="215" spans="1:44" ht="31.5" x14ac:dyDescent="0.25">
      <c r="A215" s="395"/>
      <c r="B215" s="395" t="s">
        <v>4366</v>
      </c>
      <c r="C215" s="402" t="s">
        <v>703</v>
      </c>
      <c r="D215" s="362">
        <f t="shared" ref="D215:D278" si="82">E215+H215</f>
        <v>2051</v>
      </c>
      <c r="E215" s="367">
        <v>2051</v>
      </c>
      <c r="F215" s="371">
        <v>1681.3</v>
      </c>
      <c r="G215" s="367"/>
      <c r="H215" s="371"/>
      <c r="I215" s="362">
        <f t="shared" ref="I215:I278" si="83">J215+M215</f>
        <v>720.5</v>
      </c>
      <c r="J215" s="371">
        <v>705.7</v>
      </c>
      <c r="K215" s="371">
        <v>359.8</v>
      </c>
      <c r="L215" s="371">
        <v>92.2</v>
      </c>
      <c r="M215" s="371">
        <v>14.8</v>
      </c>
      <c r="N215" s="362">
        <f t="shared" ref="N215:N278" si="84">D215+I215</f>
        <v>2771.5</v>
      </c>
      <c r="O215" s="345"/>
      <c r="P215" s="395"/>
      <c r="Q215" s="395" t="s">
        <v>4366</v>
      </c>
      <c r="R215" s="402" t="s">
        <v>703</v>
      </c>
      <c r="S215" s="371">
        <f t="shared" si="71"/>
        <v>1536</v>
      </c>
      <c r="T215" s="371">
        <v>1536</v>
      </c>
      <c r="U215" s="371">
        <v>1127.2</v>
      </c>
      <c r="V215" s="371"/>
      <c r="W215" s="371"/>
      <c r="X215" s="371">
        <f t="shared" si="72"/>
        <v>385.4</v>
      </c>
      <c r="Y215" s="371">
        <v>385.4</v>
      </c>
      <c r="Z215" s="371">
        <v>87.6</v>
      </c>
      <c r="AA215" s="371">
        <v>83.2</v>
      </c>
      <c r="AB215" s="371"/>
      <c r="AC215" s="371">
        <f t="shared" si="73"/>
        <v>1921.4</v>
      </c>
      <c r="AE215" s="395"/>
      <c r="AF215" s="395" t="s">
        <v>4366</v>
      </c>
      <c r="AG215" s="402" t="s">
        <v>703</v>
      </c>
      <c r="AH215" s="371">
        <f t="shared" si="74"/>
        <v>1921.4</v>
      </c>
      <c r="AI215" s="368">
        <f t="shared" si="75"/>
        <v>1536</v>
      </c>
      <c r="AJ215" s="368">
        <f t="shared" si="76"/>
        <v>385.4</v>
      </c>
      <c r="AK215" s="368">
        <f t="shared" si="77"/>
        <v>2771.5</v>
      </c>
      <c r="AL215" s="368">
        <f t="shared" si="78"/>
        <v>2051</v>
      </c>
      <c r="AM215" s="371">
        <f t="shared" si="79"/>
        <v>720.5</v>
      </c>
      <c r="AN215" s="368">
        <f t="shared" si="80"/>
        <v>850.09999999999991</v>
      </c>
      <c r="AO215" s="368">
        <f t="shared" si="80"/>
        <v>515</v>
      </c>
      <c r="AP215" s="368">
        <f t="shared" si="80"/>
        <v>335.1</v>
      </c>
      <c r="AQ215" s="360">
        <f t="shared" si="81"/>
        <v>33.6</v>
      </c>
      <c r="AR215" s="372">
        <f t="shared" si="70"/>
        <v>2084.6</v>
      </c>
    </row>
    <row r="216" spans="1:44" ht="31.5" x14ac:dyDescent="0.25">
      <c r="A216" s="395"/>
      <c r="B216" s="395" t="s">
        <v>4366</v>
      </c>
      <c r="C216" s="402" t="s">
        <v>704</v>
      </c>
      <c r="D216" s="362">
        <f t="shared" si="82"/>
        <v>2407.6</v>
      </c>
      <c r="E216" s="367">
        <v>2407.6</v>
      </c>
      <c r="F216" s="371">
        <v>1973.4</v>
      </c>
      <c r="G216" s="367"/>
      <c r="H216" s="371"/>
      <c r="I216" s="362">
        <f t="shared" si="83"/>
        <v>827.09999999999991</v>
      </c>
      <c r="J216" s="371">
        <v>808.3</v>
      </c>
      <c r="K216" s="371">
        <v>422.3</v>
      </c>
      <c r="L216" s="371">
        <v>70.599999999999994</v>
      </c>
      <c r="M216" s="371">
        <v>18.8</v>
      </c>
      <c r="N216" s="362">
        <f t="shared" si="84"/>
        <v>3234.7</v>
      </c>
      <c r="O216" s="345"/>
      <c r="P216" s="395"/>
      <c r="Q216" s="395" t="s">
        <v>4366</v>
      </c>
      <c r="R216" s="402" t="s">
        <v>704</v>
      </c>
      <c r="S216" s="371">
        <f t="shared" si="71"/>
        <v>1498.9</v>
      </c>
      <c r="T216" s="371">
        <v>1498.9</v>
      </c>
      <c r="U216" s="371">
        <v>1100.0999999999999</v>
      </c>
      <c r="V216" s="371"/>
      <c r="W216" s="371"/>
      <c r="X216" s="371">
        <f t="shared" si="72"/>
        <v>353.3</v>
      </c>
      <c r="Y216" s="371">
        <v>353.3</v>
      </c>
      <c r="Z216" s="371">
        <v>85.5</v>
      </c>
      <c r="AA216" s="371">
        <v>70.8</v>
      </c>
      <c r="AB216" s="371"/>
      <c r="AC216" s="371">
        <f t="shared" si="73"/>
        <v>1852.2</v>
      </c>
      <c r="AE216" s="395"/>
      <c r="AF216" s="395" t="s">
        <v>4366</v>
      </c>
      <c r="AG216" s="402" t="s">
        <v>704</v>
      </c>
      <c r="AH216" s="371">
        <f t="shared" si="74"/>
        <v>1852.2</v>
      </c>
      <c r="AI216" s="368">
        <f t="shared" si="75"/>
        <v>1498.9</v>
      </c>
      <c r="AJ216" s="368">
        <f t="shared" si="76"/>
        <v>353.3</v>
      </c>
      <c r="AK216" s="368">
        <f t="shared" si="77"/>
        <v>3234.7</v>
      </c>
      <c r="AL216" s="368">
        <f t="shared" si="78"/>
        <v>2407.6</v>
      </c>
      <c r="AM216" s="371">
        <f t="shared" si="79"/>
        <v>827.09999999999991</v>
      </c>
      <c r="AN216" s="368">
        <f t="shared" si="80"/>
        <v>1382.4999999999998</v>
      </c>
      <c r="AO216" s="368">
        <f t="shared" si="80"/>
        <v>908.69999999999982</v>
      </c>
      <c r="AP216" s="368">
        <f t="shared" si="80"/>
        <v>473.7999999999999</v>
      </c>
      <c r="AQ216" s="360">
        <f t="shared" si="81"/>
        <v>39.5</v>
      </c>
      <c r="AR216" s="372">
        <f t="shared" si="70"/>
        <v>2447.1</v>
      </c>
    </row>
    <row r="217" spans="1:44" ht="31.5" x14ac:dyDescent="0.25">
      <c r="A217" s="395"/>
      <c r="B217" s="395" t="s">
        <v>4366</v>
      </c>
      <c r="C217" s="402" t="s">
        <v>705</v>
      </c>
      <c r="D217" s="362">
        <f t="shared" si="82"/>
        <v>5772.2</v>
      </c>
      <c r="E217" s="367">
        <v>5772.2</v>
      </c>
      <c r="F217" s="371">
        <v>4731.5</v>
      </c>
      <c r="G217" s="367"/>
      <c r="H217" s="371"/>
      <c r="I217" s="362">
        <f t="shared" si="83"/>
        <v>2291.8000000000002</v>
      </c>
      <c r="J217" s="371">
        <v>2211.4</v>
      </c>
      <c r="K217" s="371">
        <v>1012.3</v>
      </c>
      <c r="L217" s="371">
        <v>275.39999999999998</v>
      </c>
      <c r="M217" s="371">
        <v>80.400000000000006</v>
      </c>
      <c r="N217" s="362">
        <f t="shared" si="84"/>
        <v>8064</v>
      </c>
      <c r="O217" s="345"/>
      <c r="P217" s="395"/>
      <c r="Q217" s="395" t="s">
        <v>4366</v>
      </c>
      <c r="R217" s="402" t="s">
        <v>705</v>
      </c>
      <c r="S217" s="371">
        <f t="shared" si="71"/>
        <v>3944.6</v>
      </c>
      <c r="T217" s="371">
        <v>3944.6</v>
      </c>
      <c r="U217" s="371">
        <v>2895.1</v>
      </c>
      <c r="V217" s="371"/>
      <c r="W217" s="371"/>
      <c r="X217" s="371">
        <f t="shared" si="72"/>
        <v>1057</v>
      </c>
      <c r="Y217" s="371">
        <v>1057</v>
      </c>
      <c r="Z217" s="371">
        <v>224.8</v>
      </c>
      <c r="AA217" s="371">
        <v>236.9</v>
      </c>
      <c r="AB217" s="371"/>
      <c r="AC217" s="371">
        <f t="shared" si="73"/>
        <v>5001.6000000000004</v>
      </c>
      <c r="AE217" s="395"/>
      <c r="AF217" s="395" t="s">
        <v>4366</v>
      </c>
      <c r="AG217" s="402" t="s">
        <v>705</v>
      </c>
      <c r="AH217" s="371">
        <f t="shared" si="74"/>
        <v>5001.6000000000004</v>
      </c>
      <c r="AI217" s="368">
        <f t="shared" si="75"/>
        <v>3944.6</v>
      </c>
      <c r="AJ217" s="368">
        <f t="shared" si="76"/>
        <v>1057</v>
      </c>
      <c r="AK217" s="368">
        <f t="shared" si="77"/>
        <v>8064</v>
      </c>
      <c r="AL217" s="368">
        <f t="shared" si="78"/>
        <v>5772.2</v>
      </c>
      <c r="AM217" s="371">
        <f t="shared" si="79"/>
        <v>2291.8000000000002</v>
      </c>
      <c r="AN217" s="368">
        <f t="shared" si="80"/>
        <v>3062.3999999999996</v>
      </c>
      <c r="AO217" s="368">
        <f t="shared" si="80"/>
        <v>1827.6</v>
      </c>
      <c r="AP217" s="368">
        <f t="shared" si="80"/>
        <v>1234.8000000000002</v>
      </c>
      <c r="AQ217" s="360">
        <f t="shared" si="81"/>
        <v>94.6</v>
      </c>
      <c r="AR217" s="372">
        <f t="shared" si="70"/>
        <v>5866.8</v>
      </c>
    </row>
    <row r="218" spans="1:44" ht="31.5" x14ac:dyDescent="0.25">
      <c r="A218" s="395"/>
      <c r="B218" s="395" t="s">
        <v>4366</v>
      </c>
      <c r="C218" s="402" t="s">
        <v>706</v>
      </c>
      <c r="D218" s="362">
        <f t="shared" si="82"/>
        <v>8132.4</v>
      </c>
      <c r="E218" s="367">
        <v>8132.4</v>
      </c>
      <c r="F218" s="371">
        <v>6666.2</v>
      </c>
      <c r="G218" s="367"/>
      <c r="H218" s="371"/>
      <c r="I218" s="362">
        <f t="shared" si="83"/>
        <v>4405.8</v>
      </c>
      <c r="J218" s="371">
        <v>4167.6000000000004</v>
      </c>
      <c r="K218" s="371">
        <v>1426.2</v>
      </c>
      <c r="L218" s="371">
        <v>337</v>
      </c>
      <c r="M218" s="371">
        <v>238.2</v>
      </c>
      <c r="N218" s="362">
        <f t="shared" si="84"/>
        <v>12538.2</v>
      </c>
      <c r="O218" s="345"/>
      <c r="P218" s="395"/>
      <c r="Q218" s="395" t="s">
        <v>4366</v>
      </c>
      <c r="R218" s="402" t="s">
        <v>706</v>
      </c>
      <c r="S218" s="371">
        <f t="shared" si="71"/>
        <v>7090.6</v>
      </c>
      <c r="T218" s="371">
        <v>7090.6</v>
      </c>
      <c r="U218" s="371">
        <v>5204.1000000000004</v>
      </c>
      <c r="V218" s="371"/>
      <c r="W218" s="371"/>
      <c r="X218" s="371">
        <f t="shared" si="72"/>
        <v>1928.7</v>
      </c>
      <c r="Y218" s="371">
        <v>1928.7</v>
      </c>
      <c r="Z218" s="371">
        <v>404</v>
      </c>
      <c r="AA218" s="371">
        <v>328.7</v>
      </c>
      <c r="AB218" s="371"/>
      <c r="AC218" s="371">
        <f t="shared" si="73"/>
        <v>9019.3000000000011</v>
      </c>
      <c r="AE218" s="395"/>
      <c r="AF218" s="395" t="s">
        <v>4366</v>
      </c>
      <c r="AG218" s="402" t="s">
        <v>706</v>
      </c>
      <c r="AH218" s="371">
        <f t="shared" si="74"/>
        <v>9019.3000000000011</v>
      </c>
      <c r="AI218" s="368">
        <f t="shared" si="75"/>
        <v>7090.6</v>
      </c>
      <c r="AJ218" s="368">
        <f t="shared" si="76"/>
        <v>1928.7</v>
      </c>
      <c r="AK218" s="368">
        <f t="shared" si="77"/>
        <v>12538.2</v>
      </c>
      <c r="AL218" s="368">
        <f t="shared" si="78"/>
        <v>8132.4</v>
      </c>
      <c r="AM218" s="371">
        <f t="shared" si="79"/>
        <v>4405.8</v>
      </c>
      <c r="AN218" s="368">
        <f t="shared" si="80"/>
        <v>3518.8999999999996</v>
      </c>
      <c r="AO218" s="368">
        <f t="shared" si="80"/>
        <v>1041.7999999999993</v>
      </c>
      <c r="AP218" s="368">
        <f t="shared" si="80"/>
        <v>2477.1000000000004</v>
      </c>
      <c r="AQ218" s="360">
        <f t="shared" si="81"/>
        <v>133.30000000000001</v>
      </c>
      <c r="AR218" s="372">
        <f t="shared" si="70"/>
        <v>8265.6999999999989</v>
      </c>
    </row>
    <row r="219" spans="1:44" ht="31.5" x14ac:dyDescent="0.25">
      <c r="A219" s="395"/>
      <c r="B219" s="395" t="s">
        <v>4366</v>
      </c>
      <c r="C219" s="402" t="s">
        <v>707</v>
      </c>
      <c r="D219" s="362">
        <f t="shared" si="82"/>
        <v>1511.5</v>
      </c>
      <c r="E219" s="367">
        <v>1511.5</v>
      </c>
      <c r="F219" s="371">
        <v>1239</v>
      </c>
      <c r="G219" s="367"/>
      <c r="H219" s="371"/>
      <c r="I219" s="362">
        <f t="shared" si="83"/>
        <v>634.20000000000005</v>
      </c>
      <c r="J219" s="371">
        <v>621.40000000000009</v>
      </c>
      <c r="K219" s="371">
        <v>265</v>
      </c>
      <c r="L219" s="371">
        <v>187.1</v>
      </c>
      <c r="M219" s="371">
        <v>12.8</v>
      </c>
      <c r="N219" s="362">
        <f t="shared" si="84"/>
        <v>2145.6999999999998</v>
      </c>
      <c r="O219" s="345"/>
      <c r="P219" s="395"/>
      <c r="Q219" s="395" t="s">
        <v>4366</v>
      </c>
      <c r="R219" s="402" t="s">
        <v>707</v>
      </c>
      <c r="S219" s="371">
        <f t="shared" si="71"/>
        <v>1462</v>
      </c>
      <c r="T219" s="371">
        <v>1462</v>
      </c>
      <c r="U219" s="371">
        <v>1073</v>
      </c>
      <c r="V219" s="371"/>
      <c r="W219" s="371"/>
      <c r="X219" s="371">
        <f t="shared" si="72"/>
        <v>295.40000000000003</v>
      </c>
      <c r="Y219" s="371">
        <v>295.40000000000003</v>
      </c>
      <c r="Z219" s="371">
        <v>83.3</v>
      </c>
      <c r="AA219" s="371">
        <v>58.4</v>
      </c>
      <c r="AB219" s="371"/>
      <c r="AC219" s="371">
        <f t="shared" si="73"/>
        <v>1757.4</v>
      </c>
      <c r="AE219" s="395"/>
      <c r="AF219" s="395" t="s">
        <v>4366</v>
      </c>
      <c r="AG219" s="402" t="s">
        <v>707</v>
      </c>
      <c r="AH219" s="371">
        <f t="shared" si="74"/>
        <v>1757.4</v>
      </c>
      <c r="AI219" s="368">
        <f t="shared" si="75"/>
        <v>1462</v>
      </c>
      <c r="AJ219" s="368">
        <f t="shared" si="76"/>
        <v>295.40000000000003</v>
      </c>
      <c r="AK219" s="368">
        <f t="shared" si="77"/>
        <v>2145.6999999999998</v>
      </c>
      <c r="AL219" s="368">
        <f t="shared" si="78"/>
        <v>1511.5</v>
      </c>
      <c r="AM219" s="371">
        <f t="shared" si="79"/>
        <v>634.20000000000005</v>
      </c>
      <c r="AN219" s="368">
        <f t="shared" si="80"/>
        <v>388.29999999999973</v>
      </c>
      <c r="AO219" s="368">
        <f t="shared" si="80"/>
        <v>49.5</v>
      </c>
      <c r="AP219" s="368">
        <f t="shared" si="80"/>
        <v>338.8</v>
      </c>
      <c r="AQ219" s="360">
        <f t="shared" si="81"/>
        <v>24.8</v>
      </c>
      <c r="AR219" s="372">
        <f t="shared" si="70"/>
        <v>1536.3</v>
      </c>
    </row>
    <row r="220" spans="1:44" ht="31.5" x14ac:dyDescent="0.25">
      <c r="A220" s="395"/>
      <c r="B220" s="395" t="s">
        <v>4366</v>
      </c>
      <c r="C220" s="402" t="s">
        <v>708</v>
      </c>
      <c r="D220" s="362">
        <f t="shared" si="82"/>
        <v>1584.9</v>
      </c>
      <c r="E220" s="367">
        <v>1584.9</v>
      </c>
      <c r="F220" s="371">
        <v>1299.2</v>
      </c>
      <c r="G220" s="367"/>
      <c r="H220" s="371"/>
      <c r="I220" s="362">
        <f t="shared" si="83"/>
        <v>695.09999999999991</v>
      </c>
      <c r="J220" s="371">
        <v>674.59999999999991</v>
      </c>
      <c r="K220" s="371">
        <v>278</v>
      </c>
      <c r="L220" s="371">
        <v>156.9</v>
      </c>
      <c r="M220" s="371">
        <v>20.5</v>
      </c>
      <c r="N220" s="362">
        <f t="shared" si="84"/>
        <v>2280</v>
      </c>
      <c r="O220" s="345"/>
      <c r="P220" s="395"/>
      <c r="Q220" s="395" t="s">
        <v>4366</v>
      </c>
      <c r="R220" s="402" t="s">
        <v>708</v>
      </c>
      <c r="S220" s="371">
        <f t="shared" si="71"/>
        <v>1536</v>
      </c>
      <c r="T220" s="371">
        <v>1536</v>
      </c>
      <c r="U220" s="371">
        <v>1127.2</v>
      </c>
      <c r="V220" s="371"/>
      <c r="W220" s="371"/>
      <c r="X220" s="371">
        <f t="shared" si="72"/>
        <v>356.19999999999993</v>
      </c>
      <c r="Y220" s="371">
        <v>356.19999999999993</v>
      </c>
      <c r="Z220" s="371">
        <v>87.6</v>
      </c>
      <c r="AA220" s="371">
        <v>103.9</v>
      </c>
      <c r="AB220" s="371"/>
      <c r="AC220" s="371">
        <f t="shared" si="73"/>
        <v>1892.1999999999998</v>
      </c>
      <c r="AE220" s="395"/>
      <c r="AF220" s="395" t="s">
        <v>4366</v>
      </c>
      <c r="AG220" s="402" t="s">
        <v>708</v>
      </c>
      <c r="AH220" s="371">
        <f t="shared" si="74"/>
        <v>1892.1999999999998</v>
      </c>
      <c r="AI220" s="368">
        <f t="shared" si="75"/>
        <v>1536</v>
      </c>
      <c r="AJ220" s="368">
        <f t="shared" si="76"/>
        <v>356.19999999999993</v>
      </c>
      <c r="AK220" s="368">
        <f t="shared" si="77"/>
        <v>2280</v>
      </c>
      <c r="AL220" s="368">
        <f t="shared" si="78"/>
        <v>1584.9</v>
      </c>
      <c r="AM220" s="371">
        <f t="shared" si="79"/>
        <v>695.09999999999991</v>
      </c>
      <c r="AN220" s="368">
        <f t="shared" si="80"/>
        <v>387.80000000000018</v>
      </c>
      <c r="AO220" s="368">
        <f t="shared" si="80"/>
        <v>48.900000000000091</v>
      </c>
      <c r="AP220" s="368">
        <f t="shared" si="80"/>
        <v>338.9</v>
      </c>
      <c r="AQ220" s="360">
        <f t="shared" si="81"/>
        <v>26</v>
      </c>
      <c r="AR220" s="372">
        <f t="shared" si="70"/>
        <v>1610.9</v>
      </c>
    </row>
    <row r="221" spans="1:44" ht="31.5" x14ac:dyDescent="0.25">
      <c r="A221" s="395"/>
      <c r="B221" s="395" t="s">
        <v>4366</v>
      </c>
      <c r="C221" s="402" t="s">
        <v>709</v>
      </c>
      <c r="D221" s="362">
        <f t="shared" si="82"/>
        <v>2051.1</v>
      </c>
      <c r="E221" s="367">
        <v>2051.1</v>
      </c>
      <c r="F221" s="371">
        <v>1681.4</v>
      </c>
      <c r="G221" s="367"/>
      <c r="H221" s="371"/>
      <c r="I221" s="362">
        <f t="shared" si="83"/>
        <v>642.6</v>
      </c>
      <c r="J221" s="371">
        <v>629.20000000000005</v>
      </c>
      <c r="K221" s="371">
        <v>359.8</v>
      </c>
      <c r="L221" s="371">
        <v>76.599999999999994</v>
      </c>
      <c r="M221" s="371">
        <v>13.4</v>
      </c>
      <c r="N221" s="362">
        <f t="shared" si="84"/>
        <v>2693.7</v>
      </c>
      <c r="O221" s="345"/>
      <c r="P221" s="395"/>
      <c r="Q221" s="395" t="s">
        <v>4366</v>
      </c>
      <c r="R221" s="402" t="s">
        <v>709</v>
      </c>
      <c r="S221" s="371">
        <f t="shared" si="71"/>
        <v>1536</v>
      </c>
      <c r="T221" s="371">
        <v>1536</v>
      </c>
      <c r="U221" s="371">
        <v>1127.2</v>
      </c>
      <c r="V221" s="371"/>
      <c r="W221" s="371"/>
      <c r="X221" s="371">
        <f t="shared" si="72"/>
        <v>269.89999999999998</v>
      </c>
      <c r="Y221" s="371">
        <v>269.89999999999998</v>
      </c>
      <c r="Z221" s="371">
        <v>87.6</v>
      </c>
      <c r="AA221" s="371">
        <v>69</v>
      </c>
      <c r="AB221" s="371"/>
      <c r="AC221" s="371">
        <f t="shared" si="73"/>
        <v>1805.9</v>
      </c>
      <c r="AE221" s="395"/>
      <c r="AF221" s="395" t="s">
        <v>4366</v>
      </c>
      <c r="AG221" s="402" t="s">
        <v>709</v>
      </c>
      <c r="AH221" s="371">
        <f t="shared" si="74"/>
        <v>1805.9</v>
      </c>
      <c r="AI221" s="368">
        <f t="shared" si="75"/>
        <v>1536</v>
      </c>
      <c r="AJ221" s="368">
        <f t="shared" si="76"/>
        <v>269.89999999999998</v>
      </c>
      <c r="AK221" s="368">
        <f t="shared" si="77"/>
        <v>2693.7</v>
      </c>
      <c r="AL221" s="368">
        <f t="shared" si="78"/>
        <v>2051.1</v>
      </c>
      <c r="AM221" s="371">
        <f t="shared" si="79"/>
        <v>642.6</v>
      </c>
      <c r="AN221" s="368">
        <f t="shared" si="80"/>
        <v>887.79999999999973</v>
      </c>
      <c r="AO221" s="368">
        <f t="shared" si="80"/>
        <v>515.09999999999991</v>
      </c>
      <c r="AP221" s="368">
        <f t="shared" si="80"/>
        <v>372.70000000000005</v>
      </c>
      <c r="AQ221" s="360">
        <f t="shared" si="81"/>
        <v>33.6</v>
      </c>
      <c r="AR221" s="372">
        <f t="shared" si="70"/>
        <v>2084.6999999999998</v>
      </c>
    </row>
    <row r="222" spans="1:44" ht="31.5" x14ac:dyDescent="0.25">
      <c r="A222" s="395"/>
      <c r="B222" s="395" t="s">
        <v>4366</v>
      </c>
      <c r="C222" s="402" t="s">
        <v>710</v>
      </c>
      <c r="D222" s="362">
        <f t="shared" si="82"/>
        <v>2942.5</v>
      </c>
      <c r="E222" s="367">
        <v>2942.5</v>
      </c>
      <c r="F222" s="371">
        <v>2411.9</v>
      </c>
      <c r="G222" s="367"/>
      <c r="H222" s="371"/>
      <c r="I222" s="362">
        <f t="shared" si="83"/>
        <v>1506.5000000000002</v>
      </c>
      <c r="J222" s="371">
        <v>1444.8000000000002</v>
      </c>
      <c r="K222" s="371">
        <v>515.9</v>
      </c>
      <c r="L222" s="371">
        <v>273.5</v>
      </c>
      <c r="M222" s="371">
        <v>61.7</v>
      </c>
      <c r="N222" s="362">
        <f t="shared" si="84"/>
        <v>4449</v>
      </c>
      <c r="O222" s="345"/>
      <c r="P222" s="395"/>
      <c r="Q222" s="395" t="s">
        <v>4366</v>
      </c>
      <c r="R222" s="402" t="s">
        <v>710</v>
      </c>
      <c r="S222" s="371">
        <f t="shared" si="71"/>
        <v>3096.8</v>
      </c>
      <c r="T222" s="371">
        <v>3096.8</v>
      </c>
      <c r="U222" s="371">
        <v>2272.9</v>
      </c>
      <c r="V222" s="371"/>
      <c r="W222" s="371"/>
      <c r="X222" s="371">
        <f t="shared" si="72"/>
        <v>747.60000000000014</v>
      </c>
      <c r="Y222" s="371">
        <v>747.60000000000014</v>
      </c>
      <c r="Z222" s="371">
        <v>176.5</v>
      </c>
      <c r="AA222" s="371">
        <v>130.9</v>
      </c>
      <c r="AB222" s="371"/>
      <c r="AC222" s="371">
        <f t="shared" si="73"/>
        <v>3844.4000000000005</v>
      </c>
      <c r="AE222" s="395"/>
      <c r="AF222" s="395" t="s">
        <v>4366</v>
      </c>
      <c r="AG222" s="402" t="s">
        <v>710</v>
      </c>
      <c r="AH222" s="371">
        <f t="shared" si="74"/>
        <v>3844.4000000000005</v>
      </c>
      <c r="AI222" s="368">
        <f t="shared" si="75"/>
        <v>3096.8</v>
      </c>
      <c r="AJ222" s="368">
        <f t="shared" si="76"/>
        <v>747.60000000000014</v>
      </c>
      <c r="AK222" s="368">
        <f t="shared" si="77"/>
        <v>4449</v>
      </c>
      <c r="AL222" s="368">
        <f t="shared" si="78"/>
        <v>2942.5</v>
      </c>
      <c r="AM222" s="371">
        <f t="shared" si="79"/>
        <v>1506.5000000000002</v>
      </c>
      <c r="AN222" s="368">
        <f t="shared" si="80"/>
        <v>604.59999999999945</v>
      </c>
      <c r="AO222" s="368">
        <f t="shared" si="80"/>
        <v>-154.30000000000018</v>
      </c>
      <c r="AP222" s="368">
        <f t="shared" si="80"/>
        <v>758.90000000000009</v>
      </c>
      <c r="AQ222" s="360">
        <f t="shared" si="81"/>
        <v>48.2</v>
      </c>
      <c r="AR222" s="372">
        <f t="shared" si="70"/>
        <v>2990.7</v>
      </c>
    </row>
    <row r="223" spans="1:44" ht="31.5" x14ac:dyDescent="0.25">
      <c r="A223" s="395"/>
      <c r="B223" s="395" t="s">
        <v>4366</v>
      </c>
      <c r="C223" s="402" t="s">
        <v>711</v>
      </c>
      <c r="D223" s="362">
        <f t="shared" si="82"/>
        <v>7992</v>
      </c>
      <c r="E223" s="367">
        <v>7992</v>
      </c>
      <c r="F223" s="371">
        <v>6551.1</v>
      </c>
      <c r="G223" s="367"/>
      <c r="H223" s="371"/>
      <c r="I223" s="362">
        <f t="shared" si="83"/>
        <v>3585.1</v>
      </c>
      <c r="J223" s="371">
        <v>3360</v>
      </c>
      <c r="K223" s="371">
        <v>1401.5</v>
      </c>
      <c r="L223" s="371">
        <v>333.1</v>
      </c>
      <c r="M223" s="371">
        <v>225.1</v>
      </c>
      <c r="N223" s="362">
        <f t="shared" si="84"/>
        <v>11577.1</v>
      </c>
      <c r="O223" s="345"/>
      <c r="P223" s="395"/>
      <c r="Q223" s="395" t="s">
        <v>4366</v>
      </c>
      <c r="R223" s="402" t="s">
        <v>711</v>
      </c>
      <c r="S223" s="371">
        <f t="shared" si="71"/>
        <v>6390.4</v>
      </c>
      <c r="T223" s="371">
        <v>6390.4</v>
      </c>
      <c r="U223" s="371">
        <v>4690.1000000000004</v>
      </c>
      <c r="V223" s="371"/>
      <c r="W223" s="371"/>
      <c r="X223" s="371">
        <f t="shared" si="72"/>
        <v>1623.1</v>
      </c>
      <c r="Y223" s="371">
        <v>1623.1</v>
      </c>
      <c r="Z223" s="371">
        <v>364.1</v>
      </c>
      <c r="AA223" s="371">
        <v>300.60000000000002</v>
      </c>
      <c r="AB223" s="371"/>
      <c r="AC223" s="371">
        <f t="shared" si="73"/>
        <v>8013.5</v>
      </c>
      <c r="AE223" s="395"/>
      <c r="AF223" s="395" t="s">
        <v>4366</v>
      </c>
      <c r="AG223" s="402" t="s">
        <v>711</v>
      </c>
      <c r="AH223" s="371">
        <f t="shared" si="74"/>
        <v>8013.5</v>
      </c>
      <c r="AI223" s="368">
        <f t="shared" si="75"/>
        <v>6390.4</v>
      </c>
      <c r="AJ223" s="368">
        <f t="shared" si="76"/>
        <v>1623.1</v>
      </c>
      <c r="AK223" s="368">
        <f t="shared" si="77"/>
        <v>11577.1</v>
      </c>
      <c r="AL223" s="368">
        <f t="shared" si="78"/>
        <v>7992</v>
      </c>
      <c r="AM223" s="371">
        <f t="shared" si="79"/>
        <v>3585.1</v>
      </c>
      <c r="AN223" s="368">
        <f t="shared" si="80"/>
        <v>3563.6000000000004</v>
      </c>
      <c r="AO223" s="368">
        <f t="shared" si="80"/>
        <v>1601.6000000000004</v>
      </c>
      <c r="AP223" s="368">
        <f t="shared" si="80"/>
        <v>1962</v>
      </c>
      <c r="AQ223" s="360">
        <f t="shared" si="81"/>
        <v>131</v>
      </c>
      <c r="AR223" s="372">
        <f t="shared" si="70"/>
        <v>8123</v>
      </c>
    </row>
    <row r="224" spans="1:44" ht="31.5" x14ac:dyDescent="0.25">
      <c r="A224" s="395"/>
      <c r="B224" s="395" t="s">
        <v>4366</v>
      </c>
      <c r="C224" s="402" t="s">
        <v>712</v>
      </c>
      <c r="D224" s="362">
        <f t="shared" si="82"/>
        <v>5603.1</v>
      </c>
      <c r="E224" s="367">
        <v>5603.1</v>
      </c>
      <c r="F224" s="371">
        <v>4592.8</v>
      </c>
      <c r="G224" s="367"/>
      <c r="H224" s="371"/>
      <c r="I224" s="362">
        <f t="shared" si="83"/>
        <v>3998.7999999999997</v>
      </c>
      <c r="J224" s="371">
        <v>2863.7</v>
      </c>
      <c r="K224" s="371">
        <v>982.6</v>
      </c>
      <c r="L224" s="371">
        <v>316.5</v>
      </c>
      <c r="M224" s="371">
        <v>1135.0999999999999</v>
      </c>
      <c r="N224" s="362">
        <f t="shared" si="84"/>
        <v>9601.9</v>
      </c>
      <c r="O224" s="345"/>
      <c r="P224" s="395"/>
      <c r="Q224" s="395" t="s">
        <v>4366</v>
      </c>
      <c r="R224" s="402" t="s">
        <v>712</v>
      </c>
      <c r="S224" s="371">
        <f t="shared" si="71"/>
        <v>5038.0999999999995</v>
      </c>
      <c r="T224" s="371">
        <v>5038.0999999999995</v>
      </c>
      <c r="U224" s="371">
        <v>3697.7</v>
      </c>
      <c r="V224" s="371"/>
      <c r="W224" s="371"/>
      <c r="X224" s="371">
        <f t="shared" si="72"/>
        <v>1242.1000000000001</v>
      </c>
      <c r="Y224" s="371">
        <v>1242.1000000000001</v>
      </c>
      <c r="Z224" s="371">
        <v>287.09999999999997</v>
      </c>
      <c r="AA224" s="371">
        <v>287</v>
      </c>
      <c r="AB224" s="371"/>
      <c r="AC224" s="371">
        <f t="shared" si="73"/>
        <v>6280.2</v>
      </c>
      <c r="AE224" s="395"/>
      <c r="AF224" s="395" t="s">
        <v>4366</v>
      </c>
      <c r="AG224" s="402" t="s">
        <v>712</v>
      </c>
      <c r="AH224" s="371">
        <f t="shared" si="74"/>
        <v>6280.2</v>
      </c>
      <c r="AI224" s="368">
        <f t="shared" si="75"/>
        <v>5038.0999999999995</v>
      </c>
      <c r="AJ224" s="368">
        <f t="shared" si="76"/>
        <v>1242.1000000000001</v>
      </c>
      <c r="AK224" s="368">
        <f t="shared" si="77"/>
        <v>9601.9</v>
      </c>
      <c r="AL224" s="368">
        <f t="shared" si="78"/>
        <v>5603.1</v>
      </c>
      <c r="AM224" s="371">
        <f t="shared" si="79"/>
        <v>3998.7999999999997</v>
      </c>
      <c r="AN224" s="368">
        <f t="shared" si="80"/>
        <v>3321.7</v>
      </c>
      <c r="AO224" s="368">
        <f t="shared" si="80"/>
        <v>565.00000000000091</v>
      </c>
      <c r="AP224" s="368">
        <f t="shared" si="80"/>
        <v>2756.7</v>
      </c>
      <c r="AQ224" s="360">
        <f t="shared" si="81"/>
        <v>91.9</v>
      </c>
      <c r="AR224" s="372">
        <f t="shared" si="70"/>
        <v>5695</v>
      </c>
    </row>
    <row r="225" spans="1:44" ht="31.5" x14ac:dyDescent="0.25">
      <c r="A225" s="395"/>
      <c r="B225" s="395" t="s">
        <v>4366</v>
      </c>
      <c r="C225" s="402" t="s">
        <v>713</v>
      </c>
      <c r="D225" s="362">
        <f t="shared" si="82"/>
        <v>2143.1999999999998</v>
      </c>
      <c r="E225" s="367">
        <v>2143.1999999999998</v>
      </c>
      <c r="F225" s="371">
        <v>1756.8</v>
      </c>
      <c r="G225" s="367"/>
      <c r="H225" s="371"/>
      <c r="I225" s="362">
        <f t="shared" si="83"/>
        <v>842.6</v>
      </c>
      <c r="J225" s="371">
        <v>815.5</v>
      </c>
      <c r="K225" s="371">
        <v>375.8</v>
      </c>
      <c r="L225" s="371">
        <v>121.7</v>
      </c>
      <c r="M225" s="371">
        <v>27.1</v>
      </c>
      <c r="N225" s="362">
        <f t="shared" si="84"/>
        <v>2985.7999999999997</v>
      </c>
      <c r="O225" s="345"/>
      <c r="P225" s="395"/>
      <c r="Q225" s="395" t="s">
        <v>4366</v>
      </c>
      <c r="R225" s="402" t="s">
        <v>713</v>
      </c>
      <c r="S225" s="371">
        <f t="shared" si="71"/>
        <v>1929.3999999999999</v>
      </c>
      <c r="T225" s="371">
        <v>1929.3999999999999</v>
      </c>
      <c r="U225" s="371">
        <v>1416</v>
      </c>
      <c r="V225" s="371"/>
      <c r="W225" s="371"/>
      <c r="X225" s="371">
        <f t="shared" si="72"/>
        <v>422.99999999999994</v>
      </c>
      <c r="Y225" s="371">
        <v>422.99999999999994</v>
      </c>
      <c r="Z225" s="371">
        <v>109.9</v>
      </c>
      <c r="AA225" s="371">
        <v>87.5</v>
      </c>
      <c r="AB225" s="371"/>
      <c r="AC225" s="371">
        <f t="shared" si="73"/>
        <v>2352.3999999999996</v>
      </c>
      <c r="AE225" s="395"/>
      <c r="AF225" s="395" t="s">
        <v>4366</v>
      </c>
      <c r="AG225" s="402" t="s">
        <v>713</v>
      </c>
      <c r="AH225" s="371">
        <f t="shared" si="74"/>
        <v>2352.3999999999996</v>
      </c>
      <c r="AI225" s="368">
        <f t="shared" si="75"/>
        <v>1929.3999999999999</v>
      </c>
      <c r="AJ225" s="368">
        <f t="shared" si="76"/>
        <v>422.99999999999994</v>
      </c>
      <c r="AK225" s="368">
        <f t="shared" si="77"/>
        <v>2985.7999999999997</v>
      </c>
      <c r="AL225" s="368">
        <f t="shared" si="78"/>
        <v>2143.1999999999998</v>
      </c>
      <c r="AM225" s="371">
        <f t="shared" si="79"/>
        <v>842.6</v>
      </c>
      <c r="AN225" s="368">
        <f t="shared" si="80"/>
        <v>633.40000000000009</v>
      </c>
      <c r="AO225" s="368">
        <f t="shared" si="80"/>
        <v>213.79999999999995</v>
      </c>
      <c r="AP225" s="368">
        <f t="shared" si="80"/>
        <v>419.60000000000008</v>
      </c>
      <c r="AQ225" s="360">
        <f t="shared" si="81"/>
        <v>35.1</v>
      </c>
      <c r="AR225" s="372">
        <f t="shared" si="70"/>
        <v>2178.2999999999997</v>
      </c>
    </row>
    <row r="226" spans="1:44" ht="31.5" x14ac:dyDescent="0.25">
      <c r="A226" s="395"/>
      <c r="B226" s="395" t="s">
        <v>4366</v>
      </c>
      <c r="C226" s="402" t="s">
        <v>2358</v>
      </c>
      <c r="D226" s="362">
        <f t="shared" si="82"/>
        <v>1941.2</v>
      </c>
      <c r="E226" s="367">
        <v>1941.2</v>
      </c>
      <c r="F226" s="371">
        <v>1591.2</v>
      </c>
      <c r="G226" s="367"/>
      <c r="H226" s="371"/>
      <c r="I226" s="362">
        <f t="shared" si="83"/>
        <v>1228.3</v>
      </c>
      <c r="J226" s="371">
        <v>1157.5999999999999</v>
      </c>
      <c r="K226" s="371">
        <v>340.4</v>
      </c>
      <c r="L226" s="371">
        <v>122.1</v>
      </c>
      <c r="M226" s="371">
        <v>70.7</v>
      </c>
      <c r="N226" s="362">
        <f t="shared" si="84"/>
        <v>3169.5</v>
      </c>
      <c r="O226" s="345"/>
      <c r="P226" s="395"/>
      <c r="Q226" s="395" t="s">
        <v>4366</v>
      </c>
      <c r="R226" s="402" t="s">
        <v>2358</v>
      </c>
      <c r="S226" s="371">
        <f t="shared" si="71"/>
        <v>1913.8999999999999</v>
      </c>
      <c r="T226" s="371">
        <v>1913.8999999999999</v>
      </c>
      <c r="U226" s="371">
        <v>1404.6</v>
      </c>
      <c r="V226" s="371"/>
      <c r="W226" s="371"/>
      <c r="X226" s="371">
        <f t="shared" si="72"/>
        <v>593.69999999999993</v>
      </c>
      <c r="Y226" s="371">
        <v>593.69999999999993</v>
      </c>
      <c r="Z226" s="371">
        <v>109.10000000000001</v>
      </c>
      <c r="AA226" s="371">
        <v>49.2</v>
      </c>
      <c r="AB226" s="371"/>
      <c r="AC226" s="371">
        <f t="shared" si="73"/>
        <v>2507.6</v>
      </c>
      <c r="AE226" s="395"/>
      <c r="AF226" s="395" t="s">
        <v>4366</v>
      </c>
      <c r="AG226" s="402" t="s">
        <v>2358</v>
      </c>
      <c r="AH226" s="371">
        <f t="shared" si="74"/>
        <v>2507.6</v>
      </c>
      <c r="AI226" s="368">
        <f t="shared" si="75"/>
        <v>1913.8999999999999</v>
      </c>
      <c r="AJ226" s="368">
        <f t="shared" si="76"/>
        <v>593.69999999999993</v>
      </c>
      <c r="AK226" s="368">
        <f t="shared" si="77"/>
        <v>3169.5</v>
      </c>
      <c r="AL226" s="368">
        <f t="shared" si="78"/>
        <v>1941.2</v>
      </c>
      <c r="AM226" s="371">
        <f t="shared" si="79"/>
        <v>1228.3</v>
      </c>
      <c r="AN226" s="368">
        <f t="shared" si="80"/>
        <v>661.90000000000009</v>
      </c>
      <c r="AO226" s="368">
        <f t="shared" si="80"/>
        <v>27.300000000000182</v>
      </c>
      <c r="AP226" s="368">
        <f t="shared" si="80"/>
        <v>634.6</v>
      </c>
      <c r="AQ226" s="360">
        <f t="shared" si="81"/>
        <v>31.8</v>
      </c>
      <c r="AR226" s="372">
        <f t="shared" si="70"/>
        <v>1973</v>
      </c>
    </row>
    <row r="227" spans="1:44" ht="31.5" x14ac:dyDescent="0.25">
      <c r="A227" s="395"/>
      <c r="B227" s="395" t="s">
        <v>4366</v>
      </c>
      <c r="C227" s="402" t="s">
        <v>2359</v>
      </c>
      <c r="D227" s="362">
        <f t="shared" si="82"/>
        <v>1228.7</v>
      </c>
      <c r="E227" s="367">
        <v>1228.7</v>
      </c>
      <c r="F227" s="371">
        <v>1007.1</v>
      </c>
      <c r="G227" s="367"/>
      <c r="H227" s="371"/>
      <c r="I227" s="362">
        <f t="shared" si="83"/>
        <v>522.70000000000005</v>
      </c>
      <c r="J227" s="371">
        <v>503.40000000000003</v>
      </c>
      <c r="K227" s="371">
        <v>215.5</v>
      </c>
      <c r="L227" s="371">
        <v>71.2</v>
      </c>
      <c r="M227" s="371">
        <v>19.3</v>
      </c>
      <c r="N227" s="362">
        <f t="shared" si="84"/>
        <v>1751.4</v>
      </c>
      <c r="O227" s="345"/>
      <c r="P227" s="395"/>
      <c r="Q227" s="395" t="s">
        <v>4366</v>
      </c>
      <c r="R227" s="402" t="s">
        <v>2359</v>
      </c>
      <c r="S227" s="371">
        <f t="shared" si="71"/>
        <v>1498.9</v>
      </c>
      <c r="T227" s="371">
        <v>1498.9</v>
      </c>
      <c r="U227" s="371">
        <v>1100.0999999999999</v>
      </c>
      <c r="V227" s="371"/>
      <c r="W227" s="371"/>
      <c r="X227" s="371">
        <f t="shared" si="72"/>
        <v>304.59999999999997</v>
      </c>
      <c r="Y227" s="371">
        <v>304.59999999999997</v>
      </c>
      <c r="Z227" s="371">
        <v>85.5</v>
      </c>
      <c r="AA227" s="371">
        <v>44</v>
      </c>
      <c r="AB227" s="371"/>
      <c r="AC227" s="371">
        <f t="shared" si="73"/>
        <v>1803.5</v>
      </c>
      <c r="AE227" s="395"/>
      <c r="AF227" s="395" t="s">
        <v>4366</v>
      </c>
      <c r="AG227" s="402" t="s">
        <v>2359</v>
      </c>
      <c r="AH227" s="371">
        <f t="shared" si="74"/>
        <v>1803.5</v>
      </c>
      <c r="AI227" s="368">
        <f t="shared" si="75"/>
        <v>1498.9</v>
      </c>
      <c r="AJ227" s="368">
        <f t="shared" si="76"/>
        <v>304.59999999999997</v>
      </c>
      <c r="AK227" s="368">
        <f t="shared" si="77"/>
        <v>1751.4</v>
      </c>
      <c r="AL227" s="368">
        <f t="shared" si="78"/>
        <v>1228.7</v>
      </c>
      <c r="AM227" s="371">
        <f t="shared" si="79"/>
        <v>522.70000000000005</v>
      </c>
      <c r="AN227" s="368">
        <f t="shared" si="80"/>
        <v>-52.099999999999909</v>
      </c>
      <c r="AO227" s="368">
        <f t="shared" si="80"/>
        <v>-270.20000000000005</v>
      </c>
      <c r="AP227" s="368">
        <f t="shared" si="80"/>
        <v>218.10000000000008</v>
      </c>
      <c r="AQ227" s="360">
        <f t="shared" si="81"/>
        <v>20.100000000000001</v>
      </c>
      <c r="AR227" s="372">
        <f t="shared" si="70"/>
        <v>1248.8</v>
      </c>
    </row>
    <row r="228" spans="1:44" ht="31.5" x14ac:dyDescent="0.25">
      <c r="A228" s="395"/>
      <c r="B228" s="395" t="s">
        <v>4366</v>
      </c>
      <c r="C228" s="402" t="s">
        <v>2360</v>
      </c>
      <c r="D228" s="362">
        <f t="shared" si="82"/>
        <v>3360.9</v>
      </c>
      <c r="E228" s="367">
        <v>3360.9</v>
      </c>
      <c r="F228" s="371">
        <v>2755</v>
      </c>
      <c r="G228" s="367"/>
      <c r="H228" s="371"/>
      <c r="I228" s="362">
        <f t="shared" si="83"/>
        <v>1276.3000000000002</v>
      </c>
      <c r="J228" s="371">
        <v>1237.4000000000001</v>
      </c>
      <c r="K228" s="371">
        <v>589.4</v>
      </c>
      <c r="L228" s="371">
        <v>182.1</v>
      </c>
      <c r="M228" s="371">
        <v>38.9</v>
      </c>
      <c r="N228" s="362">
        <f t="shared" si="84"/>
        <v>4637.2000000000007</v>
      </c>
      <c r="O228" s="345"/>
      <c r="P228" s="395"/>
      <c r="Q228" s="395" t="s">
        <v>4366</v>
      </c>
      <c r="R228" s="402" t="s">
        <v>2360</v>
      </c>
      <c r="S228" s="371">
        <f t="shared" si="71"/>
        <v>1892.4999999999998</v>
      </c>
      <c r="T228" s="371">
        <v>1892.4999999999998</v>
      </c>
      <c r="U228" s="371">
        <v>1388.8999999999999</v>
      </c>
      <c r="V228" s="371"/>
      <c r="W228" s="371"/>
      <c r="X228" s="371">
        <f t="shared" si="72"/>
        <v>671</v>
      </c>
      <c r="Y228" s="371">
        <v>671</v>
      </c>
      <c r="Z228" s="371">
        <v>107.8</v>
      </c>
      <c r="AA228" s="371">
        <v>111.1</v>
      </c>
      <c r="AB228" s="371"/>
      <c r="AC228" s="371">
        <f t="shared" si="73"/>
        <v>2563.5</v>
      </c>
      <c r="AE228" s="395"/>
      <c r="AF228" s="395" t="s">
        <v>4366</v>
      </c>
      <c r="AG228" s="402" t="s">
        <v>2360</v>
      </c>
      <c r="AH228" s="371">
        <f t="shared" si="74"/>
        <v>2563.5</v>
      </c>
      <c r="AI228" s="368">
        <f t="shared" si="75"/>
        <v>1892.4999999999998</v>
      </c>
      <c r="AJ228" s="368">
        <f t="shared" si="76"/>
        <v>671</v>
      </c>
      <c r="AK228" s="368">
        <f t="shared" si="77"/>
        <v>4637.2000000000007</v>
      </c>
      <c r="AL228" s="368">
        <f t="shared" si="78"/>
        <v>3360.9</v>
      </c>
      <c r="AM228" s="371">
        <f t="shared" si="79"/>
        <v>1276.3000000000002</v>
      </c>
      <c r="AN228" s="368">
        <f t="shared" si="80"/>
        <v>2073.7000000000007</v>
      </c>
      <c r="AO228" s="368">
        <f t="shared" si="80"/>
        <v>1468.4000000000003</v>
      </c>
      <c r="AP228" s="368">
        <f t="shared" si="80"/>
        <v>605.30000000000018</v>
      </c>
      <c r="AQ228" s="360">
        <f t="shared" si="81"/>
        <v>55.1</v>
      </c>
      <c r="AR228" s="372">
        <f t="shared" si="70"/>
        <v>3416</v>
      </c>
    </row>
    <row r="229" spans="1:44" ht="31.5" x14ac:dyDescent="0.25">
      <c r="A229" s="395"/>
      <c r="B229" s="395" t="s">
        <v>4366</v>
      </c>
      <c r="C229" s="402" t="s">
        <v>2361</v>
      </c>
      <c r="D229" s="362">
        <f t="shared" si="82"/>
        <v>1658.2</v>
      </c>
      <c r="E229" s="367">
        <v>1658.2</v>
      </c>
      <c r="F229" s="371">
        <v>1359.3</v>
      </c>
      <c r="G229" s="367"/>
      <c r="H229" s="371"/>
      <c r="I229" s="362">
        <f t="shared" si="83"/>
        <v>698.2</v>
      </c>
      <c r="J229" s="371">
        <v>674.6</v>
      </c>
      <c r="K229" s="371">
        <v>290.89999999999998</v>
      </c>
      <c r="L229" s="371">
        <v>114</v>
      </c>
      <c r="M229" s="371">
        <v>23.6</v>
      </c>
      <c r="N229" s="362">
        <f t="shared" si="84"/>
        <v>2356.4</v>
      </c>
      <c r="O229" s="345"/>
      <c r="P229" s="395"/>
      <c r="Q229" s="395" t="s">
        <v>4366</v>
      </c>
      <c r="R229" s="402" t="s">
        <v>2361</v>
      </c>
      <c r="S229" s="371">
        <f t="shared" si="71"/>
        <v>1498.9</v>
      </c>
      <c r="T229" s="371">
        <v>1498.9</v>
      </c>
      <c r="U229" s="371">
        <v>1100.0999999999999</v>
      </c>
      <c r="V229" s="371"/>
      <c r="W229" s="371"/>
      <c r="X229" s="371">
        <f t="shared" si="72"/>
        <v>401.90000000000003</v>
      </c>
      <c r="Y229" s="371">
        <v>401.90000000000003</v>
      </c>
      <c r="Z229" s="371">
        <v>85.5</v>
      </c>
      <c r="AA229" s="371">
        <v>100.2</v>
      </c>
      <c r="AB229" s="371"/>
      <c r="AC229" s="371">
        <f t="shared" si="73"/>
        <v>1900.8000000000002</v>
      </c>
      <c r="AE229" s="395"/>
      <c r="AF229" s="395" t="s">
        <v>4366</v>
      </c>
      <c r="AG229" s="402" t="s">
        <v>2361</v>
      </c>
      <c r="AH229" s="371">
        <f t="shared" si="74"/>
        <v>1900.8000000000002</v>
      </c>
      <c r="AI229" s="368">
        <f t="shared" si="75"/>
        <v>1498.9</v>
      </c>
      <c r="AJ229" s="368">
        <f t="shared" si="76"/>
        <v>401.90000000000003</v>
      </c>
      <c r="AK229" s="368">
        <f t="shared" si="77"/>
        <v>2356.4</v>
      </c>
      <c r="AL229" s="368">
        <f t="shared" si="78"/>
        <v>1658.2</v>
      </c>
      <c r="AM229" s="371">
        <f t="shared" si="79"/>
        <v>698.2</v>
      </c>
      <c r="AN229" s="368">
        <f t="shared" si="80"/>
        <v>455.59999999999991</v>
      </c>
      <c r="AO229" s="368">
        <f t="shared" si="80"/>
        <v>159.29999999999995</v>
      </c>
      <c r="AP229" s="368">
        <f t="shared" si="80"/>
        <v>296.3</v>
      </c>
      <c r="AQ229" s="360">
        <f t="shared" si="81"/>
        <v>27.2</v>
      </c>
      <c r="AR229" s="372">
        <f t="shared" si="70"/>
        <v>1685.4</v>
      </c>
    </row>
    <row r="230" spans="1:44" ht="31.5" x14ac:dyDescent="0.25">
      <c r="A230" s="395"/>
      <c r="B230" s="395" t="s">
        <v>4366</v>
      </c>
      <c r="C230" s="402" t="s">
        <v>2362</v>
      </c>
      <c r="D230" s="362">
        <f t="shared" si="82"/>
        <v>4784.7</v>
      </c>
      <c r="E230" s="367">
        <v>4784.7</v>
      </c>
      <c r="F230" s="371">
        <v>3922</v>
      </c>
      <c r="G230" s="367"/>
      <c r="H230" s="371"/>
      <c r="I230" s="362">
        <f t="shared" si="83"/>
        <v>1833.9</v>
      </c>
      <c r="J230" s="371">
        <v>1776.9</v>
      </c>
      <c r="K230" s="371">
        <v>839.1</v>
      </c>
      <c r="L230" s="371">
        <v>259.60000000000002</v>
      </c>
      <c r="M230" s="371">
        <v>57</v>
      </c>
      <c r="N230" s="362">
        <f t="shared" si="84"/>
        <v>6618.6</v>
      </c>
      <c r="O230" s="345"/>
      <c r="P230" s="395"/>
      <c r="Q230" s="395" t="s">
        <v>4366</v>
      </c>
      <c r="R230" s="402" t="s">
        <v>2362</v>
      </c>
      <c r="S230" s="371">
        <f t="shared" si="71"/>
        <v>3772.9</v>
      </c>
      <c r="T230" s="371">
        <v>3772.9</v>
      </c>
      <c r="U230" s="371">
        <v>2769.1</v>
      </c>
      <c r="V230" s="371"/>
      <c r="W230" s="371"/>
      <c r="X230" s="371">
        <f t="shared" si="72"/>
        <v>886.19999999999993</v>
      </c>
      <c r="Y230" s="371">
        <v>886.19999999999993</v>
      </c>
      <c r="Z230" s="371">
        <v>215</v>
      </c>
      <c r="AA230" s="371">
        <v>165</v>
      </c>
      <c r="AB230" s="371"/>
      <c r="AC230" s="371">
        <f t="shared" si="73"/>
        <v>4659.1000000000004</v>
      </c>
      <c r="AE230" s="395"/>
      <c r="AF230" s="395" t="s">
        <v>4366</v>
      </c>
      <c r="AG230" s="402" t="s">
        <v>2362</v>
      </c>
      <c r="AH230" s="371">
        <f t="shared" si="74"/>
        <v>4659.1000000000004</v>
      </c>
      <c r="AI230" s="368">
        <f t="shared" si="75"/>
        <v>3772.9</v>
      </c>
      <c r="AJ230" s="368">
        <f t="shared" si="76"/>
        <v>886.19999999999993</v>
      </c>
      <c r="AK230" s="368">
        <f t="shared" si="77"/>
        <v>6618.6</v>
      </c>
      <c r="AL230" s="368">
        <f t="shared" si="78"/>
        <v>4784.7</v>
      </c>
      <c r="AM230" s="371">
        <f t="shared" si="79"/>
        <v>1833.9</v>
      </c>
      <c r="AN230" s="368">
        <f t="shared" si="80"/>
        <v>1959.5</v>
      </c>
      <c r="AO230" s="368">
        <f t="shared" si="80"/>
        <v>1011.7999999999997</v>
      </c>
      <c r="AP230" s="368">
        <f t="shared" si="80"/>
        <v>947.70000000000016</v>
      </c>
      <c r="AQ230" s="360">
        <f t="shared" si="81"/>
        <v>78.400000000000006</v>
      </c>
      <c r="AR230" s="372">
        <f t="shared" si="70"/>
        <v>4863.0999999999995</v>
      </c>
    </row>
    <row r="231" spans="1:44" ht="31.5" x14ac:dyDescent="0.25">
      <c r="A231" s="395"/>
      <c r="B231" s="395" t="s">
        <v>4366</v>
      </c>
      <c r="C231" s="402" t="s">
        <v>2363</v>
      </c>
      <c r="D231" s="362">
        <f t="shared" si="82"/>
        <v>4428.3999999999996</v>
      </c>
      <c r="E231" s="367">
        <v>4428.3999999999996</v>
      </c>
      <c r="F231" s="371">
        <v>3629.9</v>
      </c>
      <c r="G231" s="367"/>
      <c r="H231" s="371"/>
      <c r="I231" s="362">
        <f t="shared" si="83"/>
        <v>2160.8000000000002</v>
      </c>
      <c r="J231" s="371">
        <v>2046.7</v>
      </c>
      <c r="K231" s="371">
        <v>776.6</v>
      </c>
      <c r="L231" s="371">
        <v>108.8</v>
      </c>
      <c r="M231" s="371">
        <v>114.1</v>
      </c>
      <c r="N231" s="362">
        <f t="shared" si="84"/>
        <v>6589.2</v>
      </c>
      <c r="O231" s="345"/>
      <c r="P231" s="395"/>
      <c r="Q231" s="395" t="s">
        <v>4366</v>
      </c>
      <c r="R231" s="402" t="s">
        <v>2363</v>
      </c>
      <c r="S231" s="371">
        <f t="shared" si="71"/>
        <v>4669</v>
      </c>
      <c r="T231" s="371">
        <v>4669</v>
      </c>
      <c r="U231" s="371">
        <v>3426.7999999999997</v>
      </c>
      <c r="V231" s="371"/>
      <c r="W231" s="371"/>
      <c r="X231" s="371">
        <f t="shared" si="72"/>
        <v>1490.2</v>
      </c>
      <c r="Y231" s="371">
        <v>1490.2</v>
      </c>
      <c r="Z231" s="371">
        <v>266.09999999999997</v>
      </c>
      <c r="AA231" s="371">
        <v>92.4</v>
      </c>
      <c r="AB231" s="371"/>
      <c r="AC231" s="371">
        <f t="shared" si="73"/>
        <v>6159.2</v>
      </c>
      <c r="AE231" s="395"/>
      <c r="AF231" s="395" t="s">
        <v>4366</v>
      </c>
      <c r="AG231" s="402" t="s">
        <v>2363</v>
      </c>
      <c r="AH231" s="371">
        <f t="shared" si="74"/>
        <v>6159.2</v>
      </c>
      <c r="AI231" s="368">
        <f t="shared" si="75"/>
        <v>4669</v>
      </c>
      <c r="AJ231" s="368">
        <f t="shared" si="76"/>
        <v>1490.2</v>
      </c>
      <c r="AK231" s="368">
        <f t="shared" si="77"/>
        <v>6589.2</v>
      </c>
      <c r="AL231" s="368">
        <f t="shared" si="78"/>
        <v>4428.3999999999996</v>
      </c>
      <c r="AM231" s="371">
        <f t="shared" si="79"/>
        <v>2160.8000000000002</v>
      </c>
      <c r="AN231" s="368">
        <f t="shared" si="80"/>
        <v>430</v>
      </c>
      <c r="AO231" s="368">
        <f t="shared" si="80"/>
        <v>-240.60000000000036</v>
      </c>
      <c r="AP231" s="368">
        <f t="shared" si="80"/>
        <v>670.60000000000014</v>
      </c>
      <c r="AQ231" s="360">
        <f t="shared" si="81"/>
        <v>72.599999999999994</v>
      </c>
      <c r="AR231" s="372">
        <f t="shared" si="70"/>
        <v>4501</v>
      </c>
    </row>
    <row r="232" spans="1:44" ht="31.5" x14ac:dyDescent="0.25">
      <c r="A232" s="395"/>
      <c r="B232" s="395" t="s">
        <v>4366</v>
      </c>
      <c r="C232" s="402" t="s">
        <v>2364</v>
      </c>
      <c r="D232" s="362">
        <f t="shared" si="82"/>
        <v>2053.8000000000002</v>
      </c>
      <c r="E232" s="367">
        <v>2053.8000000000002</v>
      </c>
      <c r="F232" s="371">
        <v>1683.5</v>
      </c>
      <c r="G232" s="367"/>
      <c r="H232" s="371"/>
      <c r="I232" s="362">
        <f t="shared" si="83"/>
        <v>886</v>
      </c>
      <c r="J232" s="371">
        <v>861.3</v>
      </c>
      <c r="K232" s="371">
        <v>360.1</v>
      </c>
      <c r="L232" s="371">
        <v>204.7</v>
      </c>
      <c r="M232" s="371">
        <v>24.7</v>
      </c>
      <c r="N232" s="362">
        <f t="shared" si="84"/>
        <v>2939.8</v>
      </c>
      <c r="O232" s="345"/>
      <c r="P232" s="395"/>
      <c r="Q232" s="395" t="s">
        <v>4366</v>
      </c>
      <c r="R232" s="402" t="s">
        <v>2364</v>
      </c>
      <c r="S232" s="371">
        <f t="shared" si="71"/>
        <v>1609.6999999999998</v>
      </c>
      <c r="T232" s="371">
        <v>1609.6999999999998</v>
      </c>
      <c r="U232" s="371">
        <v>1181.4000000000001</v>
      </c>
      <c r="V232" s="371"/>
      <c r="W232" s="371"/>
      <c r="X232" s="371">
        <f t="shared" si="72"/>
        <v>425.3</v>
      </c>
      <c r="Y232" s="371">
        <v>425.3</v>
      </c>
      <c r="Z232" s="371">
        <v>91.800000000000011</v>
      </c>
      <c r="AA232" s="371">
        <v>154.1</v>
      </c>
      <c r="AB232" s="371"/>
      <c r="AC232" s="371">
        <f t="shared" si="73"/>
        <v>2034.9999999999998</v>
      </c>
      <c r="AE232" s="395"/>
      <c r="AF232" s="395" t="s">
        <v>4366</v>
      </c>
      <c r="AG232" s="402" t="s">
        <v>2364</v>
      </c>
      <c r="AH232" s="371">
        <f t="shared" si="74"/>
        <v>2034.9999999999998</v>
      </c>
      <c r="AI232" s="368">
        <f t="shared" si="75"/>
        <v>1609.6999999999998</v>
      </c>
      <c r="AJ232" s="368">
        <f t="shared" si="76"/>
        <v>425.3</v>
      </c>
      <c r="AK232" s="368">
        <f t="shared" si="77"/>
        <v>2939.8</v>
      </c>
      <c r="AL232" s="368">
        <f t="shared" si="78"/>
        <v>2053.8000000000002</v>
      </c>
      <c r="AM232" s="371">
        <f t="shared" si="79"/>
        <v>886</v>
      </c>
      <c r="AN232" s="368">
        <f t="shared" si="80"/>
        <v>904.80000000000041</v>
      </c>
      <c r="AO232" s="368">
        <f t="shared" si="80"/>
        <v>444.10000000000036</v>
      </c>
      <c r="AP232" s="368">
        <f t="shared" si="80"/>
        <v>460.7</v>
      </c>
      <c r="AQ232" s="360">
        <f t="shared" si="81"/>
        <v>33.700000000000003</v>
      </c>
      <c r="AR232" s="372">
        <f t="shared" si="70"/>
        <v>2087.5</v>
      </c>
    </row>
    <row r="233" spans="1:44" ht="31.5" x14ac:dyDescent="0.25">
      <c r="A233" s="395"/>
      <c r="B233" s="395" t="s">
        <v>4366</v>
      </c>
      <c r="C233" s="402" t="s">
        <v>2365</v>
      </c>
      <c r="D233" s="362">
        <f t="shared" si="82"/>
        <v>2352.5</v>
      </c>
      <c r="E233" s="367">
        <v>2352.5</v>
      </c>
      <c r="F233" s="371">
        <v>1928.3</v>
      </c>
      <c r="G233" s="367"/>
      <c r="H233" s="371"/>
      <c r="I233" s="362">
        <f t="shared" si="83"/>
        <v>782.7</v>
      </c>
      <c r="J233" s="371">
        <v>764.1</v>
      </c>
      <c r="K233" s="371">
        <v>412.5</v>
      </c>
      <c r="L233" s="371">
        <v>98.2</v>
      </c>
      <c r="M233" s="371">
        <v>18.600000000000001</v>
      </c>
      <c r="N233" s="362">
        <f t="shared" si="84"/>
        <v>3135.2</v>
      </c>
      <c r="O233" s="345"/>
      <c r="P233" s="395"/>
      <c r="Q233" s="395" t="s">
        <v>4366</v>
      </c>
      <c r="R233" s="402" t="s">
        <v>2365</v>
      </c>
      <c r="S233" s="371">
        <f t="shared" si="71"/>
        <v>1744.6</v>
      </c>
      <c r="T233" s="371">
        <v>1744.6</v>
      </c>
      <c r="U233" s="371">
        <v>1280.3999999999999</v>
      </c>
      <c r="V233" s="371"/>
      <c r="W233" s="371"/>
      <c r="X233" s="371">
        <f t="shared" si="72"/>
        <v>383.4</v>
      </c>
      <c r="Y233" s="371">
        <v>383.4</v>
      </c>
      <c r="Z233" s="371">
        <v>99.5</v>
      </c>
      <c r="AA233" s="371">
        <v>59.7</v>
      </c>
      <c r="AB233" s="371"/>
      <c r="AC233" s="371">
        <f t="shared" si="73"/>
        <v>2128</v>
      </c>
      <c r="AE233" s="395"/>
      <c r="AF233" s="395" t="s">
        <v>4366</v>
      </c>
      <c r="AG233" s="402" t="s">
        <v>2365</v>
      </c>
      <c r="AH233" s="371">
        <f t="shared" si="74"/>
        <v>2128</v>
      </c>
      <c r="AI233" s="368">
        <f t="shared" si="75"/>
        <v>1744.6</v>
      </c>
      <c r="AJ233" s="368">
        <f t="shared" si="76"/>
        <v>383.4</v>
      </c>
      <c r="AK233" s="368">
        <f t="shared" si="77"/>
        <v>3135.2</v>
      </c>
      <c r="AL233" s="368">
        <f t="shared" si="78"/>
        <v>2352.5</v>
      </c>
      <c r="AM233" s="371">
        <f t="shared" si="79"/>
        <v>782.7</v>
      </c>
      <c r="AN233" s="368">
        <f t="shared" si="80"/>
        <v>1007.1999999999998</v>
      </c>
      <c r="AO233" s="368">
        <f t="shared" si="80"/>
        <v>607.90000000000009</v>
      </c>
      <c r="AP233" s="368">
        <f t="shared" si="80"/>
        <v>399.30000000000007</v>
      </c>
      <c r="AQ233" s="360">
        <f t="shared" si="81"/>
        <v>38.6</v>
      </c>
      <c r="AR233" s="372">
        <f t="shared" si="70"/>
        <v>2391.1</v>
      </c>
    </row>
    <row r="234" spans="1:44" ht="31.5" x14ac:dyDescent="0.25">
      <c r="A234" s="395"/>
      <c r="B234" s="395" t="s">
        <v>4366</v>
      </c>
      <c r="C234" s="402" t="s">
        <v>2366</v>
      </c>
      <c r="D234" s="362">
        <f t="shared" si="82"/>
        <v>1805.4</v>
      </c>
      <c r="E234" s="367">
        <v>1805.4</v>
      </c>
      <c r="F234" s="371">
        <v>1479.8</v>
      </c>
      <c r="G234" s="367"/>
      <c r="H234" s="371"/>
      <c r="I234" s="362">
        <f t="shared" si="83"/>
        <v>843.30000000000007</v>
      </c>
      <c r="J234" s="371">
        <v>817.7</v>
      </c>
      <c r="K234" s="371">
        <v>316.60000000000002</v>
      </c>
      <c r="L234" s="371">
        <v>204.2</v>
      </c>
      <c r="M234" s="371">
        <v>25.6</v>
      </c>
      <c r="N234" s="362">
        <f t="shared" si="84"/>
        <v>2648.7000000000003</v>
      </c>
      <c r="O234" s="345"/>
      <c r="P234" s="395"/>
      <c r="Q234" s="395" t="s">
        <v>4366</v>
      </c>
      <c r="R234" s="402" t="s">
        <v>2366</v>
      </c>
      <c r="S234" s="371">
        <f t="shared" si="71"/>
        <v>1572.8999999999999</v>
      </c>
      <c r="T234" s="371">
        <v>1572.8999999999999</v>
      </c>
      <c r="U234" s="371">
        <v>1154.4000000000001</v>
      </c>
      <c r="V234" s="371"/>
      <c r="W234" s="371"/>
      <c r="X234" s="371">
        <f t="shared" si="72"/>
        <v>424.59999999999997</v>
      </c>
      <c r="Y234" s="371">
        <v>424.59999999999997</v>
      </c>
      <c r="Z234" s="371">
        <v>89.7</v>
      </c>
      <c r="AA234" s="371">
        <v>124</v>
      </c>
      <c r="AB234" s="371"/>
      <c r="AC234" s="371">
        <f t="shared" si="73"/>
        <v>1997.4999999999998</v>
      </c>
      <c r="AE234" s="395"/>
      <c r="AF234" s="395" t="s">
        <v>4366</v>
      </c>
      <c r="AG234" s="402" t="s">
        <v>2366</v>
      </c>
      <c r="AH234" s="371">
        <f t="shared" si="74"/>
        <v>1997.4999999999998</v>
      </c>
      <c r="AI234" s="368">
        <f t="shared" si="75"/>
        <v>1572.8999999999999</v>
      </c>
      <c r="AJ234" s="368">
        <f t="shared" si="76"/>
        <v>424.59999999999997</v>
      </c>
      <c r="AK234" s="368">
        <f t="shared" si="77"/>
        <v>2648.7000000000003</v>
      </c>
      <c r="AL234" s="368">
        <f t="shared" si="78"/>
        <v>1805.4</v>
      </c>
      <c r="AM234" s="371">
        <f t="shared" si="79"/>
        <v>843.30000000000007</v>
      </c>
      <c r="AN234" s="368">
        <f t="shared" si="80"/>
        <v>651.2000000000005</v>
      </c>
      <c r="AO234" s="368">
        <f t="shared" si="80"/>
        <v>232.50000000000023</v>
      </c>
      <c r="AP234" s="368">
        <f t="shared" si="80"/>
        <v>418.7000000000001</v>
      </c>
      <c r="AQ234" s="360">
        <f t="shared" si="81"/>
        <v>29.6</v>
      </c>
      <c r="AR234" s="372">
        <f t="shared" si="70"/>
        <v>1835</v>
      </c>
    </row>
    <row r="235" spans="1:44" ht="31.5" x14ac:dyDescent="0.25">
      <c r="A235" s="395"/>
      <c r="B235" s="395" t="s">
        <v>4366</v>
      </c>
      <c r="C235" s="402" t="s">
        <v>2367</v>
      </c>
      <c r="D235" s="362">
        <f t="shared" si="82"/>
        <v>1566.8</v>
      </c>
      <c r="E235" s="367">
        <v>1566.8</v>
      </c>
      <c r="F235" s="371">
        <v>1284.3</v>
      </c>
      <c r="G235" s="367"/>
      <c r="H235" s="371"/>
      <c r="I235" s="362">
        <f t="shared" si="83"/>
        <v>571.1</v>
      </c>
      <c r="J235" s="371">
        <v>557.4</v>
      </c>
      <c r="K235" s="371">
        <v>274.7</v>
      </c>
      <c r="L235" s="371">
        <v>103</v>
      </c>
      <c r="M235" s="371">
        <v>13.7</v>
      </c>
      <c r="N235" s="362">
        <f t="shared" si="84"/>
        <v>2137.9</v>
      </c>
      <c r="O235" s="345"/>
      <c r="P235" s="395"/>
      <c r="Q235" s="395" t="s">
        <v>4366</v>
      </c>
      <c r="R235" s="402" t="s">
        <v>2367</v>
      </c>
      <c r="S235" s="371">
        <f t="shared" si="71"/>
        <v>1498.9</v>
      </c>
      <c r="T235" s="371">
        <v>1498.9</v>
      </c>
      <c r="U235" s="371">
        <v>1100.0999999999999</v>
      </c>
      <c r="V235" s="371"/>
      <c r="W235" s="371"/>
      <c r="X235" s="371">
        <f t="shared" si="72"/>
        <v>285.8</v>
      </c>
      <c r="Y235" s="371">
        <v>285.8</v>
      </c>
      <c r="Z235" s="371">
        <v>85.5</v>
      </c>
      <c r="AA235" s="371">
        <v>58.8</v>
      </c>
      <c r="AB235" s="371"/>
      <c r="AC235" s="371">
        <f t="shared" si="73"/>
        <v>1784.7</v>
      </c>
      <c r="AE235" s="395"/>
      <c r="AF235" s="395" t="s">
        <v>4366</v>
      </c>
      <c r="AG235" s="402" t="s">
        <v>2367</v>
      </c>
      <c r="AH235" s="371">
        <f t="shared" si="74"/>
        <v>1784.7</v>
      </c>
      <c r="AI235" s="368">
        <f t="shared" si="75"/>
        <v>1498.9</v>
      </c>
      <c r="AJ235" s="368">
        <f t="shared" si="76"/>
        <v>285.8</v>
      </c>
      <c r="AK235" s="368">
        <f t="shared" si="77"/>
        <v>2137.9</v>
      </c>
      <c r="AL235" s="368">
        <f t="shared" si="78"/>
        <v>1566.8</v>
      </c>
      <c r="AM235" s="371">
        <f t="shared" si="79"/>
        <v>571.1</v>
      </c>
      <c r="AN235" s="368">
        <f t="shared" si="80"/>
        <v>353.20000000000005</v>
      </c>
      <c r="AO235" s="368">
        <f t="shared" si="80"/>
        <v>67.899999999999864</v>
      </c>
      <c r="AP235" s="368">
        <f t="shared" si="80"/>
        <v>285.3</v>
      </c>
      <c r="AQ235" s="360">
        <f t="shared" si="81"/>
        <v>25.7</v>
      </c>
      <c r="AR235" s="372">
        <f t="shared" si="70"/>
        <v>1592.5</v>
      </c>
    </row>
    <row r="236" spans="1:44" ht="31.5" x14ac:dyDescent="0.25">
      <c r="A236" s="395"/>
      <c r="B236" s="395" t="s">
        <v>4366</v>
      </c>
      <c r="C236" s="402" t="s">
        <v>2368</v>
      </c>
      <c r="D236" s="362">
        <f t="shared" si="82"/>
        <v>2106.4</v>
      </c>
      <c r="E236" s="367">
        <v>2106.4</v>
      </c>
      <c r="F236" s="371">
        <v>1726.6</v>
      </c>
      <c r="G236" s="367"/>
      <c r="H236" s="371"/>
      <c r="I236" s="362">
        <f t="shared" si="83"/>
        <v>753.59999999999991</v>
      </c>
      <c r="J236" s="371">
        <v>732.3</v>
      </c>
      <c r="K236" s="371">
        <v>369.3</v>
      </c>
      <c r="L236" s="371">
        <v>94.2</v>
      </c>
      <c r="M236" s="371">
        <v>21.3</v>
      </c>
      <c r="N236" s="362">
        <f t="shared" si="84"/>
        <v>2860</v>
      </c>
      <c r="O236" s="345"/>
      <c r="P236" s="395"/>
      <c r="Q236" s="395" t="s">
        <v>4366</v>
      </c>
      <c r="R236" s="402" t="s">
        <v>2368</v>
      </c>
      <c r="S236" s="371">
        <f t="shared" si="71"/>
        <v>1498.9</v>
      </c>
      <c r="T236" s="371">
        <v>1498.9</v>
      </c>
      <c r="U236" s="371">
        <v>1100.0999999999999</v>
      </c>
      <c r="V236" s="371"/>
      <c r="W236" s="371"/>
      <c r="X236" s="371">
        <f t="shared" si="72"/>
        <v>351.09999999999997</v>
      </c>
      <c r="Y236" s="371">
        <v>351.09999999999997</v>
      </c>
      <c r="Z236" s="371">
        <v>85.5</v>
      </c>
      <c r="AA236" s="371">
        <v>89.2</v>
      </c>
      <c r="AB236" s="371"/>
      <c r="AC236" s="371">
        <f t="shared" si="73"/>
        <v>1850</v>
      </c>
      <c r="AE236" s="395"/>
      <c r="AF236" s="395" t="s">
        <v>4366</v>
      </c>
      <c r="AG236" s="402" t="s">
        <v>2368</v>
      </c>
      <c r="AH236" s="371">
        <f t="shared" si="74"/>
        <v>1850</v>
      </c>
      <c r="AI236" s="368">
        <f t="shared" si="75"/>
        <v>1498.9</v>
      </c>
      <c r="AJ236" s="368">
        <f t="shared" si="76"/>
        <v>351.09999999999997</v>
      </c>
      <c r="AK236" s="368">
        <f t="shared" si="77"/>
        <v>2860</v>
      </c>
      <c r="AL236" s="368">
        <f t="shared" si="78"/>
        <v>2106.4</v>
      </c>
      <c r="AM236" s="371">
        <f t="shared" si="79"/>
        <v>753.59999999999991</v>
      </c>
      <c r="AN236" s="368">
        <f t="shared" si="80"/>
        <v>1010</v>
      </c>
      <c r="AO236" s="368">
        <f t="shared" si="80"/>
        <v>607.5</v>
      </c>
      <c r="AP236" s="368">
        <f t="shared" si="80"/>
        <v>402.49999999999994</v>
      </c>
      <c r="AQ236" s="360">
        <f t="shared" si="81"/>
        <v>34.5</v>
      </c>
      <c r="AR236" s="372">
        <f t="shared" si="70"/>
        <v>2140.9</v>
      </c>
    </row>
    <row r="237" spans="1:44" ht="31.5" x14ac:dyDescent="0.25">
      <c r="A237" s="395"/>
      <c r="B237" s="395" t="s">
        <v>4366</v>
      </c>
      <c r="C237" s="402" t="s">
        <v>2369</v>
      </c>
      <c r="D237" s="362">
        <f t="shared" si="82"/>
        <v>1658.2</v>
      </c>
      <c r="E237" s="367">
        <v>1658.2</v>
      </c>
      <c r="F237" s="371">
        <v>1359.3</v>
      </c>
      <c r="G237" s="367"/>
      <c r="H237" s="371"/>
      <c r="I237" s="362">
        <f t="shared" si="83"/>
        <v>550.79999999999995</v>
      </c>
      <c r="J237" s="371">
        <v>538.9</v>
      </c>
      <c r="K237" s="371">
        <v>290.89999999999998</v>
      </c>
      <c r="L237" s="371">
        <v>81.400000000000006</v>
      </c>
      <c r="M237" s="371">
        <v>11.9</v>
      </c>
      <c r="N237" s="362">
        <f t="shared" si="84"/>
        <v>2209</v>
      </c>
      <c r="O237" s="345"/>
      <c r="P237" s="395"/>
      <c r="Q237" s="395" t="s">
        <v>4366</v>
      </c>
      <c r="R237" s="402" t="s">
        <v>2369</v>
      </c>
      <c r="S237" s="371">
        <f t="shared" si="71"/>
        <v>1498.9</v>
      </c>
      <c r="T237" s="371">
        <v>1498.9</v>
      </c>
      <c r="U237" s="371">
        <v>1100.0999999999999</v>
      </c>
      <c r="V237" s="371"/>
      <c r="W237" s="371"/>
      <c r="X237" s="371">
        <f t="shared" si="72"/>
        <v>317.8</v>
      </c>
      <c r="Y237" s="371">
        <v>317.8</v>
      </c>
      <c r="Z237" s="371">
        <v>85.5</v>
      </c>
      <c r="AA237" s="371">
        <v>85.4</v>
      </c>
      <c r="AB237" s="371"/>
      <c r="AC237" s="371">
        <f t="shared" si="73"/>
        <v>1816.7</v>
      </c>
      <c r="AE237" s="395"/>
      <c r="AF237" s="395" t="s">
        <v>4366</v>
      </c>
      <c r="AG237" s="402" t="s">
        <v>2369</v>
      </c>
      <c r="AH237" s="371">
        <f t="shared" si="74"/>
        <v>1816.7</v>
      </c>
      <c r="AI237" s="368">
        <f t="shared" si="75"/>
        <v>1498.9</v>
      </c>
      <c r="AJ237" s="368">
        <f t="shared" si="76"/>
        <v>317.8</v>
      </c>
      <c r="AK237" s="368">
        <f t="shared" si="77"/>
        <v>2209</v>
      </c>
      <c r="AL237" s="368">
        <f t="shared" si="78"/>
        <v>1658.2</v>
      </c>
      <c r="AM237" s="371">
        <f t="shared" si="79"/>
        <v>550.79999999999995</v>
      </c>
      <c r="AN237" s="368">
        <f t="shared" si="80"/>
        <v>392.29999999999995</v>
      </c>
      <c r="AO237" s="368">
        <f t="shared" si="80"/>
        <v>159.29999999999995</v>
      </c>
      <c r="AP237" s="368">
        <f t="shared" si="80"/>
        <v>232.99999999999994</v>
      </c>
      <c r="AQ237" s="360">
        <f t="shared" si="81"/>
        <v>27.2</v>
      </c>
      <c r="AR237" s="372">
        <f t="shared" si="70"/>
        <v>1685.4</v>
      </c>
    </row>
    <row r="238" spans="1:44" ht="31.5" x14ac:dyDescent="0.25">
      <c r="A238" s="395"/>
      <c r="B238" s="395" t="s">
        <v>4366</v>
      </c>
      <c r="C238" s="402" t="s">
        <v>2370</v>
      </c>
      <c r="D238" s="362">
        <f t="shared" si="82"/>
        <v>2198.3000000000002</v>
      </c>
      <c r="E238" s="367">
        <v>2198.3000000000002</v>
      </c>
      <c r="F238" s="371">
        <v>1801.9</v>
      </c>
      <c r="G238" s="367"/>
      <c r="H238" s="371"/>
      <c r="I238" s="362">
        <f t="shared" si="83"/>
        <v>772.09999999999991</v>
      </c>
      <c r="J238" s="371">
        <v>751.3</v>
      </c>
      <c r="K238" s="371">
        <v>385.5</v>
      </c>
      <c r="L238" s="371">
        <v>103.3</v>
      </c>
      <c r="M238" s="371">
        <v>20.8</v>
      </c>
      <c r="N238" s="362">
        <f t="shared" si="84"/>
        <v>2970.4</v>
      </c>
      <c r="O238" s="345"/>
      <c r="P238" s="395"/>
      <c r="Q238" s="395" t="s">
        <v>4366</v>
      </c>
      <c r="R238" s="402" t="s">
        <v>2370</v>
      </c>
      <c r="S238" s="371">
        <f t="shared" si="71"/>
        <v>1609.6999999999998</v>
      </c>
      <c r="T238" s="371">
        <v>1609.6999999999998</v>
      </c>
      <c r="U238" s="371">
        <v>1181.4000000000001</v>
      </c>
      <c r="V238" s="371"/>
      <c r="W238" s="371"/>
      <c r="X238" s="371">
        <f t="shared" si="72"/>
        <v>473.2</v>
      </c>
      <c r="Y238" s="371">
        <v>473.2</v>
      </c>
      <c r="Z238" s="371">
        <v>91.800000000000011</v>
      </c>
      <c r="AA238" s="371">
        <v>72</v>
      </c>
      <c r="AB238" s="371"/>
      <c r="AC238" s="371">
        <f t="shared" si="73"/>
        <v>2082.8999999999996</v>
      </c>
      <c r="AE238" s="395"/>
      <c r="AF238" s="395" t="s">
        <v>4366</v>
      </c>
      <c r="AG238" s="402" t="s">
        <v>2370</v>
      </c>
      <c r="AH238" s="371">
        <f t="shared" si="74"/>
        <v>2082.8999999999996</v>
      </c>
      <c r="AI238" s="368">
        <f t="shared" si="75"/>
        <v>1609.6999999999998</v>
      </c>
      <c r="AJ238" s="368">
        <f t="shared" si="76"/>
        <v>473.2</v>
      </c>
      <c r="AK238" s="368">
        <f t="shared" si="77"/>
        <v>2970.4</v>
      </c>
      <c r="AL238" s="368">
        <f t="shared" si="78"/>
        <v>2198.3000000000002</v>
      </c>
      <c r="AM238" s="371">
        <f t="shared" si="79"/>
        <v>772.09999999999991</v>
      </c>
      <c r="AN238" s="368">
        <f t="shared" si="80"/>
        <v>887.50000000000045</v>
      </c>
      <c r="AO238" s="368">
        <f t="shared" si="80"/>
        <v>588.60000000000036</v>
      </c>
      <c r="AP238" s="368">
        <f t="shared" si="80"/>
        <v>298.89999999999992</v>
      </c>
      <c r="AQ238" s="360">
        <f t="shared" si="81"/>
        <v>36</v>
      </c>
      <c r="AR238" s="372">
        <f t="shared" si="70"/>
        <v>2234.3000000000002</v>
      </c>
    </row>
    <row r="239" spans="1:44" ht="31.5" x14ac:dyDescent="0.25">
      <c r="A239" s="395"/>
      <c r="B239" s="395" t="s">
        <v>4366</v>
      </c>
      <c r="C239" s="402" t="s">
        <v>2371</v>
      </c>
      <c r="D239" s="362">
        <f t="shared" si="82"/>
        <v>1658.5</v>
      </c>
      <c r="E239" s="367">
        <v>1658.5</v>
      </c>
      <c r="F239" s="371">
        <v>1359.5</v>
      </c>
      <c r="G239" s="367"/>
      <c r="H239" s="371"/>
      <c r="I239" s="362">
        <f t="shared" si="83"/>
        <v>717.4</v>
      </c>
      <c r="J239" s="371">
        <v>693.19999999999993</v>
      </c>
      <c r="K239" s="371">
        <v>290.89999999999998</v>
      </c>
      <c r="L239" s="371">
        <v>123.4</v>
      </c>
      <c r="M239" s="371">
        <v>24.2</v>
      </c>
      <c r="N239" s="362">
        <f t="shared" si="84"/>
        <v>2375.9</v>
      </c>
      <c r="O239" s="345"/>
      <c r="P239" s="395"/>
      <c r="Q239" s="395" t="s">
        <v>4366</v>
      </c>
      <c r="R239" s="402" t="s">
        <v>2371</v>
      </c>
      <c r="S239" s="371">
        <f t="shared" si="71"/>
        <v>1572.8999999999999</v>
      </c>
      <c r="T239" s="371">
        <v>1572.8999999999999</v>
      </c>
      <c r="U239" s="371">
        <v>1154.4000000000001</v>
      </c>
      <c r="V239" s="371"/>
      <c r="W239" s="371"/>
      <c r="X239" s="371">
        <f t="shared" si="72"/>
        <v>375.09999999999997</v>
      </c>
      <c r="Y239" s="371">
        <v>375.09999999999997</v>
      </c>
      <c r="Z239" s="371">
        <v>89.7</v>
      </c>
      <c r="AA239" s="371">
        <v>104.3</v>
      </c>
      <c r="AB239" s="371"/>
      <c r="AC239" s="371">
        <f t="shared" si="73"/>
        <v>1947.9999999999998</v>
      </c>
      <c r="AE239" s="395"/>
      <c r="AF239" s="395" t="s">
        <v>4366</v>
      </c>
      <c r="AG239" s="402" t="s">
        <v>2371</v>
      </c>
      <c r="AH239" s="371">
        <f t="shared" si="74"/>
        <v>1947.9999999999998</v>
      </c>
      <c r="AI239" s="368">
        <f t="shared" si="75"/>
        <v>1572.8999999999999</v>
      </c>
      <c r="AJ239" s="368">
        <f t="shared" si="76"/>
        <v>375.09999999999997</v>
      </c>
      <c r="AK239" s="368">
        <f t="shared" si="77"/>
        <v>2375.9</v>
      </c>
      <c r="AL239" s="368">
        <f t="shared" si="78"/>
        <v>1658.5</v>
      </c>
      <c r="AM239" s="371">
        <f t="shared" si="79"/>
        <v>717.4</v>
      </c>
      <c r="AN239" s="368">
        <f t="shared" si="80"/>
        <v>427.90000000000032</v>
      </c>
      <c r="AO239" s="368">
        <f t="shared" si="80"/>
        <v>85.600000000000136</v>
      </c>
      <c r="AP239" s="368">
        <f t="shared" si="80"/>
        <v>342.3</v>
      </c>
      <c r="AQ239" s="360">
        <f t="shared" si="81"/>
        <v>27.2</v>
      </c>
      <c r="AR239" s="372">
        <f t="shared" si="70"/>
        <v>1685.7</v>
      </c>
    </row>
    <row r="240" spans="1:44" ht="31.5" x14ac:dyDescent="0.25">
      <c r="A240" s="395"/>
      <c r="B240" s="395" t="s">
        <v>4366</v>
      </c>
      <c r="C240" s="402" t="s">
        <v>2372</v>
      </c>
      <c r="D240" s="362">
        <f t="shared" si="82"/>
        <v>2028.7</v>
      </c>
      <c r="E240" s="367">
        <v>2028.7</v>
      </c>
      <c r="F240" s="371">
        <v>1640.4</v>
      </c>
      <c r="G240" s="367">
        <v>27.4</v>
      </c>
      <c r="H240" s="371"/>
      <c r="I240" s="362">
        <f t="shared" si="83"/>
        <v>737.4</v>
      </c>
      <c r="J240" s="371">
        <v>667.4</v>
      </c>
      <c r="K240" s="371">
        <v>365.4</v>
      </c>
      <c r="L240" s="371">
        <v>44.8</v>
      </c>
      <c r="M240" s="371">
        <v>70</v>
      </c>
      <c r="N240" s="362">
        <f t="shared" si="84"/>
        <v>2766.1</v>
      </c>
      <c r="O240" s="345"/>
      <c r="P240" s="395"/>
      <c r="Q240" s="395" t="s">
        <v>4366</v>
      </c>
      <c r="R240" s="402" t="s">
        <v>2372</v>
      </c>
      <c r="S240" s="371">
        <f t="shared" si="71"/>
        <v>1465.5</v>
      </c>
      <c r="T240" s="371">
        <v>1465.5</v>
      </c>
      <c r="U240" s="371">
        <v>1075.8</v>
      </c>
      <c r="V240" s="371"/>
      <c r="W240" s="371"/>
      <c r="X240" s="371">
        <f t="shared" si="72"/>
        <v>330.5</v>
      </c>
      <c r="Y240" s="371">
        <v>330.5</v>
      </c>
      <c r="Z240" s="371">
        <v>83.5</v>
      </c>
      <c r="AA240" s="371">
        <v>87.6</v>
      </c>
      <c r="AB240" s="371"/>
      <c r="AC240" s="371">
        <f t="shared" si="73"/>
        <v>1796</v>
      </c>
      <c r="AE240" s="395"/>
      <c r="AF240" s="395" t="s">
        <v>4366</v>
      </c>
      <c r="AG240" s="402" t="s">
        <v>2372</v>
      </c>
      <c r="AH240" s="371">
        <f t="shared" si="74"/>
        <v>1796</v>
      </c>
      <c r="AI240" s="368">
        <f t="shared" si="75"/>
        <v>1465.5</v>
      </c>
      <c r="AJ240" s="368">
        <f t="shared" si="76"/>
        <v>330.5</v>
      </c>
      <c r="AK240" s="368">
        <f t="shared" si="77"/>
        <v>2766.1</v>
      </c>
      <c r="AL240" s="368">
        <f t="shared" si="78"/>
        <v>2028.7</v>
      </c>
      <c r="AM240" s="371">
        <f t="shared" si="79"/>
        <v>737.4</v>
      </c>
      <c r="AN240" s="368">
        <f t="shared" si="80"/>
        <v>970.09999999999991</v>
      </c>
      <c r="AO240" s="368">
        <f t="shared" si="80"/>
        <v>563.20000000000005</v>
      </c>
      <c r="AP240" s="368">
        <f t="shared" si="80"/>
        <v>406.9</v>
      </c>
      <c r="AQ240" s="360">
        <f t="shared" si="81"/>
        <v>32.799999999999997</v>
      </c>
      <c r="AR240" s="372">
        <f t="shared" si="70"/>
        <v>2061.5</v>
      </c>
    </row>
    <row r="241" spans="1:44" ht="31.5" x14ac:dyDescent="0.25">
      <c r="A241" s="395"/>
      <c r="B241" s="395" t="s">
        <v>4366</v>
      </c>
      <c r="C241" s="402" t="s">
        <v>2373</v>
      </c>
      <c r="D241" s="362">
        <f t="shared" si="82"/>
        <v>2471</v>
      </c>
      <c r="E241" s="367">
        <v>2471</v>
      </c>
      <c r="F241" s="371">
        <v>1986.2</v>
      </c>
      <c r="G241" s="367">
        <v>47.8</v>
      </c>
      <c r="H241" s="371"/>
      <c r="I241" s="362">
        <f t="shared" si="83"/>
        <v>1223.7</v>
      </c>
      <c r="J241" s="371">
        <v>1189.7</v>
      </c>
      <c r="K241" s="371">
        <v>584.6</v>
      </c>
      <c r="L241" s="371">
        <v>75.2</v>
      </c>
      <c r="M241" s="371">
        <v>34</v>
      </c>
      <c r="N241" s="362">
        <f t="shared" si="84"/>
        <v>3694.7</v>
      </c>
      <c r="O241" s="345"/>
      <c r="P241" s="395"/>
      <c r="Q241" s="395" t="s">
        <v>4366</v>
      </c>
      <c r="R241" s="402" t="s">
        <v>2373</v>
      </c>
      <c r="S241" s="371">
        <f t="shared" si="71"/>
        <v>1832.3</v>
      </c>
      <c r="T241" s="371">
        <v>1832.3</v>
      </c>
      <c r="U241" s="371">
        <v>1344.8</v>
      </c>
      <c r="V241" s="371"/>
      <c r="W241" s="371"/>
      <c r="X241" s="371">
        <f t="shared" si="72"/>
        <v>413.2</v>
      </c>
      <c r="Y241" s="371">
        <v>413.2</v>
      </c>
      <c r="Z241" s="371">
        <v>104.4</v>
      </c>
      <c r="AA241" s="371">
        <v>120.3</v>
      </c>
      <c r="AB241" s="371"/>
      <c r="AC241" s="371">
        <f t="shared" si="73"/>
        <v>2245.5</v>
      </c>
      <c r="AE241" s="395"/>
      <c r="AF241" s="395" t="s">
        <v>4366</v>
      </c>
      <c r="AG241" s="402" t="s">
        <v>2373</v>
      </c>
      <c r="AH241" s="371">
        <f t="shared" si="74"/>
        <v>2245.5</v>
      </c>
      <c r="AI241" s="368">
        <f t="shared" si="75"/>
        <v>1832.3</v>
      </c>
      <c r="AJ241" s="368">
        <f t="shared" si="76"/>
        <v>413.2</v>
      </c>
      <c r="AK241" s="368">
        <f t="shared" si="77"/>
        <v>3694.7</v>
      </c>
      <c r="AL241" s="368">
        <f t="shared" si="78"/>
        <v>2471</v>
      </c>
      <c r="AM241" s="371">
        <f t="shared" si="79"/>
        <v>1223.7</v>
      </c>
      <c r="AN241" s="368">
        <f t="shared" si="80"/>
        <v>1449.1999999999998</v>
      </c>
      <c r="AO241" s="368">
        <f t="shared" si="80"/>
        <v>638.70000000000005</v>
      </c>
      <c r="AP241" s="368">
        <f t="shared" si="80"/>
        <v>810.5</v>
      </c>
      <c r="AQ241" s="360">
        <f t="shared" si="81"/>
        <v>39.700000000000003</v>
      </c>
      <c r="AR241" s="372">
        <f t="shared" si="70"/>
        <v>2510.6999999999998</v>
      </c>
    </row>
    <row r="242" spans="1:44" ht="31.5" x14ac:dyDescent="0.25">
      <c r="A242" s="395"/>
      <c r="B242" s="395" t="s">
        <v>4366</v>
      </c>
      <c r="C242" s="402" t="s">
        <v>2374</v>
      </c>
      <c r="D242" s="362">
        <f t="shared" si="82"/>
        <v>3034.2</v>
      </c>
      <c r="E242" s="367">
        <v>3034.2</v>
      </c>
      <c r="F242" s="371">
        <v>2444.9</v>
      </c>
      <c r="G242" s="367">
        <v>51.2</v>
      </c>
      <c r="H242" s="371"/>
      <c r="I242" s="362">
        <f t="shared" si="83"/>
        <v>1370.3999999999999</v>
      </c>
      <c r="J242" s="371">
        <v>1181.3999999999999</v>
      </c>
      <c r="K242" s="371">
        <v>584.6</v>
      </c>
      <c r="L242" s="371">
        <v>80.2</v>
      </c>
      <c r="M242" s="371">
        <v>189</v>
      </c>
      <c r="N242" s="362">
        <f t="shared" si="84"/>
        <v>4404.5999999999995</v>
      </c>
      <c r="O242" s="345"/>
      <c r="P242" s="395"/>
      <c r="Q242" s="395" t="s">
        <v>4366</v>
      </c>
      <c r="R242" s="402" t="s">
        <v>2374</v>
      </c>
      <c r="S242" s="371">
        <f t="shared" si="71"/>
        <v>2565.2999999999997</v>
      </c>
      <c r="T242" s="371">
        <v>2565.2999999999997</v>
      </c>
      <c r="U242" s="371">
        <v>1882.8</v>
      </c>
      <c r="V242" s="371"/>
      <c r="W242" s="371"/>
      <c r="X242" s="371">
        <f t="shared" si="72"/>
        <v>578.50000000000011</v>
      </c>
      <c r="Y242" s="371">
        <v>578.50000000000011</v>
      </c>
      <c r="Z242" s="371">
        <v>146.19999999999999</v>
      </c>
      <c r="AA242" s="371">
        <v>117.2</v>
      </c>
      <c r="AB242" s="371"/>
      <c r="AC242" s="371">
        <f t="shared" si="73"/>
        <v>3143.7999999999997</v>
      </c>
      <c r="AE242" s="395"/>
      <c r="AF242" s="395" t="s">
        <v>4366</v>
      </c>
      <c r="AG242" s="402" t="s">
        <v>2374</v>
      </c>
      <c r="AH242" s="371">
        <f t="shared" si="74"/>
        <v>3143.7999999999997</v>
      </c>
      <c r="AI242" s="368">
        <f t="shared" si="75"/>
        <v>2565.2999999999997</v>
      </c>
      <c r="AJ242" s="368">
        <f t="shared" si="76"/>
        <v>578.50000000000011</v>
      </c>
      <c r="AK242" s="368">
        <f t="shared" si="77"/>
        <v>4404.5999999999995</v>
      </c>
      <c r="AL242" s="368">
        <f t="shared" si="78"/>
        <v>3034.2</v>
      </c>
      <c r="AM242" s="371">
        <f t="shared" si="79"/>
        <v>1370.3999999999999</v>
      </c>
      <c r="AN242" s="368">
        <f t="shared" si="80"/>
        <v>1260.7999999999997</v>
      </c>
      <c r="AO242" s="368">
        <f t="shared" si="80"/>
        <v>468.90000000000009</v>
      </c>
      <c r="AP242" s="368">
        <f t="shared" si="80"/>
        <v>791.89999999999975</v>
      </c>
      <c r="AQ242" s="360">
        <f t="shared" si="81"/>
        <v>48.9</v>
      </c>
      <c r="AR242" s="372">
        <f t="shared" si="70"/>
        <v>3083.1</v>
      </c>
    </row>
    <row r="243" spans="1:44" ht="31.5" x14ac:dyDescent="0.25">
      <c r="A243" s="395"/>
      <c r="B243" s="395" t="s">
        <v>4366</v>
      </c>
      <c r="C243" s="402" t="s">
        <v>2375</v>
      </c>
      <c r="D243" s="362">
        <f t="shared" si="82"/>
        <v>2066.3000000000002</v>
      </c>
      <c r="E243" s="367">
        <v>2066.3000000000002</v>
      </c>
      <c r="F243" s="371">
        <v>1637.5</v>
      </c>
      <c r="G243" s="367">
        <v>68.2</v>
      </c>
      <c r="H243" s="371"/>
      <c r="I243" s="362">
        <f t="shared" si="83"/>
        <v>1922.6</v>
      </c>
      <c r="J243" s="371">
        <v>672.59999999999991</v>
      </c>
      <c r="K243" s="371">
        <v>365.4</v>
      </c>
      <c r="L243" s="371">
        <v>85.7</v>
      </c>
      <c r="M243" s="371">
        <v>1250</v>
      </c>
      <c r="N243" s="362">
        <f t="shared" si="84"/>
        <v>3988.9</v>
      </c>
      <c r="O243" s="345"/>
      <c r="P243" s="395"/>
      <c r="Q243" s="395" t="s">
        <v>4366</v>
      </c>
      <c r="R243" s="402" t="s">
        <v>2375</v>
      </c>
      <c r="S243" s="371">
        <f t="shared" si="71"/>
        <v>1465.5</v>
      </c>
      <c r="T243" s="371">
        <v>1465.5</v>
      </c>
      <c r="U243" s="371">
        <v>1075.8</v>
      </c>
      <c r="V243" s="371"/>
      <c r="W243" s="371"/>
      <c r="X243" s="371">
        <f t="shared" si="72"/>
        <v>330.5</v>
      </c>
      <c r="Y243" s="371">
        <v>330.5</v>
      </c>
      <c r="Z243" s="371">
        <v>83.5</v>
      </c>
      <c r="AA243" s="371">
        <v>122.2</v>
      </c>
      <c r="AB243" s="371"/>
      <c r="AC243" s="371">
        <f t="shared" si="73"/>
        <v>1796</v>
      </c>
      <c r="AE243" s="395"/>
      <c r="AF243" s="395" t="s">
        <v>4366</v>
      </c>
      <c r="AG243" s="402" t="s">
        <v>2375</v>
      </c>
      <c r="AH243" s="371">
        <f t="shared" si="74"/>
        <v>1796</v>
      </c>
      <c r="AI243" s="368">
        <f t="shared" si="75"/>
        <v>1465.5</v>
      </c>
      <c r="AJ243" s="368">
        <f t="shared" si="76"/>
        <v>330.5</v>
      </c>
      <c r="AK243" s="368">
        <f t="shared" si="77"/>
        <v>3988.9</v>
      </c>
      <c r="AL243" s="368">
        <f t="shared" si="78"/>
        <v>2066.3000000000002</v>
      </c>
      <c r="AM243" s="371">
        <f t="shared" si="79"/>
        <v>1922.6</v>
      </c>
      <c r="AN243" s="368">
        <f t="shared" si="80"/>
        <v>2192.9</v>
      </c>
      <c r="AO243" s="368">
        <f t="shared" si="80"/>
        <v>600.80000000000018</v>
      </c>
      <c r="AP243" s="368">
        <f t="shared" si="80"/>
        <v>1592.1</v>
      </c>
      <c r="AQ243" s="360">
        <f t="shared" si="81"/>
        <v>32.799999999999997</v>
      </c>
      <c r="AR243" s="372">
        <f t="shared" si="70"/>
        <v>2099.1000000000004</v>
      </c>
    </row>
    <row r="244" spans="1:44" ht="31.5" x14ac:dyDescent="0.25">
      <c r="A244" s="395"/>
      <c r="B244" s="395" t="s">
        <v>4366</v>
      </c>
      <c r="C244" s="402" t="s">
        <v>2376</v>
      </c>
      <c r="D244" s="362">
        <f t="shared" si="82"/>
        <v>2851</v>
      </c>
      <c r="E244" s="367">
        <v>2851</v>
      </c>
      <c r="F244" s="371">
        <v>2297.6999999999998</v>
      </c>
      <c r="G244" s="367">
        <v>47.8</v>
      </c>
      <c r="H244" s="371"/>
      <c r="I244" s="362">
        <f t="shared" si="83"/>
        <v>2790.3</v>
      </c>
      <c r="J244" s="371">
        <v>1139.0999999999999</v>
      </c>
      <c r="K244" s="371">
        <v>584.6</v>
      </c>
      <c r="L244" s="371">
        <v>93.3</v>
      </c>
      <c r="M244" s="371">
        <v>1651.2</v>
      </c>
      <c r="N244" s="362">
        <f t="shared" si="84"/>
        <v>5641.3</v>
      </c>
      <c r="O244" s="345"/>
      <c r="P244" s="395"/>
      <c r="Q244" s="395" t="s">
        <v>4366</v>
      </c>
      <c r="R244" s="402" t="s">
        <v>2376</v>
      </c>
      <c r="S244" s="371">
        <f t="shared" si="71"/>
        <v>3298</v>
      </c>
      <c r="T244" s="371">
        <v>3298</v>
      </c>
      <c r="U244" s="371">
        <v>2420.6</v>
      </c>
      <c r="V244" s="371"/>
      <c r="W244" s="371"/>
      <c r="X244" s="371">
        <f t="shared" si="72"/>
        <v>743.8</v>
      </c>
      <c r="Y244" s="371">
        <v>743.8</v>
      </c>
      <c r="Z244" s="371">
        <v>188</v>
      </c>
      <c r="AA244" s="371">
        <v>125</v>
      </c>
      <c r="AB244" s="371"/>
      <c r="AC244" s="371">
        <f t="shared" si="73"/>
        <v>4041.8</v>
      </c>
      <c r="AE244" s="395"/>
      <c r="AF244" s="395" t="s">
        <v>4366</v>
      </c>
      <c r="AG244" s="402" t="s">
        <v>2376</v>
      </c>
      <c r="AH244" s="371">
        <f t="shared" si="74"/>
        <v>4041.8</v>
      </c>
      <c r="AI244" s="368">
        <f t="shared" si="75"/>
        <v>3298</v>
      </c>
      <c r="AJ244" s="368">
        <f t="shared" si="76"/>
        <v>743.8</v>
      </c>
      <c r="AK244" s="368">
        <f t="shared" si="77"/>
        <v>5641.3</v>
      </c>
      <c r="AL244" s="368">
        <f t="shared" si="78"/>
        <v>2851</v>
      </c>
      <c r="AM244" s="371">
        <f t="shared" si="79"/>
        <v>2790.3</v>
      </c>
      <c r="AN244" s="368">
        <f t="shared" si="80"/>
        <v>1599.5</v>
      </c>
      <c r="AO244" s="368">
        <f t="shared" si="80"/>
        <v>-447</v>
      </c>
      <c r="AP244" s="368">
        <f t="shared" si="80"/>
        <v>2046.5000000000002</v>
      </c>
      <c r="AQ244" s="360">
        <f t="shared" si="81"/>
        <v>46</v>
      </c>
      <c r="AR244" s="372">
        <f t="shared" si="70"/>
        <v>2897</v>
      </c>
    </row>
    <row r="245" spans="1:44" ht="31.5" x14ac:dyDescent="0.25">
      <c r="A245" s="395"/>
      <c r="B245" s="395" t="s">
        <v>4366</v>
      </c>
      <c r="C245" s="402" t="s">
        <v>2377</v>
      </c>
      <c r="D245" s="362">
        <f t="shared" si="82"/>
        <v>8501.2000000000007</v>
      </c>
      <c r="E245" s="367">
        <v>8501.2000000000007</v>
      </c>
      <c r="F245" s="371">
        <v>6909.4</v>
      </c>
      <c r="G245" s="367">
        <v>71.8</v>
      </c>
      <c r="H245" s="371"/>
      <c r="I245" s="362">
        <f t="shared" si="83"/>
        <v>3843.0000000000005</v>
      </c>
      <c r="J245" s="371">
        <v>3487.0000000000005</v>
      </c>
      <c r="K245" s="371">
        <v>1734.3000000000002</v>
      </c>
      <c r="L245" s="371">
        <v>203.3</v>
      </c>
      <c r="M245" s="371">
        <v>356</v>
      </c>
      <c r="N245" s="362">
        <f t="shared" si="84"/>
        <v>12344.2</v>
      </c>
      <c r="O245" s="345"/>
      <c r="P245" s="395"/>
      <c r="Q245" s="395" t="s">
        <v>4366</v>
      </c>
      <c r="R245" s="402" t="s">
        <v>2377</v>
      </c>
      <c r="S245" s="371">
        <f t="shared" si="71"/>
        <v>6597</v>
      </c>
      <c r="T245" s="371">
        <v>6597</v>
      </c>
      <c r="U245" s="371">
        <v>4841.8</v>
      </c>
      <c r="V245" s="371"/>
      <c r="W245" s="371"/>
      <c r="X245" s="371">
        <f t="shared" si="72"/>
        <v>1487.3999999999999</v>
      </c>
      <c r="Y245" s="371">
        <v>1487.3999999999999</v>
      </c>
      <c r="Z245" s="371">
        <v>375.90000000000003</v>
      </c>
      <c r="AA245" s="371">
        <v>197.5</v>
      </c>
      <c r="AB245" s="371"/>
      <c r="AC245" s="371">
        <f t="shared" si="73"/>
        <v>8084.4</v>
      </c>
      <c r="AE245" s="395"/>
      <c r="AF245" s="395" t="s">
        <v>4366</v>
      </c>
      <c r="AG245" s="402" t="s">
        <v>2377</v>
      </c>
      <c r="AH245" s="371">
        <f t="shared" si="74"/>
        <v>8084.4</v>
      </c>
      <c r="AI245" s="368">
        <f t="shared" si="75"/>
        <v>6597</v>
      </c>
      <c r="AJ245" s="368">
        <f t="shared" si="76"/>
        <v>1487.3999999999999</v>
      </c>
      <c r="AK245" s="368">
        <f t="shared" si="77"/>
        <v>12344.2</v>
      </c>
      <c r="AL245" s="368">
        <f t="shared" si="78"/>
        <v>8501.2000000000007</v>
      </c>
      <c r="AM245" s="371">
        <f t="shared" si="79"/>
        <v>3843.0000000000005</v>
      </c>
      <c r="AN245" s="368">
        <f t="shared" si="80"/>
        <v>4259.8000000000011</v>
      </c>
      <c r="AO245" s="368">
        <f t="shared" si="80"/>
        <v>1904.2000000000007</v>
      </c>
      <c r="AP245" s="368">
        <f t="shared" si="80"/>
        <v>2355.6000000000004</v>
      </c>
      <c r="AQ245" s="360">
        <f t="shared" si="81"/>
        <v>138.19999999999999</v>
      </c>
      <c r="AR245" s="372">
        <f t="shared" si="70"/>
        <v>8639.4000000000015</v>
      </c>
    </row>
    <row r="246" spans="1:44" ht="31.5" x14ac:dyDescent="0.25">
      <c r="A246" s="395"/>
      <c r="B246" s="395" t="s">
        <v>4366</v>
      </c>
      <c r="C246" s="402" t="s">
        <v>2378</v>
      </c>
      <c r="D246" s="362">
        <f t="shared" si="82"/>
        <v>2398.4</v>
      </c>
      <c r="E246" s="367">
        <v>2398.4</v>
      </c>
      <c r="F246" s="371">
        <v>1966</v>
      </c>
      <c r="G246" s="367"/>
      <c r="H246" s="371"/>
      <c r="I246" s="362">
        <f t="shared" si="83"/>
        <v>1117.0999999999999</v>
      </c>
      <c r="J246" s="371">
        <v>966.1</v>
      </c>
      <c r="K246" s="371">
        <v>409.2</v>
      </c>
      <c r="L246" s="371">
        <v>111</v>
      </c>
      <c r="M246" s="371">
        <v>151</v>
      </c>
      <c r="N246" s="362">
        <f t="shared" si="84"/>
        <v>3515.5</v>
      </c>
      <c r="O246" s="345"/>
      <c r="P246" s="395"/>
      <c r="Q246" s="395" t="s">
        <v>4366</v>
      </c>
      <c r="R246" s="402" t="s">
        <v>2378</v>
      </c>
      <c r="S246" s="371">
        <f t="shared" si="71"/>
        <v>1464.8999999999999</v>
      </c>
      <c r="T246" s="371">
        <v>1464.8999999999999</v>
      </c>
      <c r="U246" s="371">
        <v>1074.4000000000001</v>
      </c>
      <c r="V246" s="371"/>
      <c r="W246" s="371"/>
      <c r="X246" s="371">
        <f t="shared" si="72"/>
        <v>330.40000000000003</v>
      </c>
      <c r="Y246" s="371">
        <v>330.40000000000003</v>
      </c>
      <c r="Z246" s="371">
        <v>83.4</v>
      </c>
      <c r="AA246" s="371">
        <v>122.5</v>
      </c>
      <c r="AB246" s="371"/>
      <c r="AC246" s="371">
        <f t="shared" si="73"/>
        <v>1795.3</v>
      </c>
      <c r="AE246" s="395"/>
      <c r="AF246" s="395" t="s">
        <v>4366</v>
      </c>
      <c r="AG246" s="402" t="s">
        <v>2378</v>
      </c>
      <c r="AH246" s="371">
        <f t="shared" si="74"/>
        <v>1795.3</v>
      </c>
      <c r="AI246" s="368">
        <f t="shared" si="75"/>
        <v>1464.8999999999999</v>
      </c>
      <c r="AJ246" s="368">
        <f t="shared" si="76"/>
        <v>330.40000000000003</v>
      </c>
      <c r="AK246" s="368">
        <f t="shared" si="77"/>
        <v>3515.5</v>
      </c>
      <c r="AL246" s="368">
        <f t="shared" si="78"/>
        <v>2398.4</v>
      </c>
      <c r="AM246" s="371">
        <f t="shared" si="79"/>
        <v>1117.0999999999999</v>
      </c>
      <c r="AN246" s="368">
        <f t="shared" si="80"/>
        <v>1720.2</v>
      </c>
      <c r="AO246" s="368">
        <f t="shared" si="80"/>
        <v>933.50000000000023</v>
      </c>
      <c r="AP246" s="368">
        <f t="shared" si="80"/>
        <v>786.69999999999982</v>
      </c>
      <c r="AQ246" s="360">
        <f t="shared" si="81"/>
        <v>39.299999999999997</v>
      </c>
      <c r="AR246" s="372">
        <f t="shared" si="70"/>
        <v>2437.7000000000003</v>
      </c>
    </row>
    <row r="247" spans="1:44" ht="31.5" x14ac:dyDescent="0.25">
      <c r="A247" s="395"/>
      <c r="B247" s="395" t="s">
        <v>4366</v>
      </c>
      <c r="C247" s="402" t="s">
        <v>2379</v>
      </c>
      <c r="D247" s="362">
        <f t="shared" si="82"/>
        <v>2497.6</v>
      </c>
      <c r="E247" s="367">
        <v>2497.6</v>
      </c>
      <c r="F247" s="371">
        <v>2047.4</v>
      </c>
      <c r="G247" s="367"/>
      <c r="H247" s="371"/>
      <c r="I247" s="362">
        <f t="shared" si="83"/>
        <v>1061.4000000000001</v>
      </c>
      <c r="J247" s="371">
        <v>1034.4000000000001</v>
      </c>
      <c r="K247" s="371">
        <v>438.4</v>
      </c>
      <c r="L247" s="371">
        <v>102</v>
      </c>
      <c r="M247" s="371">
        <v>27</v>
      </c>
      <c r="N247" s="362">
        <f t="shared" si="84"/>
        <v>3559</v>
      </c>
      <c r="O247" s="345"/>
      <c r="P247" s="395"/>
      <c r="Q247" s="395" t="s">
        <v>4366</v>
      </c>
      <c r="R247" s="402" t="s">
        <v>2379</v>
      </c>
      <c r="S247" s="371">
        <f t="shared" si="71"/>
        <v>2565.2999999999997</v>
      </c>
      <c r="T247" s="371">
        <v>2565.2999999999997</v>
      </c>
      <c r="U247" s="371">
        <v>1882.7</v>
      </c>
      <c r="V247" s="371"/>
      <c r="W247" s="371"/>
      <c r="X247" s="371">
        <f t="shared" si="72"/>
        <v>578.50000000000011</v>
      </c>
      <c r="Y247" s="371">
        <v>578.50000000000011</v>
      </c>
      <c r="Z247" s="371">
        <v>146.19999999999999</v>
      </c>
      <c r="AA247" s="371">
        <v>94.3</v>
      </c>
      <c r="AB247" s="371"/>
      <c r="AC247" s="371">
        <f t="shared" si="73"/>
        <v>3143.7999999999997</v>
      </c>
      <c r="AE247" s="395"/>
      <c r="AF247" s="395" t="s">
        <v>4366</v>
      </c>
      <c r="AG247" s="402" t="s">
        <v>2379</v>
      </c>
      <c r="AH247" s="371">
        <f t="shared" si="74"/>
        <v>3143.7999999999997</v>
      </c>
      <c r="AI247" s="368">
        <f t="shared" si="75"/>
        <v>2565.2999999999997</v>
      </c>
      <c r="AJ247" s="368">
        <f t="shared" si="76"/>
        <v>578.50000000000011</v>
      </c>
      <c r="AK247" s="368">
        <f t="shared" si="77"/>
        <v>3559</v>
      </c>
      <c r="AL247" s="368">
        <f t="shared" si="78"/>
        <v>2497.6</v>
      </c>
      <c r="AM247" s="371">
        <f t="shared" si="79"/>
        <v>1061.4000000000001</v>
      </c>
      <c r="AN247" s="368">
        <f t="shared" si="80"/>
        <v>415.20000000000027</v>
      </c>
      <c r="AO247" s="368">
        <f t="shared" si="80"/>
        <v>-67.699999999999818</v>
      </c>
      <c r="AP247" s="368">
        <f t="shared" si="80"/>
        <v>482.9</v>
      </c>
      <c r="AQ247" s="360">
        <f t="shared" si="81"/>
        <v>40.9</v>
      </c>
      <c r="AR247" s="372">
        <f t="shared" si="70"/>
        <v>2538.5</v>
      </c>
    </row>
    <row r="248" spans="1:44" ht="31.5" x14ac:dyDescent="0.25">
      <c r="A248" s="395"/>
      <c r="B248" s="395" t="s">
        <v>4366</v>
      </c>
      <c r="C248" s="402" t="s">
        <v>2380</v>
      </c>
      <c r="D248" s="362">
        <f t="shared" si="82"/>
        <v>2447</v>
      </c>
      <c r="E248" s="367">
        <v>2447</v>
      </c>
      <c r="F248" s="371">
        <v>2005.8</v>
      </c>
      <c r="G248" s="367"/>
      <c r="H248" s="371"/>
      <c r="I248" s="362">
        <f t="shared" si="83"/>
        <v>1074.7</v>
      </c>
      <c r="J248" s="371">
        <v>1034.7</v>
      </c>
      <c r="K248" s="371">
        <v>321.5</v>
      </c>
      <c r="L248" s="371">
        <v>131.4</v>
      </c>
      <c r="M248" s="371">
        <v>40</v>
      </c>
      <c r="N248" s="362">
        <f t="shared" si="84"/>
        <v>3521.7</v>
      </c>
      <c r="O248" s="345"/>
      <c r="P248" s="395"/>
      <c r="Q248" s="395" t="s">
        <v>4366</v>
      </c>
      <c r="R248" s="402" t="s">
        <v>2380</v>
      </c>
      <c r="S248" s="371">
        <f t="shared" si="71"/>
        <v>2565.2999999999997</v>
      </c>
      <c r="T248" s="371">
        <v>2565.2999999999997</v>
      </c>
      <c r="U248" s="371">
        <v>1882.7</v>
      </c>
      <c r="V248" s="371"/>
      <c r="W248" s="371"/>
      <c r="X248" s="371">
        <f t="shared" si="72"/>
        <v>578.50000000000011</v>
      </c>
      <c r="Y248" s="371">
        <v>578.50000000000011</v>
      </c>
      <c r="Z248" s="371">
        <v>146.19999999999999</v>
      </c>
      <c r="AA248" s="371">
        <v>128.6</v>
      </c>
      <c r="AB248" s="371"/>
      <c r="AC248" s="371">
        <f t="shared" si="73"/>
        <v>3143.7999999999997</v>
      </c>
      <c r="AE248" s="395"/>
      <c r="AF248" s="395" t="s">
        <v>4366</v>
      </c>
      <c r="AG248" s="402" t="s">
        <v>2380</v>
      </c>
      <c r="AH248" s="371">
        <f t="shared" si="74"/>
        <v>3143.7999999999997</v>
      </c>
      <c r="AI248" s="368">
        <f t="shared" si="75"/>
        <v>2565.2999999999997</v>
      </c>
      <c r="AJ248" s="368">
        <f t="shared" si="76"/>
        <v>578.50000000000011</v>
      </c>
      <c r="AK248" s="368">
        <f t="shared" si="77"/>
        <v>3521.7</v>
      </c>
      <c r="AL248" s="368">
        <f t="shared" si="78"/>
        <v>2447</v>
      </c>
      <c r="AM248" s="371">
        <f t="shared" si="79"/>
        <v>1074.7</v>
      </c>
      <c r="AN248" s="368">
        <f t="shared" si="80"/>
        <v>377.90000000000009</v>
      </c>
      <c r="AO248" s="368">
        <f t="shared" si="80"/>
        <v>-118.29999999999973</v>
      </c>
      <c r="AP248" s="368">
        <f t="shared" si="80"/>
        <v>496.19999999999993</v>
      </c>
      <c r="AQ248" s="360">
        <f t="shared" si="81"/>
        <v>40.1</v>
      </c>
      <c r="AR248" s="372">
        <f t="shared" si="70"/>
        <v>2487.1</v>
      </c>
    </row>
    <row r="249" spans="1:44" ht="31.5" x14ac:dyDescent="0.25">
      <c r="A249" s="395"/>
      <c r="B249" s="395" t="s">
        <v>4366</v>
      </c>
      <c r="C249" s="402" t="s">
        <v>2381</v>
      </c>
      <c r="D249" s="362">
        <f t="shared" si="82"/>
        <v>4148.2</v>
      </c>
      <c r="E249" s="367">
        <v>4148.2</v>
      </c>
      <c r="F249" s="371">
        <v>3352.5</v>
      </c>
      <c r="G249" s="367">
        <v>58.2</v>
      </c>
      <c r="H249" s="371"/>
      <c r="I249" s="362">
        <f t="shared" si="83"/>
        <v>1381.4</v>
      </c>
      <c r="J249" s="371">
        <v>1140.4000000000001</v>
      </c>
      <c r="K249" s="371">
        <v>438.4</v>
      </c>
      <c r="L249" s="371">
        <v>166.2</v>
      </c>
      <c r="M249" s="371">
        <v>241</v>
      </c>
      <c r="N249" s="362">
        <f t="shared" si="84"/>
        <v>5529.6</v>
      </c>
      <c r="O249" s="345"/>
      <c r="P249" s="395"/>
      <c r="Q249" s="395" t="s">
        <v>4366</v>
      </c>
      <c r="R249" s="402" t="s">
        <v>2381</v>
      </c>
      <c r="S249" s="371">
        <f t="shared" si="71"/>
        <v>4031.7</v>
      </c>
      <c r="T249" s="371">
        <v>4031.7</v>
      </c>
      <c r="U249" s="371">
        <v>2959</v>
      </c>
      <c r="V249" s="371"/>
      <c r="W249" s="371"/>
      <c r="X249" s="371">
        <f t="shared" si="72"/>
        <v>909.00000000000011</v>
      </c>
      <c r="Y249" s="371">
        <v>909.00000000000011</v>
      </c>
      <c r="Z249" s="371">
        <v>229.79999999999998</v>
      </c>
      <c r="AA249" s="371">
        <v>135.69999999999999</v>
      </c>
      <c r="AB249" s="371"/>
      <c r="AC249" s="371">
        <f t="shared" si="73"/>
        <v>4940.7</v>
      </c>
      <c r="AE249" s="395"/>
      <c r="AF249" s="395" t="s">
        <v>4366</v>
      </c>
      <c r="AG249" s="402" t="s">
        <v>2381</v>
      </c>
      <c r="AH249" s="371">
        <f t="shared" si="74"/>
        <v>4940.7</v>
      </c>
      <c r="AI249" s="368">
        <f t="shared" si="75"/>
        <v>4031.7</v>
      </c>
      <c r="AJ249" s="368">
        <f t="shared" si="76"/>
        <v>909.00000000000011</v>
      </c>
      <c r="AK249" s="368">
        <f t="shared" si="77"/>
        <v>5529.6</v>
      </c>
      <c r="AL249" s="368">
        <f t="shared" si="78"/>
        <v>4148.2</v>
      </c>
      <c r="AM249" s="371">
        <f t="shared" si="79"/>
        <v>1381.4</v>
      </c>
      <c r="AN249" s="368">
        <f t="shared" si="80"/>
        <v>588.90000000000055</v>
      </c>
      <c r="AO249" s="368">
        <f t="shared" si="80"/>
        <v>116.5</v>
      </c>
      <c r="AP249" s="368">
        <f t="shared" si="80"/>
        <v>472.4</v>
      </c>
      <c r="AQ249" s="360">
        <f t="shared" si="81"/>
        <v>67.099999999999994</v>
      </c>
      <c r="AR249" s="372">
        <f t="shared" si="70"/>
        <v>4215.3</v>
      </c>
    </row>
    <row r="250" spans="1:44" ht="31.5" x14ac:dyDescent="0.25">
      <c r="A250" s="395"/>
      <c r="B250" s="395" t="s">
        <v>4366</v>
      </c>
      <c r="C250" s="402" t="s">
        <v>2382</v>
      </c>
      <c r="D250" s="362">
        <f t="shared" si="82"/>
        <v>10388</v>
      </c>
      <c r="E250" s="367">
        <v>10388</v>
      </c>
      <c r="F250" s="371">
        <v>8464.5</v>
      </c>
      <c r="G250" s="367">
        <v>61.4</v>
      </c>
      <c r="H250" s="371"/>
      <c r="I250" s="362">
        <f t="shared" si="83"/>
        <v>4204.8999999999996</v>
      </c>
      <c r="J250" s="371">
        <v>3965.9</v>
      </c>
      <c r="K250" s="371">
        <v>1977.4</v>
      </c>
      <c r="L250" s="371">
        <v>206.3</v>
      </c>
      <c r="M250" s="371">
        <v>239</v>
      </c>
      <c r="N250" s="362">
        <f t="shared" si="84"/>
        <v>14592.9</v>
      </c>
      <c r="O250" s="345"/>
      <c r="P250" s="395"/>
      <c r="Q250" s="395" t="s">
        <v>4366</v>
      </c>
      <c r="R250" s="402" t="s">
        <v>2382</v>
      </c>
      <c r="S250" s="371">
        <f t="shared" si="71"/>
        <v>9160.5</v>
      </c>
      <c r="T250" s="371">
        <v>9160.5</v>
      </c>
      <c r="U250" s="371">
        <v>6723.3</v>
      </c>
      <c r="V250" s="371"/>
      <c r="W250" s="371"/>
      <c r="X250" s="371">
        <f t="shared" si="72"/>
        <v>2066</v>
      </c>
      <c r="Y250" s="371">
        <v>2066</v>
      </c>
      <c r="Z250" s="371">
        <v>522</v>
      </c>
      <c r="AA250" s="371">
        <v>195</v>
      </c>
      <c r="AB250" s="371"/>
      <c r="AC250" s="371">
        <f t="shared" si="73"/>
        <v>11226.5</v>
      </c>
      <c r="AE250" s="395"/>
      <c r="AF250" s="395" t="s">
        <v>4366</v>
      </c>
      <c r="AG250" s="402" t="s">
        <v>2382</v>
      </c>
      <c r="AH250" s="371">
        <f t="shared" si="74"/>
        <v>11226.5</v>
      </c>
      <c r="AI250" s="368">
        <f t="shared" si="75"/>
        <v>9160.5</v>
      </c>
      <c r="AJ250" s="368">
        <f t="shared" si="76"/>
        <v>2066</v>
      </c>
      <c r="AK250" s="368">
        <f t="shared" si="77"/>
        <v>14592.9</v>
      </c>
      <c r="AL250" s="368">
        <f t="shared" si="78"/>
        <v>10388</v>
      </c>
      <c r="AM250" s="371">
        <f t="shared" si="79"/>
        <v>4204.8999999999996</v>
      </c>
      <c r="AN250" s="368">
        <f t="shared" si="80"/>
        <v>3366.3999999999996</v>
      </c>
      <c r="AO250" s="368">
        <f t="shared" si="80"/>
        <v>1227.5</v>
      </c>
      <c r="AP250" s="368">
        <f t="shared" si="80"/>
        <v>2138.8999999999996</v>
      </c>
      <c r="AQ250" s="360">
        <f t="shared" si="81"/>
        <v>169.3</v>
      </c>
      <c r="AR250" s="372">
        <f t="shared" si="70"/>
        <v>10557.3</v>
      </c>
    </row>
    <row r="251" spans="1:44" ht="31.5" x14ac:dyDescent="0.25">
      <c r="A251" s="395"/>
      <c r="B251" s="395" t="s">
        <v>4366</v>
      </c>
      <c r="C251" s="402" t="s">
        <v>2383</v>
      </c>
      <c r="D251" s="362">
        <f t="shared" si="82"/>
        <v>4593.5</v>
      </c>
      <c r="E251" s="367">
        <v>4593.5</v>
      </c>
      <c r="F251" s="371">
        <v>3731.6</v>
      </c>
      <c r="G251" s="367">
        <v>41</v>
      </c>
      <c r="H251" s="371"/>
      <c r="I251" s="362">
        <f t="shared" si="83"/>
        <v>1568.4</v>
      </c>
      <c r="J251" s="371">
        <v>1203.4000000000001</v>
      </c>
      <c r="K251" s="371">
        <v>438.4</v>
      </c>
      <c r="L251" s="371">
        <v>70.5</v>
      </c>
      <c r="M251" s="371">
        <v>365</v>
      </c>
      <c r="N251" s="362">
        <f t="shared" si="84"/>
        <v>6161.9</v>
      </c>
      <c r="O251" s="345"/>
      <c r="P251" s="395"/>
      <c r="Q251" s="395" t="s">
        <v>4366</v>
      </c>
      <c r="R251" s="402" t="s">
        <v>2383</v>
      </c>
      <c r="S251" s="371">
        <f t="shared" si="71"/>
        <v>3665.2</v>
      </c>
      <c r="T251" s="371">
        <v>3665.2</v>
      </c>
      <c r="U251" s="371">
        <v>2690</v>
      </c>
      <c r="V251" s="371"/>
      <c r="W251" s="371"/>
      <c r="X251" s="371">
        <f t="shared" si="72"/>
        <v>826.5</v>
      </c>
      <c r="Y251" s="371">
        <v>826.5</v>
      </c>
      <c r="Z251" s="371">
        <v>208.9</v>
      </c>
      <c r="AA251" s="371">
        <v>92.5</v>
      </c>
      <c r="AB251" s="371"/>
      <c r="AC251" s="371">
        <f t="shared" si="73"/>
        <v>4491.7</v>
      </c>
      <c r="AE251" s="395"/>
      <c r="AF251" s="395" t="s">
        <v>4366</v>
      </c>
      <c r="AG251" s="402" t="s">
        <v>2383</v>
      </c>
      <c r="AH251" s="371">
        <f t="shared" si="74"/>
        <v>4491.7</v>
      </c>
      <c r="AI251" s="368">
        <f t="shared" si="75"/>
        <v>3665.2</v>
      </c>
      <c r="AJ251" s="368">
        <f t="shared" si="76"/>
        <v>826.5</v>
      </c>
      <c r="AK251" s="368">
        <f t="shared" si="77"/>
        <v>6161.9</v>
      </c>
      <c r="AL251" s="368">
        <f t="shared" si="78"/>
        <v>4593.5</v>
      </c>
      <c r="AM251" s="371">
        <f t="shared" si="79"/>
        <v>1568.4</v>
      </c>
      <c r="AN251" s="368">
        <f t="shared" si="80"/>
        <v>1670.1999999999998</v>
      </c>
      <c r="AO251" s="368">
        <f t="shared" si="80"/>
        <v>928.30000000000018</v>
      </c>
      <c r="AP251" s="368">
        <f t="shared" si="80"/>
        <v>741.90000000000009</v>
      </c>
      <c r="AQ251" s="360">
        <f t="shared" si="81"/>
        <v>74.599999999999994</v>
      </c>
      <c r="AR251" s="372">
        <f t="shared" si="70"/>
        <v>4668.1000000000004</v>
      </c>
    </row>
    <row r="252" spans="1:44" ht="31.5" x14ac:dyDescent="0.25">
      <c r="A252" s="395"/>
      <c r="B252" s="395" t="s">
        <v>4366</v>
      </c>
      <c r="C252" s="402" t="s">
        <v>2384</v>
      </c>
      <c r="D252" s="362">
        <f t="shared" si="82"/>
        <v>2224.4</v>
      </c>
      <c r="E252" s="367">
        <v>2224.4</v>
      </c>
      <c r="F252" s="371">
        <v>1784.1</v>
      </c>
      <c r="G252" s="367">
        <v>47.8</v>
      </c>
      <c r="H252" s="371"/>
      <c r="I252" s="362">
        <f t="shared" si="83"/>
        <v>815.90000000000009</v>
      </c>
      <c r="J252" s="371">
        <v>795.90000000000009</v>
      </c>
      <c r="K252" s="371">
        <v>372.9</v>
      </c>
      <c r="L252" s="371">
        <v>60.5</v>
      </c>
      <c r="M252" s="371">
        <v>20</v>
      </c>
      <c r="N252" s="362">
        <f t="shared" si="84"/>
        <v>3040.3</v>
      </c>
      <c r="O252" s="345"/>
      <c r="P252" s="395"/>
      <c r="Q252" s="395" t="s">
        <v>4366</v>
      </c>
      <c r="R252" s="402" t="s">
        <v>2384</v>
      </c>
      <c r="S252" s="371">
        <f t="shared" si="71"/>
        <v>1465.5</v>
      </c>
      <c r="T252" s="371">
        <v>1465.5</v>
      </c>
      <c r="U252" s="371">
        <v>1075.8</v>
      </c>
      <c r="V252" s="371"/>
      <c r="W252" s="371"/>
      <c r="X252" s="371">
        <f t="shared" si="72"/>
        <v>330.5</v>
      </c>
      <c r="Y252" s="371">
        <v>330.5</v>
      </c>
      <c r="Z252" s="371">
        <v>83.5</v>
      </c>
      <c r="AA252" s="371">
        <v>109.3</v>
      </c>
      <c r="AB252" s="371"/>
      <c r="AC252" s="371">
        <f t="shared" si="73"/>
        <v>1796</v>
      </c>
      <c r="AE252" s="395"/>
      <c r="AF252" s="395" t="s">
        <v>4366</v>
      </c>
      <c r="AG252" s="402" t="s">
        <v>2384</v>
      </c>
      <c r="AH252" s="371">
        <f t="shared" si="74"/>
        <v>1796</v>
      </c>
      <c r="AI252" s="368">
        <f t="shared" si="75"/>
        <v>1465.5</v>
      </c>
      <c r="AJ252" s="368">
        <f t="shared" si="76"/>
        <v>330.5</v>
      </c>
      <c r="AK252" s="368">
        <f t="shared" si="77"/>
        <v>3040.3</v>
      </c>
      <c r="AL252" s="368">
        <f t="shared" si="78"/>
        <v>2224.4</v>
      </c>
      <c r="AM252" s="371">
        <f t="shared" si="79"/>
        <v>815.90000000000009</v>
      </c>
      <c r="AN252" s="368">
        <f t="shared" si="80"/>
        <v>1244.3000000000002</v>
      </c>
      <c r="AO252" s="368">
        <f t="shared" si="80"/>
        <v>758.90000000000009</v>
      </c>
      <c r="AP252" s="368">
        <f t="shared" si="80"/>
        <v>485.40000000000009</v>
      </c>
      <c r="AQ252" s="360">
        <f t="shared" si="81"/>
        <v>35.700000000000003</v>
      </c>
      <c r="AR252" s="372">
        <f t="shared" si="70"/>
        <v>2260.1</v>
      </c>
    </row>
    <row r="253" spans="1:44" ht="31.5" x14ac:dyDescent="0.25">
      <c r="A253" s="395"/>
      <c r="B253" s="395" t="s">
        <v>4366</v>
      </c>
      <c r="C253" s="402" t="s">
        <v>2385</v>
      </c>
      <c r="D253" s="362">
        <f t="shared" si="82"/>
        <v>9722.2000000000007</v>
      </c>
      <c r="E253" s="367">
        <v>9722.2000000000007</v>
      </c>
      <c r="F253" s="371">
        <v>7969.2</v>
      </c>
      <c r="G253" s="367"/>
      <c r="H253" s="371"/>
      <c r="I253" s="362">
        <f t="shared" si="83"/>
        <v>3869</v>
      </c>
      <c r="J253" s="371">
        <v>3526</v>
      </c>
      <c r="K253" s="371">
        <v>1574.6</v>
      </c>
      <c r="L253" s="371">
        <v>515.1</v>
      </c>
      <c r="M253" s="371">
        <v>343</v>
      </c>
      <c r="N253" s="362">
        <f t="shared" si="84"/>
        <v>13591.2</v>
      </c>
      <c r="O253" s="345"/>
      <c r="P253" s="395"/>
      <c r="Q253" s="395" t="s">
        <v>4366</v>
      </c>
      <c r="R253" s="402" t="s">
        <v>2385</v>
      </c>
      <c r="S253" s="371">
        <f t="shared" si="71"/>
        <v>5488.4000000000005</v>
      </c>
      <c r="T253" s="371">
        <v>5488.4000000000005</v>
      </c>
      <c r="U253" s="371">
        <v>4028.2</v>
      </c>
      <c r="V253" s="371"/>
      <c r="W253" s="371"/>
      <c r="X253" s="371">
        <f t="shared" si="72"/>
        <v>1628</v>
      </c>
      <c r="Y253" s="371">
        <v>1628</v>
      </c>
      <c r="Z253" s="371">
        <v>312.8</v>
      </c>
      <c r="AA253" s="371">
        <v>322</v>
      </c>
      <c r="AB253" s="371"/>
      <c r="AC253" s="371">
        <f t="shared" si="73"/>
        <v>7116.4000000000005</v>
      </c>
      <c r="AE253" s="395"/>
      <c r="AF253" s="395" t="s">
        <v>4366</v>
      </c>
      <c r="AG253" s="402" t="s">
        <v>2385</v>
      </c>
      <c r="AH253" s="371">
        <f t="shared" si="74"/>
        <v>7116.4000000000005</v>
      </c>
      <c r="AI253" s="368">
        <f t="shared" si="75"/>
        <v>5488.4000000000005</v>
      </c>
      <c r="AJ253" s="368">
        <f t="shared" si="76"/>
        <v>1628</v>
      </c>
      <c r="AK253" s="368">
        <f t="shared" si="77"/>
        <v>13591.2</v>
      </c>
      <c r="AL253" s="368">
        <f t="shared" si="78"/>
        <v>9722.2000000000007</v>
      </c>
      <c r="AM253" s="371">
        <f t="shared" si="79"/>
        <v>3869</v>
      </c>
      <c r="AN253" s="368">
        <f t="shared" si="80"/>
        <v>6474.8</v>
      </c>
      <c r="AO253" s="368">
        <f t="shared" si="80"/>
        <v>4233.8</v>
      </c>
      <c r="AP253" s="368">
        <f t="shared" si="80"/>
        <v>2241</v>
      </c>
      <c r="AQ253" s="360">
        <f t="shared" si="81"/>
        <v>159.4</v>
      </c>
      <c r="AR253" s="372">
        <f t="shared" si="70"/>
        <v>9881.6</v>
      </c>
    </row>
    <row r="254" spans="1:44" ht="31.5" x14ac:dyDescent="0.25">
      <c r="A254" s="395"/>
      <c r="B254" s="395" t="s">
        <v>4366</v>
      </c>
      <c r="C254" s="402" t="s">
        <v>2386</v>
      </c>
      <c r="D254" s="362">
        <f t="shared" si="82"/>
        <v>3228.7</v>
      </c>
      <c r="E254" s="367">
        <v>3228.7</v>
      </c>
      <c r="F254" s="371">
        <v>2646.6</v>
      </c>
      <c r="G254" s="367"/>
      <c r="H254" s="371"/>
      <c r="I254" s="362">
        <f t="shared" si="83"/>
        <v>1755.2</v>
      </c>
      <c r="J254" s="371">
        <v>1587.9</v>
      </c>
      <c r="K254" s="371">
        <v>565</v>
      </c>
      <c r="L254" s="371">
        <v>303.5</v>
      </c>
      <c r="M254" s="371">
        <v>167.3</v>
      </c>
      <c r="N254" s="362">
        <f t="shared" si="84"/>
        <v>4983.8999999999996</v>
      </c>
      <c r="O254" s="345"/>
      <c r="P254" s="395"/>
      <c r="Q254" s="395" t="s">
        <v>4366</v>
      </c>
      <c r="R254" s="402" t="s">
        <v>2386</v>
      </c>
      <c r="S254" s="371">
        <f t="shared" si="71"/>
        <v>2783.2999999999997</v>
      </c>
      <c r="T254" s="371">
        <v>2783.2999999999997</v>
      </c>
      <c r="U254" s="371">
        <v>2042.8</v>
      </c>
      <c r="V254" s="371"/>
      <c r="W254" s="371"/>
      <c r="X254" s="371">
        <f t="shared" si="72"/>
        <v>912.8</v>
      </c>
      <c r="Y254" s="371">
        <v>912.8</v>
      </c>
      <c r="Z254" s="371">
        <v>158.60000000000002</v>
      </c>
      <c r="AA254" s="371">
        <v>247</v>
      </c>
      <c r="AB254" s="371"/>
      <c r="AC254" s="371">
        <f t="shared" si="73"/>
        <v>3696.0999999999995</v>
      </c>
      <c r="AE254" s="395"/>
      <c r="AF254" s="395" t="s">
        <v>4366</v>
      </c>
      <c r="AG254" s="402" t="s">
        <v>2386</v>
      </c>
      <c r="AH254" s="371">
        <f t="shared" si="74"/>
        <v>3696.0999999999995</v>
      </c>
      <c r="AI254" s="368">
        <f t="shared" si="75"/>
        <v>2783.2999999999997</v>
      </c>
      <c r="AJ254" s="368">
        <f t="shared" si="76"/>
        <v>912.8</v>
      </c>
      <c r="AK254" s="368">
        <f t="shared" si="77"/>
        <v>4983.8999999999996</v>
      </c>
      <c r="AL254" s="368">
        <f t="shared" si="78"/>
        <v>3228.7</v>
      </c>
      <c r="AM254" s="371">
        <f t="shared" si="79"/>
        <v>1755.2</v>
      </c>
      <c r="AN254" s="368">
        <f t="shared" si="80"/>
        <v>1287.8000000000002</v>
      </c>
      <c r="AO254" s="368">
        <f t="shared" si="80"/>
        <v>445.40000000000009</v>
      </c>
      <c r="AP254" s="368">
        <f t="shared" si="80"/>
        <v>842.40000000000009</v>
      </c>
      <c r="AQ254" s="360">
        <f t="shared" si="81"/>
        <v>52.9</v>
      </c>
      <c r="AR254" s="372">
        <f t="shared" si="70"/>
        <v>3281.6</v>
      </c>
    </row>
    <row r="255" spans="1:44" ht="31.5" x14ac:dyDescent="0.25">
      <c r="A255" s="395"/>
      <c r="B255" s="395" t="s">
        <v>4366</v>
      </c>
      <c r="C255" s="402" t="s">
        <v>2387</v>
      </c>
      <c r="D255" s="362">
        <f t="shared" si="82"/>
        <v>1375.6</v>
      </c>
      <c r="E255" s="367">
        <v>1375.6</v>
      </c>
      <c r="F255" s="371">
        <v>1127.5</v>
      </c>
      <c r="G255" s="367"/>
      <c r="H255" s="371"/>
      <c r="I255" s="362">
        <f t="shared" si="83"/>
        <v>527.79999999999995</v>
      </c>
      <c r="J255" s="371">
        <v>514</v>
      </c>
      <c r="K255" s="371">
        <v>231.7</v>
      </c>
      <c r="L255" s="371">
        <v>87.4</v>
      </c>
      <c r="M255" s="371">
        <v>13.8</v>
      </c>
      <c r="N255" s="362">
        <f t="shared" si="84"/>
        <v>1903.3999999999999</v>
      </c>
      <c r="O255" s="345"/>
      <c r="P255" s="395"/>
      <c r="Q255" s="395" t="s">
        <v>4366</v>
      </c>
      <c r="R255" s="402" t="s">
        <v>2387</v>
      </c>
      <c r="S255" s="371">
        <f t="shared" si="71"/>
        <v>970.3</v>
      </c>
      <c r="T255" s="371">
        <v>970.3</v>
      </c>
      <c r="U255" s="371">
        <v>712.1</v>
      </c>
      <c r="V255" s="371"/>
      <c r="W255" s="371"/>
      <c r="X255" s="371">
        <f t="shared" si="72"/>
        <v>252.90000000000003</v>
      </c>
      <c r="Y255" s="371">
        <v>252.90000000000003</v>
      </c>
      <c r="Z255" s="371">
        <v>55.300000000000004</v>
      </c>
      <c r="AA255" s="371">
        <v>61.1</v>
      </c>
      <c r="AB255" s="371"/>
      <c r="AC255" s="371">
        <f t="shared" si="73"/>
        <v>1223.2</v>
      </c>
      <c r="AE255" s="395"/>
      <c r="AF255" s="395" t="s">
        <v>4366</v>
      </c>
      <c r="AG255" s="402" t="s">
        <v>2387</v>
      </c>
      <c r="AH255" s="371">
        <f t="shared" si="74"/>
        <v>1223.2</v>
      </c>
      <c r="AI255" s="368">
        <f t="shared" si="75"/>
        <v>970.3</v>
      </c>
      <c r="AJ255" s="368">
        <f t="shared" si="76"/>
        <v>252.90000000000003</v>
      </c>
      <c r="AK255" s="368">
        <f t="shared" si="77"/>
        <v>1903.3999999999999</v>
      </c>
      <c r="AL255" s="368">
        <f t="shared" si="78"/>
        <v>1375.6</v>
      </c>
      <c r="AM255" s="371">
        <f t="shared" si="79"/>
        <v>527.79999999999995</v>
      </c>
      <c r="AN255" s="368">
        <f t="shared" si="80"/>
        <v>680.19999999999982</v>
      </c>
      <c r="AO255" s="368">
        <f t="shared" si="80"/>
        <v>405.29999999999995</v>
      </c>
      <c r="AP255" s="368">
        <f t="shared" si="80"/>
        <v>274.89999999999992</v>
      </c>
      <c r="AQ255" s="360">
        <f t="shared" si="81"/>
        <v>22.6</v>
      </c>
      <c r="AR255" s="372">
        <f t="shared" si="70"/>
        <v>1398.1999999999998</v>
      </c>
    </row>
    <row r="256" spans="1:44" ht="31.5" x14ac:dyDescent="0.25">
      <c r="A256" s="395"/>
      <c r="B256" s="395" t="s">
        <v>4366</v>
      </c>
      <c r="C256" s="402" t="s">
        <v>2388</v>
      </c>
      <c r="D256" s="362">
        <f t="shared" si="82"/>
        <v>1925.5</v>
      </c>
      <c r="E256" s="367">
        <v>1925.5</v>
      </c>
      <c r="F256" s="371">
        <v>1578.3</v>
      </c>
      <c r="G256" s="367"/>
      <c r="H256" s="371"/>
      <c r="I256" s="362">
        <f t="shared" si="83"/>
        <v>1090.4000000000001</v>
      </c>
      <c r="J256" s="371">
        <v>1072</v>
      </c>
      <c r="K256" s="371">
        <v>388.8</v>
      </c>
      <c r="L256" s="371">
        <v>240.1</v>
      </c>
      <c r="M256" s="371">
        <v>18.399999999999999</v>
      </c>
      <c r="N256" s="362">
        <f t="shared" si="84"/>
        <v>3015.9</v>
      </c>
      <c r="O256" s="345"/>
      <c r="P256" s="395"/>
      <c r="Q256" s="395" t="s">
        <v>4366</v>
      </c>
      <c r="R256" s="402" t="s">
        <v>2388</v>
      </c>
      <c r="S256" s="371">
        <f t="shared" si="71"/>
        <v>1255.5999999999999</v>
      </c>
      <c r="T256" s="371">
        <v>1255.5999999999999</v>
      </c>
      <c r="U256" s="371">
        <v>921.50000000000011</v>
      </c>
      <c r="V256" s="371"/>
      <c r="W256" s="371"/>
      <c r="X256" s="371">
        <f t="shared" si="72"/>
        <v>528.59999999999991</v>
      </c>
      <c r="Y256" s="371">
        <v>528.59999999999991</v>
      </c>
      <c r="Z256" s="371">
        <v>71.5</v>
      </c>
      <c r="AA256" s="371">
        <v>196.9</v>
      </c>
      <c r="AB256" s="371"/>
      <c r="AC256" s="371">
        <f t="shared" si="73"/>
        <v>1784.1999999999998</v>
      </c>
      <c r="AE256" s="395"/>
      <c r="AF256" s="395" t="s">
        <v>4366</v>
      </c>
      <c r="AG256" s="402" t="s">
        <v>2388</v>
      </c>
      <c r="AH256" s="371">
        <f t="shared" si="74"/>
        <v>1784.1999999999998</v>
      </c>
      <c r="AI256" s="368">
        <f t="shared" si="75"/>
        <v>1255.5999999999999</v>
      </c>
      <c r="AJ256" s="368">
        <f t="shared" si="76"/>
        <v>528.59999999999991</v>
      </c>
      <c r="AK256" s="368">
        <f t="shared" si="77"/>
        <v>3015.9</v>
      </c>
      <c r="AL256" s="368">
        <f t="shared" si="78"/>
        <v>1925.5</v>
      </c>
      <c r="AM256" s="371">
        <f t="shared" si="79"/>
        <v>1090.4000000000001</v>
      </c>
      <c r="AN256" s="368">
        <f t="shared" si="80"/>
        <v>1231.7000000000003</v>
      </c>
      <c r="AO256" s="368">
        <f t="shared" si="80"/>
        <v>669.90000000000009</v>
      </c>
      <c r="AP256" s="368">
        <f t="shared" si="80"/>
        <v>561.80000000000018</v>
      </c>
      <c r="AQ256" s="360">
        <f t="shared" si="81"/>
        <v>31.6</v>
      </c>
      <c r="AR256" s="372">
        <f t="shared" si="70"/>
        <v>1957.1</v>
      </c>
    </row>
    <row r="257" spans="1:44" ht="31.5" x14ac:dyDescent="0.25">
      <c r="A257" s="395"/>
      <c r="B257" s="395" t="s">
        <v>4366</v>
      </c>
      <c r="C257" s="402" t="s">
        <v>2389</v>
      </c>
      <c r="D257" s="362">
        <f t="shared" si="82"/>
        <v>2994.7</v>
      </c>
      <c r="E257" s="367">
        <v>2994.7</v>
      </c>
      <c r="F257" s="371">
        <v>2454.8000000000002</v>
      </c>
      <c r="G257" s="367"/>
      <c r="H257" s="371"/>
      <c r="I257" s="362">
        <f t="shared" si="83"/>
        <v>1519.6000000000001</v>
      </c>
      <c r="J257" s="371">
        <v>1343.1000000000001</v>
      </c>
      <c r="K257" s="371">
        <v>510.6</v>
      </c>
      <c r="L257" s="371">
        <v>157.19999999999999</v>
      </c>
      <c r="M257" s="371">
        <v>176.5</v>
      </c>
      <c r="N257" s="362">
        <f t="shared" si="84"/>
        <v>4514.3</v>
      </c>
      <c r="O257" s="345"/>
      <c r="P257" s="395"/>
      <c r="Q257" s="395" t="s">
        <v>4366</v>
      </c>
      <c r="R257" s="402" t="s">
        <v>2389</v>
      </c>
      <c r="S257" s="371">
        <f t="shared" si="71"/>
        <v>2771.1000000000004</v>
      </c>
      <c r="T257" s="371">
        <v>2771.1000000000004</v>
      </c>
      <c r="U257" s="371">
        <v>2033.8</v>
      </c>
      <c r="V257" s="371"/>
      <c r="W257" s="371"/>
      <c r="X257" s="371">
        <f t="shared" si="72"/>
        <v>691.9</v>
      </c>
      <c r="Y257" s="371">
        <v>691.9</v>
      </c>
      <c r="Z257" s="371">
        <v>157.9</v>
      </c>
      <c r="AA257" s="371">
        <v>119.5</v>
      </c>
      <c r="AB257" s="371"/>
      <c r="AC257" s="371">
        <f t="shared" si="73"/>
        <v>3463.0000000000005</v>
      </c>
      <c r="AE257" s="395"/>
      <c r="AF257" s="395" t="s">
        <v>4366</v>
      </c>
      <c r="AG257" s="402" t="s">
        <v>2389</v>
      </c>
      <c r="AH257" s="371">
        <f t="shared" si="74"/>
        <v>3463.0000000000005</v>
      </c>
      <c r="AI257" s="368">
        <f t="shared" si="75"/>
        <v>2771.1000000000004</v>
      </c>
      <c r="AJ257" s="368">
        <f t="shared" si="76"/>
        <v>691.9</v>
      </c>
      <c r="AK257" s="368">
        <f t="shared" si="77"/>
        <v>4514.3</v>
      </c>
      <c r="AL257" s="368">
        <f t="shared" si="78"/>
        <v>2994.7</v>
      </c>
      <c r="AM257" s="371">
        <f t="shared" si="79"/>
        <v>1519.6000000000001</v>
      </c>
      <c r="AN257" s="368">
        <f t="shared" si="80"/>
        <v>1051.2999999999997</v>
      </c>
      <c r="AO257" s="368">
        <f t="shared" si="80"/>
        <v>223.59999999999945</v>
      </c>
      <c r="AP257" s="368">
        <f t="shared" si="80"/>
        <v>827.70000000000016</v>
      </c>
      <c r="AQ257" s="360">
        <f t="shared" si="81"/>
        <v>49.1</v>
      </c>
      <c r="AR257" s="372">
        <f t="shared" si="70"/>
        <v>3043.7999999999997</v>
      </c>
    </row>
    <row r="258" spans="1:44" ht="31.5" x14ac:dyDescent="0.25">
      <c r="A258" s="395"/>
      <c r="B258" s="395" t="s">
        <v>4366</v>
      </c>
      <c r="C258" s="402" t="s">
        <v>2390</v>
      </c>
      <c r="D258" s="362">
        <f t="shared" si="82"/>
        <v>1737.6</v>
      </c>
      <c r="E258" s="367">
        <v>1737.6</v>
      </c>
      <c r="F258" s="371">
        <v>1424.3</v>
      </c>
      <c r="G258" s="367"/>
      <c r="H258" s="371"/>
      <c r="I258" s="362">
        <f t="shared" si="83"/>
        <v>913.19999999999993</v>
      </c>
      <c r="J258" s="371">
        <v>894.8</v>
      </c>
      <c r="K258" s="371">
        <v>321.60000000000002</v>
      </c>
      <c r="L258" s="371">
        <v>140.1</v>
      </c>
      <c r="M258" s="371">
        <v>18.399999999999999</v>
      </c>
      <c r="N258" s="362">
        <f t="shared" si="84"/>
        <v>2650.7999999999997</v>
      </c>
      <c r="O258" s="345"/>
      <c r="P258" s="395"/>
      <c r="Q258" s="395" t="s">
        <v>4366</v>
      </c>
      <c r="R258" s="402" t="s">
        <v>2390</v>
      </c>
      <c r="S258" s="371">
        <f t="shared" si="71"/>
        <v>1820.6</v>
      </c>
      <c r="T258" s="371">
        <v>1820.6</v>
      </c>
      <c r="U258" s="371">
        <v>1336.2</v>
      </c>
      <c r="V258" s="371"/>
      <c r="W258" s="371"/>
      <c r="X258" s="371">
        <f t="shared" si="72"/>
        <v>566.5</v>
      </c>
      <c r="Y258" s="371">
        <v>566.5</v>
      </c>
      <c r="Z258" s="371">
        <v>103.69999999999999</v>
      </c>
      <c r="AA258" s="371">
        <v>107</v>
      </c>
      <c r="AB258" s="371"/>
      <c r="AC258" s="371">
        <f t="shared" si="73"/>
        <v>2387.1</v>
      </c>
      <c r="AE258" s="395"/>
      <c r="AF258" s="395" t="s">
        <v>4366</v>
      </c>
      <c r="AG258" s="402" t="s">
        <v>2390</v>
      </c>
      <c r="AH258" s="371">
        <f t="shared" si="74"/>
        <v>2387.1</v>
      </c>
      <c r="AI258" s="368">
        <f t="shared" si="75"/>
        <v>1820.6</v>
      </c>
      <c r="AJ258" s="368">
        <f t="shared" si="76"/>
        <v>566.5</v>
      </c>
      <c r="AK258" s="368">
        <f t="shared" si="77"/>
        <v>2650.7999999999997</v>
      </c>
      <c r="AL258" s="368">
        <f t="shared" si="78"/>
        <v>1737.6</v>
      </c>
      <c r="AM258" s="371">
        <f t="shared" si="79"/>
        <v>913.19999999999993</v>
      </c>
      <c r="AN258" s="368">
        <f t="shared" si="80"/>
        <v>263.69999999999982</v>
      </c>
      <c r="AO258" s="368">
        <f t="shared" si="80"/>
        <v>-83</v>
      </c>
      <c r="AP258" s="368">
        <f t="shared" si="80"/>
        <v>346.69999999999993</v>
      </c>
      <c r="AQ258" s="360">
        <f t="shared" si="81"/>
        <v>28.5</v>
      </c>
      <c r="AR258" s="372">
        <f t="shared" si="70"/>
        <v>1766.1</v>
      </c>
    </row>
    <row r="259" spans="1:44" ht="31.5" x14ac:dyDescent="0.25">
      <c r="A259" s="395"/>
      <c r="B259" s="395" t="s">
        <v>4366</v>
      </c>
      <c r="C259" s="402" t="s">
        <v>2391</v>
      </c>
      <c r="D259" s="362">
        <f t="shared" si="82"/>
        <v>2366.5</v>
      </c>
      <c r="E259" s="367">
        <v>2366.5</v>
      </c>
      <c r="F259" s="371">
        <v>1939.7</v>
      </c>
      <c r="G259" s="367"/>
      <c r="H259" s="371"/>
      <c r="I259" s="362">
        <f t="shared" si="83"/>
        <v>1079.8999999999999</v>
      </c>
      <c r="J259" s="371">
        <v>912.59999999999991</v>
      </c>
      <c r="K259" s="371">
        <v>395.4</v>
      </c>
      <c r="L259" s="371">
        <v>59.1</v>
      </c>
      <c r="M259" s="371">
        <v>167.3</v>
      </c>
      <c r="N259" s="362">
        <f t="shared" si="84"/>
        <v>3446.3999999999996</v>
      </c>
      <c r="O259" s="345"/>
      <c r="P259" s="395"/>
      <c r="Q259" s="395" t="s">
        <v>4366</v>
      </c>
      <c r="R259" s="402" t="s">
        <v>2391</v>
      </c>
      <c r="S259" s="371">
        <f t="shared" si="71"/>
        <v>2167</v>
      </c>
      <c r="T259" s="371">
        <v>2167</v>
      </c>
      <c r="U259" s="371">
        <v>1590.5</v>
      </c>
      <c r="V259" s="371"/>
      <c r="W259" s="371"/>
      <c r="X259" s="371">
        <f t="shared" si="72"/>
        <v>658.6</v>
      </c>
      <c r="Y259" s="371">
        <v>658.6</v>
      </c>
      <c r="Z259" s="371">
        <v>123.49999999999999</v>
      </c>
      <c r="AA259" s="371">
        <v>53.3</v>
      </c>
      <c r="AB259" s="371"/>
      <c r="AC259" s="371">
        <f t="shared" si="73"/>
        <v>2825.6</v>
      </c>
      <c r="AE259" s="395"/>
      <c r="AF259" s="395" t="s">
        <v>4366</v>
      </c>
      <c r="AG259" s="402" t="s">
        <v>2391</v>
      </c>
      <c r="AH259" s="371">
        <f t="shared" si="74"/>
        <v>2825.6</v>
      </c>
      <c r="AI259" s="368">
        <f t="shared" si="75"/>
        <v>2167</v>
      </c>
      <c r="AJ259" s="368">
        <f t="shared" si="76"/>
        <v>658.6</v>
      </c>
      <c r="AK259" s="368">
        <f t="shared" si="77"/>
        <v>3446.3999999999996</v>
      </c>
      <c r="AL259" s="368">
        <f t="shared" si="78"/>
        <v>2366.5</v>
      </c>
      <c r="AM259" s="371">
        <f t="shared" si="79"/>
        <v>1079.8999999999999</v>
      </c>
      <c r="AN259" s="368">
        <f t="shared" si="80"/>
        <v>620.79999999999973</v>
      </c>
      <c r="AO259" s="368">
        <f t="shared" si="80"/>
        <v>199.5</v>
      </c>
      <c r="AP259" s="368">
        <f t="shared" si="80"/>
        <v>421.29999999999984</v>
      </c>
      <c r="AQ259" s="360">
        <f t="shared" si="81"/>
        <v>38.799999999999997</v>
      </c>
      <c r="AR259" s="372">
        <f t="shared" ref="AR259:AR322" si="85">E259+AQ259</f>
        <v>2405.3000000000002</v>
      </c>
    </row>
    <row r="260" spans="1:44" ht="31.5" x14ac:dyDescent="0.25">
      <c r="A260" s="395"/>
      <c r="B260" s="395" t="s">
        <v>4366</v>
      </c>
      <c r="C260" s="402" t="s">
        <v>2392</v>
      </c>
      <c r="D260" s="362">
        <f t="shared" si="82"/>
        <v>6278.9</v>
      </c>
      <c r="E260" s="367">
        <v>6278.9</v>
      </c>
      <c r="F260" s="371">
        <v>5146.8999999999996</v>
      </c>
      <c r="G260" s="367"/>
      <c r="H260" s="371"/>
      <c r="I260" s="362">
        <f t="shared" si="83"/>
        <v>2386.1</v>
      </c>
      <c r="J260" s="371">
        <v>2295.7999999999997</v>
      </c>
      <c r="K260" s="371">
        <v>938</v>
      </c>
      <c r="L260" s="371">
        <v>309.7</v>
      </c>
      <c r="M260" s="371">
        <v>90.3</v>
      </c>
      <c r="N260" s="362">
        <f t="shared" si="84"/>
        <v>8665</v>
      </c>
      <c r="O260" s="345"/>
      <c r="P260" s="395"/>
      <c r="Q260" s="395" t="s">
        <v>4366</v>
      </c>
      <c r="R260" s="402" t="s">
        <v>2392</v>
      </c>
      <c r="S260" s="371">
        <f t="shared" ref="S260:S323" si="86">T260+W260</f>
        <v>3847.9</v>
      </c>
      <c r="T260" s="371">
        <v>3847.9</v>
      </c>
      <c r="U260" s="371">
        <v>2824.1</v>
      </c>
      <c r="V260" s="371"/>
      <c r="W260" s="371"/>
      <c r="X260" s="371">
        <f t="shared" ref="X260:X323" si="87">Y260+AB260</f>
        <v>1078.1999999999998</v>
      </c>
      <c r="Y260" s="371">
        <v>1078.1999999999998</v>
      </c>
      <c r="Z260" s="371">
        <v>219.29999999999998</v>
      </c>
      <c r="AA260" s="371">
        <v>165.1</v>
      </c>
      <c r="AB260" s="371"/>
      <c r="AC260" s="371">
        <f t="shared" ref="AC260:AC323" si="88">S260+X260</f>
        <v>4926.1000000000004</v>
      </c>
      <c r="AE260" s="395"/>
      <c r="AF260" s="395" t="s">
        <v>4366</v>
      </c>
      <c r="AG260" s="402" t="s">
        <v>2392</v>
      </c>
      <c r="AH260" s="371">
        <f t="shared" ref="AH260:AH323" si="89">AC260</f>
        <v>4926.1000000000004</v>
      </c>
      <c r="AI260" s="368">
        <f t="shared" ref="AI260:AI323" si="90">S260</f>
        <v>3847.9</v>
      </c>
      <c r="AJ260" s="368">
        <f t="shared" ref="AJ260:AJ323" si="91">X260</f>
        <v>1078.1999999999998</v>
      </c>
      <c r="AK260" s="368">
        <f t="shared" ref="AK260:AK323" si="92">N260</f>
        <v>8665</v>
      </c>
      <c r="AL260" s="368">
        <f t="shared" ref="AL260:AL323" si="93">D260</f>
        <v>6278.9</v>
      </c>
      <c r="AM260" s="371">
        <f t="shared" ref="AM260:AM323" si="94">I260</f>
        <v>2386.1</v>
      </c>
      <c r="AN260" s="368">
        <f t="shared" ref="AN260:AP323" si="95">AK260-AH260</f>
        <v>3738.8999999999996</v>
      </c>
      <c r="AO260" s="368">
        <f t="shared" si="95"/>
        <v>2430.9999999999995</v>
      </c>
      <c r="AP260" s="368">
        <f t="shared" si="95"/>
        <v>1307.9000000000001</v>
      </c>
      <c r="AQ260" s="360">
        <f t="shared" ref="AQ260:AQ323" si="96">ROUND(F260*0.02,1)</f>
        <v>102.9</v>
      </c>
      <c r="AR260" s="372">
        <f t="shared" si="85"/>
        <v>6381.7999999999993</v>
      </c>
    </row>
    <row r="261" spans="1:44" ht="31.5" x14ac:dyDescent="0.25">
      <c r="A261" s="395"/>
      <c r="B261" s="395" t="s">
        <v>4366</v>
      </c>
      <c r="C261" s="402" t="s">
        <v>761</v>
      </c>
      <c r="D261" s="362">
        <f t="shared" si="82"/>
        <v>3619.5</v>
      </c>
      <c r="E261" s="367">
        <v>3619.5</v>
      </c>
      <c r="F261" s="371">
        <v>2966.8</v>
      </c>
      <c r="G261" s="367"/>
      <c r="H261" s="371"/>
      <c r="I261" s="362">
        <f t="shared" si="83"/>
        <v>2112.4</v>
      </c>
      <c r="J261" s="371">
        <v>1935.9</v>
      </c>
      <c r="K261" s="371">
        <v>643</v>
      </c>
      <c r="L261" s="371">
        <v>472.5</v>
      </c>
      <c r="M261" s="371">
        <v>176.5</v>
      </c>
      <c r="N261" s="362">
        <f t="shared" si="84"/>
        <v>5731.9</v>
      </c>
      <c r="O261" s="345"/>
      <c r="P261" s="395"/>
      <c r="Q261" s="395" t="s">
        <v>4366</v>
      </c>
      <c r="R261" s="402" t="s">
        <v>761</v>
      </c>
      <c r="S261" s="371">
        <f t="shared" si="86"/>
        <v>3114.7000000000003</v>
      </c>
      <c r="T261" s="371">
        <v>3114.7000000000003</v>
      </c>
      <c r="U261" s="371">
        <v>2286</v>
      </c>
      <c r="V261" s="371"/>
      <c r="W261" s="371"/>
      <c r="X261" s="371">
        <f t="shared" si="87"/>
        <v>877.69999999999993</v>
      </c>
      <c r="Y261" s="371">
        <v>877.69999999999993</v>
      </c>
      <c r="Z261" s="371">
        <v>177.5</v>
      </c>
      <c r="AA261" s="371">
        <v>161.80000000000001</v>
      </c>
      <c r="AB261" s="371"/>
      <c r="AC261" s="371">
        <f t="shared" si="88"/>
        <v>3992.4</v>
      </c>
      <c r="AE261" s="395"/>
      <c r="AF261" s="395" t="s">
        <v>4366</v>
      </c>
      <c r="AG261" s="402" t="s">
        <v>761</v>
      </c>
      <c r="AH261" s="371">
        <f t="shared" si="89"/>
        <v>3992.4</v>
      </c>
      <c r="AI261" s="368">
        <f t="shared" si="90"/>
        <v>3114.7000000000003</v>
      </c>
      <c r="AJ261" s="368">
        <f t="shared" si="91"/>
        <v>877.69999999999993</v>
      </c>
      <c r="AK261" s="368">
        <f t="shared" si="92"/>
        <v>5731.9</v>
      </c>
      <c r="AL261" s="368">
        <f t="shared" si="93"/>
        <v>3619.5</v>
      </c>
      <c r="AM261" s="371">
        <f t="shared" si="94"/>
        <v>2112.4</v>
      </c>
      <c r="AN261" s="368">
        <f t="shared" si="95"/>
        <v>1739.4999999999995</v>
      </c>
      <c r="AO261" s="368">
        <f t="shared" si="95"/>
        <v>504.79999999999973</v>
      </c>
      <c r="AP261" s="368">
        <f t="shared" si="95"/>
        <v>1234.7000000000003</v>
      </c>
      <c r="AQ261" s="360">
        <f t="shared" si="96"/>
        <v>59.3</v>
      </c>
      <c r="AR261" s="372">
        <f t="shared" si="85"/>
        <v>3678.8</v>
      </c>
    </row>
    <row r="262" spans="1:44" ht="31.5" x14ac:dyDescent="0.25">
      <c r="A262" s="395"/>
      <c r="B262" s="395" t="s">
        <v>4366</v>
      </c>
      <c r="C262" s="402" t="s">
        <v>762</v>
      </c>
      <c r="D262" s="362">
        <f t="shared" si="82"/>
        <v>3321.1</v>
      </c>
      <c r="E262" s="367">
        <v>3321.1</v>
      </c>
      <c r="F262" s="371">
        <v>2722.3</v>
      </c>
      <c r="G262" s="367"/>
      <c r="H262" s="371"/>
      <c r="I262" s="362">
        <f t="shared" si="83"/>
        <v>1697.8000000000002</v>
      </c>
      <c r="J262" s="371">
        <v>1525.9</v>
      </c>
      <c r="K262" s="371">
        <v>584.79999999999995</v>
      </c>
      <c r="L262" s="371">
        <v>431.6</v>
      </c>
      <c r="M262" s="371">
        <v>171.9</v>
      </c>
      <c r="N262" s="362">
        <f t="shared" si="84"/>
        <v>5018.8999999999996</v>
      </c>
      <c r="O262" s="345"/>
      <c r="P262" s="395"/>
      <c r="Q262" s="395" t="s">
        <v>4366</v>
      </c>
      <c r="R262" s="402" t="s">
        <v>762</v>
      </c>
      <c r="S262" s="371">
        <f t="shared" si="86"/>
        <v>2574</v>
      </c>
      <c r="T262" s="371">
        <v>2574</v>
      </c>
      <c r="U262" s="371">
        <v>1889.2</v>
      </c>
      <c r="V262" s="371"/>
      <c r="W262" s="371"/>
      <c r="X262" s="371">
        <f t="shared" si="87"/>
        <v>749.7</v>
      </c>
      <c r="Y262" s="371">
        <v>749.7</v>
      </c>
      <c r="Z262" s="371">
        <v>146.69999999999999</v>
      </c>
      <c r="AA262" s="371">
        <v>154.9</v>
      </c>
      <c r="AB262" s="371"/>
      <c r="AC262" s="371">
        <f t="shared" si="88"/>
        <v>3323.7</v>
      </c>
      <c r="AE262" s="395"/>
      <c r="AF262" s="395" t="s">
        <v>4366</v>
      </c>
      <c r="AG262" s="402" t="s">
        <v>762</v>
      </c>
      <c r="AH262" s="371">
        <f t="shared" si="89"/>
        <v>3323.7</v>
      </c>
      <c r="AI262" s="368">
        <f t="shared" si="90"/>
        <v>2574</v>
      </c>
      <c r="AJ262" s="368">
        <f t="shared" si="91"/>
        <v>749.7</v>
      </c>
      <c r="AK262" s="368">
        <f t="shared" si="92"/>
        <v>5018.8999999999996</v>
      </c>
      <c r="AL262" s="368">
        <f t="shared" si="93"/>
        <v>3321.1</v>
      </c>
      <c r="AM262" s="371">
        <f t="shared" si="94"/>
        <v>1697.8000000000002</v>
      </c>
      <c r="AN262" s="368">
        <f t="shared" si="95"/>
        <v>1695.1999999999998</v>
      </c>
      <c r="AO262" s="368">
        <f t="shared" si="95"/>
        <v>747.09999999999991</v>
      </c>
      <c r="AP262" s="368">
        <f t="shared" si="95"/>
        <v>948.10000000000014</v>
      </c>
      <c r="AQ262" s="360">
        <f t="shared" si="96"/>
        <v>54.4</v>
      </c>
      <c r="AR262" s="372">
        <f t="shared" si="85"/>
        <v>3375.5</v>
      </c>
    </row>
    <row r="263" spans="1:44" ht="31.5" x14ac:dyDescent="0.25">
      <c r="A263" s="395"/>
      <c r="B263" s="395" t="s">
        <v>4366</v>
      </c>
      <c r="C263" s="402" t="s">
        <v>763</v>
      </c>
      <c r="D263" s="362">
        <f t="shared" si="82"/>
        <v>1851.1</v>
      </c>
      <c r="E263" s="367">
        <v>1851.1</v>
      </c>
      <c r="F263" s="371">
        <v>1517.4</v>
      </c>
      <c r="G263" s="367"/>
      <c r="H263" s="371"/>
      <c r="I263" s="362">
        <f t="shared" si="83"/>
        <v>847.1</v>
      </c>
      <c r="J263" s="371">
        <v>824.1</v>
      </c>
      <c r="K263" s="371">
        <v>332.4</v>
      </c>
      <c r="L263" s="371">
        <v>191.7</v>
      </c>
      <c r="M263" s="371">
        <v>23</v>
      </c>
      <c r="N263" s="362">
        <f t="shared" si="84"/>
        <v>2698.2</v>
      </c>
      <c r="O263" s="345"/>
      <c r="P263" s="395"/>
      <c r="Q263" s="395" t="s">
        <v>4366</v>
      </c>
      <c r="R263" s="402" t="s">
        <v>763</v>
      </c>
      <c r="S263" s="371">
        <f t="shared" si="86"/>
        <v>2116.5</v>
      </c>
      <c r="T263" s="371">
        <v>2116.5</v>
      </c>
      <c r="U263" s="371">
        <v>1553.3</v>
      </c>
      <c r="V263" s="371"/>
      <c r="W263" s="371"/>
      <c r="X263" s="371">
        <f t="shared" si="87"/>
        <v>554.19999999999993</v>
      </c>
      <c r="Y263" s="371">
        <v>554.19999999999993</v>
      </c>
      <c r="Z263" s="371">
        <v>120.60000000000001</v>
      </c>
      <c r="AA263" s="371">
        <v>143.6</v>
      </c>
      <c r="AB263" s="371"/>
      <c r="AC263" s="371">
        <f t="shared" si="88"/>
        <v>2670.7</v>
      </c>
      <c r="AE263" s="395"/>
      <c r="AF263" s="395" t="s">
        <v>4366</v>
      </c>
      <c r="AG263" s="402" t="s">
        <v>763</v>
      </c>
      <c r="AH263" s="371">
        <f t="shared" si="89"/>
        <v>2670.7</v>
      </c>
      <c r="AI263" s="368">
        <f t="shared" si="90"/>
        <v>2116.5</v>
      </c>
      <c r="AJ263" s="368">
        <f t="shared" si="91"/>
        <v>554.19999999999993</v>
      </c>
      <c r="AK263" s="368">
        <f t="shared" si="92"/>
        <v>2698.2</v>
      </c>
      <c r="AL263" s="368">
        <f t="shared" si="93"/>
        <v>1851.1</v>
      </c>
      <c r="AM263" s="371">
        <f t="shared" si="94"/>
        <v>847.1</v>
      </c>
      <c r="AN263" s="368">
        <f t="shared" si="95"/>
        <v>27.5</v>
      </c>
      <c r="AO263" s="368">
        <f t="shared" si="95"/>
        <v>-265.40000000000009</v>
      </c>
      <c r="AP263" s="368">
        <f t="shared" si="95"/>
        <v>292.90000000000009</v>
      </c>
      <c r="AQ263" s="360">
        <f t="shared" si="96"/>
        <v>30.3</v>
      </c>
      <c r="AR263" s="372">
        <f t="shared" si="85"/>
        <v>1881.3999999999999</v>
      </c>
    </row>
    <row r="264" spans="1:44" ht="31.5" x14ac:dyDescent="0.25">
      <c r="A264" s="395"/>
      <c r="B264" s="395" t="s">
        <v>4366</v>
      </c>
      <c r="C264" s="402" t="s">
        <v>764</v>
      </c>
      <c r="D264" s="362">
        <f t="shared" si="82"/>
        <v>5852.8</v>
      </c>
      <c r="E264" s="367">
        <v>5852.8</v>
      </c>
      <c r="F264" s="371">
        <v>4797.5</v>
      </c>
      <c r="G264" s="367"/>
      <c r="H264" s="371"/>
      <c r="I264" s="362">
        <f t="shared" si="83"/>
        <v>2571.8000000000002</v>
      </c>
      <c r="J264" s="371">
        <v>2191</v>
      </c>
      <c r="K264" s="371">
        <v>824.9</v>
      </c>
      <c r="L264" s="371">
        <v>399.6</v>
      </c>
      <c r="M264" s="371">
        <v>380.8</v>
      </c>
      <c r="N264" s="362">
        <f t="shared" si="84"/>
        <v>8424.6</v>
      </c>
      <c r="O264" s="345"/>
      <c r="P264" s="395"/>
      <c r="Q264" s="395" t="s">
        <v>4366</v>
      </c>
      <c r="R264" s="402" t="s">
        <v>764</v>
      </c>
      <c r="S264" s="371">
        <f t="shared" si="86"/>
        <v>4158.2000000000007</v>
      </c>
      <c r="T264" s="371">
        <v>4158.2000000000007</v>
      </c>
      <c r="U264" s="371">
        <v>3051.7999999999997</v>
      </c>
      <c r="V264" s="371"/>
      <c r="W264" s="371"/>
      <c r="X264" s="371">
        <f t="shared" si="87"/>
        <v>1578.4</v>
      </c>
      <c r="Y264" s="371">
        <v>1578.4</v>
      </c>
      <c r="Z264" s="371">
        <v>236.89999999999998</v>
      </c>
      <c r="AA264" s="371">
        <v>380.9</v>
      </c>
      <c r="AB264" s="371"/>
      <c r="AC264" s="371">
        <f t="shared" si="88"/>
        <v>5736.6</v>
      </c>
      <c r="AE264" s="395"/>
      <c r="AF264" s="395" t="s">
        <v>4366</v>
      </c>
      <c r="AG264" s="402" t="s">
        <v>764</v>
      </c>
      <c r="AH264" s="371">
        <f t="shared" si="89"/>
        <v>5736.6</v>
      </c>
      <c r="AI264" s="368">
        <f t="shared" si="90"/>
        <v>4158.2000000000007</v>
      </c>
      <c r="AJ264" s="368">
        <f t="shared" si="91"/>
        <v>1578.4</v>
      </c>
      <c r="AK264" s="368">
        <f t="shared" si="92"/>
        <v>8424.6</v>
      </c>
      <c r="AL264" s="368">
        <f t="shared" si="93"/>
        <v>5852.8</v>
      </c>
      <c r="AM264" s="371">
        <f t="shared" si="94"/>
        <v>2571.8000000000002</v>
      </c>
      <c r="AN264" s="368">
        <f t="shared" si="95"/>
        <v>2688</v>
      </c>
      <c r="AO264" s="368">
        <f t="shared" si="95"/>
        <v>1694.5999999999995</v>
      </c>
      <c r="AP264" s="368">
        <f t="shared" si="95"/>
        <v>993.40000000000009</v>
      </c>
      <c r="AQ264" s="360">
        <f t="shared" si="96"/>
        <v>96</v>
      </c>
      <c r="AR264" s="372">
        <f t="shared" si="85"/>
        <v>5948.8</v>
      </c>
    </row>
    <row r="265" spans="1:44" ht="31.5" x14ac:dyDescent="0.25">
      <c r="A265" s="395"/>
      <c r="B265" s="395" t="s">
        <v>4366</v>
      </c>
      <c r="C265" s="402" t="s">
        <v>765</v>
      </c>
      <c r="D265" s="362">
        <f t="shared" si="82"/>
        <v>1668.1</v>
      </c>
      <c r="E265" s="367">
        <v>1668.1</v>
      </c>
      <c r="F265" s="371">
        <v>1367.3</v>
      </c>
      <c r="G265" s="367"/>
      <c r="H265" s="371"/>
      <c r="I265" s="362">
        <f t="shared" si="83"/>
        <v>971.90000000000009</v>
      </c>
      <c r="J265" s="371">
        <v>809.2</v>
      </c>
      <c r="K265" s="371">
        <v>330.9</v>
      </c>
      <c r="L265" s="371">
        <v>135.69999999999999</v>
      </c>
      <c r="M265" s="371">
        <v>162.69999999999999</v>
      </c>
      <c r="N265" s="362">
        <f t="shared" si="84"/>
        <v>2640</v>
      </c>
      <c r="O265" s="345"/>
      <c r="P265" s="395"/>
      <c r="Q265" s="395" t="s">
        <v>4366</v>
      </c>
      <c r="R265" s="402" t="s">
        <v>765</v>
      </c>
      <c r="S265" s="371">
        <f t="shared" si="86"/>
        <v>1579.1000000000001</v>
      </c>
      <c r="T265" s="371">
        <v>1579.1000000000001</v>
      </c>
      <c r="U265" s="371">
        <v>1159</v>
      </c>
      <c r="V265" s="371"/>
      <c r="W265" s="371"/>
      <c r="X265" s="371">
        <f t="shared" si="87"/>
        <v>368.5</v>
      </c>
      <c r="Y265" s="371">
        <v>368.5</v>
      </c>
      <c r="Z265" s="371">
        <v>90</v>
      </c>
      <c r="AA265" s="371">
        <v>86</v>
      </c>
      <c r="AB265" s="371"/>
      <c r="AC265" s="371">
        <f t="shared" si="88"/>
        <v>1947.6000000000001</v>
      </c>
      <c r="AE265" s="395"/>
      <c r="AF265" s="395" t="s">
        <v>4366</v>
      </c>
      <c r="AG265" s="402" t="s">
        <v>765</v>
      </c>
      <c r="AH265" s="371">
        <f t="shared" si="89"/>
        <v>1947.6000000000001</v>
      </c>
      <c r="AI265" s="368">
        <f t="shared" si="90"/>
        <v>1579.1000000000001</v>
      </c>
      <c r="AJ265" s="368">
        <f t="shared" si="91"/>
        <v>368.5</v>
      </c>
      <c r="AK265" s="368">
        <f t="shared" si="92"/>
        <v>2640</v>
      </c>
      <c r="AL265" s="368">
        <f t="shared" si="93"/>
        <v>1668.1</v>
      </c>
      <c r="AM265" s="371">
        <f t="shared" si="94"/>
        <v>971.90000000000009</v>
      </c>
      <c r="AN265" s="368">
        <f t="shared" si="95"/>
        <v>692.39999999999986</v>
      </c>
      <c r="AO265" s="368">
        <f t="shared" si="95"/>
        <v>88.999999999999773</v>
      </c>
      <c r="AP265" s="368">
        <f t="shared" si="95"/>
        <v>603.40000000000009</v>
      </c>
      <c r="AQ265" s="360">
        <f t="shared" si="96"/>
        <v>27.3</v>
      </c>
      <c r="AR265" s="372">
        <f t="shared" si="85"/>
        <v>1695.3999999999999</v>
      </c>
    </row>
    <row r="266" spans="1:44" ht="31.5" x14ac:dyDescent="0.25">
      <c r="A266" s="395"/>
      <c r="B266" s="395" t="s">
        <v>4366</v>
      </c>
      <c r="C266" s="402" t="s">
        <v>766</v>
      </c>
      <c r="D266" s="362">
        <f t="shared" si="82"/>
        <v>6236.2</v>
      </c>
      <c r="E266" s="367">
        <v>6236.2</v>
      </c>
      <c r="F266" s="371">
        <v>5111.8999999999996</v>
      </c>
      <c r="G266" s="367"/>
      <c r="H266" s="371"/>
      <c r="I266" s="362">
        <f t="shared" si="83"/>
        <v>2782.7</v>
      </c>
      <c r="J266" s="371">
        <v>2573.1999999999998</v>
      </c>
      <c r="K266" s="371">
        <v>988.8</v>
      </c>
      <c r="L266" s="371">
        <v>564.6</v>
      </c>
      <c r="M266" s="371">
        <v>209.5</v>
      </c>
      <c r="N266" s="362">
        <f t="shared" si="84"/>
        <v>9018.9</v>
      </c>
      <c r="O266" s="345"/>
      <c r="P266" s="395"/>
      <c r="Q266" s="395" t="s">
        <v>4366</v>
      </c>
      <c r="R266" s="402" t="s">
        <v>766</v>
      </c>
      <c r="S266" s="371">
        <f t="shared" si="86"/>
        <v>4678.5999999999995</v>
      </c>
      <c r="T266" s="371">
        <v>4678.5999999999995</v>
      </c>
      <c r="U266" s="371">
        <v>3433.8</v>
      </c>
      <c r="V266" s="371"/>
      <c r="W266" s="371"/>
      <c r="X266" s="371">
        <f t="shared" si="87"/>
        <v>1952.7</v>
      </c>
      <c r="Y266" s="371">
        <v>1952.7</v>
      </c>
      <c r="Z266" s="371">
        <v>266.60000000000002</v>
      </c>
      <c r="AA266" s="371">
        <v>222.1</v>
      </c>
      <c r="AB266" s="371"/>
      <c r="AC266" s="371">
        <f t="shared" si="88"/>
        <v>6631.2999999999993</v>
      </c>
      <c r="AE266" s="395"/>
      <c r="AF266" s="395" t="s">
        <v>4366</v>
      </c>
      <c r="AG266" s="402" t="s">
        <v>766</v>
      </c>
      <c r="AH266" s="371">
        <f t="shared" si="89"/>
        <v>6631.2999999999993</v>
      </c>
      <c r="AI266" s="368">
        <f t="shared" si="90"/>
        <v>4678.5999999999995</v>
      </c>
      <c r="AJ266" s="368">
        <f t="shared" si="91"/>
        <v>1952.7</v>
      </c>
      <c r="AK266" s="368">
        <f t="shared" si="92"/>
        <v>9018.9</v>
      </c>
      <c r="AL266" s="368">
        <f t="shared" si="93"/>
        <v>6236.2</v>
      </c>
      <c r="AM266" s="371">
        <f t="shared" si="94"/>
        <v>2782.7</v>
      </c>
      <c r="AN266" s="368">
        <f t="shared" si="95"/>
        <v>2387.6000000000004</v>
      </c>
      <c r="AO266" s="368">
        <f t="shared" si="95"/>
        <v>1557.6000000000004</v>
      </c>
      <c r="AP266" s="368">
        <f t="shared" si="95"/>
        <v>829.99999999999977</v>
      </c>
      <c r="AQ266" s="360">
        <f t="shared" si="96"/>
        <v>102.2</v>
      </c>
      <c r="AR266" s="372">
        <f t="shared" si="85"/>
        <v>6338.4</v>
      </c>
    </row>
    <row r="267" spans="1:44" ht="31.5" x14ac:dyDescent="0.25">
      <c r="A267" s="395"/>
      <c r="B267" s="395" t="s">
        <v>4366</v>
      </c>
      <c r="C267" s="402" t="s">
        <v>767</v>
      </c>
      <c r="D267" s="362">
        <f t="shared" si="82"/>
        <v>9319.2999999999993</v>
      </c>
      <c r="E267" s="367">
        <v>9319.2999999999993</v>
      </c>
      <c r="F267" s="371">
        <v>7639.1</v>
      </c>
      <c r="G267" s="367"/>
      <c r="H267" s="371"/>
      <c r="I267" s="362">
        <f t="shared" si="83"/>
        <v>4372.4000000000005</v>
      </c>
      <c r="J267" s="371">
        <v>3544.8</v>
      </c>
      <c r="K267" s="371">
        <v>1502.1</v>
      </c>
      <c r="L267" s="371">
        <v>418.6</v>
      </c>
      <c r="M267" s="371">
        <v>827.6</v>
      </c>
      <c r="N267" s="362">
        <f t="shared" si="84"/>
        <v>13691.7</v>
      </c>
      <c r="O267" s="345"/>
      <c r="P267" s="395"/>
      <c r="Q267" s="395" t="s">
        <v>4366</v>
      </c>
      <c r="R267" s="402" t="s">
        <v>767</v>
      </c>
      <c r="S267" s="371">
        <f t="shared" si="86"/>
        <v>6995.5</v>
      </c>
      <c r="T267" s="371">
        <v>6995.5</v>
      </c>
      <c r="U267" s="371">
        <v>5134.2999999999993</v>
      </c>
      <c r="V267" s="371"/>
      <c r="W267" s="371"/>
      <c r="X267" s="371">
        <f t="shared" si="87"/>
        <v>1997.6999999999998</v>
      </c>
      <c r="Y267" s="371">
        <v>1997.6999999999998</v>
      </c>
      <c r="Z267" s="371">
        <v>398.7</v>
      </c>
      <c r="AA267" s="371">
        <v>458.3</v>
      </c>
      <c r="AB267" s="371"/>
      <c r="AC267" s="371">
        <f t="shared" si="88"/>
        <v>8993.2000000000007</v>
      </c>
      <c r="AE267" s="395"/>
      <c r="AF267" s="395" t="s">
        <v>4366</v>
      </c>
      <c r="AG267" s="402" t="s">
        <v>767</v>
      </c>
      <c r="AH267" s="371">
        <f t="shared" si="89"/>
        <v>8993.2000000000007</v>
      </c>
      <c r="AI267" s="368">
        <f t="shared" si="90"/>
        <v>6995.5</v>
      </c>
      <c r="AJ267" s="368">
        <f t="shared" si="91"/>
        <v>1997.6999999999998</v>
      </c>
      <c r="AK267" s="368">
        <f t="shared" si="92"/>
        <v>13691.7</v>
      </c>
      <c r="AL267" s="368">
        <f t="shared" si="93"/>
        <v>9319.2999999999993</v>
      </c>
      <c r="AM267" s="371">
        <f t="shared" si="94"/>
        <v>4372.4000000000005</v>
      </c>
      <c r="AN267" s="368">
        <f t="shared" si="95"/>
        <v>4698.5</v>
      </c>
      <c r="AO267" s="368">
        <f t="shared" si="95"/>
        <v>2323.7999999999993</v>
      </c>
      <c r="AP267" s="368">
        <f t="shared" si="95"/>
        <v>2374.7000000000007</v>
      </c>
      <c r="AQ267" s="360">
        <f t="shared" si="96"/>
        <v>152.80000000000001</v>
      </c>
      <c r="AR267" s="372">
        <f t="shared" si="85"/>
        <v>9472.0999999999985</v>
      </c>
    </row>
    <row r="268" spans="1:44" ht="31.5" x14ac:dyDescent="0.25">
      <c r="A268" s="395"/>
      <c r="B268" s="395" t="s">
        <v>4366</v>
      </c>
      <c r="C268" s="402" t="s">
        <v>768</v>
      </c>
      <c r="D268" s="362">
        <f t="shared" si="82"/>
        <v>1799.1</v>
      </c>
      <c r="E268" s="367">
        <v>1799.1</v>
      </c>
      <c r="F268" s="371">
        <v>1474.7</v>
      </c>
      <c r="G268" s="367"/>
      <c r="H268" s="371"/>
      <c r="I268" s="362">
        <f t="shared" si="83"/>
        <v>915.49999999999989</v>
      </c>
      <c r="J268" s="371">
        <v>897.09999999999991</v>
      </c>
      <c r="K268" s="371">
        <v>329.4</v>
      </c>
      <c r="L268" s="371">
        <v>139.1</v>
      </c>
      <c r="M268" s="371">
        <v>18.399999999999999</v>
      </c>
      <c r="N268" s="362">
        <f t="shared" si="84"/>
        <v>2714.6</v>
      </c>
      <c r="O268" s="345"/>
      <c r="P268" s="395"/>
      <c r="Q268" s="395" t="s">
        <v>4366</v>
      </c>
      <c r="R268" s="402" t="s">
        <v>768</v>
      </c>
      <c r="S268" s="371">
        <f t="shared" si="86"/>
        <v>1395.9</v>
      </c>
      <c r="T268" s="371">
        <v>1395.9</v>
      </c>
      <c r="U268" s="371">
        <v>1024.5</v>
      </c>
      <c r="V268" s="371"/>
      <c r="W268" s="371"/>
      <c r="X268" s="371">
        <f t="shared" si="87"/>
        <v>518.59999999999991</v>
      </c>
      <c r="Y268" s="371">
        <v>518.59999999999991</v>
      </c>
      <c r="Z268" s="371">
        <v>79.5</v>
      </c>
      <c r="AA268" s="371">
        <v>113.5</v>
      </c>
      <c r="AB268" s="371"/>
      <c r="AC268" s="371">
        <f t="shared" si="88"/>
        <v>1914.5</v>
      </c>
      <c r="AE268" s="395"/>
      <c r="AF268" s="395" t="s">
        <v>4366</v>
      </c>
      <c r="AG268" s="402" t="s">
        <v>768</v>
      </c>
      <c r="AH268" s="371">
        <f t="shared" si="89"/>
        <v>1914.5</v>
      </c>
      <c r="AI268" s="368">
        <f t="shared" si="90"/>
        <v>1395.9</v>
      </c>
      <c r="AJ268" s="368">
        <f t="shared" si="91"/>
        <v>518.59999999999991</v>
      </c>
      <c r="AK268" s="368">
        <f t="shared" si="92"/>
        <v>2714.6</v>
      </c>
      <c r="AL268" s="368">
        <f t="shared" si="93"/>
        <v>1799.1</v>
      </c>
      <c r="AM268" s="371">
        <f t="shared" si="94"/>
        <v>915.49999999999989</v>
      </c>
      <c r="AN268" s="368">
        <f t="shared" si="95"/>
        <v>800.09999999999991</v>
      </c>
      <c r="AO268" s="368">
        <f t="shared" si="95"/>
        <v>403.19999999999982</v>
      </c>
      <c r="AP268" s="368">
        <f t="shared" si="95"/>
        <v>396.9</v>
      </c>
      <c r="AQ268" s="360">
        <f t="shared" si="96"/>
        <v>29.5</v>
      </c>
      <c r="AR268" s="372">
        <f t="shared" si="85"/>
        <v>1828.6</v>
      </c>
    </row>
    <row r="269" spans="1:44" ht="31.5" x14ac:dyDescent="0.25">
      <c r="A269" s="395"/>
      <c r="B269" s="395" t="s">
        <v>4366</v>
      </c>
      <c r="C269" s="402" t="s">
        <v>769</v>
      </c>
      <c r="D269" s="362">
        <f t="shared" si="82"/>
        <v>976.6</v>
      </c>
      <c r="E269" s="367">
        <v>976.6</v>
      </c>
      <c r="F269" s="371">
        <v>800.5</v>
      </c>
      <c r="G269" s="367"/>
      <c r="H269" s="371"/>
      <c r="I269" s="362">
        <f t="shared" si="83"/>
        <v>566.5</v>
      </c>
      <c r="J269" s="371">
        <v>552.70000000000005</v>
      </c>
      <c r="K269" s="371">
        <v>193.2</v>
      </c>
      <c r="L269" s="371">
        <v>175.7</v>
      </c>
      <c r="M269" s="371">
        <v>13.8</v>
      </c>
      <c r="N269" s="362">
        <f t="shared" si="84"/>
        <v>1543.1</v>
      </c>
      <c r="O269" s="345"/>
      <c r="P269" s="395"/>
      <c r="Q269" s="395" t="s">
        <v>4366</v>
      </c>
      <c r="R269" s="402" t="s">
        <v>769</v>
      </c>
      <c r="S269" s="371">
        <f t="shared" si="86"/>
        <v>1268.0999999999999</v>
      </c>
      <c r="T269" s="371">
        <v>1268.0999999999999</v>
      </c>
      <c r="U269" s="371">
        <v>930.7</v>
      </c>
      <c r="V269" s="371"/>
      <c r="W269" s="371"/>
      <c r="X269" s="371">
        <f t="shared" si="87"/>
        <v>353.1</v>
      </c>
      <c r="Y269" s="371">
        <v>353.1</v>
      </c>
      <c r="Z269" s="371">
        <v>72.199999999999989</v>
      </c>
      <c r="AA269" s="371">
        <v>103.5</v>
      </c>
      <c r="AB269" s="371"/>
      <c r="AC269" s="371">
        <f t="shared" si="88"/>
        <v>1621.1999999999998</v>
      </c>
      <c r="AE269" s="395"/>
      <c r="AF269" s="395" t="s">
        <v>4366</v>
      </c>
      <c r="AG269" s="402" t="s">
        <v>769</v>
      </c>
      <c r="AH269" s="371">
        <f t="shared" si="89"/>
        <v>1621.1999999999998</v>
      </c>
      <c r="AI269" s="368">
        <f t="shared" si="90"/>
        <v>1268.0999999999999</v>
      </c>
      <c r="AJ269" s="368">
        <f t="shared" si="91"/>
        <v>353.1</v>
      </c>
      <c r="AK269" s="368">
        <f t="shared" si="92"/>
        <v>1543.1</v>
      </c>
      <c r="AL269" s="368">
        <f t="shared" si="93"/>
        <v>976.6</v>
      </c>
      <c r="AM269" s="371">
        <f t="shared" si="94"/>
        <v>566.5</v>
      </c>
      <c r="AN269" s="368">
        <f t="shared" si="95"/>
        <v>-78.099999999999909</v>
      </c>
      <c r="AO269" s="368">
        <f t="shared" si="95"/>
        <v>-291.49999999999989</v>
      </c>
      <c r="AP269" s="368">
        <f t="shared" si="95"/>
        <v>213.39999999999998</v>
      </c>
      <c r="AQ269" s="360">
        <f t="shared" si="96"/>
        <v>16</v>
      </c>
      <c r="AR269" s="372">
        <f t="shared" si="85"/>
        <v>992.6</v>
      </c>
    </row>
    <row r="270" spans="1:44" ht="31.5" x14ac:dyDescent="0.25">
      <c r="A270" s="395"/>
      <c r="B270" s="395" t="s">
        <v>4366</v>
      </c>
      <c r="C270" s="402" t="s">
        <v>770</v>
      </c>
      <c r="D270" s="362">
        <f t="shared" si="82"/>
        <v>5755.5</v>
      </c>
      <c r="E270" s="367">
        <v>5755.5</v>
      </c>
      <c r="F270" s="371">
        <v>4717.7</v>
      </c>
      <c r="G270" s="367"/>
      <c r="H270" s="371"/>
      <c r="I270" s="362">
        <f t="shared" si="83"/>
        <v>2854.7</v>
      </c>
      <c r="J270" s="371">
        <v>2553.5</v>
      </c>
      <c r="K270" s="371">
        <v>930</v>
      </c>
      <c r="L270" s="371">
        <v>432.2</v>
      </c>
      <c r="M270" s="371">
        <v>301.2</v>
      </c>
      <c r="N270" s="362">
        <f t="shared" si="84"/>
        <v>8610.2000000000007</v>
      </c>
      <c r="O270" s="345"/>
      <c r="P270" s="395"/>
      <c r="Q270" s="395" t="s">
        <v>4366</v>
      </c>
      <c r="R270" s="402" t="s">
        <v>770</v>
      </c>
      <c r="S270" s="371">
        <f t="shared" si="86"/>
        <v>4007.5</v>
      </c>
      <c r="T270" s="371">
        <v>4007.5</v>
      </c>
      <c r="U270" s="371">
        <v>2941.2999999999997</v>
      </c>
      <c r="V270" s="371"/>
      <c r="W270" s="371"/>
      <c r="X270" s="371">
        <f t="shared" si="87"/>
        <v>1737.6</v>
      </c>
      <c r="Y270" s="371">
        <v>1737.6</v>
      </c>
      <c r="Z270" s="371">
        <v>228.40000000000003</v>
      </c>
      <c r="AA270" s="371">
        <v>319.10000000000002</v>
      </c>
      <c r="AB270" s="371"/>
      <c r="AC270" s="371">
        <f t="shared" si="88"/>
        <v>5745.1</v>
      </c>
      <c r="AE270" s="395"/>
      <c r="AF270" s="395" t="s">
        <v>4366</v>
      </c>
      <c r="AG270" s="402" t="s">
        <v>770</v>
      </c>
      <c r="AH270" s="371">
        <f t="shared" si="89"/>
        <v>5745.1</v>
      </c>
      <c r="AI270" s="368">
        <f t="shared" si="90"/>
        <v>4007.5</v>
      </c>
      <c r="AJ270" s="368">
        <f t="shared" si="91"/>
        <v>1737.6</v>
      </c>
      <c r="AK270" s="368">
        <f t="shared" si="92"/>
        <v>8610.2000000000007</v>
      </c>
      <c r="AL270" s="368">
        <f t="shared" si="93"/>
        <v>5755.5</v>
      </c>
      <c r="AM270" s="371">
        <f t="shared" si="94"/>
        <v>2854.7</v>
      </c>
      <c r="AN270" s="368">
        <f t="shared" si="95"/>
        <v>2865.1000000000004</v>
      </c>
      <c r="AO270" s="368">
        <f t="shared" si="95"/>
        <v>1748</v>
      </c>
      <c r="AP270" s="368">
        <f t="shared" si="95"/>
        <v>1117.0999999999999</v>
      </c>
      <c r="AQ270" s="360">
        <f t="shared" si="96"/>
        <v>94.4</v>
      </c>
      <c r="AR270" s="372">
        <f t="shared" si="85"/>
        <v>5849.9</v>
      </c>
    </row>
    <row r="271" spans="1:44" ht="31.5" x14ac:dyDescent="0.25">
      <c r="A271" s="395"/>
      <c r="B271" s="395" t="s">
        <v>4366</v>
      </c>
      <c r="C271" s="402" t="s">
        <v>771</v>
      </c>
      <c r="D271" s="362">
        <f t="shared" si="82"/>
        <v>2630.2</v>
      </c>
      <c r="E271" s="367">
        <v>2630.2</v>
      </c>
      <c r="F271" s="371">
        <v>2156</v>
      </c>
      <c r="G271" s="367"/>
      <c r="H271" s="371"/>
      <c r="I271" s="362">
        <f t="shared" si="83"/>
        <v>1780.4</v>
      </c>
      <c r="J271" s="371">
        <v>1588.5</v>
      </c>
      <c r="K271" s="371">
        <v>523.4</v>
      </c>
      <c r="L271" s="371">
        <v>223.3</v>
      </c>
      <c r="M271" s="371">
        <v>191.9</v>
      </c>
      <c r="N271" s="362">
        <f t="shared" si="84"/>
        <v>4410.6000000000004</v>
      </c>
      <c r="O271" s="345"/>
      <c r="P271" s="395"/>
      <c r="Q271" s="395" t="s">
        <v>4366</v>
      </c>
      <c r="R271" s="402" t="s">
        <v>771</v>
      </c>
      <c r="S271" s="371">
        <f t="shared" si="86"/>
        <v>2518.1</v>
      </c>
      <c r="T271" s="371">
        <v>2518.1</v>
      </c>
      <c r="U271" s="371">
        <v>1848.1</v>
      </c>
      <c r="V271" s="371"/>
      <c r="W271" s="371"/>
      <c r="X271" s="371">
        <f t="shared" si="87"/>
        <v>684.8</v>
      </c>
      <c r="Y271" s="371">
        <v>684.8</v>
      </c>
      <c r="Z271" s="371">
        <v>143.5</v>
      </c>
      <c r="AA271" s="371">
        <v>155.1</v>
      </c>
      <c r="AB271" s="371"/>
      <c r="AC271" s="371">
        <f t="shared" si="88"/>
        <v>3202.8999999999996</v>
      </c>
      <c r="AE271" s="395"/>
      <c r="AF271" s="395" t="s">
        <v>4366</v>
      </c>
      <c r="AG271" s="402" t="s">
        <v>771</v>
      </c>
      <c r="AH271" s="371">
        <f t="shared" si="89"/>
        <v>3202.8999999999996</v>
      </c>
      <c r="AI271" s="368">
        <f t="shared" si="90"/>
        <v>2518.1</v>
      </c>
      <c r="AJ271" s="368">
        <f t="shared" si="91"/>
        <v>684.8</v>
      </c>
      <c r="AK271" s="368">
        <f t="shared" si="92"/>
        <v>4410.6000000000004</v>
      </c>
      <c r="AL271" s="368">
        <f t="shared" si="93"/>
        <v>2630.2</v>
      </c>
      <c r="AM271" s="371">
        <f t="shared" si="94"/>
        <v>1780.4</v>
      </c>
      <c r="AN271" s="368">
        <f t="shared" si="95"/>
        <v>1207.7000000000007</v>
      </c>
      <c r="AO271" s="368">
        <f t="shared" si="95"/>
        <v>112.09999999999991</v>
      </c>
      <c r="AP271" s="368">
        <f t="shared" si="95"/>
        <v>1095.6000000000001</v>
      </c>
      <c r="AQ271" s="360">
        <f t="shared" si="96"/>
        <v>43.1</v>
      </c>
      <c r="AR271" s="372">
        <f t="shared" si="85"/>
        <v>2673.2999999999997</v>
      </c>
    </row>
    <row r="272" spans="1:44" ht="31.5" x14ac:dyDescent="0.25">
      <c r="A272" s="395"/>
      <c r="B272" s="395" t="s">
        <v>4366</v>
      </c>
      <c r="C272" s="402" t="s">
        <v>772</v>
      </c>
      <c r="D272" s="362">
        <f t="shared" si="82"/>
        <v>2680.1</v>
      </c>
      <c r="E272" s="367">
        <v>2680.1</v>
      </c>
      <c r="F272" s="371">
        <v>2196.9</v>
      </c>
      <c r="G272" s="367"/>
      <c r="H272" s="371"/>
      <c r="I272" s="362">
        <f t="shared" si="83"/>
        <v>1526.9</v>
      </c>
      <c r="J272" s="371">
        <v>1354.7</v>
      </c>
      <c r="K272" s="371">
        <v>548.5</v>
      </c>
      <c r="L272" s="371">
        <v>212.8</v>
      </c>
      <c r="M272" s="371">
        <v>172.2</v>
      </c>
      <c r="N272" s="362">
        <f t="shared" si="84"/>
        <v>4207</v>
      </c>
      <c r="O272" s="345"/>
      <c r="P272" s="395"/>
      <c r="Q272" s="395" t="s">
        <v>4366</v>
      </c>
      <c r="R272" s="402" t="s">
        <v>772</v>
      </c>
      <c r="S272" s="371">
        <f t="shared" si="86"/>
        <v>2121.1</v>
      </c>
      <c r="T272" s="371">
        <v>2121.1</v>
      </c>
      <c r="U272" s="371">
        <v>1556.7</v>
      </c>
      <c r="V272" s="371"/>
      <c r="W272" s="371"/>
      <c r="X272" s="371">
        <f t="shared" si="87"/>
        <v>542.4</v>
      </c>
      <c r="Y272" s="371">
        <v>542.4</v>
      </c>
      <c r="Z272" s="371">
        <v>120.89999999999999</v>
      </c>
      <c r="AA272" s="371">
        <v>107.2</v>
      </c>
      <c r="AB272" s="371"/>
      <c r="AC272" s="371">
        <f t="shared" si="88"/>
        <v>2663.5</v>
      </c>
      <c r="AE272" s="395"/>
      <c r="AF272" s="395" t="s">
        <v>4366</v>
      </c>
      <c r="AG272" s="402" t="s">
        <v>772</v>
      </c>
      <c r="AH272" s="371">
        <f t="shared" si="89"/>
        <v>2663.5</v>
      </c>
      <c r="AI272" s="368">
        <f t="shared" si="90"/>
        <v>2121.1</v>
      </c>
      <c r="AJ272" s="368">
        <f t="shared" si="91"/>
        <v>542.4</v>
      </c>
      <c r="AK272" s="368">
        <f t="shared" si="92"/>
        <v>4207</v>
      </c>
      <c r="AL272" s="368">
        <f t="shared" si="93"/>
        <v>2680.1</v>
      </c>
      <c r="AM272" s="371">
        <f t="shared" si="94"/>
        <v>1526.9</v>
      </c>
      <c r="AN272" s="368">
        <f t="shared" si="95"/>
        <v>1543.5</v>
      </c>
      <c r="AO272" s="368">
        <f t="shared" si="95"/>
        <v>559</v>
      </c>
      <c r="AP272" s="368">
        <f t="shared" si="95"/>
        <v>984.50000000000011</v>
      </c>
      <c r="AQ272" s="360">
        <f t="shared" si="96"/>
        <v>43.9</v>
      </c>
      <c r="AR272" s="372">
        <f t="shared" si="85"/>
        <v>2724</v>
      </c>
    </row>
    <row r="273" spans="1:44" ht="31.5" x14ac:dyDescent="0.25">
      <c r="A273" s="395"/>
      <c r="B273" s="395" t="s">
        <v>4366</v>
      </c>
      <c r="C273" s="402" t="s">
        <v>773</v>
      </c>
      <c r="D273" s="362">
        <f t="shared" si="82"/>
        <v>2349.5</v>
      </c>
      <c r="E273" s="367">
        <v>2349.5</v>
      </c>
      <c r="F273" s="371">
        <v>1925.9</v>
      </c>
      <c r="G273" s="367"/>
      <c r="H273" s="371"/>
      <c r="I273" s="362">
        <f t="shared" si="83"/>
        <v>1303</v>
      </c>
      <c r="J273" s="371">
        <v>1120.3</v>
      </c>
      <c r="K273" s="371">
        <v>543.79999999999995</v>
      </c>
      <c r="L273" s="371">
        <v>161.5</v>
      </c>
      <c r="M273" s="371">
        <v>182.7</v>
      </c>
      <c r="N273" s="362">
        <f t="shared" si="84"/>
        <v>3652.5</v>
      </c>
      <c r="O273" s="345"/>
      <c r="P273" s="395"/>
      <c r="Q273" s="395" t="s">
        <v>4366</v>
      </c>
      <c r="R273" s="402" t="s">
        <v>773</v>
      </c>
      <c r="S273" s="371">
        <f t="shared" si="86"/>
        <v>1823.8000000000002</v>
      </c>
      <c r="T273" s="371">
        <v>1823.8000000000002</v>
      </c>
      <c r="U273" s="371">
        <v>1338.6</v>
      </c>
      <c r="V273" s="371"/>
      <c r="W273" s="371"/>
      <c r="X273" s="371">
        <f t="shared" si="87"/>
        <v>484.1</v>
      </c>
      <c r="Y273" s="371">
        <v>484.1</v>
      </c>
      <c r="Z273" s="371">
        <v>103.89999999999999</v>
      </c>
      <c r="AA273" s="371">
        <v>131.1</v>
      </c>
      <c r="AB273" s="371"/>
      <c r="AC273" s="371">
        <f t="shared" si="88"/>
        <v>2307.9</v>
      </c>
      <c r="AE273" s="395"/>
      <c r="AF273" s="395" t="s">
        <v>4366</v>
      </c>
      <c r="AG273" s="402" t="s">
        <v>773</v>
      </c>
      <c r="AH273" s="371">
        <f t="shared" si="89"/>
        <v>2307.9</v>
      </c>
      <c r="AI273" s="368">
        <f t="shared" si="90"/>
        <v>1823.8000000000002</v>
      </c>
      <c r="AJ273" s="368">
        <f t="shared" si="91"/>
        <v>484.1</v>
      </c>
      <c r="AK273" s="368">
        <f t="shared" si="92"/>
        <v>3652.5</v>
      </c>
      <c r="AL273" s="368">
        <f t="shared" si="93"/>
        <v>2349.5</v>
      </c>
      <c r="AM273" s="371">
        <f t="shared" si="94"/>
        <v>1303</v>
      </c>
      <c r="AN273" s="368">
        <f t="shared" si="95"/>
        <v>1344.6</v>
      </c>
      <c r="AO273" s="368">
        <f t="shared" si="95"/>
        <v>525.69999999999982</v>
      </c>
      <c r="AP273" s="368">
        <f t="shared" si="95"/>
        <v>818.9</v>
      </c>
      <c r="AQ273" s="360">
        <f t="shared" si="96"/>
        <v>38.5</v>
      </c>
      <c r="AR273" s="372">
        <f t="shared" si="85"/>
        <v>2388</v>
      </c>
    </row>
    <row r="274" spans="1:44" ht="31.5" x14ac:dyDescent="0.25">
      <c r="A274" s="395"/>
      <c r="B274" s="395" t="s">
        <v>4366</v>
      </c>
      <c r="C274" s="402" t="s">
        <v>774</v>
      </c>
      <c r="D274" s="362">
        <f t="shared" si="82"/>
        <v>2435.4</v>
      </c>
      <c r="E274" s="367">
        <v>2435.4</v>
      </c>
      <c r="F274" s="371">
        <v>1996.3</v>
      </c>
      <c r="G274" s="367"/>
      <c r="H274" s="371"/>
      <c r="I274" s="362">
        <f t="shared" si="83"/>
        <v>1290.9000000000001</v>
      </c>
      <c r="J274" s="371">
        <v>1123.2</v>
      </c>
      <c r="K274" s="371">
        <v>443.2</v>
      </c>
      <c r="L274" s="371">
        <v>101</v>
      </c>
      <c r="M274" s="371">
        <v>167.7</v>
      </c>
      <c r="N274" s="362">
        <f t="shared" si="84"/>
        <v>3726.3</v>
      </c>
      <c r="O274" s="345"/>
      <c r="P274" s="395"/>
      <c r="Q274" s="395" t="s">
        <v>4366</v>
      </c>
      <c r="R274" s="402" t="s">
        <v>774</v>
      </c>
      <c r="S274" s="371">
        <f t="shared" si="86"/>
        <v>1852.6000000000001</v>
      </c>
      <c r="T274" s="371">
        <v>1852.6000000000001</v>
      </c>
      <c r="U274" s="371">
        <v>1359.7</v>
      </c>
      <c r="V274" s="371"/>
      <c r="W274" s="371"/>
      <c r="X274" s="371">
        <f t="shared" si="87"/>
        <v>465.70000000000005</v>
      </c>
      <c r="Y274" s="371">
        <v>465.70000000000005</v>
      </c>
      <c r="Z274" s="371">
        <v>105.60000000000001</v>
      </c>
      <c r="AA274" s="371">
        <v>87.6</v>
      </c>
      <c r="AB274" s="371"/>
      <c r="AC274" s="371">
        <f t="shared" si="88"/>
        <v>2318.3000000000002</v>
      </c>
      <c r="AE274" s="395"/>
      <c r="AF274" s="395" t="s">
        <v>4366</v>
      </c>
      <c r="AG274" s="402" t="s">
        <v>774</v>
      </c>
      <c r="AH274" s="371">
        <f t="shared" si="89"/>
        <v>2318.3000000000002</v>
      </c>
      <c r="AI274" s="368">
        <f t="shared" si="90"/>
        <v>1852.6000000000001</v>
      </c>
      <c r="AJ274" s="368">
        <f t="shared" si="91"/>
        <v>465.70000000000005</v>
      </c>
      <c r="AK274" s="368">
        <f t="shared" si="92"/>
        <v>3726.3</v>
      </c>
      <c r="AL274" s="368">
        <f t="shared" si="93"/>
        <v>2435.4</v>
      </c>
      <c r="AM274" s="371">
        <f t="shared" si="94"/>
        <v>1290.9000000000001</v>
      </c>
      <c r="AN274" s="368">
        <f t="shared" si="95"/>
        <v>1408</v>
      </c>
      <c r="AO274" s="368">
        <f t="shared" si="95"/>
        <v>582.79999999999995</v>
      </c>
      <c r="AP274" s="368">
        <f t="shared" si="95"/>
        <v>825.2</v>
      </c>
      <c r="AQ274" s="360">
        <f t="shared" si="96"/>
        <v>39.9</v>
      </c>
      <c r="AR274" s="372">
        <f t="shared" si="85"/>
        <v>2475.3000000000002</v>
      </c>
    </row>
    <row r="275" spans="1:44" ht="31.5" x14ac:dyDescent="0.25">
      <c r="A275" s="395"/>
      <c r="B275" s="395" t="s">
        <v>4366</v>
      </c>
      <c r="C275" s="402" t="s">
        <v>775</v>
      </c>
      <c r="D275" s="362">
        <f t="shared" si="82"/>
        <v>566.6</v>
      </c>
      <c r="E275" s="367">
        <v>566.6</v>
      </c>
      <c r="F275" s="371">
        <v>464.4</v>
      </c>
      <c r="G275" s="367"/>
      <c r="H275" s="371"/>
      <c r="I275" s="362">
        <f t="shared" si="83"/>
        <v>385.8</v>
      </c>
      <c r="J275" s="371">
        <v>372</v>
      </c>
      <c r="K275" s="371">
        <v>123.1</v>
      </c>
      <c r="L275" s="371">
        <v>73.599999999999994</v>
      </c>
      <c r="M275" s="371">
        <v>13.8</v>
      </c>
      <c r="N275" s="362">
        <f t="shared" si="84"/>
        <v>952.40000000000009</v>
      </c>
      <c r="O275" s="345"/>
      <c r="P275" s="395"/>
      <c r="Q275" s="395" t="s">
        <v>4366</v>
      </c>
      <c r="R275" s="402" t="s">
        <v>775</v>
      </c>
      <c r="S275" s="371">
        <f t="shared" si="86"/>
        <v>1014.3000000000001</v>
      </c>
      <c r="T275" s="371">
        <v>1014.3000000000001</v>
      </c>
      <c r="U275" s="371">
        <v>744.40000000000009</v>
      </c>
      <c r="V275" s="371"/>
      <c r="W275" s="371"/>
      <c r="X275" s="371">
        <f t="shared" si="87"/>
        <v>240</v>
      </c>
      <c r="Y275" s="371">
        <v>240</v>
      </c>
      <c r="Z275" s="371">
        <v>57.8</v>
      </c>
      <c r="AA275" s="371">
        <v>41.7</v>
      </c>
      <c r="AB275" s="371"/>
      <c r="AC275" s="371">
        <f t="shared" si="88"/>
        <v>1254.3000000000002</v>
      </c>
      <c r="AE275" s="395"/>
      <c r="AF275" s="395" t="s">
        <v>4366</v>
      </c>
      <c r="AG275" s="402" t="s">
        <v>775</v>
      </c>
      <c r="AH275" s="371">
        <f t="shared" si="89"/>
        <v>1254.3000000000002</v>
      </c>
      <c r="AI275" s="368">
        <f t="shared" si="90"/>
        <v>1014.3000000000001</v>
      </c>
      <c r="AJ275" s="368">
        <f t="shared" si="91"/>
        <v>240</v>
      </c>
      <c r="AK275" s="368">
        <f t="shared" si="92"/>
        <v>952.40000000000009</v>
      </c>
      <c r="AL275" s="368">
        <f t="shared" si="93"/>
        <v>566.6</v>
      </c>
      <c r="AM275" s="371">
        <f t="shared" si="94"/>
        <v>385.8</v>
      </c>
      <c r="AN275" s="368">
        <f t="shared" si="95"/>
        <v>-301.90000000000009</v>
      </c>
      <c r="AO275" s="368">
        <f t="shared" si="95"/>
        <v>-447.70000000000005</v>
      </c>
      <c r="AP275" s="368">
        <f t="shared" si="95"/>
        <v>145.80000000000001</v>
      </c>
      <c r="AQ275" s="360">
        <f t="shared" si="96"/>
        <v>9.3000000000000007</v>
      </c>
      <c r="AR275" s="372">
        <f t="shared" si="85"/>
        <v>575.9</v>
      </c>
    </row>
    <row r="276" spans="1:44" ht="31.5" x14ac:dyDescent="0.25">
      <c r="A276" s="395"/>
      <c r="B276" s="395" t="s">
        <v>4366</v>
      </c>
      <c r="C276" s="402" t="s">
        <v>776</v>
      </c>
      <c r="D276" s="362">
        <f t="shared" si="82"/>
        <v>3052.5</v>
      </c>
      <c r="E276" s="367">
        <v>3052.5</v>
      </c>
      <c r="F276" s="371">
        <v>2502.1</v>
      </c>
      <c r="G276" s="367"/>
      <c r="H276" s="371"/>
      <c r="I276" s="362">
        <f t="shared" si="83"/>
        <v>1662.3000000000002</v>
      </c>
      <c r="J276" s="371">
        <v>1480.8000000000002</v>
      </c>
      <c r="K276" s="371">
        <v>553.6</v>
      </c>
      <c r="L276" s="371">
        <v>221.4</v>
      </c>
      <c r="M276" s="371">
        <v>181.5</v>
      </c>
      <c r="N276" s="362">
        <f t="shared" si="84"/>
        <v>4714.8</v>
      </c>
      <c r="O276" s="345"/>
      <c r="P276" s="395"/>
      <c r="Q276" s="395" t="s">
        <v>4366</v>
      </c>
      <c r="R276" s="402" t="s">
        <v>776</v>
      </c>
      <c r="S276" s="371">
        <f t="shared" si="86"/>
        <v>2446.3000000000002</v>
      </c>
      <c r="T276" s="371">
        <v>2446.3000000000002</v>
      </c>
      <c r="U276" s="371">
        <v>1795.5</v>
      </c>
      <c r="V276" s="371"/>
      <c r="W276" s="371"/>
      <c r="X276" s="371">
        <f t="shared" si="87"/>
        <v>940.3</v>
      </c>
      <c r="Y276" s="371">
        <v>940.3</v>
      </c>
      <c r="Z276" s="371">
        <v>139.4</v>
      </c>
      <c r="AA276" s="371">
        <v>205.5</v>
      </c>
      <c r="AB276" s="371"/>
      <c r="AC276" s="371">
        <f t="shared" si="88"/>
        <v>3386.6000000000004</v>
      </c>
      <c r="AE276" s="395"/>
      <c r="AF276" s="395" t="s">
        <v>4366</v>
      </c>
      <c r="AG276" s="402" t="s">
        <v>776</v>
      </c>
      <c r="AH276" s="371">
        <f t="shared" si="89"/>
        <v>3386.6000000000004</v>
      </c>
      <c r="AI276" s="368">
        <f t="shared" si="90"/>
        <v>2446.3000000000002</v>
      </c>
      <c r="AJ276" s="368">
        <f t="shared" si="91"/>
        <v>940.3</v>
      </c>
      <c r="AK276" s="368">
        <f t="shared" si="92"/>
        <v>4714.8</v>
      </c>
      <c r="AL276" s="368">
        <f t="shared" si="93"/>
        <v>3052.5</v>
      </c>
      <c r="AM276" s="371">
        <f t="shared" si="94"/>
        <v>1662.3000000000002</v>
      </c>
      <c r="AN276" s="368">
        <f t="shared" si="95"/>
        <v>1328.1999999999998</v>
      </c>
      <c r="AO276" s="368">
        <f t="shared" si="95"/>
        <v>606.19999999999982</v>
      </c>
      <c r="AP276" s="368">
        <f t="shared" si="95"/>
        <v>722.00000000000023</v>
      </c>
      <c r="AQ276" s="360">
        <f t="shared" si="96"/>
        <v>50</v>
      </c>
      <c r="AR276" s="372">
        <f t="shared" si="85"/>
        <v>3102.5</v>
      </c>
    </row>
    <row r="277" spans="1:44" ht="31.5" x14ac:dyDescent="0.25">
      <c r="A277" s="395"/>
      <c r="B277" s="395" t="s">
        <v>4366</v>
      </c>
      <c r="C277" s="402" t="s">
        <v>777</v>
      </c>
      <c r="D277" s="362">
        <f t="shared" si="82"/>
        <v>5151.6000000000004</v>
      </c>
      <c r="E277" s="367">
        <v>5151.6000000000004</v>
      </c>
      <c r="F277" s="371">
        <v>4222.7</v>
      </c>
      <c r="G277" s="367"/>
      <c r="H277" s="371"/>
      <c r="I277" s="362">
        <f t="shared" si="83"/>
        <v>2762.1000000000004</v>
      </c>
      <c r="J277" s="371">
        <v>2706.8</v>
      </c>
      <c r="K277" s="371">
        <v>1093.5</v>
      </c>
      <c r="L277" s="371">
        <v>656</v>
      </c>
      <c r="M277" s="371">
        <v>55.3</v>
      </c>
      <c r="N277" s="362">
        <f t="shared" si="84"/>
        <v>7913.7000000000007</v>
      </c>
      <c r="O277" s="345"/>
      <c r="P277" s="395"/>
      <c r="Q277" s="395" t="s">
        <v>4366</v>
      </c>
      <c r="R277" s="402" t="s">
        <v>777</v>
      </c>
      <c r="S277" s="371">
        <f t="shared" si="86"/>
        <v>3754.8999999999996</v>
      </c>
      <c r="T277" s="371">
        <v>3754.8999999999996</v>
      </c>
      <c r="U277" s="371">
        <v>2755.7999999999997</v>
      </c>
      <c r="V277" s="371"/>
      <c r="W277" s="371"/>
      <c r="X277" s="371">
        <f t="shared" si="87"/>
        <v>1414.1999999999998</v>
      </c>
      <c r="Y277" s="371">
        <v>1414.1999999999998</v>
      </c>
      <c r="Z277" s="371">
        <v>213.9</v>
      </c>
      <c r="AA277" s="371">
        <v>326.3</v>
      </c>
      <c r="AB277" s="371"/>
      <c r="AC277" s="371">
        <f t="shared" si="88"/>
        <v>5169.0999999999995</v>
      </c>
      <c r="AE277" s="395"/>
      <c r="AF277" s="395" t="s">
        <v>4366</v>
      </c>
      <c r="AG277" s="402" t="s">
        <v>777</v>
      </c>
      <c r="AH277" s="371">
        <f t="shared" si="89"/>
        <v>5169.0999999999995</v>
      </c>
      <c r="AI277" s="368">
        <f t="shared" si="90"/>
        <v>3754.8999999999996</v>
      </c>
      <c r="AJ277" s="368">
        <f t="shared" si="91"/>
        <v>1414.1999999999998</v>
      </c>
      <c r="AK277" s="368">
        <f t="shared" si="92"/>
        <v>7913.7000000000007</v>
      </c>
      <c r="AL277" s="368">
        <f t="shared" si="93"/>
        <v>5151.6000000000004</v>
      </c>
      <c r="AM277" s="371">
        <f t="shared" si="94"/>
        <v>2762.1000000000004</v>
      </c>
      <c r="AN277" s="368">
        <f t="shared" si="95"/>
        <v>2744.6000000000013</v>
      </c>
      <c r="AO277" s="368">
        <f t="shared" si="95"/>
        <v>1396.7000000000007</v>
      </c>
      <c r="AP277" s="368">
        <f t="shared" si="95"/>
        <v>1347.9000000000005</v>
      </c>
      <c r="AQ277" s="360">
        <f t="shared" si="96"/>
        <v>84.5</v>
      </c>
      <c r="AR277" s="372">
        <f t="shared" si="85"/>
        <v>5236.1000000000004</v>
      </c>
    </row>
    <row r="278" spans="1:44" ht="31.5" x14ac:dyDescent="0.25">
      <c r="A278" s="395"/>
      <c r="B278" s="395" t="s">
        <v>4366</v>
      </c>
      <c r="C278" s="402" t="s">
        <v>778</v>
      </c>
      <c r="D278" s="362">
        <f t="shared" si="82"/>
        <v>1662.1</v>
      </c>
      <c r="E278" s="367">
        <v>1662.1</v>
      </c>
      <c r="F278" s="371">
        <v>1362.4</v>
      </c>
      <c r="G278" s="367"/>
      <c r="H278" s="371"/>
      <c r="I278" s="362">
        <f t="shared" si="83"/>
        <v>1041.8999999999999</v>
      </c>
      <c r="J278" s="371">
        <v>1014.1999999999998</v>
      </c>
      <c r="K278" s="371">
        <v>390.9</v>
      </c>
      <c r="L278" s="371">
        <v>92.9</v>
      </c>
      <c r="M278" s="371">
        <v>27.7</v>
      </c>
      <c r="N278" s="362">
        <f t="shared" si="84"/>
        <v>2704</v>
      </c>
      <c r="O278" s="345"/>
      <c r="P278" s="395"/>
      <c r="Q278" s="395" t="s">
        <v>4366</v>
      </c>
      <c r="R278" s="402" t="s">
        <v>778</v>
      </c>
      <c r="S278" s="371">
        <f t="shared" si="86"/>
        <v>1656.2</v>
      </c>
      <c r="T278" s="371">
        <v>1656.2</v>
      </c>
      <c r="U278" s="371">
        <v>1215.5</v>
      </c>
      <c r="V278" s="371"/>
      <c r="W278" s="371"/>
      <c r="X278" s="371">
        <f t="shared" si="87"/>
        <v>366.1</v>
      </c>
      <c r="Y278" s="371">
        <v>366.1</v>
      </c>
      <c r="Z278" s="371">
        <v>94.4</v>
      </c>
      <c r="AA278" s="371">
        <v>62.9</v>
      </c>
      <c r="AB278" s="371"/>
      <c r="AC278" s="371">
        <f t="shared" si="88"/>
        <v>2022.3000000000002</v>
      </c>
      <c r="AE278" s="395"/>
      <c r="AF278" s="395" t="s">
        <v>4366</v>
      </c>
      <c r="AG278" s="402" t="s">
        <v>778</v>
      </c>
      <c r="AH278" s="371">
        <f t="shared" si="89"/>
        <v>2022.3000000000002</v>
      </c>
      <c r="AI278" s="368">
        <f t="shared" si="90"/>
        <v>1656.2</v>
      </c>
      <c r="AJ278" s="368">
        <f t="shared" si="91"/>
        <v>366.1</v>
      </c>
      <c r="AK278" s="368">
        <f t="shared" si="92"/>
        <v>2704</v>
      </c>
      <c r="AL278" s="368">
        <f t="shared" si="93"/>
        <v>1662.1</v>
      </c>
      <c r="AM278" s="371">
        <f t="shared" si="94"/>
        <v>1041.8999999999999</v>
      </c>
      <c r="AN278" s="368">
        <f t="shared" si="95"/>
        <v>681.69999999999982</v>
      </c>
      <c r="AO278" s="368">
        <f t="shared" si="95"/>
        <v>5.8999999999998636</v>
      </c>
      <c r="AP278" s="368">
        <f t="shared" si="95"/>
        <v>675.79999999999984</v>
      </c>
      <c r="AQ278" s="360">
        <f t="shared" si="96"/>
        <v>27.2</v>
      </c>
      <c r="AR278" s="372">
        <f t="shared" si="85"/>
        <v>1689.3</v>
      </c>
    </row>
    <row r="279" spans="1:44" ht="31.5" x14ac:dyDescent="0.25">
      <c r="A279" s="395"/>
      <c r="B279" s="395" t="s">
        <v>4366</v>
      </c>
      <c r="C279" s="402" t="s">
        <v>779</v>
      </c>
      <c r="D279" s="362">
        <f t="shared" ref="D279:D342" si="97">E279+H279</f>
        <v>5694.7</v>
      </c>
      <c r="E279" s="367">
        <v>5694.7</v>
      </c>
      <c r="F279" s="371">
        <v>4667.8999999999996</v>
      </c>
      <c r="G279" s="367"/>
      <c r="H279" s="371"/>
      <c r="I279" s="362">
        <f t="shared" ref="I279:I342" si="98">J279+M279</f>
        <v>2897.3</v>
      </c>
      <c r="J279" s="371">
        <v>2622.8</v>
      </c>
      <c r="K279" s="371">
        <v>991.2</v>
      </c>
      <c r="L279" s="371">
        <v>792.4</v>
      </c>
      <c r="M279" s="371">
        <v>274.5</v>
      </c>
      <c r="N279" s="362">
        <f t="shared" ref="N279:N342" si="99">D279+I279</f>
        <v>8592</v>
      </c>
      <c r="O279" s="345"/>
      <c r="P279" s="395"/>
      <c r="Q279" s="395" t="s">
        <v>4366</v>
      </c>
      <c r="R279" s="402" t="s">
        <v>779</v>
      </c>
      <c r="S279" s="371">
        <f t="shared" si="86"/>
        <v>4589</v>
      </c>
      <c r="T279" s="371">
        <v>4589</v>
      </c>
      <c r="U279" s="371">
        <v>3368.1000000000004</v>
      </c>
      <c r="V279" s="371"/>
      <c r="W279" s="371"/>
      <c r="X279" s="371">
        <f t="shared" si="87"/>
        <v>1960.5</v>
      </c>
      <c r="Y279" s="371">
        <v>1960.5</v>
      </c>
      <c r="Z279" s="371">
        <v>261.5</v>
      </c>
      <c r="AA279" s="371">
        <v>560.5</v>
      </c>
      <c r="AB279" s="371"/>
      <c r="AC279" s="371">
        <f t="shared" si="88"/>
        <v>6549.5</v>
      </c>
      <c r="AE279" s="395"/>
      <c r="AF279" s="395" t="s">
        <v>4366</v>
      </c>
      <c r="AG279" s="402" t="s">
        <v>779</v>
      </c>
      <c r="AH279" s="371">
        <f t="shared" si="89"/>
        <v>6549.5</v>
      </c>
      <c r="AI279" s="368">
        <f t="shared" si="90"/>
        <v>4589</v>
      </c>
      <c r="AJ279" s="368">
        <f t="shared" si="91"/>
        <v>1960.5</v>
      </c>
      <c r="AK279" s="368">
        <f t="shared" si="92"/>
        <v>8592</v>
      </c>
      <c r="AL279" s="368">
        <f t="shared" si="93"/>
        <v>5694.7</v>
      </c>
      <c r="AM279" s="371">
        <f t="shared" si="94"/>
        <v>2897.3</v>
      </c>
      <c r="AN279" s="368">
        <f t="shared" si="95"/>
        <v>2042.5</v>
      </c>
      <c r="AO279" s="368">
        <f t="shared" si="95"/>
        <v>1105.6999999999998</v>
      </c>
      <c r="AP279" s="368">
        <f t="shared" si="95"/>
        <v>936.80000000000018</v>
      </c>
      <c r="AQ279" s="360">
        <f t="shared" si="96"/>
        <v>93.4</v>
      </c>
      <c r="AR279" s="372">
        <f t="shared" si="85"/>
        <v>5788.0999999999995</v>
      </c>
    </row>
    <row r="280" spans="1:44" ht="31.5" x14ac:dyDescent="0.25">
      <c r="A280" s="395"/>
      <c r="B280" s="395" t="s">
        <v>4366</v>
      </c>
      <c r="C280" s="402" t="s">
        <v>780</v>
      </c>
      <c r="D280" s="362">
        <f t="shared" si="97"/>
        <v>2556.3000000000002</v>
      </c>
      <c r="E280" s="367">
        <v>2556.3000000000002</v>
      </c>
      <c r="F280" s="371">
        <v>2095.4</v>
      </c>
      <c r="G280" s="367"/>
      <c r="H280" s="371"/>
      <c r="I280" s="362">
        <f t="shared" si="98"/>
        <v>1263.3</v>
      </c>
      <c r="J280" s="371">
        <v>1100.5999999999999</v>
      </c>
      <c r="K280" s="371">
        <v>531.4</v>
      </c>
      <c r="L280" s="371">
        <v>183.6</v>
      </c>
      <c r="M280" s="371">
        <v>162.69999999999999</v>
      </c>
      <c r="N280" s="362">
        <f t="shared" si="99"/>
        <v>3819.6000000000004</v>
      </c>
      <c r="O280" s="345"/>
      <c r="P280" s="395"/>
      <c r="Q280" s="395" t="s">
        <v>4366</v>
      </c>
      <c r="R280" s="402" t="s">
        <v>780</v>
      </c>
      <c r="S280" s="371">
        <f t="shared" si="86"/>
        <v>2279.2999999999997</v>
      </c>
      <c r="T280" s="371">
        <v>2279.2999999999997</v>
      </c>
      <c r="U280" s="371">
        <v>1672.8999999999999</v>
      </c>
      <c r="V280" s="371"/>
      <c r="W280" s="371"/>
      <c r="X280" s="371">
        <f t="shared" si="87"/>
        <v>595.20000000000005</v>
      </c>
      <c r="Y280" s="371">
        <v>595.20000000000005</v>
      </c>
      <c r="Z280" s="371">
        <v>129.9</v>
      </c>
      <c r="AA280" s="371">
        <v>121.6</v>
      </c>
      <c r="AB280" s="371"/>
      <c r="AC280" s="371">
        <f t="shared" si="88"/>
        <v>2874.5</v>
      </c>
      <c r="AE280" s="395"/>
      <c r="AF280" s="395" t="s">
        <v>4366</v>
      </c>
      <c r="AG280" s="402" t="s">
        <v>780</v>
      </c>
      <c r="AH280" s="371">
        <f t="shared" si="89"/>
        <v>2874.5</v>
      </c>
      <c r="AI280" s="368">
        <f t="shared" si="90"/>
        <v>2279.2999999999997</v>
      </c>
      <c r="AJ280" s="368">
        <f t="shared" si="91"/>
        <v>595.20000000000005</v>
      </c>
      <c r="AK280" s="368">
        <f t="shared" si="92"/>
        <v>3819.6000000000004</v>
      </c>
      <c r="AL280" s="368">
        <f t="shared" si="93"/>
        <v>2556.3000000000002</v>
      </c>
      <c r="AM280" s="371">
        <f t="shared" si="94"/>
        <v>1263.3</v>
      </c>
      <c r="AN280" s="368">
        <f t="shared" si="95"/>
        <v>945.10000000000036</v>
      </c>
      <c r="AO280" s="368">
        <f t="shared" si="95"/>
        <v>277.00000000000045</v>
      </c>
      <c r="AP280" s="368">
        <f t="shared" si="95"/>
        <v>668.09999999999991</v>
      </c>
      <c r="AQ280" s="360">
        <f t="shared" si="96"/>
        <v>41.9</v>
      </c>
      <c r="AR280" s="372">
        <f t="shared" si="85"/>
        <v>2598.2000000000003</v>
      </c>
    </row>
    <row r="281" spans="1:44" ht="31.5" x14ac:dyDescent="0.25">
      <c r="A281" s="395"/>
      <c r="B281" s="395" t="s">
        <v>4366</v>
      </c>
      <c r="C281" s="402" t="s">
        <v>987</v>
      </c>
      <c r="D281" s="362">
        <f t="shared" si="97"/>
        <v>2251.1</v>
      </c>
      <c r="E281" s="367">
        <v>2251.1</v>
      </c>
      <c r="F281" s="371">
        <v>1845.2</v>
      </c>
      <c r="G281" s="367"/>
      <c r="H281" s="371"/>
      <c r="I281" s="362">
        <f t="shared" si="98"/>
        <v>1094.1000000000001</v>
      </c>
      <c r="J281" s="371">
        <v>894.10000000000014</v>
      </c>
      <c r="K281" s="371">
        <v>394.8</v>
      </c>
      <c r="L281" s="371">
        <v>162.5</v>
      </c>
      <c r="M281" s="371">
        <v>200</v>
      </c>
      <c r="N281" s="362">
        <f t="shared" si="99"/>
        <v>3345.2</v>
      </c>
      <c r="O281" s="345"/>
      <c r="P281" s="395"/>
      <c r="Q281" s="395" t="s">
        <v>4366</v>
      </c>
      <c r="R281" s="402" t="s">
        <v>987</v>
      </c>
      <c r="S281" s="371">
        <f t="shared" si="86"/>
        <v>1752.3</v>
      </c>
      <c r="T281" s="371">
        <v>1752.3</v>
      </c>
      <c r="U281" s="371">
        <v>1286.1000000000001</v>
      </c>
      <c r="V281" s="371"/>
      <c r="W281" s="371"/>
      <c r="X281" s="371">
        <f t="shared" si="87"/>
        <v>589.70000000000005</v>
      </c>
      <c r="Y281" s="371">
        <v>589.70000000000005</v>
      </c>
      <c r="Z281" s="371">
        <v>99.9</v>
      </c>
      <c r="AA281" s="371">
        <v>162.5</v>
      </c>
      <c r="AB281" s="371"/>
      <c r="AC281" s="371">
        <f t="shared" si="88"/>
        <v>2342</v>
      </c>
      <c r="AE281" s="395"/>
      <c r="AF281" s="395" t="s">
        <v>4366</v>
      </c>
      <c r="AG281" s="402" t="s">
        <v>987</v>
      </c>
      <c r="AH281" s="371">
        <f t="shared" si="89"/>
        <v>2342</v>
      </c>
      <c r="AI281" s="368">
        <f t="shared" si="90"/>
        <v>1752.3</v>
      </c>
      <c r="AJ281" s="368">
        <f t="shared" si="91"/>
        <v>589.70000000000005</v>
      </c>
      <c r="AK281" s="368">
        <f t="shared" si="92"/>
        <v>3345.2</v>
      </c>
      <c r="AL281" s="368">
        <f t="shared" si="93"/>
        <v>2251.1</v>
      </c>
      <c r="AM281" s="371">
        <f t="shared" si="94"/>
        <v>1094.1000000000001</v>
      </c>
      <c r="AN281" s="368">
        <f t="shared" si="95"/>
        <v>1003.1999999999998</v>
      </c>
      <c r="AO281" s="368">
        <f t="shared" si="95"/>
        <v>498.79999999999995</v>
      </c>
      <c r="AP281" s="368">
        <f t="shared" si="95"/>
        <v>504.40000000000009</v>
      </c>
      <c r="AQ281" s="360">
        <f t="shared" si="96"/>
        <v>36.9</v>
      </c>
      <c r="AR281" s="372">
        <f t="shared" si="85"/>
        <v>2288</v>
      </c>
    </row>
    <row r="282" spans="1:44" ht="31.5" customHeight="1" x14ac:dyDescent="0.25">
      <c r="A282" s="395"/>
      <c r="B282" s="395" t="s">
        <v>4366</v>
      </c>
      <c r="C282" s="402" t="s">
        <v>988</v>
      </c>
      <c r="D282" s="362">
        <f t="shared" si="97"/>
        <v>1692.9</v>
      </c>
      <c r="E282" s="367">
        <v>1692.9</v>
      </c>
      <c r="F282" s="371">
        <v>1387.7</v>
      </c>
      <c r="G282" s="367"/>
      <c r="H282" s="371"/>
      <c r="I282" s="362">
        <f t="shared" si="98"/>
        <v>926.7</v>
      </c>
      <c r="J282" s="371">
        <v>826.7</v>
      </c>
      <c r="K282" s="371">
        <v>297</v>
      </c>
      <c r="L282" s="371">
        <v>110.8</v>
      </c>
      <c r="M282" s="371">
        <v>100</v>
      </c>
      <c r="N282" s="362">
        <f t="shared" si="99"/>
        <v>2619.6000000000004</v>
      </c>
      <c r="O282" s="345"/>
      <c r="P282" s="395"/>
      <c r="Q282" s="395" t="s">
        <v>4366</v>
      </c>
      <c r="R282" s="402" t="s">
        <v>988</v>
      </c>
      <c r="S282" s="371">
        <f t="shared" si="86"/>
        <v>1655.1</v>
      </c>
      <c r="T282" s="371">
        <v>1655.1</v>
      </c>
      <c r="U282" s="371">
        <v>1214.6999999999998</v>
      </c>
      <c r="V282" s="371"/>
      <c r="W282" s="371"/>
      <c r="X282" s="371">
        <f t="shared" si="87"/>
        <v>296.89999999999998</v>
      </c>
      <c r="Y282" s="371">
        <v>296.89999999999998</v>
      </c>
      <c r="Z282" s="371">
        <v>94.3</v>
      </c>
      <c r="AA282" s="371">
        <v>58.3</v>
      </c>
      <c r="AB282" s="371"/>
      <c r="AC282" s="371">
        <f t="shared" si="88"/>
        <v>1952</v>
      </c>
      <c r="AE282" s="395"/>
      <c r="AF282" s="395" t="s">
        <v>4366</v>
      </c>
      <c r="AG282" s="402" t="s">
        <v>988</v>
      </c>
      <c r="AH282" s="371">
        <f t="shared" si="89"/>
        <v>1952</v>
      </c>
      <c r="AI282" s="368">
        <f t="shared" si="90"/>
        <v>1655.1</v>
      </c>
      <c r="AJ282" s="368">
        <f t="shared" si="91"/>
        <v>296.89999999999998</v>
      </c>
      <c r="AK282" s="368">
        <f t="shared" si="92"/>
        <v>2619.6000000000004</v>
      </c>
      <c r="AL282" s="368">
        <f t="shared" si="93"/>
        <v>1692.9</v>
      </c>
      <c r="AM282" s="371">
        <f t="shared" si="94"/>
        <v>926.7</v>
      </c>
      <c r="AN282" s="368">
        <f t="shared" si="95"/>
        <v>667.60000000000036</v>
      </c>
      <c r="AO282" s="368">
        <f t="shared" si="95"/>
        <v>37.800000000000182</v>
      </c>
      <c r="AP282" s="368">
        <f t="shared" si="95"/>
        <v>629.80000000000007</v>
      </c>
      <c r="AQ282" s="360">
        <f t="shared" si="96"/>
        <v>27.8</v>
      </c>
      <c r="AR282" s="372">
        <f t="shared" si="85"/>
        <v>1720.7</v>
      </c>
    </row>
    <row r="283" spans="1:44" ht="31.5" x14ac:dyDescent="0.25">
      <c r="A283" s="395"/>
      <c r="B283" s="395" t="s">
        <v>4366</v>
      </c>
      <c r="C283" s="402" t="s">
        <v>989</v>
      </c>
      <c r="D283" s="362">
        <f t="shared" si="97"/>
        <v>1880.4</v>
      </c>
      <c r="E283" s="367">
        <v>1880.4</v>
      </c>
      <c r="F283" s="371">
        <v>1541.4</v>
      </c>
      <c r="G283" s="367"/>
      <c r="H283" s="371"/>
      <c r="I283" s="362">
        <f t="shared" si="98"/>
        <v>876.5</v>
      </c>
      <c r="J283" s="371">
        <v>776.5</v>
      </c>
      <c r="K283" s="371">
        <v>329.6</v>
      </c>
      <c r="L283" s="371">
        <v>42.6</v>
      </c>
      <c r="M283" s="371">
        <v>100</v>
      </c>
      <c r="N283" s="362">
        <f t="shared" si="99"/>
        <v>2756.9</v>
      </c>
      <c r="O283" s="345"/>
      <c r="P283" s="395"/>
      <c r="Q283" s="395" t="s">
        <v>4366</v>
      </c>
      <c r="R283" s="402" t="s">
        <v>989</v>
      </c>
      <c r="S283" s="371">
        <f t="shared" si="86"/>
        <v>1703.7</v>
      </c>
      <c r="T283" s="371">
        <v>1703.7</v>
      </c>
      <c r="U283" s="371">
        <v>1250.4000000000001</v>
      </c>
      <c r="V283" s="371"/>
      <c r="W283" s="371"/>
      <c r="X283" s="371">
        <f t="shared" si="87"/>
        <v>386.8</v>
      </c>
      <c r="Y283" s="371">
        <v>386.8</v>
      </c>
      <c r="Z283" s="371">
        <v>97.1</v>
      </c>
      <c r="AA283" s="371">
        <v>42.6</v>
      </c>
      <c r="AB283" s="371"/>
      <c r="AC283" s="371">
        <f t="shared" si="88"/>
        <v>2090.5</v>
      </c>
      <c r="AE283" s="395"/>
      <c r="AF283" s="395" t="s">
        <v>4366</v>
      </c>
      <c r="AG283" s="402" t="s">
        <v>989</v>
      </c>
      <c r="AH283" s="371">
        <f t="shared" si="89"/>
        <v>2090.5</v>
      </c>
      <c r="AI283" s="368">
        <f t="shared" si="90"/>
        <v>1703.7</v>
      </c>
      <c r="AJ283" s="368">
        <f t="shared" si="91"/>
        <v>386.8</v>
      </c>
      <c r="AK283" s="368">
        <f t="shared" si="92"/>
        <v>2756.9</v>
      </c>
      <c r="AL283" s="368">
        <f t="shared" si="93"/>
        <v>1880.4</v>
      </c>
      <c r="AM283" s="371">
        <f t="shared" si="94"/>
        <v>876.5</v>
      </c>
      <c r="AN283" s="368">
        <f t="shared" si="95"/>
        <v>666.40000000000009</v>
      </c>
      <c r="AO283" s="368">
        <f t="shared" si="95"/>
        <v>176.70000000000005</v>
      </c>
      <c r="AP283" s="368">
        <f t="shared" si="95"/>
        <v>489.7</v>
      </c>
      <c r="AQ283" s="360">
        <f t="shared" si="96"/>
        <v>30.8</v>
      </c>
      <c r="AR283" s="372">
        <f t="shared" si="85"/>
        <v>1911.2</v>
      </c>
    </row>
    <row r="284" spans="1:44" ht="31.5" x14ac:dyDescent="0.25">
      <c r="A284" s="395"/>
      <c r="B284" s="395" t="s">
        <v>4366</v>
      </c>
      <c r="C284" s="402" t="s">
        <v>990</v>
      </c>
      <c r="D284" s="362">
        <f t="shared" si="97"/>
        <v>2571.1999999999998</v>
      </c>
      <c r="E284" s="367">
        <v>2571.1999999999998</v>
      </c>
      <c r="F284" s="371">
        <v>2107.6</v>
      </c>
      <c r="G284" s="367"/>
      <c r="H284" s="371"/>
      <c r="I284" s="362">
        <f t="shared" si="98"/>
        <v>1143.5999999999999</v>
      </c>
      <c r="J284" s="371">
        <v>943.6</v>
      </c>
      <c r="K284" s="371">
        <v>450.8</v>
      </c>
      <c r="L284" s="371">
        <v>93.7</v>
      </c>
      <c r="M284" s="371">
        <v>200</v>
      </c>
      <c r="N284" s="362">
        <f t="shared" si="99"/>
        <v>3714.7999999999997</v>
      </c>
      <c r="O284" s="345"/>
      <c r="P284" s="395"/>
      <c r="Q284" s="395" t="s">
        <v>4366</v>
      </c>
      <c r="R284" s="402" t="s">
        <v>990</v>
      </c>
      <c r="S284" s="371">
        <f t="shared" si="86"/>
        <v>2969.2</v>
      </c>
      <c r="T284" s="371">
        <v>2969.2</v>
      </c>
      <c r="U284" s="371">
        <v>2179.1999999999998</v>
      </c>
      <c r="V284" s="371"/>
      <c r="W284" s="371"/>
      <c r="X284" s="371">
        <f t="shared" si="87"/>
        <v>578</v>
      </c>
      <c r="Y284" s="371">
        <v>578</v>
      </c>
      <c r="Z284" s="371">
        <v>169.20000000000002</v>
      </c>
      <c r="AA284" s="371">
        <v>93.7</v>
      </c>
      <c r="AB284" s="371"/>
      <c r="AC284" s="371">
        <f t="shared" si="88"/>
        <v>3547.2</v>
      </c>
      <c r="AE284" s="395"/>
      <c r="AF284" s="395" t="s">
        <v>4366</v>
      </c>
      <c r="AG284" s="402" t="s">
        <v>990</v>
      </c>
      <c r="AH284" s="371">
        <f t="shared" si="89"/>
        <v>3547.2</v>
      </c>
      <c r="AI284" s="368">
        <f t="shared" si="90"/>
        <v>2969.2</v>
      </c>
      <c r="AJ284" s="368">
        <f t="shared" si="91"/>
        <v>578</v>
      </c>
      <c r="AK284" s="368">
        <f t="shared" si="92"/>
        <v>3714.7999999999997</v>
      </c>
      <c r="AL284" s="368">
        <f t="shared" si="93"/>
        <v>2571.1999999999998</v>
      </c>
      <c r="AM284" s="371">
        <f t="shared" si="94"/>
        <v>1143.5999999999999</v>
      </c>
      <c r="AN284" s="368">
        <f t="shared" si="95"/>
        <v>167.59999999999991</v>
      </c>
      <c r="AO284" s="368">
        <f t="shared" si="95"/>
        <v>-398</v>
      </c>
      <c r="AP284" s="368">
        <f t="shared" si="95"/>
        <v>565.59999999999991</v>
      </c>
      <c r="AQ284" s="360">
        <f t="shared" si="96"/>
        <v>42.2</v>
      </c>
      <c r="AR284" s="372">
        <f t="shared" si="85"/>
        <v>2613.3999999999996</v>
      </c>
    </row>
    <row r="285" spans="1:44" ht="31.5" x14ac:dyDescent="0.25">
      <c r="A285" s="395"/>
      <c r="B285" s="395" t="s">
        <v>4366</v>
      </c>
      <c r="C285" s="402" t="s">
        <v>991</v>
      </c>
      <c r="D285" s="362">
        <f t="shared" si="97"/>
        <v>2071.1999999999998</v>
      </c>
      <c r="E285" s="367">
        <v>2071.1999999999998</v>
      </c>
      <c r="F285" s="371">
        <v>1697.7</v>
      </c>
      <c r="G285" s="367"/>
      <c r="H285" s="371"/>
      <c r="I285" s="362">
        <f t="shared" si="98"/>
        <v>1075.0999999999999</v>
      </c>
      <c r="J285" s="371">
        <v>945.09999999999991</v>
      </c>
      <c r="K285" s="371">
        <v>363.4</v>
      </c>
      <c r="L285" s="371">
        <v>334.4</v>
      </c>
      <c r="M285" s="371">
        <v>130</v>
      </c>
      <c r="N285" s="362">
        <f t="shared" si="99"/>
        <v>3146.2999999999997</v>
      </c>
      <c r="O285" s="345"/>
      <c r="P285" s="395"/>
      <c r="Q285" s="395" t="s">
        <v>4366</v>
      </c>
      <c r="R285" s="402" t="s">
        <v>991</v>
      </c>
      <c r="S285" s="371">
        <f t="shared" si="86"/>
        <v>1801</v>
      </c>
      <c r="T285" s="371">
        <v>1801</v>
      </c>
      <c r="U285" s="371">
        <v>1321.8</v>
      </c>
      <c r="V285" s="371"/>
      <c r="W285" s="371"/>
      <c r="X285" s="371">
        <f t="shared" si="87"/>
        <v>822.69999999999993</v>
      </c>
      <c r="Y285" s="371">
        <v>822.69999999999993</v>
      </c>
      <c r="Z285" s="371">
        <v>102.6</v>
      </c>
      <c r="AA285" s="371">
        <v>334.4</v>
      </c>
      <c r="AB285" s="371"/>
      <c r="AC285" s="371">
        <f t="shared" si="88"/>
        <v>2623.7</v>
      </c>
      <c r="AE285" s="395"/>
      <c r="AF285" s="395" t="s">
        <v>4366</v>
      </c>
      <c r="AG285" s="402" t="s">
        <v>991</v>
      </c>
      <c r="AH285" s="371">
        <f t="shared" si="89"/>
        <v>2623.7</v>
      </c>
      <c r="AI285" s="368">
        <f t="shared" si="90"/>
        <v>1801</v>
      </c>
      <c r="AJ285" s="368">
        <f t="shared" si="91"/>
        <v>822.69999999999993</v>
      </c>
      <c r="AK285" s="368">
        <f t="shared" si="92"/>
        <v>3146.2999999999997</v>
      </c>
      <c r="AL285" s="368">
        <f t="shared" si="93"/>
        <v>2071.1999999999998</v>
      </c>
      <c r="AM285" s="371">
        <f t="shared" si="94"/>
        <v>1075.0999999999999</v>
      </c>
      <c r="AN285" s="368">
        <f t="shared" si="95"/>
        <v>522.59999999999991</v>
      </c>
      <c r="AO285" s="368">
        <f t="shared" si="95"/>
        <v>270.19999999999982</v>
      </c>
      <c r="AP285" s="368">
        <f t="shared" si="95"/>
        <v>252.39999999999998</v>
      </c>
      <c r="AQ285" s="360">
        <f t="shared" si="96"/>
        <v>34</v>
      </c>
      <c r="AR285" s="372">
        <f t="shared" si="85"/>
        <v>2105.1999999999998</v>
      </c>
    </row>
    <row r="286" spans="1:44" ht="31.5" x14ac:dyDescent="0.25">
      <c r="A286" s="395"/>
      <c r="B286" s="395" t="s">
        <v>4366</v>
      </c>
      <c r="C286" s="402" t="s">
        <v>992</v>
      </c>
      <c r="D286" s="362">
        <f t="shared" si="97"/>
        <v>3341.9</v>
      </c>
      <c r="E286" s="367">
        <v>3341.9</v>
      </c>
      <c r="F286" s="371">
        <v>2739.3</v>
      </c>
      <c r="G286" s="367"/>
      <c r="H286" s="371"/>
      <c r="I286" s="362">
        <f t="shared" si="98"/>
        <v>1492</v>
      </c>
      <c r="J286" s="371">
        <v>1292</v>
      </c>
      <c r="K286" s="371">
        <v>586.1</v>
      </c>
      <c r="L286" s="371">
        <v>518.20000000000005</v>
      </c>
      <c r="M286" s="371">
        <v>200</v>
      </c>
      <c r="N286" s="362">
        <f t="shared" si="99"/>
        <v>4833.8999999999996</v>
      </c>
      <c r="O286" s="345"/>
      <c r="P286" s="395"/>
      <c r="Q286" s="395" t="s">
        <v>4366</v>
      </c>
      <c r="R286" s="402" t="s">
        <v>992</v>
      </c>
      <c r="S286" s="371">
        <f t="shared" si="86"/>
        <v>2579.7999999999997</v>
      </c>
      <c r="T286" s="371">
        <v>2579.7999999999997</v>
      </c>
      <c r="U286" s="371">
        <v>1893.5</v>
      </c>
      <c r="V286" s="371"/>
      <c r="W286" s="371"/>
      <c r="X286" s="371">
        <f t="shared" si="87"/>
        <v>1100.3</v>
      </c>
      <c r="Y286" s="371">
        <v>1100.3</v>
      </c>
      <c r="Z286" s="371">
        <v>147</v>
      </c>
      <c r="AA286" s="371">
        <v>518.20000000000005</v>
      </c>
      <c r="AB286" s="371"/>
      <c r="AC286" s="371">
        <f t="shared" si="88"/>
        <v>3680.0999999999995</v>
      </c>
      <c r="AE286" s="395"/>
      <c r="AF286" s="395" t="s">
        <v>4366</v>
      </c>
      <c r="AG286" s="402" t="s">
        <v>992</v>
      </c>
      <c r="AH286" s="371">
        <f t="shared" si="89"/>
        <v>3680.0999999999995</v>
      </c>
      <c r="AI286" s="368">
        <f t="shared" si="90"/>
        <v>2579.7999999999997</v>
      </c>
      <c r="AJ286" s="368">
        <f t="shared" si="91"/>
        <v>1100.3</v>
      </c>
      <c r="AK286" s="368">
        <f t="shared" si="92"/>
        <v>4833.8999999999996</v>
      </c>
      <c r="AL286" s="368">
        <f t="shared" si="93"/>
        <v>3341.9</v>
      </c>
      <c r="AM286" s="371">
        <f t="shared" si="94"/>
        <v>1492</v>
      </c>
      <c r="AN286" s="368">
        <f t="shared" si="95"/>
        <v>1153.8000000000002</v>
      </c>
      <c r="AO286" s="368">
        <f t="shared" si="95"/>
        <v>762.10000000000036</v>
      </c>
      <c r="AP286" s="368">
        <f t="shared" si="95"/>
        <v>391.70000000000005</v>
      </c>
      <c r="AQ286" s="360">
        <f t="shared" si="96"/>
        <v>54.8</v>
      </c>
      <c r="AR286" s="372">
        <f t="shared" si="85"/>
        <v>3396.7000000000003</v>
      </c>
    </row>
    <row r="287" spans="1:44" ht="31.5" x14ac:dyDescent="0.25">
      <c r="A287" s="395"/>
      <c r="B287" s="395" t="s">
        <v>4366</v>
      </c>
      <c r="C287" s="402" t="s">
        <v>993</v>
      </c>
      <c r="D287" s="362">
        <f t="shared" si="97"/>
        <v>5548.6</v>
      </c>
      <c r="E287" s="367">
        <v>5548.6</v>
      </c>
      <c r="F287" s="371">
        <v>4548.2</v>
      </c>
      <c r="G287" s="367"/>
      <c r="H287" s="371"/>
      <c r="I287" s="362">
        <f t="shared" si="98"/>
        <v>2321.6</v>
      </c>
      <c r="J287" s="371">
        <v>1982.6</v>
      </c>
      <c r="K287" s="371">
        <v>973</v>
      </c>
      <c r="L287" s="371">
        <v>401.3</v>
      </c>
      <c r="M287" s="371">
        <v>339</v>
      </c>
      <c r="N287" s="362">
        <f t="shared" si="99"/>
        <v>7870.2000000000007</v>
      </c>
      <c r="O287" s="345"/>
      <c r="P287" s="395"/>
      <c r="Q287" s="395" t="s">
        <v>4366</v>
      </c>
      <c r="R287" s="402" t="s">
        <v>993</v>
      </c>
      <c r="S287" s="371">
        <f t="shared" si="86"/>
        <v>4429.2</v>
      </c>
      <c r="T287" s="371">
        <v>4429.2</v>
      </c>
      <c r="U287" s="371">
        <v>3250.8999999999996</v>
      </c>
      <c r="V287" s="371"/>
      <c r="W287" s="371"/>
      <c r="X287" s="371">
        <f t="shared" si="87"/>
        <v>1568.2</v>
      </c>
      <c r="Y287" s="371">
        <v>1568.2</v>
      </c>
      <c r="Z287" s="371">
        <v>252.40000000000003</v>
      </c>
      <c r="AA287" s="371">
        <v>401.3</v>
      </c>
      <c r="AB287" s="371"/>
      <c r="AC287" s="371">
        <f t="shared" si="88"/>
        <v>5997.4</v>
      </c>
      <c r="AE287" s="395"/>
      <c r="AF287" s="395" t="s">
        <v>4366</v>
      </c>
      <c r="AG287" s="402" t="s">
        <v>993</v>
      </c>
      <c r="AH287" s="371">
        <f t="shared" si="89"/>
        <v>5997.4</v>
      </c>
      <c r="AI287" s="368">
        <f t="shared" si="90"/>
        <v>4429.2</v>
      </c>
      <c r="AJ287" s="368">
        <f t="shared" si="91"/>
        <v>1568.2</v>
      </c>
      <c r="AK287" s="368">
        <f t="shared" si="92"/>
        <v>7870.2000000000007</v>
      </c>
      <c r="AL287" s="368">
        <f t="shared" si="93"/>
        <v>5548.6</v>
      </c>
      <c r="AM287" s="371">
        <f t="shared" si="94"/>
        <v>2321.6</v>
      </c>
      <c r="AN287" s="368">
        <f t="shared" si="95"/>
        <v>1872.8000000000011</v>
      </c>
      <c r="AO287" s="368">
        <f t="shared" si="95"/>
        <v>1119.4000000000005</v>
      </c>
      <c r="AP287" s="368">
        <f t="shared" si="95"/>
        <v>753.39999999999986</v>
      </c>
      <c r="AQ287" s="360">
        <f t="shared" si="96"/>
        <v>91</v>
      </c>
      <c r="AR287" s="372">
        <f t="shared" si="85"/>
        <v>5639.6</v>
      </c>
    </row>
    <row r="288" spans="1:44" ht="31.5" x14ac:dyDescent="0.25">
      <c r="A288" s="395"/>
      <c r="B288" s="395" t="s">
        <v>4366</v>
      </c>
      <c r="C288" s="402" t="s">
        <v>994</v>
      </c>
      <c r="D288" s="362">
        <f t="shared" si="97"/>
        <v>8756</v>
      </c>
      <c r="E288" s="367">
        <v>8756</v>
      </c>
      <c r="F288" s="371">
        <v>7177.3</v>
      </c>
      <c r="G288" s="367"/>
      <c r="H288" s="371"/>
      <c r="I288" s="362">
        <f t="shared" si="98"/>
        <v>4695.8000000000011</v>
      </c>
      <c r="J288" s="371">
        <v>4325.7000000000007</v>
      </c>
      <c r="K288" s="371">
        <v>1535.9</v>
      </c>
      <c r="L288" s="371">
        <v>397.9</v>
      </c>
      <c r="M288" s="371">
        <v>370.1</v>
      </c>
      <c r="N288" s="362">
        <f t="shared" si="99"/>
        <v>13451.800000000001</v>
      </c>
      <c r="O288" s="345"/>
      <c r="P288" s="395"/>
      <c r="Q288" s="395" t="s">
        <v>4366</v>
      </c>
      <c r="R288" s="402" t="s">
        <v>994</v>
      </c>
      <c r="S288" s="371">
        <f t="shared" si="86"/>
        <v>10320</v>
      </c>
      <c r="T288" s="371">
        <v>10320</v>
      </c>
      <c r="U288" s="371">
        <v>7574.1</v>
      </c>
      <c r="V288" s="371"/>
      <c r="W288" s="371"/>
      <c r="X288" s="371">
        <f t="shared" si="87"/>
        <v>2211.4</v>
      </c>
      <c r="Y288" s="371">
        <v>2211.4</v>
      </c>
      <c r="Z288" s="371">
        <v>588</v>
      </c>
      <c r="AA288" s="371">
        <v>397.9</v>
      </c>
      <c r="AB288" s="371"/>
      <c r="AC288" s="371">
        <f t="shared" si="88"/>
        <v>12531.4</v>
      </c>
      <c r="AE288" s="395"/>
      <c r="AF288" s="395" t="s">
        <v>4366</v>
      </c>
      <c r="AG288" s="402" t="s">
        <v>994</v>
      </c>
      <c r="AH288" s="371">
        <f t="shared" si="89"/>
        <v>12531.4</v>
      </c>
      <c r="AI288" s="368">
        <f t="shared" si="90"/>
        <v>10320</v>
      </c>
      <c r="AJ288" s="368">
        <f t="shared" si="91"/>
        <v>2211.4</v>
      </c>
      <c r="AK288" s="368">
        <f t="shared" si="92"/>
        <v>13451.800000000001</v>
      </c>
      <c r="AL288" s="368">
        <f t="shared" si="93"/>
        <v>8756</v>
      </c>
      <c r="AM288" s="371">
        <f t="shared" si="94"/>
        <v>4695.8000000000011</v>
      </c>
      <c r="AN288" s="368">
        <f t="shared" si="95"/>
        <v>920.40000000000146</v>
      </c>
      <c r="AO288" s="368">
        <f t="shared" si="95"/>
        <v>-1564</v>
      </c>
      <c r="AP288" s="368">
        <f t="shared" si="95"/>
        <v>2484.400000000001</v>
      </c>
      <c r="AQ288" s="360">
        <f t="shared" si="96"/>
        <v>143.5</v>
      </c>
      <c r="AR288" s="372">
        <f t="shared" si="85"/>
        <v>8899.5</v>
      </c>
    </row>
    <row r="289" spans="1:44" ht="31.5" x14ac:dyDescent="0.25">
      <c r="A289" s="395"/>
      <c r="B289" s="395" t="s">
        <v>4366</v>
      </c>
      <c r="C289" s="402" t="s">
        <v>995</v>
      </c>
      <c r="D289" s="362">
        <f t="shared" si="97"/>
        <v>5001.8999999999996</v>
      </c>
      <c r="E289" s="367">
        <v>5001.8999999999996</v>
      </c>
      <c r="F289" s="371">
        <v>4100</v>
      </c>
      <c r="G289" s="367"/>
      <c r="H289" s="371"/>
      <c r="I289" s="362">
        <f t="shared" si="98"/>
        <v>2143.1000000000004</v>
      </c>
      <c r="J289" s="371">
        <v>1943.1000000000001</v>
      </c>
      <c r="K289" s="371">
        <v>877</v>
      </c>
      <c r="L289" s="371">
        <v>177.6</v>
      </c>
      <c r="M289" s="371">
        <v>200</v>
      </c>
      <c r="N289" s="362">
        <f t="shared" si="99"/>
        <v>7145</v>
      </c>
      <c r="O289" s="345"/>
      <c r="P289" s="395"/>
      <c r="Q289" s="395" t="s">
        <v>4366</v>
      </c>
      <c r="R289" s="402" t="s">
        <v>995</v>
      </c>
      <c r="S289" s="371">
        <f t="shared" si="86"/>
        <v>4040.1</v>
      </c>
      <c r="T289" s="371">
        <v>4040.1</v>
      </c>
      <c r="U289" s="371">
        <v>2965.2000000000003</v>
      </c>
      <c r="V289" s="371"/>
      <c r="W289" s="371"/>
      <c r="X289" s="371">
        <f t="shared" si="87"/>
        <v>1308</v>
      </c>
      <c r="Y289" s="371">
        <v>1308</v>
      </c>
      <c r="Z289" s="371">
        <v>230.2</v>
      </c>
      <c r="AA289" s="371">
        <v>177.6</v>
      </c>
      <c r="AB289" s="371"/>
      <c r="AC289" s="371">
        <f t="shared" si="88"/>
        <v>5348.1</v>
      </c>
      <c r="AE289" s="395"/>
      <c r="AF289" s="395" t="s">
        <v>4366</v>
      </c>
      <c r="AG289" s="402" t="s">
        <v>995</v>
      </c>
      <c r="AH289" s="371">
        <f t="shared" si="89"/>
        <v>5348.1</v>
      </c>
      <c r="AI289" s="368">
        <f t="shared" si="90"/>
        <v>4040.1</v>
      </c>
      <c r="AJ289" s="368">
        <f t="shared" si="91"/>
        <v>1308</v>
      </c>
      <c r="AK289" s="368">
        <f t="shared" si="92"/>
        <v>7145</v>
      </c>
      <c r="AL289" s="368">
        <f t="shared" si="93"/>
        <v>5001.8999999999996</v>
      </c>
      <c r="AM289" s="371">
        <f t="shared" si="94"/>
        <v>2143.1000000000004</v>
      </c>
      <c r="AN289" s="368">
        <f t="shared" si="95"/>
        <v>1796.8999999999996</v>
      </c>
      <c r="AO289" s="368">
        <f t="shared" si="95"/>
        <v>961.79999999999973</v>
      </c>
      <c r="AP289" s="368">
        <f t="shared" si="95"/>
        <v>835.10000000000036</v>
      </c>
      <c r="AQ289" s="360">
        <f t="shared" si="96"/>
        <v>82</v>
      </c>
      <c r="AR289" s="372">
        <f t="shared" si="85"/>
        <v>5083.8999999999996</v>
      </c>
    </row>
    <row r="290" spans="1:44" ht="31.5" x14ac:dyDescent="0.25">
      <c r="A290" s="395"/>
      <c r="B290" s="395" t="s">
        <v>4366</v>
      </c>
      <c r="C290" s="402" t="s">
        <v>996</v>
      </c>
      <c r="D290" s="362">
        <f t="shared" si="97"/>
        <v>3374.1</v>
      </c>
      <c r="E290" s="367">
        <v>3374.1</v>
      </c>
      <c r="F290" s="371">
        <v>2765.7</v>
      </c>
      <c r="G290" s="367"/>
      <c r="H290" s="371"/>
      <c r="I290" s="362">
        <f t="shared" si="98"/>
        <v>1146.5</v>
      </c>
      <c r="J290" s="371">
        <v>1016.5</v>
      </c>
      <c r="K290" s="371">
        <v>591.70000000000005</v>
      </c>
      <c r="L290" s="371">
        <v>146.80000000000001</v>
      </c>
      <c r="M290" s="371">
        <v>130</v>
      </c>
      <c r="N290" s="362">
        <f t="shared" si="99"/>
        <v>4520.6000000000004</v>
      </c>
      <c r="O290" s="345"/>
      <c r="P290" s="395"/>
      <c r="Q290" s="395" t="s">
        <v>4366</v>
      </c>
      <c r="R290" s="402" t="s">
        <v>996</v>
      </c>
      <c r="S290" s="371">
        <f t="shared" si="86"/>
        <v>2482.2999999999997</v>
      </c>
      <c r="T290" s="371">
        <v>2482.2999999999997</v>
      </c>
      <c r="U290" s="371">
        <v>1821.8999999999999</v>
      </c>
      <c r="V290" s="371"/>
      <c r="W290" s="371"/>
      <c r="X290" s="371">
        <f t="shared" si="87"/>
        <v>675.3</v>
      </c>
      <c r="Y290" s="371">
        <v>675.3</v>
      </c>
      <c r="Z290" s="371">
        <v>141.39999999999998</v>
      </c>
      <c r="AA290" s="371">
        <v>146.80000000000001</v>
      </c>
      <c r="AB290" s="371"/>
      <c r="AC290" s="371">
        <f t="shared" si="88"/>
        <v>3157.5999999999995</v>
      </c>
      <c r="AE290" s="395"/>
      <c r="AF290" s="395" t="s">
        <v>4366</v>
      </c>
      <c r="AG290" s="402" t="s">
        <v>996</v>
      </c>
      <c r="AH290" s="371">
        <f t="shared" si="89"/>
        <v>3157.5999999999995</v>
      </c>
      <c r="AI290" s="368">
        <f t="shared" si="90"/>
        <v>2482.2999999999997</v>
      </c>
      <c r="AJ290" s="368">
        <f t="shared" si="91"/>
        <v>675.3</v>
      </c>
      <c r="AK290" s="368">
        <f t="shared" si="92"/>
        <v>4520.6000000000004</v>
      </c>
      <c r="AL290" s="368">
        <f t="shared" si="93"/>
        <v>3374.1</v>
      </c>
      <c r="AM290" s="371">
        <f t="shared" si="94"/>
        <v>1146.5</v>
      </c>
      <c r="AN290" s="368">
        <f t="shared" si="95"/>
        <v>1363.0000000000009</v>
      </c>
      <c r="AO290" s="368">
        <f t="shared" si="95"/>
        <v>891.80000000000018</v>
      </c>
      <c r="AP290" s="368">
        <f t="shared" si="95"/>
        <v>471.20000000000005</v>
      </c>
      <c r="AQ290" s="360">
        <f t="shared" si="96"/>
        <v>55.3</v>
      </c>
      <c r="AR290" s="372">
        <f t="shared" si="85"/>
        <v>3429.4</v>
      </c>
    </row>
    <row r="291" spans="1:44" ht="31.5" x14ac:dyDescent="0.25">
      <c r="A291" s="395"/>
      <c r="B291" s="395" t="s">
        <v>4366</v>
      </c>
      <c r="C291" s="402" t="s">
        <v>997</v>
      </c>
      <c r="D291" s="362">
        <f t="shared" si="97"/>
        <v>3808.8</v>
      </c>
      <c r="E291" s="367">
        <v>3808.8</v>
      </c>
      <c r="F291" s="371">
        <v>3122</v>
      </c>
      <c r="G291" s="367"/>
      <c r="H291" s="371"/>
      <c r="I291" s="362">
        <f t="shared" si="98"/>
        <v>1180.0999999999999</v>
      </c>
      <c r="J291" s="371">
        <v>1050.0999999999999</v>
      </c>
      <c r="K291" s="371">
        <v>667.8</v>
      </c>
      <c r="L291" s="371">
        <v>152.5</v>
      </c>
      <c r="M291" s="371">
        <v>130</v>
      </c>
      <c r="N291" s="362">
        <f t="shared" si="99"/>
        <v>4988.8999999999996</v>
      </c>
      <c r="O291" s="345"/>
      <c r="P291" s="395"/>
      <c r="Q291" s="395" t="s">
        <v>4366</v>
      </c>
      <c r="R291" s="402" t="s">
        <v>997</v>
      </c>
      <c r="S291" s="371">
        <f t="shared" si="86"/>
        <v>2774.6</v>
      </c>
      <c r="T291" s="371">
        <v>2774.6</v>
      </c>
      <c r="U291" s="371">
        <v>2036.3999999999999</v>
      </c>
      <c r="V291" s="371"/>
      <c r="W291" s="371"/>
      <c r="X291" s="371">
        <f t="shared" si="87"/>
        <v>721.9</v>
      </c>
      <c r="Y291" s="371">
        <v>721.9</v>
      </c>
      <c r="Z291" s="371">
        <v>158.10000000000002</v>
      </c>
      <c r="AA291" s="371">
        <v>152.5</v>
      </c>
      <c r="AB291" s="371"/>
      <c r="AC291" s="371">
        <f t="shared" si="88"/>
        <v>3496.5</v>
      </c>
      <c r="AE291" s="395"/>
      <c r="AF291" s="395" t="s">
        <v>4366</v>
      </c>
      <c r="AG291" s="402" t="s">
        <v>997</v>
      </c>
      <c r="AH291" s="371">
        <f t="shared" si="89"/>
        <v>3496.5</v>
      </c>
      <c r="AI291" s="368">
        <f t="shared" si="90"/>
        <v>2774.6</v>
      </c>
      <c r="AJ291" s="368">
        <f t="shared" si="91"/>
        <v>721.9</v>
      </c>
      <c r="AK291" s="368">
        <f t="shared" si="92"/>
        <v>4988.8999999999996</v>
      </c>
      <c r="AL291" s="368">
        <f t="shared" si="93"/>
        <v>3808.8</v>
      </c>
      <c r="AM291" s="371">
        <f t="shared" si="94"/>
        <v>1180.0999999999999</v>
      </c>
      <c r="AN291" s="368">
        <f t="shared" si="95"/>
        <v>1492.3999999999996</v>
      </c>
      <c r="AO291" s="368">
        <f t="shared" si="95"/>
        <v>1034.2000000000003</v>
      </c>
      <c r="AP291" s="368">
        <f t="shared" si="95"/>
        <v>458.19999999999993</v>
      </c>
      <c r="AQ291" s="360">
        <f t="shared" si="96"/>
        <v>62.4</v>
      </c>
      <c r="AR291" s="372">
        <f t="shared" si="85"/>
        <v>3871.2000000000003</v>
      </c>
    </row>
    <row r="292" spans="1:44" ht="31.5" x14ac:dyDescent="0.25">
      <c r="A292" s="395"/>
      <c r="B292" s="395" t="s">
        <v>4366</v>
      </c>
      <c r="C292" s="402" t="s">
        <v>998</v>
      </c>
      <c r="D292" s="362">
        <f t="shared" si="97"/>
        <v>2038</v>
      </c>
      <c r="E292" s="367">
        <v>2038</v>
      </c>
      <c r="F292" s="371">
        <v>1670.5</v>
      </c>
      <c r="G292" s="367"/>
      <c r="H292" s="371"/>
      <c r="I292" s="362">
        <f t="shared" si="98"/>
        <v>1030.5</v>
      </c>
      <c r="J292" s="371">
        <v>800.5</v>
      </c>
      <c r="K292" s="371">
        <v>357.4</v>
      </c>
      <c r="L292" s="371">
        <v>81.599999999999994</v>
      </c>
      <c r="M292" s="371">
        <v>230</v>
      </c>
      <c r="N292" s="362">
        <f t="shared" si="99"/>
        <v>3068.5</v>
      </c>
      <c r="O292" s="345"/>
      <c r="P292" s="395"/>
      <c r="Q292" s="395" t="s">
        <v>4366</v>
      </c>
      <c r="R292" s="402" t="s">
        <v>998</v>
      </c>
      <c r="S292" s="371">
        <f t="shared" si="86"/>
        <v>1703.7</v>
      </c>
      <c r="T292" s="371">
        <v>1703.7</v>
      </c>
      <c r="U292" s="371">
        <v>1250.4000000000001</v>
      </c>
      <c r="V292" s="371"/>
      <c r="W292" s="371"/>
      <c r="X292" s="371">
        <f t="shared" si="87"/>
        <v>375.3</v>
      </c>
      <c r="Y292" s="371">
        <v>375.3</v>
      </c>
      <c r="Z292" s="371">
        <v>97.1</v>
      </c>
      <c r="AA292" s="371">
        <v>81.599999999999994</v>
      </c>
      <c r="AB292" s="371"/>
      <c r="AC292" s="371">
        <f t="shared" si="88"/>
        <v>2079</v>
      </c>
      <c r="AE292" s="395"/>
      <c r="AF292" s="395" t="s">
        <v>4366</v>
      </c>
      <c r="AG292" s="402" t="s">
        <v>998</v>
      </c>
      <c r="AH292" s="371">
        <f t="shared" si="89"/>
        <v>2079</v>
      </c>
      <c r="AI292" s="368">
        <f t="shared" si="90"/>
        <v>1703.7</v>
      </c>
      <c r="AJ292" s="368">
        <f t="shared" si="91"/>
        <v>375.3</v>
      </c>
      <c r="AK292" s="368">
        <f t="shared" si="92"/>
        <v>3068.5</v>
      </c>
      <c r="AL292" s="368">
        <f t="shared" si="93"/>
        <v>2038</v>
      </c>
      <c r="AM292" s="371">
        <f t="shared" si="94"/>
        <v>1030.5</v>
      </c>
      <c r="AN292" s="368">
        <f t="shared" si="95"/>
        <v>989.5</v>
      </c>
      <c r="AO292" s="368">
        <f t="shared" si="95"/>
        <v>334.29999999999995</v>
      </c>
      <c r="AP292" s="368">
        <f t="shared" si="95"/>
        <v>655.20000000000005</v>
      </c>
      <c r="AQ292" s="360">
        <f t="shared" si="96"/>
        <v>33.4</v>
      </c>
      <c r="AR292" s="372">
        <f t="shared" si="85"/>
        <v>2071.4</v>
      </c>
    </row>
    <row r="293" spans="1:44" ht="31.5" x14ac:dyDescent="0.25">
      <c r="A293" s="395"/>
      <c r="B293" s="395" t="s">
        <v>4366</v>
      </c>
      <c r="C293" s="402" t="s">
        <v>999</v>
      </c>
      <c r="D293" s="362">
        <f t="shared" si="97"/>
        <v>2293.8000000000002</v>
      </c>
      <c r="E293" s="367">
        <v>2293.8000000000002</v>
      </c>
      <c r="F293" s="371">
        <v>1880.2</v>
      </c>
      <c r="G293" s="367"/>
      <c r="H293" s="371"/>
      <c r="I293" s="362">
        <f t="shared" si="98"/>
        <v>1102.2</v>
      </c>
      <c r="J293" s="371">
        <v>972.2</v>
      </c>
      <c r="K293" s="371">
        <v>402.3</v>
      </c>
      <c r="L293" s="371">
        <v>174.2</v>
      </c>
      <c r="M293" s="371">
        <v>130</v>
      </c>
      <c r="N293" s="362">
        <f t="shared" si="99"/>
        <v>3396</v>
      </c>
      <c r="O293" s="345"/>
      <c r="P293" s="395"/>
      <c r="Q293" s="395" t="s">
        <v>4366</v>
      </c>
      <c r="R293" s="402" t="s">
        <v>999</v>
      </c>
      <c r="S293" s="371">
        <f t="shared" si="86"/>
        <v>1703.7</v>
      </c>
      <c r="T293" s="371">
        <v>1703.7</v>
      </c>
      <c r="U293" s="371">
        <v>1250.4000000000001</v>
      </c>
      <c r="V293" s="371"/>
      <c r="W293" s="371"/>
      <c r="X293" s="371">
        <f t="shared" si="87"/>
        <v>519.1</v>
      </c>
      <c r="Y293" s="371">
        <v>519.1</v>
      </c>
      <c r="Z293" s="371">
        <v>97.1</v>
      </c>
      <c r="AA293" s="371">
        <v>174.2</v>
      </c>
      <c r="AB293" s="371"/>
      <c r="AC293" s="371">
        <f t="shared" si="88"/>
        <v>2222.8000000000002</v>
      </c>
      <c r="AE293" s="395"/>
      <c r="AF293" s="395" t="s">
        <v>4366</v>
      </c>
      <c r="AG293" s="402" t="s">
        <v>999</v>
      </c>
      <c r="AH293" s="371">
        <f t="shared" si="89"/>
        <v>2222.8000000000002</v>
      </c>
      <c r="AI293" s="368">
        <f t="shared" si="90"/>
        <v>1703.7</v>
      </c>
      <c r="AJ293" s="368">
        <f t="shared" si="91"/>
        <v>519.1</v>
      </c>
      <c r="AK293" s="368">
        <f t="shared" si="92"/>
        <v>3396</v>
      </c>
      <c r="AL293" s="368">
        <f t="shared" si="93"/>
        <v>2293.8000000000002</v>
      </c>
      <c r="AM293" s="371">
        <f t="shared" si="94"/>
        <v>1102.2</v>
      </c>
      <c r="AN293" s="368">
        <f t="shared" si="95"/>
        <v>1173.1999999999998</v>
      </c>
      <c r="AO293" s="368">
        <f t="shared" si="95"/>
        <v>590.10000000000014</v>
      </c>
      <c r="AP293" s="368">
        <f t="shared" si="95"/>
        <v>583.1</v>
      </c>
      <c r="AQ293" s="360">
        <f t="shared" si="96"/>
        <v>37.6</v>
      </c>
      <c r="AR293" s="372">
        <f t="shared" si="85"/>
        <v>2331.4</v>
      </c>
    </row>
    <row r="294" spans="1:44" ht="31.5" x14ac:dyDescent="0.25">
      <c r="A294" s="395"/>
      <c r="B294" s="395" t="s">
        <v>4366</v>
      </c>
      <c r="C294" s="402" t="s">
        <v>1000</v>
      </c>
      <c r="D294" s="362">
        <f t="shared" si="97"/>
        <v>2112.3000000000002</v>
      </c>
      <c r="E294" s="367">
        <v>2112.3000000000002</v>
      </c>
      <c r="F294" s="371">
        <v>1731.5</v>
      </c>
      <c r="G294" s="367"/>
      <c r="H294" s="371"/>
      <c r="I294" s="362">
        <f t="shared" si="98"/>
        <v>1073.9000000000001</v>
      </c>
      <c r="J294" s="371">
        <v>943.90000000000009</v>
      </c>
      <c r="K294" s="371">
        <v>370.5</v>
      </c>
      <c r="L294" s="371">
        <v>174.2</v>
      </c>
      <c r="M294" s="371">
        <v>130</v>
      </c>
      <c r="N294" s="362">
        <f t="shared" si="99"/>
        <v>3186.2000000000003</v>
      </c>
      <c r="O294" s="345"/>
      <c r="P294" s="395"/>
      <c r="Q294" s="395" t="s">
        <v>4366</v>
      </c>
      <c r="R294" s="402" t="s">
        <v>1000</v>
      </c>
      <c r="S294" s="371">
        <f t="shared" si="86"/>
        <v>2774.6</v>
      </c>
      <c r="T294" s="371">
        <v>2774.6</v>
      </c>
      <c r="U294" s="371">
        <v>2036.3999999999999</v>
      </c>
      <c r="V294" s="371"/>
      <c r="W294" s="371"/>
      <c r="X294" s="371">
        <f t="shared" si="87"/>
        <v>685</v>
      </c>
      <c r="Y294" s="371">
        <v>685</v>
      </c>
      <c r="Z294" s="371">
        <v>158.10000000000002</v>
      </c>
      <c r="AA294" s="371">
        <v>174.2</v>
      </c>
      <c r="AB294" s="371"/>
      <c r="AC294" s="371">
        <f t="shared" si="88"/>
        <v>3459.6</v>
      </c>
      <c r="AE294" s="395"/>
      <c r="AF294" s="395" t="s">
        <v>4366</v>
      </c>
      <c r="AG294" s="402" t="s">
        <v>1000</v>
      </c>
      <c r="AH294" s="371">
        <f t="shared" si="89"/>
        <v>3459.6</v>
      </c>
      <c r="AI294" s="368">
        <f t="shared" si="90"/>
        <v>2774.6</v>
      </c>
      <c r="AJ294" s="368">
        <f t="shared" si="91"/>
        <v>685</v>
      </c>
      <c r="AK294" s="368">
        <f t="shared" si="92"/>
        <v>3186.2000000000003</v>
      </c>
      <c r="AL294" s="368">
        <f t="shared" si="93"/>
        <v>2112.3000000000002</v>
      </c>
      <c r="AM294" s="371">
        <f t="shared" si="94"/>
        <v>1073.9000000000001</v>
      </c>
      <c r="AN294" s="368">
        <f t="shared" si="95"/>
        <v>-273.39999999999964</v>
      </c>
      <c r="AO294" s="368">
        <f t="shared" si="95"/>
        <v>-662.29999999999973</v>
      </c>
      <c r="AP294" s="368">
        <f t="shared" si="95"/>
        <v>388.90000000000009</v>
      </c>
      <c r="AQ294" s="360">
        <f t="shared" si="96"/>
        <v>34.6</v>
      </c>
      <c r="AR294" s="372">
        <f t="shared" si="85"/>
        <v>2146.9</v>
      </c>
    </row>
    <row r="295" spans="1:44" ht="31.5" x14ac:dyDescent="0.25">
      <c r="A295" s="395"/>
      <c r="B295" s="395" t="s">
        <v>4366</v>
      </c>
      <c r="C295" s="402" t="s">
        <v>1001</v>
      </c>
      <c r="D295" s="362">
        <f t="shared" si="97"/>
        <v>2136.1999999999998</v>
      </c>
      <c r="E295" s="367">
        <v>2136.1999999999998</v>
      </c>
      <c r="F295" s="371">
        <v>1751.1</v>
      </c>
      <c r="G295" s="367"/>
      <c r="H295" s="371"/>
      <c r="I295" s="362">
        <f t="shared" si="98"/>
        <v>1195.8000000000002</v>
      </c>
      <c r="J295" s="371">
        <v>995.80000000000007</v>
      </c>
      <c r="K295" s="371">
        <v>374.5</v>
      </c>
      <c r="L295" s="371">
        <v>116.6</v>
      </c>
      <c r="M295" s="371">
        <v>200</v>
      </c>
      <c r="N295" s="362">
        <f t="shared" si="99"/>
        <v>3332</v>
      </c>
      <c r="O295" s="345"/>
      <c r="P295" s="395"/>
      <c r="Q295" s="395" t="s">
        <v>4366</v>
      </c>
      <c r="R295" s="402" t="s">
        <v>1001</v>
      </c>
      <c r="S295" s="371">
        <f t="shared" si="86"/>
        <v>2531.2000000000003</v>
      </c>
      <c r="T295" s="371">
        <v>2531.2000000000003</v>
      </c>
      <c r="U295" s="371">
        <v>1857.6999999999998</v>
      </c>
      <c r="V295" s="371"/>
      <c r="W295" s="371"/>
      <c r="X295" s="371">
        <f t="shared" si="87"/>
        <v>688.8</v>
      </c>
      <c r="Y295" s="371">
        <v>688.8</v>
      </c>
      <c r="Z295" s="371">
        <v>144.20000000000002</v>
      </c>
      <c r="AA295" s="371">
        <v>116.6</v>
      </c>
      <c r="AB295" s="371"/>
      <c r="AC295" s="371">
        <f t="shared" si="88"/>
        <v>3220</v>
      </c>
      <c r="AE295" s="395"/>
      <c r="AF295" s="395" t="s">
        <v>4366</v>
      </c>
      <c r="AG295" s="402" t="s">
        <v>1001</v>
      </c>
      <c r="AH295" s="371">
        <f t="shared" si="89"/>
        <v>3220</v>
      </c>
      <c r="AI295" s="368">
        <f t="shared" si="90"/>
        <v>2531.2000000000003</v>
      </c>
      <c r="AJ295" s="368">
        <f t="shared" si="91"/>
        <v>688.8</v>
      </c>
      <c r="AK295" s="368">
        <f t="shared" si="92"/>
        <v>3332</v>
      </c>
      <c r="AL295" s="368">
        <f t="shared" si="93"/>
        <v>2136.1999999999998</v>
      </c>
      <c r="AM295" s="371">
        <f t="shared" si="94"/>
        <v>1195.8000000000002</v>
      </c>
      <c r="AN295" s="368">
        <f t="shared" si="95"/>
        <v>112</v>
      </c>
      <c r="AO295" s="368">
        <f t="shared" si="95"/>
        <v>-395.00000000000045</v>
      </c>
      <c r="AP295" s="368">
        <f t="shared" si="95"/>
        <v>507.00000000000023</v>
      </c>
      <c r="AQ295" s="360">
        <f t="shared" si="96"/>
        <v>35</v>
      </c>
      <c r="AR295" s="372">
        <f t="shared" si="85"/>
        <v>2171.1999999999998</v>
      </c>
    </row>
    <row r="296" spans="1:44" ht="31.5" x14ac:dyDescent="0.25">
      <c r="A296" s="395"/>
      <c r="B296" s="395" t="s">
        <v>4366</v>
      </c>
      <c r="C296" s="402" t="s">
        <v>1002</v>
      </c>
      <c r="D296" s="362">
        <f t="shared" si="97"/>
        <v>1998.7</v>
      </c>
      <c r="E296" s="367">
        <v>1998.7</v>
      </c>
      <c r="F296" s="371">
        <v>1638.3</v>
      </c>
      <c r="G296" s="367"/>
      <c r="H296" s="371"/>
      <c r="I296" s="362">
        <f t="shared" si="98"/>
        <v>1086.8000000000002</v>
      </c>
      <c r="J296" s="371">
        <v>886.80000000000007</v>
      </c>
      <c r="K296" s="371">
        <v>350.6</v>
      </c>
      <c r="L296" s="371">
        <v>178.9</v>
      </c>
      <c r="M296" s="371">
        <v>200</v>
      </c>
      <c r="N296" s="362">
        <f t="shared" si="99"/>
        <v>3085.5</v>
      </c>
      <c r="O296" s="345"/>
      <c r="P296" s="395"/>
      <c r="Q296" s="395" t="s">
        <v>4366</v>
      </c>
      <c r="R296" s="402" t="s">
        <v>1002</v>
      </c>
      <c r="S296" s="371">
        <f t="shared" si="86"/>
        <v>1703.7</v>
      </c>
      <c r="T296" s="371">
        <v>1703.7</v>
      </c>
      <c r="U296" s="371">
        <v>1250.4000000000001</v>
      </c>
      <c r="V296" s="371"/>
      <c r="W296" s="371"/>
      <c r="X296" s="371">
        <f t="shared" si="87"/>
        <v>535.6</v>
      </c>
      <c r="Y296" s="371">
        <v>535.6</v>
      </c>
      <c r="Z296" s="371">
        <v>97.1</v>
      </c>
      <c r="AA296" s="371">
        <v>178.9</v>
      </c>
      <c r="AB296" s="371"/>
      <c r="AC296" s="371">
        <f t="shared" si="88"/>
        <v>2239.3000000000002</v>
      </c>
      <c r="AE296" s="395"/>
      <c r="AF296" s="395" t="s">
        <v>4366</v>
      </c>
      <c r="AG296" s="402" t="s">
        <v>1002</v>
      </c>
      <c r="AH296" s="371">
        <f t="shared" si="89"/>
        <v>2239.3000000000002</v>
      </c>
      <c r="AI296" s="368">
        <f t="shared" si="90"/>
        <v>1703.7</v>
      </c>
      <c r="AJ296" s="368">
        <f t="shared" si="91"/>
        <v>535.6</v>
      </c>
      <c r="AK296" s="368">
        <f t="shared" si="92"/>
        <v>3085.5</v>
      </c>
      <c r="AL296" s="368">
        <f t="shared" si="93"/>
        <v>1998.7</v>
      </c>
      <c r="AM296" s="371">
        <f t="shared" si="94"/>
        <v>1086.8000000000002</v>
      </c>
      <c r="AN296" s="368">
        <f t="shared" si="95"/>
        <v>846.19999999999982</v>
      </c>
      <c r="AO296" s="368">
        <f t="shared" si="95"/>
        <v>295</v>
      </c>
      <c r="AP296" s="368">
        <f t="shared" si="95"/>
        <v>551.20000000000016</v>
      </c>
      <c r="AQ296" s="360">
        <f t="shared" si="96"/>
        <v>32.799999999999997</v>
      </c>
      <c r="AR296" s="372">
        <f t="shared" si="85"/>
        <v>2031.5</v>
      </c>
    </row>
    <row r="297" spans="1:44" ht="31.5" x14ac:dyDescent="0.25">
      <c r="A297" s="395"/>
      <c r="B297" s="395" t="s">
        <v>4366</v>
      </c>
      <c r="C297" s="402" t="s">
        <v>1003</v>
      </c>
      <c r="D297" s="362">
        <f t="shared" si="97"/>
        <v>1790.1</v>
      </c>
      <c r="E297" s="367">
        <v>1790.1</v>
      </c>
      <c r="F297" s="371">
        <v>1467.3</v>
      </c>
      <c r="G297" s="367"/>
      <c r="H297" s="371"/>
      <c r="I297" s="362">
        <f t="shared" si="98"/>
        <v>1025.2</v>
      </c>
      <c r="J297" s="371">
        <v>825.2</v>
      </c>
      <c r="K297" s="371">
        <v>313.8</v>
      </c>
      <c r="L297" s="371">
        <v>104.1</v>
      </c>
      <c r="M297" s="371">
        <v>200</v>
      </c>
      <c r="N297" s="362">
        <f t="shared" si="99"/>
        <v>2815.3</v>
      </c>
      <c r="O297" s="345"/>
      <c r="P297" s="395"/>
      <c r="Q297" s="395" t="s">
        <v>4366</v>
      </c>
      <c r="R297" s="402" t="s">
        <v>1003</v>
      </c>
      <c r="S297" s="371">
        <f t="shared" si="86"/>
        <v>1752.3</v>
      </c>
      <c r="T297" s="371">
        <v>1752.3</v>
      </c>
      <c r="U297" s="371">
        <v>1286.1000000000001</v>
      </c>
      <c r="V297" s="371"/>
      <c r="W297" s="371"/>
      <c r="X297" s="371">
        <f t="shared" si="87"/>
        <v>378.1</v>
      </c>
      <c r="Y297" s="371">
        <v>378.1</v>
      </c>
      <c r="Z297" s="371">
        <v>99.9</v>
      </c>
      <c r="AA297" s="371">
        <v>94.1</v>
      </c>
      <c r="AB297" s="371"/>
      <c r="AC297" s="371">
        <f t="shared" si="88"/>
        <v>2130.4</v>
      </c>
      <c r="AE297" s="395"/>
      <c r="AF297" s="395" t="s">
        <v>4366</v>
      </c>
      <c r="AG297" s="402" t="s">
        <v>1003</v>
      </c>
      <c r="AH297" s="371">
        <f t="shared" si="89"/>
        <v>2130.4</v>
      </c>
      <c r="AI297" s="368">
        <f t="shared" si="90"/>
        <v>1752.3</v>
      </c>
      <c r="AJ297" s="368">
        <f t="shared" si="91"/>
        <v>378.1</v>
      </c>
      <c r="AK297" s="368">
        <f t="shared" si="92"/>
        <v>2815.3</v>
      </c>
      <c r="AL297" s="368">
        <f t="shared" si="93"/>
        <v>1790.1</v>
      </c>
      <c r="AM297" s="371">
        <f t="shared" si="94"/>
        <v>1025.2</v>
      </c>
      <c r="AN297" s="368">
        <f t="shared" si="95"/>
        <v>684.90000000000009</v>
      </c>
      <c r="AO297" s="368">
        <f t="shared" si="95"/>
        <v>37.799999999999955</v>
      </c>
      <c r="AP297" s="368">
        <f t="shared" si="95"/>
        <v>647.1</v>
      </c>
      <c r="AQ297" s="360">
        <f t="shared" si="96"/>
        <v>29.3</v>
      </c>
      <c r="AR297" s="372">
        <f t="shared" si="85"/>
        <v>1819.3999999999999</v>
      </c>
    </row>
    <row r="298" spans="1:44" ht="31.5" x14ac:dyDescent="0.25">
      <c r="A298" s="395"/>
      <c r="B298" s="395" t="s">
        <v>4366</v>
      </c>
      <c r="C298" s="402" t="s">
        <v>1004</v>
      </c>
      <c r="D298" s="362">
        <f t="shared" si="97"/>
        <v>2119.6</v>
      </c>
      <c r="E298" s="367">
        <v>2119.6</v>
      </c>
      <c r="F298" s="371">
        <v>1737.5</v>
      </c>
      <c r="G298" s="367"/>
      <c r="H298" s="371"/>
      <c r="I298" s="362">
        <f t="shared" si="98"/>
        <v>1515.1000000000001</v>
      </c>
      <c r="J298" s="371">
        <v>1049.9000000000001</v>
      </c>
      <c r="K298" s="371">
        <v>371.7</v>
      </c>
      <c r="L298" s="371">
        <v>126.1</v>
      </c>
      <c r="M298" s="371">
        <v>465.2</v>
      </c>
      <c r="N298" s="362">
        <f t="shared" si="99"/>
        <v>3634.7</v>
      </c>
      <c r="O298" s="345"/>
      <c r="P298" s="395"/>
      <c r="Q298" s="395" t="s">
        <v>4366</v>
      </c>
      <c r="R298" s="402" t="s">
        <v>1004</v>
      </c>
      <c r="S298" s="371">
        <f t="shared" si="86"/>
        <v>1830.2</v>
      </c>
      <c r="T298" s="371">
        <v>1830.2</v>
      </c>
      <c r="U298" s="371">
        <v>1343.6000000000001</v>
      </c>
      <c r="V298" s="371"/>
      <c r="W298" s="371"/>
      <c r="X298" s="371">
        <f t="shared" si="87"/>
        <v>832.59999999999991</v>
      </c>
      <c r="Y298" s="371">
        <v>832.59999999999991</v>
      </c>
      <c r="Z298" s="371">
        <v>104.39999999999999</v>
      </c>
      <c r="AA298" s="371">
        <v>110</v>
      </c>
      <c r="AB298" s="371"/>
      <c r="AC298" s="371">
        <f t="shared" si="88"/>
        <v>2662.8</v>
      </c>
      <c r="AE298" s="395"/>
      <c r="AF298" s="395" t="s">
        <v>4366</v>
      </c>
      <c r="AG298" s="402" t="s">
        <v>1004</v>
      </c>
      <c r="AH298" s="371">
        <f t="shared" si="89"/>
        <v>2662.8</v>
      </c>
      <c r="AI298" s="368">
        <f t="shared" si="90"/>
        <v>1830.2</v>
      </c>
      <c r="AJ298" s="368">
        <f t="shared" si="91"/>
        <v>832.59999999999991</v>
      </c>
      <c r="AK298" s="368">
        <f t="shared" si="92"/>
        <v>3634.7</v>
      </c>
      <c r="AL298" s="368">
        <f t="shared" si="93"/>
        <v>2119.6</v>
      </c>
      <c r="AM298" s="371">
        <f t="shared" si="94"/>
        <v>1515.1000000000001</v>
      </c>
      <c r="AN298" s="368">
        <f t="shared" si="95"/>
        <v>971.89999999999964</v>
      </c>
      <c r="AO298" s="368">
        <f t="shared" si="95"/>
        <v>289.39999999999986</v>
      </c>
      <c r="AP298" s="368">
        <f t="shared" si="95"/>
        <v>682.50000000000023</v>
      </c>
      <c r="AQ298" s="360">
        <f t="shared" si="96"/>
        <v>34.799999999999997</v>
      </c>
      <c r="AR298" s="372">
        <f t="shared" si="85"/>
        <v>2154.4</v>
      </c>
    </row>
    <row r="299" spans="1:44" ht="31.5" x14ac:dyDescent="0.25">
      <c r="A299" s="395"/>
      <c r="B299" s="395" t="s">
        <v>4366</v>
      </c>
      <c r="C299" s="402" t="s">
        <v>1005</v>
      </c>
      <c r="D299" s="362">
        <f t="shared" si="97"/>
        <v>1991.8</v>
      </c>
      <c r="E299" s="367">
        <v>1991.8</v>
      </c>
      <c r="F299" s="371">
        <v>1632.7</v>
      </c>
      <c r="G299" s="367"/>
      <c r="H299" s="371"/>
      <c r="I299" s="362">
        <f t="shared" si="98"/>
        <v>1508.4999999999998</v>
      </c>
      <c r="J299" s="371">
        <v>1082.1999999999998</v>
      </c>
      <c r="K299" s="371">
        <v>349.4</v>
      </c>
      <c r="L299" s="371">
        <v>238.2</v>
      </c>
      <c r="M299" s="371">
        <v>426.3</v>
      </c>
      <c r="N299" s="362">
        <f t="shared" si="99"/>
        <v>3500.2999999999997</v>
      </c>
      <c r="O299" s="345"/>
      <c r="P299" s="395"/>
      <c r="Q299" s="395" t="s">
        <v>4366</v>
      </c>
      <c r="R299" s="402" t="s">
        <v>1005</v>
      </c>
      <c r="S299" s="371">
        <f t="shared" si="86"/>
        <v>1914.1</v>
      </c>
      <c r="T299" s="371">
        <v>1914.1</v>
      </c>
      <c r="U299" s="371">
        <v>1404.6</v>
      </c>
      <c r="V299" s="371"/>
      <c r="W299" s="371"/>
      <c r="X299" s="371">
        <f t="shared" si="87"/>
        <v>745.19999999999993</v>
      </c>
      <c r="Y299" s="371">
        <v>745.19999999999993</v>
      </c>
      <c r="Z299" s="371">
        <v>109.10000000000001</v>
      </c>
      <c r="AA299" s="371">
        <v>100</v>
      </c>
      <c r="AB299" s="371"/>
      <c r="AC299" s="371">
        <f t="shared" si="88"/>
        <v>2659.2999999999997</v>
      </c>
      <c r="AE299" s="395"/>
      <c r="AF299" s="395" t="s">
        <v>4366</v>
      </c>
      <c r="AG299" s="402" t="s">
        <v>1005</v>
      </c>
      <c r="AH299" s="371">
        <f t="shared" si="89"/>
        <v>2659.2999999999997</v>
      </c>
      <c r="AI299" s="368">
        <f t="shared" si="90"/>
        <v>1914.1</v>
      </c>
      <c r="AJ299" s="368">
        <f t="shared" si="91"/>
        <v>745.19999999999993</v>
      </c>
      <c r="AK299" s="368">
        <f t="shared" si="92"/>
        <v>3500.2999999999997</v>
      </c>
      <c r="AL299" s="368">
        <f t="shared" si="93"/>
        <v>1991.8</v>
      </c>
      <c r="AM299" s="371">
        <f t="shared" si="94"/>
        <v>1508.4999999999998</v>
      </c>
      <c r="AN299" s="368">
        <f t="shared" si="95"/>
        <v>841</v>
      </c>
      <c r="AO299" s="368">
        <f t="shared" si="95"/>
        <v>77.700000000000045</v>
      </c>
      <c r="AP299" s="368">
        <f t="shared" si="95"/>
        <v>763.29999999999984</v>
      </c>
      <c r="AQ299" s="360">
        <f t="shared" si="96"/>
        <v>32.700000000000003</v>
      </c>
      <c r="AR299" s="372">
        <f t="shared" si="85"/>
        <v>2024.5</v>
      </c>
    </row>
    <row r="300" spans="1:44" ht="31.5" x14ac:dyDescent="0.25">
      <c r="A300" s="395"/>
      <c r="B300" s="395" t="s">
        <v>4366</v>
      </c>
      <c r="C300" s="402" t="s">
        <v>1006</v>
      </c>
      <c r="D300" s="362">
        <f t="shared" si="97"/>
        <v>11898.3</v>
      </c>
      <c r="E300" s="367">
        <v>11898.3</v>
      </c>
      <c r="F300" s="371">
        <v>9753</v>
      </c>
      <c r="G300" s="367"/>
      <c r="H300" s="371"/>
      <c r="I300" s="362">
        <f t="shared" si="98"/>
        <v>5330.2000000000007</v>
      </c>
      <c r="J300" s="371">
        <v>4030.7000000000003</v>
      </c>
      <c r="K300" s="371">
        <v>2084.8000000000002</v>
      </c>
      <c r="L300" s="371">
        <v>321.60000000000002</v>
      </c>
      <c r="M300" s="371">
        <v>1299.5</v>
      </c>
      <c r="N300" s="362">
        <f t="shared" si="99"/>
        <v>17228.5</v>
      </c>
      <c r="O300" s="345"/>
      <c r="P300" s="395"/>
      <c r="Q300" s="395" t="s">
        <v>4366</v>
      </c>
      <c r="R300" s="402" t="s">
        <v>1006</v>
      </c>
      <c r="S300" s="371">
        <f t="shared" si="86"/>
        <v>9095.1999999999989</v>
      </c>
      <c r="T300" s="371">
        <v>9095.1999999999989</v>
      </c>
      <c r="U300" s="371">
        <v>6674.9</v>
      </c>
      <c r="V300" s="371"/>
      <c r="W300" s="371"/>
      <c r="X300" s="371">
        <f t="shared" si="87"/>
        <v>2171.6</v>
      </c>
      <c r="Y300" s="371">
        <v>2171.6</v>
      </c>
      <c r="Z300" s="371">
        <v>518.20000000000005</v>
      </c>
      <c r="AA300" s="371">
        <v>200</v>
      </c>
      <c r="AB300" s="371"/>
      <c r="AC300" s="371">
        <f t="shared" si="88"/>
        <v>11266.8</v>
      </c>
      <c r="AE300" s="395"/>
      <c r="AF300" s="395" t="s">
        <v>4366</v>
      </c>
      <c r="AG300" s="402" t="s">
        <v>1006</v>
      </c>
      <c r="AH300" s="371">
        <f t="shared" si="89"/>
        <v>11266.8</v>
      </c>
      <c r="AI300" s="368">
        <f t="shared" si="90"/>
        <v>9095.1999999999989</v>
      </c>
      <c r="AJ300" s="368">
        <f t="shared" si="91"/>
        <v>2171.6</v>
      </c>
      <c r="AK300" s="368">
        <f t="shared" si="92"/>
        <v>17228.5</v>
      </c>
      <c r="AL300" s="368">
        <f t="shared" si="93"/>
        <v>11898.3</v>
      </c>
      <c r="AM300" s="371">
        <f t="shared" si="94"/>
        <v>5330.2000000000007</v>
      </c>
      <c r="AN300" s="368">
        <f t="shared" si="95"/>
        <v>5961.7000000000007</v>
      </c>
      <c r="AO300" s="368">
        <f t="shared" si="95"/>
        <v>2803.1000000000004</v>
      </c>
      <c r="AP300" s="368">
        <f t="shared" si="95"/>
        <v>3158.6000000000008</v>
      </c>
      <c r="AQ300" s="360">
        <f t="shared" si="96"/>
        <v>195.1</v>
      </c>
      <c r="AR300" s="372">
        <f t="shared" si="85"/>
        <v>12093.4</v>
      </c>
    </row>
    <row r="301" spans="1:44" ht="31.5" x14ac:dyDescent="0.25">
      <c r="A301" s="395"/>
      <c r="B301" s="395" t="s">
        <v>4366</v>
      </c>
      <c r="C301" s="402" t="s">
        <v>1007</v>
      </c>
      <c r="D301" s="362">
        <f t="shared" si="97"/>
        <v>1991.3</v>
      </c>
      <c r="E301" s="367">
        <v>1991.3</v>
      </c>
      <c r="F301" s="371">
        <v>1632.3</v>
      </c>
      <c r="G301" s="367"/>
      <c r="H301" s="371"/>
      <c r="I301" s="362">
        <f t="shared" si="98"/>
        <v>1450.8</v>
      </c>
      <c r="J301" s="371">
        <v>1024.5</v>
      </c>
      <c r="K301" s="371">
        <v>349.3</v>
      </c>
      <c r="L301" s="371">
        <v>187.9</v>
      </c>
      <c r="M301" s="371">
        <v>426.3</v>
      </c>
      <c r="N301" s="362">
        <f t="shared" si="99"/>
        <v>3442.1</v>
      </c>
      <c r="O301" s="345"/>
      <c r="P301" s="395"/>
      <c r="Q301" s="395" t="s">
        <v>4366</v>
      </c>
      <c r="R301" s="402" t="s">
        <v>1007</v>
      </c>
      <c r="S301" s="371">
        <f t="shared" si="86"/>
        <v>1949.5</v>
      </c>
      <c r="T301" s="371">
        <v>1949.5</v>
      </c>
      <c r="U301" s="371">
        <v>1431</v>
      </c>
      <c r="V301" s="371"/>
      <c r="W301" s="371"/>
      <c r="X301" s="371">
        <f t="shared" si="87"/>
        <v>745.1</v>
      </c>
      <c r="Y301" s="371">
        <v>745.1</v>
      </c>
      <c r="Z301" s="371">
        <v>111.1</v>
      </c>
      <c r="AA301" s="371">
        <v>125</v>
      </c>
      <c r="AB301" s="371"/>
      <c r="AC301" s="371">
        <f t="shared" si="88"/>
        <v>2694.6</v>
      </c>
      <c r="AE301" s="395"/>
      <c r="AF301" s="395" t="s">
        <v>4366</v>
      </c>
      <c r="AG301" s="402" t="s">
        <v>1007</v>
      </c>
      <c r="AH301" s="371">
        <f t="shared" si="89"/>
        <v>2694.6</v>
      </c>
      <c r="AI301" s="368">
        <f t="shared" si="90"/>
        <v>1949.5</v>
      </c>
      <c r="AJ301" s="368">
        <f t="shared" si="91"/>
        <v>745.1</v>
      </c>
      <c r="AK301" s="368">
        <f t="shared" si="92"/>
        <v>3442.1</v>
      </c>
      <c r="AL301" s="368">
        <f t="shared" si="93"/>
        <v>1991.3</v>
      </c>
      <c r="AM301" s="371">
        <f t="shared" si="94"/>
        <v>1450.8</v>
      </c>
      <c r="AN301" s="368">
        <f t="shared" si="95"/>
        <v>747.5</v>
      </c>
      <c r="AO301" s="368">
        <f t="shared" si="95"/>
        <v>41.799999999999955</v>
      </c>
      <c r="AP301" s="368">
        <f t="shared" si="95"/>
        <v>705.69999999999993</v>
      </c>
      <c r="AQ301" s="360">
        <f t="shared" si="96"/>
        <v>32.6</v>
      </c>
      <c r="AR301" s="372">
        <f t="shared" si="85"/>
        <v>2023.8999999999999</v>
      </c>
    </row>
    <row r="302" spans="1:44" ht="31.5" x14ac:dyDescent="0.25">
      <c r="A302" s="395"/>
      <c r="B302" s="395" t="s">
        <v>4366</v>
      </c>
      <c r="C302" s="402" t="s">
        <v>1008</v>
      </c>
      <c r="D302" s="362">
        <f t="shared" si="97"/>
        <v>7113.5</v>
      </c>
      <c r="E302" s="367">
        <v>7113.5</v>
      </c>
      <c r="F302" s="371">
        <v>5830.9</v>
      </c>
      <c r="G302" s="367"/>
      <c r="H302" s="371"/>
      <c r="I302" s="362">
        <f t="shared" si="98"/>
        <v>4238.3999999999996</v>
      </c>
      <c r="J302" s="371">
        <v>2969.1</v>
      </c>
      <c r="K302" s="371">
        <v>1247.5999999999999</v>
      </c>
      <c r="L302" s="371">
        <v>313.5</v>
      </c>
      <c r="M302" s="371">
        <v>1269.3</v>
      </c>
      <c r="N302" s="362">
        <f t="shared" si="99"/>
        <v>11351.9</v>
      </c>
      <c r="O302" s="345"/>
      <c r="P302" s="395"/>
      <c r="Q302" s="395" t="s">
        <v>4366</v>
      </c>
      <c r="R302" s="402" t="s">
        <v>1008</v>
      </c>
      <c r="S302" s="371">
        <f t="shared" si="86"/>
        <v>5221.3</v>
      </c>
      <c r="T302" s="371">
        <v>5221.3</v>
      </c>
      <c r="U302" s="371">
        <v>3831.9</v>
      </c>
      <c r="V302" s="371"/>
      <c r="W302" s="371"/>
      <c r="X302" s="371">
        <f t="shared" si="87"/>
        <v>1517.7</v>
      </c>
      <c r="Y302" s="371">
        <v>1517.7</v>
      </c>
      <c r="Z302" s="371">
        <v>297.5</v>
      </c>
      <c r="AA302" s="371">
        <v>215.5</v>
      </c>
      <c r="AB302" s="371"/>
      <c r="AC302" s="371">
        <f t="shared" si="88"/>
        <v>6739</v>
      </c>
      <c r="AE302" s="395"/>
      <c r="AF302" s="395" t="s">
        <v>4366</v>
      </c>
      <c r="AG302" s="402" t="s">
        <v>1008</v>
      </c>
      <c r="AH302" s="371">
        <f t="shared" si="89"/>
        <v>6739</v>
      </c>
      <c r="AI302" s="368">
        <f t="shared" si="90"/>
        <v>5221.3</v>
      </c>
      <c r="AJ302" s="368">
        <f t="shared" si="91"/>
        <v>1517.7</v>
      </c>
      <c r="AK302" s="368">
        <f t="shared" si="92"/>
        <v>11351.9</v>
      </c>
      <c r="AL302" s="368">
        <f t="shared" si="93"/>
        <v>7113.5</v>
      </c>
      <c r="AM302" s="371">
        <f t="shared" si="94"/>
        <v>4238.3999999999996</v>
      </c>
      <c r="AN302" s="368">
        <f t="shared" si="95"/>
        <v>4612.8999999999996</v>
      </c>
      <c r="AO302" s="368">
        <f t="shared" si="95"/>
        <v>1892.1999999999998</v>
      </c>
      <c r="AP302" s="368">
        <f t="shared" si="95"/>
        <v>2720.7</v>
      </c>
      <c r="AQ302" s="360">
        <f t="shared" si="96"/>
        <v>116.6</v>
      </c>
      <c r="AR302" s="372">
        <f t="shared" si="85"/>
        <v>7230.1</v>
      </c>
    </row>
    <row r="303" spans="1:44" ht="31.5" x14ac:dyDescent="0.25">
      <c r="A303" s="395"/>
      <c r="B303" s="395" t="s">
        <v>4366</v>
      </c>
      <c r="C303" s="402" t="s">
        <v>1009</v>
      </c>
      <c r="D303" s="362">
        <f t="shared" si="97"/>
        <v>2573.6999999999998</v>
      </c>
      <c r="E303" s="367">
        <v>2573.6999999999998</v>
      </c>
      <c r="F303" s="371">
        <v>2109.6</v>
      </c>
      <c r="G303" s="367"/>
      <c r="H303" s="371"/>
      <c r="I303" s="362">
        <f t="shared" si="98"/>
        <v>1474.2999999999997</v>
      </c>
      <c r="J303" s="371">
        <v>1089.1999999999998</v>
      </c>
      <c r="K303" s="371">
        <v>451.4</v>
      </c>
      <c r="L303" s="371">
        <v>119.1</v>
      </c>
      <c r="M303" s="371">
        <v>385.1</v>
      </c>
      <c r="N303" s="362">
        <f t="shared" si="99"/>
        <v>4047.9999999999995</v>
      </c>
      <c r="O303" s="345"/>
      <c r="P303" s="395"/>
      <c r="Q303" s="395" t="s">
        <v>4366</v>
      </c>
      <c r="R303" s="402" t="s">
        <v>1009</v>
      </c>
      <c r="S303" s="371">
        <f t="shared" si="86"/>
        <v>2833.7000000000003</v>
      </c>
      <c r="T303" s="371">
        <v>2833.7000000000003</v>
      </c>
      <c r="U303" s="371">
        <v>2080</v>
      </c>
      <c r="V303" s="371"/>
      <c r="W303" s="371"/>
      <c r="X303" s="371">
        <f t="shared" si="87"/>
        <v>1092.5999999999999</v>
      </c>
      <c r="Y303" s="371">
        <v>1092.5999999999999</v>
      </c>
      <c r="Z303" s="371">
        <v>161.5</v>
      </c>
      <c r="AA303" s="371">
        <v>90</v>
      </c>
      <c r="AB303" s="371"/>
      <c r="AC303" s="371">
        <f t="shared" si="88"/>
        <v>3926.3</v>
      </c>
      <c r="AE303" s="395"/>
      <c r="AF303" s="395" t="s">
        <v>4366</v>
      </c>
      <c r="AG303" s="402" t="s">
        <v>1009</v>
      </c>
      <c r="AH303" s="371">
        <f t="shared" si="89"/>
        <v>3926.3</v>
      </c>
      <c r="AI303" s="368">
        <f t="shared" si="90"/>
        <v>2833.7000000000003</v>
      </c>
      <c r="AJ303" s="368">
        <f t="shared" si="91"/>
        <v>1092.5999999999999</v>
      </c>
      <c r="AK303" s="368">
        <f t="shared" si="92"/>
        <v>4047.9999999999995</v>
      </c>
      <c r="AL303" s="368">
        <f t="shared" si="93"/>
        <v>2573.6999999999998</v>
      </c>
      <c r="AM303" s="371">
        <f t="shared" si="94"/>
        <v>1474.2999999999997</v>
      </c>
      <c r="AN303" s="368">
        <f t="shared" si="95"/>
        <v>121.69999999999936</v>
      </c>
      <c r="AO303" s="368">
        <f t="shared" si="95"/>
        <v>-260.00000000000045</v>
      </c>
      <c r="AP303" s="368">
        <f t="shared" si="95"/>
        <v>381.69999999999982</v>
      </c>
      <c r="AQ303" s="360">
        <f t="shared" si="96"/>
        <v>42.2</v>
      </c>
      <c r="AR303" s="372">
        <f t="shared" si="85"/>
        <v>2615.8999999999996</v>
      </c>
    </row>
    <row r="304" spans="1:44" ht="31.5" x14ac:dyDescent="0.25">
      <c r="A304" s="395"/>
      <c r="B304" s="395" t="s">
        <v>4366</v>
      </c>
      <c r="C304" s="402" t="s">
        <v>1010</v>
      </c>
      <c r="D304" s="362">
        <f t="shared" si="97"/>
        <v>8075.5</v>
      </c>
      <c r="E304" s="367">
        <v>8075.5</v>
      </c>
      <c r="F304" s="371">
        <v>6619.4</v>
      </c>
      <c r="G304" s="367"/>
      <c r="H304" s="371"/>
      <c r="I304" s="362">
        <f t="shared" si="98"/>
        <v>4359.7</v>
      </c>
      <c r="J304" s="371">
        <v>3236.2</v>
      </c>
      <c r="K304" s="371">
        <v>1416.3</v>
      </c>
      <c r="L304" s="371">
        <v>325.8</v>
      </c>
      <c r="M304" s="371">
        <v>1123.5</v>
      </c>
      <c r="N304" s="362">
        <f t="shared" si="99"/>
        <v>12435.2</v>
      </c>
      <c r="O304" s="345"/>
      <c r="P304" s="395"/>
      <c r="Q304" s="395" t="s">
        <v>4366</v>
      </c>
      <c r="R304" s="402" t="s">
        <v>1010</v>
      </c>
      <c r="S304" s="371">
        <f t="shared" si="86"/>
        <v>7207.7999999999993</v>
      </c>
      <c r="T304" s="371">
        <v>7207.7999999999993</v>
      </c>
      <c r="U304" s="371">
        <v>5290.1</v>
      </c>
      <c r="V304" s="371"/>
      <c r="W304" s="371"/>
      <c r="X304" s="371">
        <f t="shared" si="87"/>
        <v>2130.5</v>
      </c>
      <c r="Y304" s="371">
        <v>2130.5</v>
      </c>
      <c r="Z304" s="371">
        <v>410.70000000000005</v>
      </c>
      <c r="AA304" s="371">
        <v>290</v>
      </c>
      <c r="AB304" s="371"/>
      <c r="AC304" s="371">
        <f t="shared" si="88"/>
        <v>9338.2999999999993</v>
      </c>
      <c r="AE304" s="395"/>
      <c r="AF304" s="395" t="s">
        <v>4366</v>
      </c>
      <c r="AG304" s="402" t="s">
        <v>1010</v>
      </c>
      <c r="AH304" s="371">
        <f t="shared" si="89"/>
        <v>9338.2999999999993</v>
      </c>
      <c r="AI304" s="368">
        <f t="shared" si="90"/>
        <v>7207.7999999999993</v>
      </c>
      <c r="AJ304" s="368">
        <f t="shared" si="91"/>
        <v>2130.5</v>
      </c>
      <c r="AK304" s="368">
        <f t="shared" si="92"/>
        <v>12435.2</v>
      </c>
      <c r="AL304" s="368">
        <f t="shared" si="93"/>
        <v>8075.5</v>
      </c>
      <c r="AM304" s="371">
        <f t="shared" si="94"/>
        <v>4359.7</v>
      </c>
      <c r="AN304" s="368">
        <f t="shared" si="95"/>
        <v>3096.9000000000015</v>
      </c>
      <c r="AO304" s="368">
        <f t="shared" si="95"/>
        <v>867.70000000000073</v>
      </c>
      <c r="AP304" s="368">
        <f t="shared" si="95"/>
        <v>2229.1999999999998</v>
      </c>
      <c r="AQ304" s="360">
        <f t="shared" si="96"/>
        <v>132.4</v>
      </c>
      <c r="AR304" s="372">
        <f t="shared" si="85"/>
        <v>8207.9</v>
      </c>
    </row>
    <row r="305" spans="1:44" ht="31.5" x14ac:dyDescent="0.25">
      <c r="A305" s="395"/>
      <c r="B305" s="395" t="s">
        <v>4366</v>
      </c>
      <c r="C305" s="402" t="s">
        <v>1011</v>
      </c>
      <c r="D305" s="362">
        <f t="shared" si="97"/>
        <v>5547.9</v>
      </c>
      <c r="E305" s="367">
        <v>5547.9</v>
      </c>
      <c r="F305" s="371">
        <v>4547.6000000000004</v>
      </c>
      <c r="G305" s="367"/>
      <c r="H305" s="371"/>
      <c r="I305" s="362">
        <f t="shared" si="98"/>
        <v>2621.8</v>
      </c>
      <c r="J305" s="371">
        <v>1937.3000000000002</v>
      </c>
      <c r="K305" s="371">
        <v>973.1</v>
      </c>
      <c r="L305" s="371">
        <v>187.9</v>
      </c>
      <c r="M305" s="371">
        <v>684.5</v>
      </c>
      <c r="N305" s="362">
        <f t="shared" si="99"/>
        <v>8169.7</v>
      </c>
      <c r="O305" s="345"/>
      <c r="P305" s="395"/>
      <c r="Q305" s="395" t="s">
        <v>4366</v>
      </c>
      <c r="R305" s="402" t="s">
        <v>1011</v>
      </c>
      <c r="S305" s="371">
        <f t="shared" si="86"/>
        <v>4259</v>
      </c>
      <c r="T305" s="371">
        <v>4259</v>
      </c>
      <c r="U305" s="371">
        <v>3125.6</v>
      </c>
      <c r="V305" s="371"/>
      <c r="W305" s="371"/>
      <c r="X305" s="371">
        <f t="shared" si="87"/>
        <v>1368</v>
      </c>
      <c r="Y305" s="371">
        <v>1368</v>
      </c>
      <c r="Z305" s="371">
        <v>242.7</v>
      </c>
      <c r="AA305" s="371">
        <v>175</v>
      </c>
      <c r="AB305" s="371"/>
      <c r="AC305" s="371">
        <f t="shared" si="88"/>
        <v>5627</v>
      </c>
      <c r="AE305" s="395"/>
      <c r="AF305" s="395" t="s">
        <v>4366</v>
      </c>
      <c r="AG305" s="402" t="s">
        <v>1011</v>
      </c>
      <c r="AH305" s="371">
        <f t="shared" si="89"/>
        <v>5627</v>
      </c>
      <c r="AI305" s="368">
        <f t="shared" si="90"/>
        <v>4259</v>
      </c>
      <c r="AJ305" s="368">
        <f t="shared" si="91"/>
        <v>1368</v>
      </c>
      <c r="AK305" s="368">
        <f t="shared" si="92"/>
        <v>8169.7</v>
      </c>
      <c r="AL305" s="368">
        <f t="shared" si="93"/>
        <v>5547.9</v>
      </c>
      <c r="AM305" s="371">
        <f t="shared" si="94"/>
        <v>2621.8</v>
      </c>
      <c r="AN305" s="368">
        <f t="shared" si="95"/>
        <v>2542.6999999999998</v>
      </c>
      <c r="AO305" s="368">
        <f t="shared" si="95"/>
        <v>1288.8999999999996</v>
      </c>
      <c r="AP305" s="368">
        <f t="shared" si="95"/>
        <v>1253.8000000000002</v>
      </c>
      <c r="AQ305" s="360">
        <f t="shared" si="96"/>
        <v>91</v>
      </c>
      <c r="AR305" s="372">
        <f t="shared" si="85"/>
        <v>5638.9</v>
      </c>
    </row>
    <row r="306" spans="1:44" ht="31.5" x14ac:dyDescent="0.25">
      <c r="A306" s="395"/>
      <c r="B306" s="395" t="s">
        <v>4366</v>
      </c>
      <c r="C306" s="402" t="s">
        <v>1012</v>
      </c>
      <c r="D306" s="362">
        <f t="shared" si="97"/>
        <v>4729.1000000000004</v>
      </c>
      <c r="E306" s="367">
        <v>4729.1000000000004</v>
      </c>
      <c r="F306" s="371">
        <v>3876.4</v>
      </c>
      <c r="G306" s="367"/>
      <c r="H306" s="371"/>
      <c r="I306" s="362">
        <f t="shared" si="98"/>
        <v>2332.5</v>
      </c>
      <c r="J306" s="371">
        <v>1724.1</v>
      </c>
      <c r="K306" s="371">
        <v>829.4</v>
      </c>
      <c r="L306" s="371">
        <v>218.2</v>
      </c>
      <c r="M306" s="371">
        <v>608.4</v>
      </c>
      <c r="N306" s="362">
        <f t="shared" si="99"/>
        <v>7061.6</v>
      </c>
      <c r="O306" s="345"/>
      <c r="P306" s="395"/>
      <c r="Q306" s="395" t="s">
        <v>4366</v>
      </c>
      <c r="R306" s="402" t="s">
        <v>1012</v>
      </c>
      <c r="S306" s="371">
        <f t="shared" si="86"/>
        <v>3637.8999999999996</v>
      </c>
      <c r="T306" s="371">
        <v>3637.8999999999996</v>
      </c>
      <c r="U306" s="371">
        <v>2670</v>
      </c>
      <c r="V306" s="371"/>
      <c r="W306" s="371"/>
      <c r="X306" s="371">
        <f t="shared" si="87"/>
        <v>1018.3999999999999</v>
      </c>
      <c r="Y306" s="371">
        <v>1018.3999999999999</v>
      </c>
      <c r="Z306" s="371">
        <v>207.3</v>
      </c>
      <c r="AA306" s="371">
        <v>155</v>
      </c>
      <c r="AB306" s="371"/>
      <c r="AC306" s="371">
        <f t="shared" si="88"/>
        <v>4656.2999999999993</v>
      </c>
      <c r="AE306" s="395"/>
      <c r="AF306" s="395" t="s">
        <v>4366</v>
      </c>
      <c r="AG306" s="402" t="s">
        <v>1012</v>
      </c>
      <c r="AH306" s="371">
        <f t="shared" si="89"/>
        <v>4656.2999999999993</v>
      </c>
      <c r="AI306" s="368">
        <f t="shared" si="90"/>
        <v>3637.8999999999996</v>
      </c>
      <c r="AJ306" s="368">
        <f t="shared" si="91"/>
        <v>1018.3999999999999</v>
      </c>
      <c r="AK306" s="368">
        <f t="shared" si="92"/>
        <v>7061.6</v>
      </c>
      <c r="AL306" s="368">
        <f t="shared" si="93"/>
        <v>4729.1000000000004</v>
      </c>
      <c r="AM306" s="371">
        <f t="shared" si="94"/>
        <v>2332.5</v>
      </c>
      <c r="AN306" s="368">
        <f t="shared" si="95"/>
        <v>2405.3000000000011</v>
      </c>
      <c r="AO306" s="368">
        <f t="shared" si="95"/>
        <v>1091.2000000000007</v>
      </c>
      <c r="AP306" s="368">
        <f t="shared" si="95"/>
        <v>1314.1000000000001</v>
      </c>
      <c r="AQ306" s="360">
        <f t="shared" si="96"/>
        <v>77.5</v>
      </c>
      <c r="AR306" s="372">
        <f t="shared" si="85"/>
        <v>4806.6000000000004</v>
      </c>
    </row>
    <row r="307" spans="1:44" ht="31.5" x14ac:dyDescent="0.25">
      <c r="A307" s="395"/>
      <c r="B307" s="395" t="s">
        <v>4366</v>
      </c>
      <c r="C307" s="402" t="s">
        <v>1013</v>
      </c>
      <c r="D307" s="362">
        <f t="shared" si="97"/>
        <v>1645.4</v>
      </c>
      <c r="E307" s="367">
        <v>1645.4</v>
      </c>
      <c r="F307" s="371">
        <v>1348.8</v>
      </c>
      <c r="G307" s="367"/>
      <c r="H307" s="371"/>
      <c r="I307" s="362">
        <f t="shared" si="98"/>
        <v>1299.1000000000001</v>
      </c>
      <c r="J307" s="371">
        <v>909.40000000000009</v>
      </c>
      <c r="K307" s="371">
        <v>288.60000000000002</v>
      </c>
      <c r="L307" s="371">
        <v>149.80000000000001</v>
      </c>
      <c r="M307" s="371">
        <v>389.7</v>
      </c>
      <c r="N307" s="362">
        <f t="shared" si="99"/>
        <v>2944.5</v>
      </c>
      <c r="O307" s="345"/>
      <c r="P307" s="395"/>
      <c r="Q307" s="395" t="s">
        <v>4366</v>
      </c>
      <c r="R307" s="402" t="s">
        <v>1013</v>
      </c>
      <c r="S307" s="371">
        <f t="shared" si="86"/>
        <v>2105.8000000000002</v>
      </c>
      <c r="T307" s="371">
        <v>2105.8000000000002</v>
      </c>
      <c r="U307" s="371">
        <v>1545.4</v>
      </c>
      <c r="V307" s="371"/>
      <c r="W307" s="371"/>
      <c r="X307" s="371">
        <f t="shared" si="87"/>
        <v>767.19999999999993</v>
      </c>
      <c r="Y307" s="371">
        <v>767.19999999999993</v>
      </c>
      <c r="Z307" s="371">
        <v>119.99999999999999</v>
      </c>
      <c r="AA307" s="371">
        <v>110</v>
      </c>
      <c r="AB307" s="371"/>
      <c r="AC307" s="371">
        <f t="shared" si="88"/>
        <v>2873</v>
      </c>
      <c r="AE307" s="395"/>
      <c r="AF307" s="395" t="s">
        <v>4366</v>
      </c>
      <c r="AG307" s="402" t="s">
        <v>1013</v>
      </c>
      <c r="AH307" s="371">
        <f t="shared" si="89"/>
        <v>2873</v>
      </c>
      <c r="AI307" s="368">
        <f t="shared" si="90"/>
        <v>2105.8000000000002</v>
      </c>
      <c r="AJ307" s="368">
        <f t="shared" si="91"/>
        <v>767.19999999999993</v>
      </c>
      <c r="AK307" s="368">
        <f t="shared" si="92"/>
        <v>2944.5</v>
      </c>
      <c r="AL307" s="368">
        <f t="shared" si="93"/>
        <v>1645.4</v>
      </c>
      <c r="AM307" s="371">
        <f t="shared" si="94"/>
        <v>1299.1000000000001</v>
      </c>
      <c r="AN307" s="368">
        <f t="shared" si="95"/>
        <v>71.5</v>
      </c>
      <c r="AO307" s="368">
        <f t="shared" si="95"/>
        <v>-460.40000000000009</v>
      </c>
      <c r="AP307" s="368">
        <f t="shared" si="95"/>
        <v>531.9000000000002</v>
      </c>
      <c r="AQ307" s="360">
        <f t="shared" si="96"/>
        <v>27</v>
      </c>
      <c r="AR307" s="372">
        <f t="shared" si="85"/>
        <v>1672.4</v>
      </c>
    </row>
    <row r="308" spans="1:44" ht="31.5" x14ac:dyDescent="0.25">
      <c r="A308" s="395"/>
      <c r="B308" s="395" t="s">
        <v>4366</v>
      </c>
      <c r="C308" s="402" t="s">
        <v>1014</v>
      </c>
      <c r="D308" s="362">
        <f t="shared" si="97"/>
        <v>1198.5</v>
      </c>
      <c r="E308" s="367">
        <v>1198.5</v>
      </c>
      <c r="F308" s="371">
        <v>982.4</v>
      </c>
      <c r="G308" s="367"/>
      <c r="H308" s="371"/>
      <c r="I308" s="362">
        <f t="shared" si="98"/>
        <v>1290.5999999999999</v>
      </c>
      <c r="J308" s="371">
        <v>891.9</v>
      </c>
      <c r="K308" s="371">
        <v>210.3</v>
      </c>
      <c r="L308" s="371">
        <v>226.1</v>
      </c>
      <c r="M308" s="371">
        <v>398.7</v>
      </c>
      <c r="N308" s="362">
        <f t="shared" si="99"/>
        <v>2489.1</v>
      </c>
      <c r="O308" s="345"/>
      <c r="P308" s="395"/>
      <c r="Q308" s="395" t="s">
        <v>4366</v>
      </c>
      <c r="R308" s="402" t="s">
        <v>1014</v>
      </c>
      <c r="S308" s="371">
        <f t="shared" si="86"/>
        <v>2048.4</v>
      </c>
      <c r="T308" s="371">
        <v>2048.4</v>
      </c>
      <c r="U308" s="371">
        <v>1503.2</v>
      </c>
      <c r="V308" s="371"/>
      <c r="W308" s="371"/>
      <c r="X308" s="371">
        <f t="shared" si="87"/>
        <v>733</v>
      </c>
      <c r="Y308" s="371">
        <v>733</v>
      </c>
      <c r="Z308" s="371">
        <v>116.7</v>
      </c>
      <c r="AA308" s="371">
        <v>135</v>
      </c>
      <c r="AB308" s="371"/>
      <c r="AC308" s="371">
        <f t="shared" si="88"/>
        <v>2781.4</v>
      </c>
      <c r="AE308" s="395"/>
      <c r="AF308" s="395" t="s">
        <v>4366</v>
      </c>
      <c r="AG308" s="402" t="s">
        <v>1014</v>
      </c>
      <c r="AH308" s="371">
        <f t="shared" si="89"/>
        <v>2781.4</v>
      </c>
      <c r="AI308" s="368">
        <f t="shared" si="90"/>
        <v>2048.4</v>
      </c>
      <c r="AJ308" s="368">
        <f t="shared" si="91"/>
        <v>733</v>
      </c>
      <c r="AK308" s="368">
        <f t="shared" si="92"/>
        <v>2489.1</v>
      </c>
      <c r="AL308" s="368">
        <f t="shared" si="93"/>
        <v>1198.5</v>
      </c>
      <c r="AM308" s="371">
        <f t="shared" si="94"/>
        <v>1290.5999999999999</v>
      </c>
      <c r="AN308" s="368">
        <f t="shared" si="95"/>
        <v>-292.30000000000018</v>
      </c>
      <c r="AO308" s="368">
        <f t="shared" si="95"/>
        <v>-849.90000000000009</v>
      </c>
      <c r="AP308" s="368">
        <f t="shared" si="95"/>
        <v>557.59999999999991</v>
      </c>
      <c r="AQ308" s="360">
        <f t="shared" si="96"/>
        <v>19.600000000000001</v>
      </c>
      <c r="AR308" s="372">
        <f t="shared" si="85"/>
        <v>1218.0999999999999</v>
      </c>
    </row>
    <row r="309" spans="1:44" ht="31.5" x14ac:dyDescent="0.25">
      <c r="A309" s="395"/>
      <c r="B309" s="395" t="s">
        <v>4366</v>
      </c>
      <c r="C309" s="402" t="s">
        <v>1015</v>
      </c>
      <c r="D309" s="362">
        <f t="shared" si="97"/>
        <v>2476.1999999999998</v>
      </c>
      <c r="E309" s="367">
        <v>2476.1999999999998</v>
      </c>
      <c r="F309" s="371">
        <v>2029.7</v>
      </c>
      <c r="G309" s="367"/>
      <c r="H309" s="371"/>
      <c r="I309" s="362">
        <f t="shared" si="98"/>
        <v>1503.5</v>
      </c>
      <c r="J309" s="371">
        <v>1100.9000000000001</v>
      </c>
      <c r="K309" s="371">
        <v>434.2</v>
      </c>
      <c r="L309" s="371">
        <v>166.2</v>
      </c>
      <c r="M309" s="371">
        <v>402.6</v>
      </c>
      <c r="N309" s="362">
        <f t="shared" si="99"/>
        <v>3979.7</v>
      </c>
      <c r="O309" s="345"/>
      <c r="P309" s="395"/>
      <c r="Q309" s="395" t="s">
        <v>4366</v>
      </c>
      <c r="R309" s="402" t="s">
        <v>1015</v>
      </c>
      <c r="S309" s="371">
        <f t="shared" si="86"/>
        <v>2300.6999999999998</v>
      </c>
      <c r="T309" s="371">
        <v>2300.6999999999998</v>
      </c>
      <c r="U309" s="371">
        <v>1688.3999999999999</v>
      </c>
      <c r="V309" s="371"/>
      <c r="W309" s="371"/>
      <c r="X309" s="371">
        <f t="shared" si="87"/>
        <v>775.5</v>
      </c>
      <c r="Y309" s="371">
        <v>775.5</v>
      </c>
      <c r="Z309" s="371">
        <v>131.1</v>
      </c>
      <c r="AA309" s="371">
        <v>105</v>
      </c>
      <c r="AB309" s="371"/>
      <c r="AC309" s="371">
        <f t="shared" si="88"/>
        <v>3076.2</v>
      </c>
      <c r="AE309" s="395"/>
      <c r="AF309" s="395" t="s">
        <v>4366</v>
      </c>
      <c r="AG309" s="402" t="s">
        <v>1015</v>
      </c>
      <c r="AH309" s="371">
        <f t="shared" si="89"/>
        <v>3076.2</v>
      </c>
      <c r="AI309" s="368">
        <f t="shared" si="90"/>
        <v>2300.6999999999998</v>
      </c>
      <c r="AJ309" s="368">
        <f t="shared" si="91"/>
        <v>775.5</v>
      </c>
      <c r="AK309" s="368">
        <f t="shared" si="92"/>
        <v>3979.7</v>
      </c>
      <c r="AL309" s="368">
        <f t="shared" si="93"/>
        <v>2476.1999999999998</v>
      </c>
      <c r="AM309" s="371">
        <f t="shared" si="94"/>
        <v>1503.5</v>
      </c>
      <c r="AN309" s="368">
        <f t="shared" si="95"/>
        <v>903.5</v>
      </c>
      <c r="AO309" s="368">
        <f t="shared" si="95"/>
        <v>175.5</v>
      </c>
      <c r="AP309" s="368">
        <f t="shared" si="95"/>
        <v>728</v>
      </c>
      <c r="AQ309" s="360">
        <f t="shared" si="96"/>
        <v>40.6</v>
      </c>
      <c r="AR309" s="372">
        <f t="shared" si="85"/>
        <v>2516.7999999999997</v>
      </c>
    </row>
    <row r="310" spans="1:44" ht="31.5" x14ac:dyDescent="0.25">
      <c r="A310" s="395"/>
      <c r="B310" s="395" t="s">
        <v>4366</v>
      </c>
      <c r="C310" s="402" t="s">
        <v>1016</v>
      </c>
      <c r="D310" s="362">
        <f t="shared" si="97"/>
        <v>5664.4</v>
      </c>
      <c r="E310" s="367">
        <v>5664.4</v>
      </c>
      <c r="F310" s="371">
        <v>4643.1000000000004</v>
      </c>
      <c r="G310" s="367"/>
      <c r="H310" s="371"/>
      <c r="I310" s="362">
        <f t="shared" si="98"/>
        <v>2700.4</v>
      </c>
      <c r="J310" s="371">
        <v>2085</v>
      </c>
      <c r="K310" s="371">
        <v>993.4</v>
      </c>
      <c r="L310" s="371">
        <v>277.5</v>
      </c>
      <c r="M310" s="371">
        <v>615.4</v>
      </c>
      <c r="N310" s="362">
        <f t="shared" si="99"/>
        <v>8364.7999999999993</v>
      </c>
      <c r="O310" s="345"/>
      <c r="P310" s="395"/>
      <c r="Q310" s="395" t="s">
        <v>4366</v>
      </c>
      <c r="R310" s="402" t="s">
        <v>1016</v>
      </c>
      <c r="S310" s="371">
        <f t="shared" si="86"/>
        <v>4567.8</v>
      </c>
      <c r="T310" s="371">
        <v>4567.8</v>
      </c>
      <c r="U310" s="371">
        <v>3352.8</v>
      </c>
      <c r="V310" s="371"/>
      <c r="W310" s="371"/>
      <c r="X310" s="371">
        <f t="shared" si="87"/>
        <v>1429.6</v>
      </c>
      <c r="Y310" s="371">
        <v>1429.6</v>
      </c>
      <c r="Z310" s="371">
        <v>260.3</v>
      </c>
      <c r="AA310" s="371">
        <v>170</v>
      </c>
      <c r="AB310" s="371"/>
      <c r="AC310" s="371">
        <f t="shared" si="88"/>
        <v>5997.4</v>
      </c>
      <c r="AE310" s="395"/>
      <c r="AF310" s="395" t="s">
        <v>4366</v>
      </c>
      <c r="AG310" s="402" t="s">
        <v>1016</v>
      </c>
      <c r="AH310" s="371">
        <f t="shared" si="89"/>
        <v>5997.4</v>
      </c>
      <c r="AI310" s="368">
        <f t="shared" si="90"/>
        <v>4567.8</v>
      </c>
      <c r="AJ310" s="368">
        <f t="shared" si="91"/>
        <v>1429.6</v>
      </c>
      <c r="AK310" s="368">
        <f t="shared" si="92"/>
        <v>8364.7999999999993</v>
      </c>
      <c r="AL310" s="368">
        <f t="shared" si="93"/>
        <v>5664.4</v>
      </c>
      <c r="AM310" s="371">
        <f t="shared" si="94"/>
        <v>2700.4</v>
      </c>
      <c r="AN310" s="368">
        <f t="shared" si="95"/>
        <v>2367.3999999999996</v>
      </c>
      <c r="AO310" s="368">
        <f t="shared" si="95"/>
        <v>1096.5999999999995</v>
      </c>
      <c r="AP310" s="368">
        <f t="shared" si="95"/>
        <v>1270.8000000000002</v>
      </c>
      <c r="AQ310" s="360">
        <f t="shared" si="96"/>
        <v>92.9</v>
      </c>
      <c r="AR310" s="372">
        <f t="shared" si="85"/>
        <v>5757.2999999999993</v>
      </c>
    </row>
    <row r="311" spans="1:44" ht="31.5" x14ac:dyDescent="0.25">
      <c r="A311" s="395"/>
      <c r="B311" s="395" t="s">
        <v>4366</v>
      </c>
      <c r="C311" s="402" t="s">
        <v>1017</v>
      </c>
      <c r="D311" s="362">
        <f t="shared" si="97"/>
        <v>1957.8</v>
      </c>
      <c r="E311" s="367">
        <v>1957.8</v>
      </c>
      <c r="F311" s="371">
        <v>1604.8</v>
      </c>
      <c r="G311" s="367"/>
      <c r="H311" s="371"/>
      <c r="I311" s="362">
        <f t="shared" si="98"/>
        <v>1397.6999999999998</v>
      </c>
      <c r="J311" s="371">
        <v>1022.3</v>
      </c>
      <c r="K311" s="371">
        <v>343.3</v>
      </c>
      <c r="L311" s="371">
        <v>185.6</v>
      </c>
      <c r="M311" s="371">
        <v>375.4</v>
      </c>
      <c r="N311" s="362">
        <f t="shared" si="99"/>
        <v>3355.5</v>
      </c>
      <c r="O311" s="345"/>
      <c r="P311" s="395"/>
      <c r="Q311" s="395" t="s">
        <v>4366</v>
      </c>
      <c r="R311" s="402" t="s">
        <v>1017</v>
      </c>
      <c r="S311" s="371">
        <f t="shared" si="86"/>
        <v>2299.6</v>
      </c>
      <c r="T311" s="371">
        <v>2299.6</v>
      </c>
      <c r="U311" s="371">
        <v>1688.1000000000001</v>
      </c>
      <c r="V311" s="371"/>
      <c r="W311" s="371"/>
      <c r="X311" s="371">
        <f t="shared" si="87"/>
        <v>649.29999999999995</v>
      </c>
      <c r="Y311" s="371">
        <v>649.29999999999995</v>
      </c>
      <c r="Z311" s="371">
        <v>131</v>
      </c>
      <c r="AA311" s="371">
        <v>120</v>
      </c>
      <c r="AB311" s="371"/>
      <c r="AC311" s="371">
        <f t="shared" si="88"/>
        <v>2948.8999999999996</v>
      </c>
      <c r="AE311" s="395"/>
      <c r="AF311" s="395" t="s">
        <v>4366</v>
      </c>
      <c r="AG311" s="402" t="s">
        <v>1017</v>
      </c>
      <c r="AH311" s="371">
        <f t="shared" si="89"/>
        <v>2948.8999999999996</v>
      </c>
      <c r="AI311" s="368">
        <f t="shared" si="90"/>
        <v>2299.6</v>
      </c>
      <c r="AJ311" s="368">
        <f t="shared" si="91"/>
        <v>649.29999999999995</v>
      </c>
      <c r="AK311" s="368">
        <f t="shared" si="92"/>
        <v>3355.5</v>
      </c>
      <c r="AL311" s="368">
        <f t="shared" si="93"/>
        <v>1957.8</v>
      </c>
      <c r="AM311" s="371">
        <f t="shared" si="94"/>
        <v>1397.6999999999998</v>
      </c>
      <c r="AN311" s="368">
        <f t="shared" si="95"/>
        <v>406.60000000000036</v>
      </c>
      <c r="AO311" s="368">
        <f t="shared" si="95"/>
        <v>-341.79999999999995</v>
      </c>
      <c r="AP311" s="368">
        <f t="shared" si="95"/>
        <v>748.39999999999986</v>
      </c>
      <c r="AQ311" s="360">
        <f t="shared" si="96"/>
        <v>32.1</v>
      </c>
      <c r="AR311" s="372">
        <f t="shared" si="85"/>
        <v>1989.8999999999999</v>
      </c>
    </row>
    <row r="312" spans="1:44" ht="31.5" x14ac:dyDescent="0.25">
      <c r="A312" s="395"/>
      <c r="B312" s="395" t="s">
        <v>4366</v>
      </c>
      <c r="C312" s="402" t="s">
        <v>1018</v>
      </c>
      <c r="D312" s="362">
        <f t="shared" si="97"/>
        <v>7008.7</v>
      </c>
      <c r="E312" s="367">
        <v>7008.7</v>
      </c>
      <c r="F312" s="371">
        <v>5745</v>
      </c>
      <c r="G312" s="367"/>
      <c r="H312" s="371"/>
      <c r="I312" s="362">
        <f t="shared" si="98"/>
        <v>2972.3</v>
      </c>
      <c r="J312" s="371">
        <v>2374.5</v>
      </c>
      <c r="K312" s="371">
        <v>1229.2</v>
      </c>
      <c r="L312" s="371">
        <v>286</v>
      </c>
      <c r="M312" s="371">
        <v>597.79999999999995</v>
      </c>
      <c r="N312" s="362">
        <f t="shared" si="99"/>
        <v>9981</v>
      </c>
      <c r="O312" s="345"/>
      <c r="P312" s="395"/>
      <c r="Q312" s="395" t="s">
        <v>4366</v>
      </c>
      <c r="R312" s="402" t="s">
        <v>1018</v>
      </c>
      <c r="S312" s="371">
        <f t="shared" si="86"/>
        <v>4223.7</v>
      </c>
      <c r="T312" s="371">
        <v>4223.7</v>
      </c>
      <c r="U312" s="371">
        <v>3099.7</v>
      </c>
      <c r="V312" s="371"/>
      <c r="W312" s="371"/>
      <c r="X312" s="371">
        <f t="shared" si="87"/>
        <v>1011.3</v>
      </c>
      <c r="Y312" s="371">
        <v>1011.3</v>
      </c>
      <c r="Z312" s="371">
        <v>240.60000000000002</v>
      </c>
      <c r="AA312" s="371">
        <v>140</v>
      </c>
      <c r="AB312" s="371"/>
      <c r="AC312" s="371">
        <f t="shared" si="88"/>
        <v>5235</v>
      </c>
      <c r="AE312" s="395"/>
      <c r="AF312" s="395" t="s">
        <v>4366</v>
      </c>
      <c r="AG312" s="402" t="s">
        <v>1018</v>
      </c>
      <c r="AH312" s="371">
        <f t="shared" si="89"/>
        <v>5235</v>
      </c>
      <c r="AI312" s="368">
        <f t="shared" si="90"/>
        <v>4223.7</v>
      </c>
      <c r="AJ312" s="368">
        <f t="shared" si="91"/>
        <v>1011.3</v>
      </c>
      <c r="AK312" s="368">
        <f t="shared" si="92"/>
        <v>9981</v>
      </c>
      <c r="AL312" s="368">
        <f t="shared" si="93"/>
        <v>7008.7</v>
      </c>
      <c r="AM312" s="371">
        <f t="shared" si="94"/>
        <v>2972.3</v>
      </c>
      <c r="AN312" s="368">
        <f t="shared" si="95"/>
        <v>4746</v>
      </c>
      <c r="AO312" s="368">
        <f t="shared" si="95"/>
        <v>2785</v>
      </c>
      <c r="AP312" s="368">
        <f t="shared" si="95"/>
        <v>1961.0000000000002</v>
      </c>
      <c r="AQ312" s="360">
        <f t="shared" si="96"/>
        <v>114.9</v>
      </c>
      <c r="AR312" s="372">
        <f t="shared" si="85"/>
        <v>7123.5999999999995</v>
      </c>
    </row>
    <row r="313" spans="1:44" ht="31.5" x14ac:dyDescent="0.25">
      <c r="A313" s="395"/>
      <c r="B313" s="395" t="s">
        <v>4366</v>
      </c>
      <c r="C313" s="402" t="s">
        <v>1019</v>
      </c>
      <c r="D313" s="362">
        <f t="shared" si="97"/>
        <v>2506.6999999999998</v>
      </c>
      <c r="E313" s="367">
        <v>2506.6999999999998</v>
      </c>
      <c r="F313" s="371">
        <v>2054.6999999999998</v>
      </c>
      <c r="G313" s="367"/>
      <c r="H313" s="371"/>
      <c r="I313" s="362">
        <f t="shared" si="98"/>
        <v>1511.2</v>
      </c>
      <c r="J313" s="371">
        <v>1088.7</v>
      </c>
      <c r="K313" s="371">
        <v>439.6</v>
      </c>
      <c r="L313" s="371">
        <v>143.4</v>
      </c>
      <c r="M313" s="371">
        <v>422.5</v>
      </c>
      <c r="N313" s="362">
        <f t="shared" si="99"/>
        <v>4017.8999999999996</v>
      </c>
      <c r="O313" s="345"/>
      <c r="P313" s="395"/>
      <c r="Q313" s="395" t="s">
        <v>4366</v>
      </c>
      <c r="R313" s="402" t="s">
        <v>1019</v>
      </c>
      <c r="S313" s="371">
        <f t="shared" si="86"/>
        <v>1914.3</v>
      </c>
      <c r="T313" s="371">
        <v>1914.3</v>
      </c>
      <c r="U313" s="371">
        <v>1404.9</v>
      </c>
      <c r="V313" s="371"/>
      <c r="W313" s="371"/>
      <c r="X313" s="371">
        <f t="shared" si="87"/>
        <v>603.19999999999993</v>
      </c>
      <c r="Y313" s="371">
        <v>603.19999999999993</v>
      </c>
      <c r="Z313" s="371">
        <v>109.10000000000001</v>
      </c>
      <c r="AA313" s="371">
        <v>100</v>
      </c>
      <c r="AB313" s="371"/>
      <c r="AC313" s="371">
        <f t="shared" si="88"/>
        <v>2517.5</v>
      </c>
      <c r="AE313" s="395"/>
      <c r="AF313" s="395" t="s">
        <v>4366</v>
      </c>
      <c r="AG313" s="402" t="s">
        <v>1019</v>
      </c>
      <c r="AH313" s="371">
        <f t="shared" si="89"/>
        <v>2517.5</v>
      </c>
      <c r="AI313" s="368">
        <f t="shared" si="90"/>
        <v>1914.3</v>
      </c>
      <c r="AJ313" s="368">
        <f t="shared" si="91"/>
        <v>603.19999999999993</v>
      </c>
      <c r="AK313" s="368">
        <f t="shared" si="92"/>
        <v>4017.8999999999996</v>
      </c>
      <c r="AL313" s="368">
        <f t="shared" si="93"/>
        <v>2506.6999999999998</v>
      </c>
      <c r="AM313" s="371">
        <f t="shared" si="94"/>
        <v>1511.2</v>
      </c>
      <c r="AN313" s="368">
        <f t="shared" si="95"/>
        <v>1500.3999999999996</v>
      </c>
      <c r="AO313" s="368">
        <f t="shared" si="95"/>
        <v>592.39999999999986</v>
      </c>
      <c r="AP313" s="368">
        <f t="shared" si="95"/>
        <v>908.00000000000011</v>
      </c>
      <c r="AQ313" s="360">
        <f t="shared" si="96"/>
        <v>41.1</v>
      </c>
      <c r="AR313" s="372">
        <f t="shared" si="85"/>
        <v>2547.7999999999997</v>
      </c>
    </row>
    <row r="314" spans="1:44" ht="31.5" x14ac:dyDescent="0.25">
      <c r="A314" s="395"/>
      <c r="B314" s="395" t="s">
        <v>4366</v>
      </c>
      <c r="C314" s="402" t="s">
        <v>1020</v>
      </c>
      <c r="D314" s="362">
        <f t="shared" si="97"/>
        <v>2506.1999999999998</v>
      </c>
      <c r="E314" s="367">
        <v>2506.1999999999998</v>
      </c>
      <c r="F314" s="371">
        <v>2054.3000000000002</v>
      </c>
      <c r="G314" s="367"/>
      <c r="H314" s="371"/>
      <c r="I314" s="362">
        <f t="shared" si="98"/>
        <v>1551.5</v>
      </c>
      <c r="J314" s="371">
        <v>1115</v>
      </c>
      <c r="K314" s="371">
        <v>439.6</v>
      </c>
      <c r="L314" s="371">
        <v>169.1</v>
      </c>
      <c r="M314" s="371">
        <v>436.5</v>
      </c>
      <c r="N314" s="362">
        <f t="shared" si="99"/>
        <v>4057.7</v>
      </c>
      <c r="O314" s="345"/>
      <c r="P314" s="395"/>
      <c r="Q314" s="395" t="s">
        <v>4366</v>
      </c>
      <c r="R314" s="402" t="s">
        <v>1020</v>
      </c>
      <c r="S314" s="371">
        <f t="shared" si="86"/>
        <v>1976.1000000000001</v>
      </c>
      <c r="T314" s="371">
        <v>1976.1000000000001</v>
      </c>
      <c r="U314" s="371">
        <v>1450.5</v>
      </c>
      <c r="V314" s="371"/>
      <c r="W314" s="371"/>
      <c r="X314" s="371">
        <f t="shared" si="87"/>
        <v>642.79999999999995</v>
      </c>
      <c r="Y314" s="371">
        <v>642.79999999999995</v>
      </c>
      <c r="Z314" s="371">
        <v>112.70000000000002</v>
      </c>
      <c r="AA314" s="371">
        <v>100</v>
      </c>
      <c r="AB314" s="371"/>
      <c r="AC314" s="371">
        <f t="shared" si="88"/>
        <v>2618.9</v>
      </c>
      <c r="AE314" s="395"/>
      <c r="AF314" s="395" t="s">
        <v>4366</v>
      </c>
      <c r="AG314" s="402" t="s">
        <v>1020</v>
      </c>
      <c r="AH314" s="371">
        <f t="shared" si="89"/>
        <v>2618.9</v>
      </c>
      <c r="AI314" s="368">
        <f t="shared" si="90"/>
        <v>1976.1000000000001</v>
      </c>
      <c r="AJ314" s="368">
        <f t="shared" si="91"/>
        <v>642.79999999999995</v>
      </c>
      <c r="AK314" s="368">
        <f t="shared" si="92"/>
        <v>4057.7</v>
      </c>
      <c r="AL314" s="368">
        <f t="shared" si="93"/>
        <v>2506.1999999999998</v>
      </c>
      <c r="AM314" s="371">
        <f t="shared" si="94"/>
        <v>1551.5</v>
      </c>
      <c r="AN314" s="368">
        <f t="shared" si="95"/>
        <v>1438.7999999999997</v>
      </c>
      <c r="AO314" s="368">
        <f t="shared" si="95"/>
        <v>530.09999999999968</v>
      </c>
      <c r="AP314" s="368">
        <f t="shared" si="95"/>
        <v>908.7</v>
      </c>
      <c r="AQ314" s="360">
        <f t="shared" si="96"/>
        <v>41.1</v>
      </c>
      <c r="AR314" s="372">
        <f t="shared" si="85"/>
        <v>2547.2999999999997</v>
      </c>
    </row>
    <row r="315" spans="1:44" ht="31.5" x14ac:dyDescent="0.25">
      <c r="A315" s="395"/>
      <c r="B315" s="395" t="s">
        <v>4366</v>
      </c>
      <c r="C315" s="402" t="s">
        <v>1021</v>
      </c>
      <c r="D315" s="362">
        <f t="shared" si="97"/>
        <v>3623.4</v>
      </c>
      <c r="E315" s="367">
        <v>3623.4</v>
      </c>
      <c r="F315" s="371">
        <v>2970.1</v>
      </c>
      <c r="G315" s="367"/>
      <c r="H315" s="371"/>
      <c r="I315" s="362">
        <f t="shared" si="98"/>
        <v>2053.7000000000003</v>
      </c>
      <c r="J315" s="371">
        <v>1490.6000000000001</v>
      </c>
      <c r="K315" s="371">
        <v>635.6</v>
      </c>
      <c r="L315" s="371">
        <v>212.1</v>
      </c>
      <c r="M315" s="371">
        <v>563.1</v>
      </c>
      <c r="N315" s="362">
        <f t="shared" si="99"/>
        <v>5677.1</v>
      </c>
      <c r="O315" s="345"/>
      <c r="P315" s="395"/>
      <c r="Q315" s="395" t="s">
        <v>4366</v>
      </c>
      <c r="R315" s="402" t="s">
        <v>1021</v>
      </c>
      <c r="S315" s="371">
        <f t="shared" si="86"/>
        <v>2356.6999999999998</v>
      </c>
      <c r="T315" s="371">
        <v>2356.6999999999998</v>
      </c>
      <c r="U315" s="371">
        <v>1729.4</v>
      </c>
      <c r="V315" s="371"/>
      <c r="W315" s="371"/>
      <c r="X315" s="371">
        <f t="shared" si="87"/>
        <v>877.59999999999991</v>
      </c>
      <c r="Y315" s="371">
        <v>877.59999999999991</v>
      </c>
      <c r="Z315" s="371">
        <v>134.30000000000001</v>
      </c>
      <c r="AA315" s="371">
        <v>160</v>
      </c>
      <c r="AB315" s="371"/>
      <c r="AC315" s="371">
        <f t="shared" si="88"/>
        <v>3234.2999999999997</v>
      </c>
      <c r="AE315" s="395"/>
      <c r="AF315" s="395" t="s">
        <v>4366</v>
      </c>
      <c r="AG315" s="402" t="s">
        <v>1021</v>
      </c>
      <c r="AH315" s="371">
        <f t="shared" si="89"/>
        <v>3234.2999999999997</v>
      </c>
      <c r="AI315" s="368">
        <f t="shared" si="90"/>
        <v>2356.6999999999998</v>
      </c>
      <c r="AJ315" s="368">
        <f t="shared" si="91"/>
        <v>877.59999999999991</v>
      </c>
      <c r="AK315" s="368">
        <f t="shared" si="92"/>
        <v>5677.1</v>
      </c>
      <c r="AL315" s="368">
        <f t="shared" si="93"/>
        <v>3623.4</v>
      </c>
      <c r="AM315" s="371">
        <f t="shared" si="94"/>
        <v>2053.7000000000003</v>
      </c>
      <c r="AN315" s="368">
        <f t="shared" si="95"/>
        <v>2442.8000000000006</v>
      </c>
      <c r="AO315" s="368">
        <f t="shared" si="95"/>
        <v>1266.7000000000003</v>
      </c>
      <c r="AP315" s="368">
        <f t="shared" si="95"/>
        <v>1176.1000000000004</v>
      </c>
      <c r="AQ315" s="360">
        <f t="shared" si="96"/>
        <v>59.4</v>
      </c>
      <c r="AR315" s="372">
        <f t="shared" si="85"/>
        <v>3682.8</v>
      </c>
    </row>
    <row r="316" spans="1:44" ht="31.5" x14ac:dyDescent="0.25">
      <c r="A316" s="395"/>
      <c r="B316" s="395" t="s">
        <v>4366</v>
      </c>
      <c r="C316" s="402" t="s">
        <v>1022</v>
      </c>
      <c r="D316" s="362">
        <f t="shared" si="97"/>
        <v>3939.1</v>
      </c>
      <c r="E316" s="367">
        <v>3939.1</v>
      </c>
      <c r="F316" s="371">
        <v>3228.9</v>
      </c>
      <c r="G316" s="367"/>
      <c r="H316" s="371"/>
      <c r="I316" s="362">
        <f t="shared" si="98"/>
        <v>1898.1999999999998</v>
      </c>
      <c r="J316" s="371">
        <v>1500.6999999999998</v>
      </c>
      <c r="K316" s="371">
        <v>690.8</v>
      </c>
      <c r="L316" s="371">
        <v>243.9</v>
      </c>
      <c r="M316" s="371">
        <v>397.5</v>
      </c>
      <c r="N316" s="362">
        <f t="shared" si="99"/>
        <v>5837.2999999999993</v>
      </c>
      <c r="O316" s="345"/>
      <c r="P316" s="395"/>
      <c r="Q316" s="395" t="s">
        <v>4366</v>
      </c>
      <c r="R316" s="402" t="s">
        <v>1022</v>
      </c>
      <c r="S316" s="371">
        <f t="shared" si="86"/>
        <v>2517.9</v>
      </c>
      <c r="T316" s="371">
        <v>2517.9</v>
      </c>
      <c r="U316" s="371">
        <v>1848.1</v>
      </c>
      <c r="V316" s="371"/>
      <c r="W316" s="371"/>
      <c r="X316" s="371">
        <f t="shared" si="87"/>
        <v>885.4</v>
      </c>
      <c r="Y316" s="371">
        <v>885.4</v>
      </c>
      <c r="Z316" s="371">
        <v>143.5</v>
      </c>
      <c r="AA316" s="371">
        <v>140</v>
      </c>
      <c r="AB316" s="371"/>
      <c r="AC316" s="371">
        <f t="shared" si="88"/>
        <v>3403.3</v>
      </c>
      <c r="AE316" s="395"/>
      <c r="AF316" s="395" t="s">
        <v>4366</v>
      </c>
      <c r="AG316" s="402" t="s">
        <v>1022</v>
      </c>
      <c r="AH316" s="371">
        <f t="shared" si="89"/>
        <v>3403.3</v>
      </c>
      <c r="AI316" s="368">
        <f t="shared" si="90"/>
        <v>2517.9</v>
      </c>
      <c r="AJ316" s="368">
        <f t="shared" si="91"/>
        <v>885.4</v>
      </c>
      <c r="AK316" s="368">
        <f t="shared" si="92"/>
        <v>5837.2999999999993</v>
      </c>
      <c r="AL316" s="368">
        <f t="shared" si="93"/>
        <v>3939.1</v>
      </c>
      <c r="AM316" s="371">
        <f t="shared" si="94"/>
        <v>1898.1999999999998</v>
      </c>
      <c r="AN316" s="368">
        <f t="shared" si="95"/>
        <v>2433.9999999999991</v>
      </c>
      <c r="AO316" s="368">
        <f t="shared" si="95"/>
        <v>1421.1999999999998</v>
      </c>
      <c r="AP316" s="368">
        <f t="shared" si="95"/>
        <v>1012.7999999999998</v>
      </c>
      <c r="AQ316" s="360">
        <f t="shared" si="96"/>
        <v>64.599999999999994</v>
      </c>
      <c r="AR316" s="372">
        <f t="shared" si="85"/>
        <v>4003.7</v>
      </c>
    </row>
    <row r="317" spans="1:44" ht="31.5" x14ac:dyDescent="0.25">
      <c r="A317" s="395"/>
      <c r="B317" s="395" t="s">
        <v>4366</v>
      </c>
      <c r="C317" s="402" t="s">
        <v>1023</v>
      </c>
      <c r="D317" s="362">
        <f t="shared" si="97"/>
        <v>1544.3</v>
      </c>
      <c r="E317" s="367">
        <v>1544.3</v>
      </c>
      <c r="F317" s="371">
        <v>1265.9000000000001</v>
      </c>
      <c r="G317" s="367"/>
      <c r="H317" s="371"/>
      <c r="I317" s="362">
        <f t="shared" si="98"/>
        <v>1033</v>
      </c>
      <c r="J317" s="371">
        <v>831.5</v>
      </c>
      <c r="K317" s="371">
        <v>270.89999999999998</v>
      </c>
      <c r="L317" s="371">
        <v>108</v>
      </c>
      <c r="M317" s="371">
        <v>201.5</v>
      </c>
      <c r="N317" s="362">
        <f t="shared" si="99"/>
        <v>2577.3000000000002</v>
      </c>
      <c r="O317" s="345"/>
      <c r="P317" s="395"/>
      <c r="Q317" s="395" t="s">
        <v>4366</v>
      </c>
      <c r="R317" s="402" t="s">
        <v>1023</v>
      </c>
      <c r="S317" s="371">
        <f t="shared" si="86"/>
        <v>1848</v>
      </c>
      <c r="T317" s="371">
        <v>1848</v>
      </c>
      <c r="U317" s="371">
        <v>1356.6000000000001</v>
      </c>
      <c r="V317" s="371"/>
      <c r="W317" s="371"/>
      <c r="X317" s="371">
        <f t="shared" si="87"/>
        <v>591.4</v>
      </c>
      <c r="Y317" s="371">
        <v>591.4</v>
      </c>
      <c r="Z317" s="371">
        <v>105.30000000000001</v>
      </c>
      <c r="AA317" s="371">
        <v>75</v>
      </c>
      <c r="AB317" s="371"/>
      <c r="AC317" s="371">
        <f t="shared" si="88"/>
        <v>2439.4</v>
      </c>
      <c r="AE317" s="395"/>
      <c r="AF317" s="395" t="s">
        <v>4366</v>
      </c>
      <c r="AG317" s="402" t="s">
        <v>1023</v>
      </c>
      <c r="AH317" s="371">
        <f t="shared" si="89"/>
        <v>2439.4</v>
      </c>
      <c r="AI317" s="368">
        <f t="shared" si="90"/>
        <v>1848</v>
      </c>
      <c r="AJ317" s="368">
        <f t="shared" si="91"/>
        <v>591.4</v>
      </c>
      <c r="AK317" s="368">
        <f t="shared" si="92"/>
        <v>2577.3000000000002</v>
      </c>
      <c r="AL317" s="368">
        <f t="shared" si="93"/>
        <v>1544.3</v>
      </c>
      <c r="AM317" s="371">
        <f t="shared" si="94"/>
        <v>1033</v>
      </c>
      <c r="AN317" s="368">
        <f t="shared" si="95"/>
        <v>137.90000000000009</v>
      </c>
      <c r="AO317" s="368">
        <f t="shared" si="95"/>
        <v>-303.70000000000005</v>
      </c>
      <c r="AP317" s="368">
        <f t="shared" si="95"/>
        <v>441.6</v>
      </c>
      <c r="AQ317" s="360">
        <f t="shared" si="96"/>
        <v>25.3</v>
      </c>
      <c r="AR317" s="372">
        <f t="shared" si="85"/>
        <v>1569.6</v>
      </c>
    </row>
    <row r="318" spans="1:44" ht="31.5" x14ac:dyDescent="0.25">
      <c r="A318" s="395"/>
      <c r="B318" s="395" t="s">
        <v>4366</v>
      </c>
      <c r="C318" s="402" t="s">
        <v>1024</v>
      </c>
      <c r="D318" s="362">
        <f t="shared" si="97"/>
        <v>1679.3</v>
      </c>
      <c r="E318" s="367">
        <v>1679.3</v>
      </c>
      <c r="F318" s="371">
        <v>1376.5</v>
      </c>
      <c r="G318" s="367"/>
      <c r="H318" s="371"/>
      <c r="I318" s="362">
        <f t="shared" si="98"/>
        <v>1370.4</v>
      </c>
      <c r="J318" s="371">
        <v>913.6</v>
      </c>
      <c r="K318" s="371">
        <v>294.60000000000002</v>
      </c>
      <c r="L318" s="371">
        <v>132.4</v>
      </c>
      <c r="M318" s="371">
        <v>456.8</v>
      </c>
      <c r="N318" s="362">
        <f t="shared" si="99"/>
        <v>3049.7</v>
      </c>
      <c r="O318" s="345"/>
      <c r="P318" s="395"/>
      <c r="Q318" s="395" t="s">
        <v>4366</v>
      </c>
      <c r="R318" s="402" t="s">
        <v>1024</v>
      </c>
      <c r="S318" s="371">
        <f t="shared" si="86"/>
        <v>2114.8999999999996</v>
      </c>
      <c r="T318" s="371">
        <v>2114.8999999999996</v>
      </c>
      <c r="U318" s="371">
        <v>1552.5</v>
      </c>
      <c r="V318" s="371"/>
      <c r="W318" s="371"/>
      <c r="X318" s="371">
        <f t="shared" si="87"/>
        <v>660.9</v>
      </c>
      <c r="Y318" s="371">
        <v>660.9</v>
      </c>
      <c r="Z318" s="371">
        <v>120.50000000000001</v>
      </c>
      <c r="AA318" s="371">
        <v>95</v>
      </c>
      <c r="AB318" s="371"/>
      <c r="AC318" s="371">
        <f t="shared" si="88"/>
        <v>2775.7999999999997</v>
      </c>
      <c r="AE318" s="395"/>
      <c r="AF318" s="395" t="s">
        <v>4366</v>
      </c>
      <c r="AG318" s="402" t="s">
        <v>1024</v>
      </c>
      <c r="AH318" s="371">
        <f t="shared" si="89"/>
        <v>2775.7999999999997</v>
      </c>
      <c r="AI318" s="368">
        <f t="shared" si="90"/>
        <v>2114.8999999999996</v>
      </c>
      <c r="AJ318" s="368">
        <f t="shared" si="91"/>
        <v>660.9</v>
      </c>
      <c r="AK318" s="368">
        <f t="shared" si="92"/>
        <v>3049.7</v>
      </c>
      <c r="AL318" s="368">
        <f t="shared" si="93"/>
        <v>1679.3</v>
      </c>
      <c r="AM318" s="371">
        <f t="shared" si="94"/>
        <v>1370.4</v>
      </c>
      <c r="AN318" s="368">
        <f t="shared" si="95"/>
        <v>273.90000000000009</v>
      </c>
      <c r="AO318" s="368">
        <f t="shared" si="95"/>
        <v>-435.59999999999968</v>
      </c>
      <c r="AP318" s="368">
        <f t="shared" si="95"/>
        <v>709.50000000000011</v>
      </c>
      <c r="AQ318" s="360">
        <f t="shared" si="96"/>
        <v>27.5</v>
      </c>
      <c r="AR318" s="372">
        <f t="shared" si="85"/>
        <v>1706.8</v>
      </c>
    </row>
    <row r="319" spans="1:44" ht="31.5" x14ac:dyDescent="0.25">
      <c r="A319" s="395"/>
      <c r="B319" s="395" t="s">
        <v>4366</v>
      </c>
      <c r="C319" s="402" t="s">
        <v>1025</v>
      </c>
      <c r="D319" s="362">
        <f t="shared" si="97"/>
        <v>2472.5</v>
      </c>
      <c r="E319" s="367">
        <v>2472.5</v>
      </c>
      <c r="F319" s="371">
        <v>2026.7</v>
      </c>
      <c r="G319" s="367"/>
      <c r="H319" s="371"/>
      <c r="I319" s="362">
        <f t="shared" si="98"/>
        <v>1492.8000000000002</v>
      </c>
      <c r="J319" s="371">
        <v>1057.6000000000001</v>
      </c>
      <c r="K319" s="371">
        <v>433.6</v>
      </c>
      <c r="L319" s="371">
        <v>108.2</v>
      </c>
      <c r="M319" s="371">
        <v>435.2</v>
      </c>
      <c r="N319" s="362">
        <f t="shared" si="99"/>
        <v>3965.3</v>
      </c>
      <c r="O319" s="345"/>
      <c r="P319" s="395"/>
      <c r="Q319" s="395" t="s">
        <v>4366</v>
      </c>
      <c r="R319" s="402" t="s">
        <v>1025</v>
      </c>
      <c r="S319" s="371">
        <f t="shared" si="86"/>
        <v>2028</v>
      </c>
      <c r="T319" s="371">
        <v>2028</v>
      </c>
      <c r="U319" s="371">
        <v>1488.8</v>
      </c>
      <c r="V319" s="371"/>
      <c r="W319" s="371"/>
      <c r="X319" s="371">
        <f t="shared" si="87"/>
        <v>646.90000000000009</v>
      </c>
      <c r="Y319" s="371">
        <v>646.90000000000009</v>
      </c>
      <c r="Z319" s="371">
        <v>115.6</v>
      </c>
      <c r="AA319" s="371">
        <v>75</v>
      </c>
      <c r="AB319" s="371"/>
      <c r="AC319" s="371">
        <f t="shared" si="88"/>
        <v>2674.9</v>
      </c>
      <c r="AE319" s="395"/>
      <c r="AF319" s="395" t="s">
        <v>4366</v>
      </c>
      <c r="AG319" s="402" t="s">
        <v>1025</v>
      </c>
      <c r="AH319" s="371">
        <f t="shared" si="89"/>
        <v>2674.9</v>
      </c>
      <c r="AI319" s="368">
        <f t="shared" si="90"/>
        <v>2028</v>
      </c>
      <c r="AJ319" s="368">
        <f t="shared" si="91"/>
        <v>646.90000000000009</v>
      </c>
      <c r="AK319" s="368">
        <f t="shared" si="92"/>
        <v>3965.3</v>
      </c>
      <c r="AL319" s="368">
        <f t="shared" si="93"/>
        <v>2472.5</v>
      </c>
      <c r="AM319" s="371">
        <f t="shared" si="94"/>
        <v>1492.8000000000002</v>
      </c>
      <c r="AN319" s="368">
        <f t="shared" si="95"/>
        <v>1290.4000000000001</v>
      </c>
      <c r="AO319" s="368">
        <f t="shared" si="95"/>
        <v>444.5</v>
      </c>
      <c r="AP319" s="368">
        <f t="shared" si="95"/>
        <v>845.90000000000009</v>
      </c>
      <c r="AQ319" s="360">
        <f t="shared" si="96"/>
        <v>40.5</v>
      </c>
      <c r="AR319" s="372">
        <f t="shared" si="85"/>
        <v>2513</v>
      </c>
    </row>
    <row r="320" spans="1:44" ht="31.5" x14ac:dyDescent="0.25">
      <c r="A320" s="395"/>
      <c r="B320" s="395" t="s">
        <v>4366</v>
      </c>
      <c r="C320" s="402" t="s">
        <v>1026</v>
      </c>
      <c r="D320" s="362">
        <f t="shared" si="97"/>
        <v>1611.8</v>
      </c>
      <c r="E320" s="367">
        <v>1611.8</v>
      </c>
      <c r="F320" s="371">
        <v>1321.3</v>
      </c>
      <c r="G320" s="367"/>
      <c r="H320" s="371"/>
      <c r="I320" s="362">
        <f t="shared" si="98"/>
        <v>1327.8</v>
      </c>
      <c r="J320" s="371">
        <v>891.3</v>
      </c>
      <c r="K320" s="371">
        <v>282.7</v>
      </c>
      <c r="L320" s="371">
        <v>122.1</v>
      </c>
      <c r="M320" s="371">
        <v>436.5</v>
      </c>
      <c r="N320" s="362">
        <f t="shared" si="99"/>
        <v>2939.6</v>
      </c>
      <c r="O320" s="345"/>
      <c r="P320" s="395"/>
      <c r="Q320" s="395" t="s">
        <v>4366</v>
      </c>
      <c r="R320" s="402" t="s">
        <v>1026</v>
      </c>
      <c r="S320" s="371">
        <f t="shared" si="86"/>
        <v>2122.3000000000002</v>
      </c>
      <c r="T320" s="371">
        <v>2122.3000000000002</v>
      </c>
      <c r="U320" s="371">
        <v>1557.8</v>
      </c>
      <c r="V320" s="371"/>
      <c r="W320" s="371"/>
      <c r="X320" s="371">
        <f t="shared" si="87"/>
        <v>658.59999999999991</v>
      </c>
      <c r="Y320" s="371">
        <v>658.59999999999991</v>
      </c>
      <c r="Z320" s="371">
        <v>121.00000000000001</v>
      </c>
      <c r="AA320" s="371">
        <v>100</v>
      </c>
      <c r="AB320" s="371"/>
      <c r="AC320" s="371">
        <f t="shared" si="88"/>
        <v>2780.9</v>
      </c>
      <c r="AE320" s="395"/>
      <c r="AF320" s="395" t="s">
        <v>4366</v>
      </c>
      <c r="AG320" s="402" t="s">
        <v>1026</v>
      </c>
      <c r="AH320" s="371">
        <f t="shared" si="89"/>
        <v>2780.9</v>
      </c>
      <c r="AI320" s="368">
        <f t="shared" si="90"/>
        <v>2122.3000000000002</v>
      </c>
      <c r="AJ320" s="368">
        <f t="shared" si="91"/>
        <v>658.59999999999991</v>
      </c>
      <c r="AK320" s="368">
        <f t="shared" si="92"/>
        <v>2939.6</v>
      </c>
      <c r="AL320" s="368">
        <f t="shared" si="93"/>
        <v>1611.8</v>
      </c>
      <c r="AM320" s="371">
        <f t="shared" si="94"/>
        <v>1327.8</v>
      </c>
      <c r="AN320" s="368">
        <f t="shared" si="95"/>
        <v>158.69999999999982</v>
      </c>
      <c r="AO320" s="368">
        <f t="shared" si="95"/>
        <v>-510.50000000000023</v>
      </c>
      <c r="AP320" s="368">
        <f t="shared" si="95"/>
        <v>669.2</v>
      </c>
      <c r="AQ320" s="360">
        <f t="shared" si="96"/>
        <v>26.4</v>
      </c>
      <c r="AR320" s="372">
        <f t="shared" si="85"/>
        <v>1638.2</v>
      </c>
    </row>
    <row r="321" spans="1:44" ht="31.5" x14ac:dyDescent="0.25">
      <c r="A321" s="395"/>
      <c r="B321" s="395" t="s">
        <v>4366</v>
      </c>
      <c r="C321" s="402" t="s">
        <v>1027</v>
      </c>
      <c r="D321" s="362">
        <f t="shared" si="97"/>
        <v>2062.9</v>
      </c>
      <c r="E321" s="367">
        <v>2062.9</v>
      </c>
      <c r="F321" s="371">
        <v>1691</v>
      </c>
      <c r="G321" s="367"/>
      <c r="H321" s="371"/>
      <c r="I321" s="362">
        <f t="shared" si="98"/>
        <v>1427.2</v>
      </c>
      <c r="J321" s="371">
        <v>971</v>
      </c>
      <c r="K321" s="371">
        <v>361.8</v>
      </c>
      <c r="L321" s="371">
        <v>109.1</v>
      </c>
      <c r="M321" s="371">
        <v>456.2</v>
      </c>
      <c r="N321" s="362">
        <f t="shared" si="99"/>
        <v>3490.1000000000004</v>
      </c>
      <c r="O321" s="345"/>
      <c r="P321" s="395"/>
      <c r="Q321" s="395" t="s">
        <v>4366</v>
      </c>
      <c r="R321" s="402" t="s">
        <v>1027</v>
      </c>
      <c r="S321" s="371">
        <f t="shared" si="86"/>
        <v>2132.3000000000002</v>
      </c>
      <c r="T321" s="371">
        <v>2132.3000000000002</v>
      </c>
      <c r="U321" s="371">
        <v>1564.9</v>
      </c>
      <c r="V321" s="371"/>
      <c r="W321" s="371"/>
      <c r="X321" s="371">
        <f t="shared" si="87"/>
        <v>654.80000000000007</v>
      </c>
      <c r="Y321" s="371">
        <v>654.80000000000007</v>
      </c>
      <c r="Z321" s="371">
        <v>121.5</v>
      </c>
      <c r="AA321" s="371">
        <v>95</v>
      </c>
      <c r="AB321" s="371"/>
      <c r="AC321" s="371">
        <f t="shared" si="88"/>
        <v>2787.1000000000004</v>
      </c>
      <c r="AE321" s="395"/>
      <c r="AF321" s="395" t="s">
        <v>4366</v>
      </c>
      <c r="AG321" s="402" t="s">
        <v>1027</v>
      </c>
      <c r="AH321" s="371">
        <f t="shared" si="89"/>
        <v>2787.1000000000004</v>
      </c>
      <c r="AI321" s="368">
        <f t="shared" si="90"/>
        <v>2132.3000000000002</v>
      </c>
      <c r="AJ321" s="368">
        <f t="shared" si="91"/>
        <v>654.80000000000007</v>
      </c>
      <c r="AK321" s="368">
        <f t="shared" si="92"/>
        <v>3490.1000000000004</v>
      </c>
      <c r="AL321" s="368">
        <f t="shared" si="93"/>
        <v>2062.9</v>
      </c>
      <c r="AM321" s="371">
        <f t="shared" si="94"/>
        <v>1427.2</v>
      </c>
      <c r="AN321" s="368">
        <f t="shared" si="95"/>
        <v>703</v>
      </c>
      <c r="AO321" s="368">
        <f t="shared" si="95"/>
        <v>-69.400000000000091</v>
      </c>
      <c r="AP321" s="368">
        <f t="shared" si="95"/>
        <v>772.4</v>
      </c>
      <c r="AQ321" s="360">
        <f t="shared" si="96"/>
        <v>33.799999999999997</v>
      </c>
      <c r="AR321" s="372">
        <f t="shared" si="85"/>
        <v>2096.7000000000003</v>
      </c>
    </row>
    <row r="322" spans="1:44" ht="31.5" customHeight="1" x14ac:dyDescent="0.25">
      <c r="A322" s="395"/>
      <c r="B322" s="395" t="s">
        <v>4366</v>
      </c>
      <c r="C322" s="402" t="s">
        <v>1028</v>
      </c>
      <c r="D322" s="362">
        <f t="shared" si="97"/>
        <v>2438.6999999999998</v>
      </c>
      <c r="E322" s="367">
        <v>2438.6999999999998</v>
      </c>
      <c r="F322" s="371">
        <v>1998.9</v>
      </c>
      <c r="G322" s="367"/>
      <c r="H322" s="371"/>
      <c r="I322" s="362">
        <f t="shared" si="98"/>
        <v>1619.8</v>
      </c>
      <c r="J322" s="371">
        <v>1059.5</v>
      </c>
      <c r="K322" s="371">
        <v>427.8</v>
      </c>
      <c r="L322" s="371">
        <v>121.4</v>
      </c>
      <c r="M322" s="371">
        <v>560.29999999999995</v>
      </c>
      <c r="N322" s="362">
        <f t="shared" si="99"/>
        <v>4058.5</v>
      </c>
      <c r="O322" s="345"/>
      <c r="P322" s="395"/>
      <c r="Q322" s="395" t="s">
        <v>4366</v>
      </c>
      <c r="R322" s="402" t="s">
        <v>1028</v>
      </c>
      <c r="S322" s="371">
        <f t="shared" si="86"/>
        <v>2067.5</v>
      </c>
      <c r="T322" s="371">
        <v>2067.5</v>
      </c>
      <c r="U322" s="371">
        <v>1517.5</v>
      </c>
      <c r="V322" s="371"/>
      <c r="W322" s="371"/>
      <c r="X322" s="371">
        <f t="shared" si="87"/>
        <v>633.4</v>
      </c>
      <c r="Y322" s="371">
        <v>633.4</v>
      </c>
      <c r="Z322" s="371">
        <v>117.79999999999998</v>
      </c>
      <c r="AA322" s="371">
        <v>95</v>
      </c>
      <c r="AB322" s="371"/>
      <c r="AC322" s="371">
        <f t="shared" si="88"/>
        <v>2700.9</v>
      </c>
      <c r="AE322" s="395"/>
      <c r="AF322" s="395" t="s">
        <v>4366</v>
      </c>
      <c r="AG322" s="402" t="s">
        <v>1028</v>
      </c>
      <c r="AH322" s="371">
        <f t="shared" si="89"/>
        <v>2700.9</v>
      </c>
      <c r="AI322" s="368">
        <f t="shared" si="90"/>
        <v>2067.5</v>
      </c>
      <c r="AJ322" s="368">
        <f t="shared" si="91"/>
        <v>633.4</v>
      </c>
      <c r="AK322" s="368">
        <f t="shared" si="92"/>
        <v>4058.5</v>
      </c>
      <c r="AL322" s="368">
        <f t="shared" si="93"/>
        <v>2438.6999999999998</v>
      </c>
      <c r="AM322" s="371">
        <f t="shared" si="94"/>
        <v>1619.8</v>
      </c>
      <c r="AN322" s="368">
        <f t="shared" si="95"/>
        <v>1357.6</v>
      </c>
      <c r="AO322" s="368">
        <f t="shared" si="95"/>
        <v>371.19999999999982</v>
      </c>
      <c r="AP322" s="368">
        <f t="shared" si="95"/>
        <v>986.4</v>
      </c>
      <c r="AQ322" s="360">
        <f t="shared" si="96"/>
        <v>40</v>
      </c>
      <c r="AR322" s="372">
        <f t="shared" si="85"/>
        <v>2478.6999999999998</v>
      </c>
    </row>
    <row r="323" spans="1:44" ht="31.5" customHeight="1" x14ac:dyDescent="0.25">
      <c r="A323" s="395"/>
      <c r="B323" s="395" t="s">
        <v>4366</v>
      </c>
      <c r="C323" s="402" t="s">
        <v>1029</v>
      </c>
      <c r="D323" s="362">
        <f t="shared" si="97"/>
        <v>2025.3</v>
      </c>
      <c r="E323" s="367">
        <v>2025.3</v>
      </c>
      <c r="F323" s="371">
        <v>1660.2</v>
      </c>
      <c r="G323" s="367"/>
      <c r="H323" s="371"/>
      <c r="I323" s="362">
        <f t="shared" si="98"/>
        <v>1414.8999999999999</v>
      </c>
      <c r="J323" s="371">
        <v>995.09999999999991</v>
      </c>
      <c r="K323" s="371">
        <v>355.2</v>
      </c>
      <c r="L323" s="371">
        <v>144.1</v>
      </c>
      <c r="M323" s="371">
        <v>419.8</v>
      </c>
      <c r="N323" s="362">
        <f t="shared" si="99"/>
        <v>3440.2</v>
      </c>
      <c r="O323" s="345"/>
      <c r="P323" s="395"/>
      <c r="Q323" s="395" t="s">
        <v>4366</v>
      </c>
      <c r="R323" s="402" t="s">
        <v>1029</v>
      </c>
      <c r="S323" s="371">
        <f t="shared" si="86"/>
        <v>2203.5</v>
      </c>
      <c r="T323" s="371">
        <v>2203.5</v>
      </c>
      <c r="U323" s="371">
        <v>1617.6</v>
      </c>
      <c r="V323" s="371"/>
      <c r="W323" s="371"/>
      <c r="X323" s="371">
        <f t="shared" si="87"/>
        <v>647.5</v>
      </c>
      <c r="Y323" s="371">
        <v>647.5</v>
      </c>
      <c r="Z323" s="371">
        <v>125.6</v>
      </c>
      <c r="AA323" s="371">
        <v>170</v>
      </c>
      <c r="AB323" s="371"/>
      <c r="AC323" s="371">
        <f t="shared" si="88"/>
        <v>2851</v>
      </c>
      <c r="AE323" s="395"/>
      <c r="AF323" s="395" t="s">
        <v>4366</v>
      </c>
      <c r="AG323" s="402" t="s">
        <v>1029</v>
      </c>
      <c r="AH323" s="371">
        <f t="shared" si="89"/>
        <v>2851</v>
      </c>
      <c r="AI323" s="368">
        <f t="shared" si="90"/>
        <v>2203.5</v>
      </c>
      <c r="AJ323" s="368">
        <f t="shared" si="91"/>
        <v>647.5</v>
      </c>
      <c r="AK323" s="368">
        <f t="shared" si="92"/>
        <v>3440.2</v>
      </c>
      <c r="AL323" s="368">
        <f t="shared" si="93"/>
        <v>2025.3</v>
      </c>
      <c r="AM323" s="371">
        <f t="shared" si="94"/>
        <v>1414.8999999999999</v>
      </c>
      <c r="AN323" s="368">
        <f t="shared" si="95"/>
        <v>589.19999999999982</v>
      </c>
      <c r="AO323" s="368">
        <f t="shared" si="95"/>
        <v>-178.20000000000005</v>
      </c>
      <c r="AP323" s="368">
        <f t="shared" si="95"/>
        <v>767.39999999999986</v>
      </c>
      <c r="AQ323" s="360">
        <f t="shared" si="96"/>
        <v>33.200000000000003</v>
      </c>
      <c r="AR323" s="372">
        <f t="shared" ref="AR323:AR386" si="100">E323+AQ323</f>
        <v>2058.5</v>
      </c>
    </row>
    <row r="324" spans="1:44" ht="31.5" x14ac:dyDescent="0.25">
      <c r="A324" s="395"/>
      <c r="B324" s="395" t="s">
        <v>4366</v>
      </c>
      <c r="C324" s="402" t="s">
        <v>1030</v>
      </c>
      <c r="D324" s="362">
        <f t="shared" si="97"/>
        <v>4995</v>
      </c>
      <c r="E324" s="367">
        <v>4995</v>
      </c>
      <c r="F324" s="371">
        <v>4094.4</v>
      </c>
      <c r="G324" s="367"/>
      <c r="H324" s="371"/>
      <c r="I324" s="362">
        <f t="shared" si="98"/>
        <v>2421</v>
      </c>
      <c r="J324" s="371">
        <v>1858.6999999999998</v>
      </c>
      <c r="K324" s="371">
        <v>876.1</v>
      </c>
      <c r="L324" s="371">
        <v>292.7</v>
      </c>
      <c r="M324" s="371">
        <v>562.29999999999995</v>
      </c>
      <c r="N324" s="362">
        <f t="shared" si="99"/>
        <v>7416</v>
      </c>
      <c r="O324" s="345"/>
      <c r="P324" s="395"/>
      <c r="Q324" s="395" t="s">
        <v>4366</v>
      </c>
      <c r="R324" s="402" t="s">
        <v>1030</v>
      </c>
      <c r="S324" s="371">
        <f t="shared" ref="S324:S387" si="101">T324+W324</f>
        <v>3587.7000000000003</v>
      </c>
      <c r="T324" s="371">
        <v>3587.7000000000003</v>
      </c>
      <c r="U324" s="371">
        <v>2633.1000000000004</v>
      </c>
      <c r="V324" s="371"/>
      <c r="W324" s="371"/>
      <c r="X324" s="371">
        <f t="shared" ref="X324:X387" si="102">Y324+AB324</f>
        <v>968.69999999999993</v>
      </c>
      <c r="Y324" s="371">
        <v>968.69999999999993</v>
      </c>
      <c r="Z324" s="371">
        <v>204.39999999999998</v>
      </c>
      <c r="AA324" s="371">
        <v>150</v>
      </c>
      <c r="AB324" s="371"/>
      <c r="AC324" s="371">
        <f t="shared" ref="AC324:AC387" si="103">S324+X324</f>
        <v>4556.4000000000005</v>
      </c>
      <c r="AE324" s="395"/>
      <c r="AF324" s="395" t="s">
        <v>4366</v>
      </c>
      <c r="AG324" s="402" t="s">
        <v>1030</v>
      </c>
      <c r="AH324" s="371">
        <f t="shared" ref="AH324:AH387" si="104">AC324</f>
        <v>4556.4000000000005</v>
      </c>
      <c r="AI324" s="368">
        <f t="shared" ref="AI324:AI387" si="105">S324</f>
        <v>3587.7000000000003</v>
      </c>
      <c r="AJ324" s="368">
        <f t="shared" ref="AJ324:AJ387" si="106">X324</f>
        <v>968.69999999999993</v>
      </c>
      <c r="AK324" s="368">
        <f t="shared" ref="AK324:AK387" si="107">N324</f>
        <v>7416</v>
      </c>
      <c r="AL324" s="368">
        <f t="shared" ref="AL324:AL387" si="108">D324</f>
        <v>4995</v>
      </c>
      <c r="AM324" s="371">
        <f t="shared" ref="AM324:AM387" si="109">I324</f>
        <v>2421</v>
      </c>
      <c r="AN324" s="368">
        <f t="shared" ref="AN324:AP387" si="110">AK324-AH324</f>
        <v>2859.5999999999995</v>
      </c>
      <c r="AO324" s="368">
        <f t="shared" si="110"/>
        <v>1407.2999999999997</v>
      </c>
      <c r="AP324" s="368">
        <f t="shared" si="110"/>
        <v>1452.3000000000002</v>
      </c>
      <c r="AQ324" s="360">
        <f t="shared" ref="AQ324:AQ387" si="111">ROUND(F324*0.02,1)</f>
        <v>81.900000000000006</v>
      </c>
      <c r="AR324" s="372">
        <f t="shared" si="100"/>
        <v>5076.8999999999996</v>
      </c>
    </row>
    <row r="325" spans="1:44" ht="31.5" x14ac:dyDescent="0.25">
      <c r="A325" s="395"/>
      <c r="B325" s="395" t="s">
        <v>4366</v>
      </c>
      <c r="C325" s="402" t="s">
        <v>1031</v>
      </c>
      <c r="D325" s="362">
        <f t="shared" si="97"/>
        <v>2059</v>
      </c>
      <c r="E325" s="367">
        <v>2059</v>
      </c>
      <c r="F325" s="371">
        <v>1687.8</v>
      </c>
      <c r="G325" s="367"/>
      <c r="H325" s="371"/>
      <c r="I325" s="362">
        <f t="shared" si="98"/>
        <v>1374.5</v>
      </c>
      <c r="J325" s="371">
        <v>996</v>
      </c>
      <c r="K325" s="371">
        <v>361.2</v>
      </c>
      <c r="L325" s="371">
        <v>141.5</v>
      </c>
      <c r="M325" s="371">
        <v>378.5</v>
      </c>
      <c r="N325" s="362">
        <f t="shared" si="99"/>
        <v>3433.5</v>
      </c>
      <c r="O325" s="345"/>
      <c r="P325" s="395"/>
      <c r="Q325" s="395" t="s">
        <v>4366</v>
      </c>
      <c r="R325" s="402" t="s">
        <v>1031</v>
      </c>
      <c r="S325" s="371">
        <f t="shared" si="101"/>
        <v>1986.4</v>
      </c>
      <c r="T325" s="371">
        <v>1986.4</v>
      </c>
      <c r="U325" s="371">
        <v>1457.8</v>
      </c>
      <c r="V325" s="371"/>
      <c r="W325" s="371"/>
      <c r="X325" s="371">
        <f t="shared" si="102"/>
        <v>620.5</v>
      </c>
      <c r="Y325" s="371">
        <v>620.5</v>
      </c>
      <c r="Z325" s="371">
        <v>113.2</v>
      </c>
      <c r="AA325" s="371">
        <v>95</v>
      </c>
      <c r="AB325" s="371"/>
      <c r="AC325" s="371">
        <f t="shared" si="103"/>
        <v>2606.9</v>
      </c>
      <c r="AE325" s="395"/>
      <c r="AF325" s="395" t="s">
        <v>4366</v>
      </c>
      <c r="AG325" s="402" t="s">
        <v>1031</v>
      </c>
      <c r="AH325" s="371">
        <f t="shared" si="104"/>
        <v>2606.9</v>
      </c>
      <c r="AI325" s="368">
        <f t="shared" si="105"/>
        <v>1986.4</v>
      </c>
      <c r="AJ325" s="368">
        <f t="shared" si="106"/>
        <v>620.5</v>
      </c>
      <c r="AK325" s="368">
        <f t="shared" si="107"/>
        <v>3433.5</v>
      </c>
      <c r="AL325" s="368">
        <f t="shared" si="108"/>
        <v>2059</v>
      </c>
      <c r="AM325" s="371">
        <f t="shared" si="109"/>
        <v>1374.5</v>
      </c>
      <c r="AN325" s="368">
        <f t="shared" si="110"/>
        <v>826.59999999999991</v>
      </c>
      <c r="AO325" s="368">
        <f t="shared" si="110"/>
        <v>72.599999999999909</v>
      </c>
      <c r="AP325" s="368">
        <f t="shared" si="110"/>
        <v>754</v>
      </c>
      <c r="AQ325" s="360">
        <f t="shared" si="111"/>
        <v>33.799999999999997</v>
      </c>
      <c r="AR325" s="372">
        <f t="shared" si="100"/>
        <v>2092.8000000000002</v>
      </c>
    </row>
    <row r="326" spans="1:44" ht="31.5" x14ac:dyDescent="0.25">
      <c r="A326" s="395"/>
      <c r="B326" s="395" t="s">
        <v>4366</v>
      </c>
      <c r="C326" s="402" t="s">
        <v>793</v>
      </c>
      <c r="D326" s="362">
        <f t="shared" si="97"/>
        <v>2142.9</v>
      </c>
      <c r="E326" s="367">
        <v>2142.9</v>
      </c>
      <c r="F326" s="371">
        <v>1756.6</v>
      </c>
      <c r="G326" s="367"/>
      <c r="H326" s="371"/>
      <c r="I326" s="362">
        <f t="shared" si="98"/>
        <v>871.10000000000014</v>
      </c>
      <c r="J326" s="371">
        <v>806.00000000000011</v>
      </c>
      <c r="K326" s="371">
        <v>375.6</v>
      </c>
      <c r="L326" s="371">
        <v>71.400000000000006</v>
      </c>
      <c r="M326" s="371">
        <v>65.099999999999994</v>
      </c>
      <c r="N326" s="362">
        <f t="shared" si="99"/>
        <v>3014</v>
      </c>
      <c r="O326" s="345"/>
      <c r="P326" s="395"/>
      <c r="Q326" s="395" t="s">
        <v>4366</v>
      </c>
      <c r="R326" s="402" t="s">
        <v>793</v>
      </c>
      <c r="S326" s="371">
        <f t="shared" si="101"/>
        <v>1659.8000000000002</v>
      </c>
      <c r="T326" s="371">
        <v>1659.8000000000002</v>
      </c>
      <c r="U326" s="371">
        <v>1218.2</v>
      </c>
      <c r="V326" s="371"/>
      <c r="W326" s="371"/>
      <c r="X326" s="371">
        <f t="shared" si="102"/>
        <v>376.20000000000005</v>
      </c>
      <c r="Y326" s="371">
        <v>376.20000000000005</v>
      </c>
      <c r="Z326" s="371">
        <v>94.5</v>
      </c>
      <c r="AA326" s="371">
        <v>78.3</v>
      </c>
      <c r="AB326" s="371"/>
      <c r="AC326" s="371">
        <f t="shared" si="103"/>
        <v>2036.0000000000002</v>
      </c>
      <c r="AE326" s="395"/>
      <c r="AF326" s="395" t="s">
        <v>4366</v>
      </c>
      <c r="AG326" s="402" t="s">
        <v>793</v>
      </c>
      <c r="AH326" s="371">
        <f t="shared" si="104"/>
        <v>2036.0000000000002</v>
      </c>
      <c r="AI326" s="368">
        <f t="shared" si="105"/>
        <v>1659.8000000000002</v>
      </c>
      <c r="AJ326" s="368">
        <f t="shared" si="106"/>
        <v>376.20000000000005</v>
      </c>
      <c r="AK326" s="368">
        <f t="shared" si="107"/>
        <v>3014</v>
      </c>
      <c r="AL326" s="368">
        <f t="shared" si="108"/>
        <v>2142.9</v>
      </c>
      <c r="AM326" s="371">
        <f t="shared" si="109"/>
        <v>871.10000000000014</v>
      </c>
      <c r="AN326" s="368">
        <f t="shared" si="110"/>
        <v>977.99999999999977</v>
      </c>
      <c r="AO326" s="368">
        <f t="shared" si="110"/>
        <v>483.09999999999991</v>
      </c>
      <c r="AP326" s="368">
        <f t="shared" si="110"/>
        <v>494.90000000000009</v>
      </c>
      <c r="AQ326" s="360">
        <f t="shared" si="111"/>
        <v>35.1</v>
      </c>
      <c r="AR326" s="372">
        <f t="shared" si="100"/>
        <v>2178</v>
      </c>
    </row>
    <row r="327" spans="1:44" ht="31.5" x14ac:dyDescent="0.25">
      <c r="A327" s="395"/>
      <c r="B327" s="395" t="s">
        <v>4366</v>
      </c>
      <c r="C327" s="402" t="s">
        <v>794</v>
      </c>
      <c r="D327" s="362">
        <f t="shared" si="97"/>
        <v>1270.9000000000001</v>
      </c>
      <c r="E327" s="367">
        <v>1270.9000000000001</v>
      </c>
      <c r="F327" s="371">
        <v>1041.7</v>
      </c>
      <c r="G327" s="367"/>
      <c r="H327" s="371"/>
      <c r="I327" s="362">
        <f t="shared" si="98"/>
        <v>521.5</v>
      </c>
      <c r="J327" s="371">
        <v>509.1</v>
      </c>
      <c r="K327" s="371">
        <v>222.7</v>
      </c>
      <c r="L327" s="371">
        <v>40.799999999999997</v>
      </c>
      <c r="M327" s="371">
        <v>12.4</v>
      </c>
      <c r="N327" s="362">
        <f t="shared" si="99"/>
        <v>1792.4</v>
      </c>
      <c r="O327" s="345"/>
      <c r="P327" s="395"/>
      <c r="Q327" s="395" t="s">
        <v>4366</v>
      </c>
      <c r="R327" s="402" t="s">
        <v>794</v>
      </c>
      <c r="S327" s="371">
        <f t="shared" si="101"/>
        <v>1334.2</v>
      </c>
      <c r="T327" s="371">
        <v>1334.2</v>
      </c>
      <c r="U327" s="371">
        <v>979.19999999999993</v>
      </c>
      <c r="V327" s="371"/>
      <c r="W327" s="371"/>
      <c r="X327" s="371">
        <f t="shared" si="102"/>
        <v>261</v>
      </c>
      <c r="Y327" s="371">
        <v>261</v>
      </c>
      <c r="Z327" s="371">
        <v>76</v>
      </c>
      <c r="AA327" s="371">
        <v>44.8</v>
      </c>
      <c r="AB327" s="371"/>
      <c r="AC327" s="371">
        <f t="shared" si="103"/>
        <v>1595.2</v>
      </c>
      <c r="AE327" s="395"/>
      <c r="AF327" s="395" t="s">
        <v>4366</v>
      </c>
      <c r="AG327" s="402" t="s">
        <v>794</v>
      </c>
      <c r="AH327" s="371">
        <f t="shared" si="104"/>
        <v>1595.2</v>
      </c>
      <c r="AI327" s="368">
        <f t="shared" si="105"/>
        <v>1334.2</v>
      </c>
      <c r="AJ327" s="368">
        <f t="shared" si="106"/>
        <v>261</v>
      </c>
      <c r="AK327" s="368">
        <f t="shared" si="107"/>
        <v>1792.4</v>
      </c>
      <c r="AL327" s="368">
        <f t="shared" si="108"/>
        <v>1270.9000000000001</v>
      </c>
      <c r="AM327" s="371">
        <f t="shared" si="109"/>
        <v>521.5</v>
      </c>
      <c r="AN327" s="368">
        <f t="shared" si="110"/>
        <v>197.20000000000005</v>
      </c>
      <c r="AO327" s="368">
        <f t="shared" si="110"/>
        <v>-63.299999999999955</v>
      </c>
      <c r="AP327" s="368">
        <f t="shared" si="110"/>
        <v>260.5</v>
      </c>
      <c r="AQ327" s="360">
        <f t="shared" si="111"/>
        <v>20.8</v>
      </c>
      <c r="AR327" s="372">
        <f t="shared" si="100"/>
        <v>1291.7</v>
      </c>
    </row>
    <row r="328" spans="1:44" ht="31.5" x14ac:dyDescent="0.25">
      <c r="A328" s="395"/>
      <c r="B328" s="395" t="s">
        <v>4366</v>
      </c>
      <c r="C328" s="402" t="s">
        <v>795</v>
      </c>
      <c r="D328" s="362">
        <f t="shared" si="97"/>
        <v>1874.7</v>
      </c>
      <c r="E328" s="367">
        <v>1874.7</v>
      </c>
      <c r="F328" s="371">
        <v>1536.7</v>
      </c>
      <c r="G328" s="367"/>
      <c r="H328" s="371"/>
      <c r="I328" s="362">
        <f t="shared" si="98"/>
        <v>785.5</v>
      </c>
      <c r="J328" s="371">
        <v>723.5</v>
      </c>
      <c r="K328" s="371">
        <v>328.6</v>
      </c>
      <c r="L328" s="371">
        <v>54</v>
      </c>
      <c r="M328" s="371">
        <v>62</v>
      </c>
      <c r="N328" s="362">
        <f t="shared" si="99"/>
        <v>2660.2</v>
      </c>
      <c r="O328" s="345"/>
      <c r="P328" s="395"/>
      <c r="Q328" s="395" t="s">
        <v>4366</v>
      </c>
      <c r="R328" s="402" t="s">
        <v>795</v>
      </c>
      <c r="S328" s="371">
        <f t="shared" si="101"/>
        <v>1486.7</v>
      </c>
      <c r="T328" s="371">
        <v>1486.7</v>
      </c>
      <c r="U328" s="371">
        <v>1091.2</v>
      </c>
      <c r="V328" s="371"/>
      <c r="W328" s="371"/>
      <c r="X328" s="371">
        <f t="shared" si="102"/>
        <v>364.2</v>
      </c>
      <c r="Y328" s="371">
        <v>364.2</v>
      </c>
      <c r="Z328" s="371">
        <v>84.800000000000011</v>
      </c>
      <c r="AA328" s="371">
        <v>51.5</v>
      </c>
      <c r="AB328" s="371"/>
      <c r="AC328" s="371">
        <f t="shared" si="103"/>
        <v>1850.9</v>
      </c>
      <c r="AE328" s="395"/>
      <c r="AF328" s="395" t="s">
        <v>4366</v>
      </c>
      <c r="AG328" s="402" t="s">
        <v>795</v>
      </c>
      <c r="AH328" s="371">
        <f t="shared" si="104"/>
        <v>1850.9</v>
      </c>
      <c r="AI328" s="368">
        <f t="shared" si="105"/>
        <v>1486.7</v>
      </c>
      <c r="AJ328" s="368">
        <f t="shared" si="106"/>
        <v>364.2</v>
      </c>
      <c r="AK328" s="368">
        <f t="shared" si="107"/>
        <v>2660.2</v>
      </c>
      <c r="AL328" s="368">
        <f t="shared" si="108"/>
        <v>1874.7</v>
      </c>
      <c r="AM328" s="371">
        <f t="shared" si="109"/>
        <v>785.5</v>
      </c>
      <c r="AN328" s="368">
        <f t="shared" si="110"/>
        <v>809.29999999999973</v>
      </c>
      <c r="AO328" s="368">
        <f t="shared" si="110"/>
        <v>388</v>
      </c>
      <c r="AP328" s="368">
        <f t="shared" si="110"/>
        <v>421.3</v>
      </c>
      <c r="AQ328" s="360">
        <f t="shared" si="111"/>
        <v>30.7</v>
      </c>
      <c r="AR328" s="372">
        <f t="shared" si="100"/>
        <v>1905.4</v>
      </c>
    </row>
    <row r="329" spans="1:44" ht="31.5" x14ac:dyDescent="0.25">
      <c r="A329" s="395"/>
      <c r="B329" s="395" t="s">
        <v>4366</v>
      </c>
      <c r="C329" s="402" t="s">
        <v>796</v>
      </c>
      <c r="D329" s="362">
        <f t="shared" si="97"/>
        <v>1959.5</v>
      </c>
      <c r="E329" s="367">
        <v>1959.5</v>
      </c>
      <c r="F329" s="371">
        <v>1606.2</v>
      </c>
      <c r="G329" s="367"/>
      <c r="H329" s="371"/>
      <c r="I329" s="362">
        <f t="shared" si="98"/>
        <v>892.9</v>
      </c>
      <c r="J329" s="371">
        <v>683.3</v>
      </c>
      <c r="K329" s="371">
        <v>343.5</v>
      </c>
      <c r="L329" s="371">
        <v>43.4</v>
      </c>
      <c r="M329" s="371">
        <v>209.6</v>
      </c>
      <c r="N329" s="362">
        <f t="shared" si="99"/>
        <v>2852.4</v>
      </c>
      <c r="O329" s="345"/>
      <c r="P329" s="395"/>
      <c r="Q329" s="395" t="s">
        <v>4366</v>
      </c>
      <c r="R329" s="402" t="s">
        <v>796</v>
      </c>
      <c r="S329" s="371">
        <f t="shared" si="101"/>
        <v>1579.5</v>
      </c>
      <c r="T329" s="371">
        <v>1579.5</v>
      </c>
      <c r="U329" s="371">
        <v>1159.3000000000002</v>
      </c>
      <c r="V329" s="371"/>
      <c r="W329" s="371"/>
      <c r="X329" s="371">
        <f t="shared" si="102"/>
        <v>366.79999999999995</v>
      </c>
      <c r="Y329" s="371">
        <v>366.79999999999995</v>
      </c>
      <c r="Z329" s="371">
        <v>90</v>
      </c>
      <c r="AA329" s="371">
        <v>43.3</v>
      </c>
      <c r="AB329" s="371"/>
      <c r="AC329" s="371">
        <f t="shared" si="103"/>
        <v>1946.3</v>
      </c>
      <c r="AE329" s="395"/>
      <c r="AF329" s="395" t="s">
        <v>4366</v>
      </c>
      <c r="AG329" s="402" t="s">
        <v>796</v>
      </c>
      <c r="AH329" s="371">
        <f t="shared" si="104"/>
        <v>1946.3</v>
      </c>
      <c r="AI329" s="368">
        <f t="shared" si="105"/>
        <v>1579.5</v>
      </c>
      <c r="AJ329" s="368">
        <f t="shared" si="106"/>
        <v>366.79999999999995</v>
      </c>
      <c r="AK329" s="368">
        <f t="shared" si="107"/>
        <v>2852.4</v>
      </c>
      <c r="AL329" s="368">
        <f t="shared" si="108"/>
        <v>1959.5</v>
      </c>
      <c r="AM329" s="371">
        <f t="shared" si="109"/>
        <v>892.9</v>
      </c>
      <c r="AN329" s="368">
        <f t="shared" si="110"/>
        <v>906.10000000000014</v>
      </c>
      <c r="AO329" s="368">
        <f t="shared" si="110"/>
        <v>380</v>
      </c>
      <c r="AP329" s="368">
        <f t="shared" si="110"/>
        <v>526.1</v>
      </c>
      <c r="AQ329" s="360">
        <f t="shared" si="111"/>
        <v>32.1</v>
      </c>
      <c r="AR329" s="372">
        <f t="shared" si="100"/>
        <v>1991.6</v>
      </c>
    </row>
    <row r="330" spans="1:44" ht="31.5" x14ac:dyDescent="0.25">
      <c r="A330" s="395"/>
      <c r="B330" s="395" t="s">
        <v>4366</v>
      </c>
      <c r="C330" s="402" t="s">
        <v>797</v>
      </c>
      <c r="D330" s="362">
        <f t="shared" si="97"/>
        <v>1796.3</v>
      </c>
      <c r="E330" s="367">
        <v>1796.3</v>
      </c>
      <c r="F330" s="371">
        <v>1472.3</v>
      </c>
      <c r="G330" s="367"/>
      <c r="H330" s="371"/>
      <c r="I330" s="362">
        <f t="shared" si="98"/>
        <v>724.8</v>
      </c>
      <c r="J330" s="371">
        <v>690.8</v>
      </c>
      <c r="K330" s="371">
        <v>314.8</v>
      </c>
      <c r="L330" s="371">
        <v>61.8</v>
      </c>
      <c r="M330" s="371">
        <v>34</v>
      </c>
      <c r="N330" s="362">
        <f t="shared" si="99"/>
        <v>2521.1</v>
      </c>
      <c r="O330" s="345"/>
      <c r="P330" s="395"/>
      <c r="Q330" s="395" t="s">
        <v>4366</v>
      </c>
      <c r="R330" s="402" t="s">
        <v>797</v>
      </c>
      <c r="S330" s="371">
        <f t="shared" si="101"/>
        <v>1560.6</v>
      </c>
      <c r="T330" s="371">
        <v>1560.6</v>
      </c>
      <c r="U330" s="371">
        <v>1145.3999999999999</v>
      </c>
      <c r="V330" s="371"/>
      <c r="W330" s="371"/>
      <c r="X330" s="371">
        <f t="shared" si="102"/>
        <v>388.7</v>
      </c>
      <c r="Y330" s="371">
        <v>388.7</v>
      </c>
      <c r="Z330" s="371">
        <v>89</v>
      </c>
      <c r="AA330" s="371">
        <v>68.3</v>
      </c>
      <c r="AB330" s="371"/>
      <c r="AC330" s="371">
        <f t="shared" si="103"/>
        <v>1949.3</v>
      </c>
      <c r="AE330" s="395"/>
      <c r="AF330" s="395" t="s">
        <v>4366</v>
      </c>
      <c r="AG330" s="402" t="s">
        <v>797</v>
      </c>
      <c r="AH330" s="371">
        <f t="shared" si="104"/>
        <v>1949.3</v>
      </c>
      <c r="AI330" s="368">
        <f t="shared" si="105"/>
        <v>1560.6</v>
      </c>
      <c r="AJ330" s="368">
        <f t="shared" si="106"/>
        <v>388.7</v>
      </c>
      <c r="AK330" s="368">
        <f t="shared" si="107"/>
        <v>2521.1</v>
      </c>
      <c r="AL330" s="368">
        <f t="shared" si="108"/>
        <v>1796.3</v>
      </c>
      <c r="AM330" s="371">
        <f t="shared" si="109"/>
        <v>724.8</v>
      </c>
      <c r="AN330" s="368">
        <f t="shared" si="110"/>
        <v>571.79999999999995</v>
      </c>
      <c r="AO330" s="368">
        <f t="shared" si="110"/>
        <v>235.70000000000005</v>
      </c>
      <c r="AP330" s="368">
        <f t="shared" si="110"/>
        <v>336.09999999999997</v>
      </c>
      <c r="AQ330" s="360">
        <f t="shared" si="111"/>
        <v>29.4</v>
      </c>
      <c r="AR330" s="372">
        <f t="shared" si="100"/>
        <v>1825.7</v>
      </c>
    </row>
    <row r="331" spans="1:44" ht="31.5" x14ac:dyDescent="0.25">
      <c r="A331" s="395"/>
      <c r="B331" s="395" t="s">
        <v>4366</v>
      </c>
      <c r="C331" s="402" t="s">
        <v>798</v>
      </c>
      <c r="D331" s="362">
        <f t="shared" si="97"/>
        <v>2068.8000000000002</v>
      </c>
      <c r="E331" s="367">
        <v>2068.8000000000002</v>
      </c>
      <c r="F331" s="371">
        <v>1695.8</v>
      </c>
      <c r="G331" s="367"/>
      <c r="H331" s="371"/>
      <c r="I331" s="362">
        <f t="shared" si="98"/>
        <v>887.80000000000007</v>
      </c>
      <c r="J331" s="371">
        <v>790.2</v>
      </c>
      <c r="K331" s="371">
        <v>362.6</v>
      </c>
      <c r="L331" s="371">
        <v>94.1</v>
      </c>
      <c r="M331" s="371">
        <v>97.6</v>
      </c>
      <c r="N331" s="362">
        <f t="shared" si="99"/>
        <v>2956.6000000000004</v>
      </c>
      <c r="O331" s="345"/>
      <c r="P331" s="395"/>
      <c r="Q331" s="395" t="s">
        <v>4366</v>
      </c>
      <c r="R331" s="402" t="s">
        <v>798</v>
      </c>
      <c r="S331" s="371">
        <f t="shared" si="101"/>
        <v>1805.7</v>
      </c>
      <c r="T331" s="371">
        <v>1805.7</v>
      </c>
      <c r="U331" s="371">
        <v>1325.3</v>
      </c>
      <c r="V331" s="371"/>
      <c r="W331" s="371"/>
      <c r="X331" s="371">
        <f t="shared" si="102"/>
        <v>416.3</v>
      </c>
      <c r="Y331" s="371">
        <v>416.3</v>
      </c>
      <c r="Z331" s="371">
        <v>102.89999999999999</v>
      </c>
      <c r="AA331" s="371">
        <v>76.900000000000006</v>
      </c>
      <c r="AB331" s="371"/>
      <c r="AC331" s="371">
        <f t="shared" si="103"/>
        <v>2222</v>
      </c>
      <c r="AE331" s="395"/>
      <c r="AF331" s="395" t="s">
        <v>4366</v>
      </c>
      <c r="AG331" s="402" t="s">
        <v>798</v>
      </c>
      <c r="AH331" s="371">
        <f t="shared" si="104"/>
        <v>2222</v>
      </c>
      <c r="AI331" s="368">
        <f t="shared" si="105"/>
        <v>1805.7</v>
      </c>
      <c r="AJ331" s="368">
        <f t="shared" si="106"/>
        <v>416.3</v>
      </c>
      <c r="AK331" s="368">
        <f t="shared" si="107"/>
        <v>2956.6000000000004</v>
      </c>
      <c r="AL331" s="368">
        <f t="shared" si="108"/>
        <v>2068.8000000000002</v>
      </c>
      <c r="AM331" s="371">
        <f t="shared" si="109"/>
        <v>887.80000000000007</v>
      </c>
      <c r="AN331" s="368">
        <f t="shared" si="110"/>
        <v>734.60000000000036</v>
      </c>
      <c r="AO331" s="368">
        <f t="shared" si="110"/>
        <v>263.10000000000014</v>
      </c>
      <c r="AP331" s="368">
        <f t="shared" si="110"/>
        <v>471.50000000000006</v>
      </c>
      <c r="AQ331" s="360">
        <f t="shared" si="111"/>
        <v>33.9</v>
      </c>
      <c r="AR331" s="372">
        <f t="shared" si="100"/>
        <v>2102.7000000000003</v>
      </c>
    </row>
    <row r="332" spans="1:44" ht="31.5" x14ac:dyDescent="0.25">
      <c r="A332" s="395"/>
      <c r="B332" s="395" t="s">
        <v>4366</v>
      </c>
      <c r="C332" s="402" t="s">
        <v>799</v>
      </c>
      <c r="D332" s="362">
        <f t="shared" si="97"/>
        <v>3793.5</v>
      </c>
      <c r="E332" s="367">
        <v>3793.5</v>
      </c>
      <c r="F332" s="371">
        <v>3109.5</v>
      </c>
      <c r="G332" s="367"/>
      <c r="H332" s="371"/>
      <c r="I332" s="362">
        <f t="shared" si="98"/>
        <v>1798.9</v>
      </c>
      <c r="J332" s="371">
        <v>1407.2</v>
      </c>
      <c r="K332" s="371">
        <v>665</v>
      </c>
      <c r="L332" s="371">
        <v>183.2</v>
      </c>
      <c r="M332" s="371">
        <v>391.7</v>
      </c>
      <c r="N332" s="362">
        <f t="shared" si="99"/>
        <v>5592.4</v>
      </c>
      <c r="O332" s="345"/>
      <c r="P332" s="395"/>
      <c r="Q332" s="395" t="s">
        <v>4366</v>
      </c>
      <c r="R332" s="402" t="s">
        <v>799</v>
      </c>
      <c r="S332" s="371">
        <f t="shared" si="101"/>
        <v>3010</v>
      </c>
      <c r="T332" s="371">
        <v>3010</v>
      </c>
      <c r="U332" s="371">
        <v>2209.1</v>
      </c>
      <c r="V332" s="371"/>
      <c r="W332" s="371"/>
      <c r="X332" s="371">
        <f t="shared" si="102"/>
        <v>503.9</v>
      </c>
      <c r="Y332" s="371">
        <v>503.9</v>
      </c>
      <c r="Z332" s="371">
        <v>171.5</v>
      </c>
      <c r="AA332" s="371">
        <v>33.1</v>
      </c>
      <c r="AB332" s="371"/>
      <c r="AC332" s="371">
        <f t="shared" si="103"/>
        <v>3513.9</v>
      </c>
      <c r="AE332" s="395"/>
      <c r="AF332" s="395" t="s">
        <v>4366</v>
      </c>
      <c r="AG332" s="402" t="s">
        <v>799</v>
      </c>
      <c r="AH332" s="371">
        <f t="shared" si="104"/>
        <v>3513.9</v>
      </c>
      <c r="AI332" s="368">
        <f t="shared" si="105"/>
        <v>3010</v>
      </c>
      <c r="AJ332" s="368">
        <f t="shared" si="106"/>
        <v>503.9</v>
      </c>
      <c r="AK332" s="368">
        <f t="shared" si="107"/>
        <v>5592.4</v>
      </c>
      <c r="AL332" s="368">
        <f t="shared" si="108"/>
        <v>3793.5</v>
      </c>
      <c r="AM332" s="371">
        <f t="shared" si="109"/>
        <v>1798.9</v>
      </c>
      <c r="AN332" s="368">
        <f t="shared" si="110"/>
        <v>2078.4999999999995</v>
      </c>
      <c r="AO332" s="368">
        <f t="shared" si="110"/>
        <v>783.5</v>
      </c>
      <c r="AP332" s="368">
        <f t="shared" si="110"/>
        <v>1295</v>
      </c>
      <c r="AQ332" s="360">
        <f t="shared" si="111"/>
        <v>62.2</v>
      </c>
      <c r="AR332" s="372">
        <f t="shared" si="100"/>
        <v>3855.7</v>
      </c>
    </row>
    <row r="333" spans="1:44" ht="31.5" x14ac:dyDescent="0.25">
      <c r="A333" s="395"/>
      <c r="B333" s="395" t="s">
        <v>4366</v>
      </c>
      <c r="C333" s="402" t="s">
        <v>800</v>
      </c>
      <c r="D333" s="362">
        <f t="shared" si="97"/>
        <v>2819.2</v>
      </c>
      <c r="E333" s="367">
        <v>2819.2</v>
      </c>
      <c r="F333" s="371">
        <v>2310.8000000000002</v>
      </c>
      <c r="G333" s="367"/>
      <c r="H333" s="371"/>
      <c r="I333" s="362">
        <f t="shared" si="98"/>
        <v>1390.4</v>
      </c>
      <c r="J333" s="371">
        <v>1064.3</v>
      </c>
      <c r="K333" s="371">
        <v>494.1</v>
      </c>
      <c r="L333" s="371">
        <v>140.4</v>
      </c>
      <c r="M333" s="371">
        <v>326.10000000000002</v>
      </c>
      <c r="N333" s="362">
        <f t="shared" si="99"/>
        <v>4209.6000000000004</v>
      </c>
      <c r="O333" s="345"/>
      <c r="P333" s="395"/>
      <c r="Q333" s="395" t="s">
        <v>4366</v>
      </c>
      <c r="R333" s="402" t="s">
        <v>800</v>
      </c>
      <c r="S333" s="371">
        <f t="shared" si="101"/>
        <v>2228.1999999999998</v>
      </c>
      <c r="T333" s="371">
        <v>2228.1999999999998</v>
      </c>
      <c r="U333" s="371">
        <v>1635.3999999999999</v>
      </c>
      <c r="V333" s="371"/>
      <c r="W333" s="371"/>
      <c r="X333" s="371">
        <f t="shared" si="102"/>
        <v>572.20000000000005</v>
      </c>
      <c r="Y333" s="371">
        <v>572.20000000000005</v>
      </c>
      <c r="Z333" s="371">
        <v>126.99999999999999</v>
      </c>
      <c r="AA333" s="371">
        <v>149.6</v>
      </c>
      <c r="AB333" s="371"/>
      <c r="AC333" s="371">
        <f t="shared" si="103"/>
        <v>2800.3999999999996</v>
      </c>
      <c r="AE333" s="395"/>
      <c r="AF333" s="395" t="s">
        <v>4366</v>
      </c>
      <c r="AG333" s="402" t="s">
        <v>800</v>
      </c>
      <c r="AH333" s="371">
        <f t="shared" si="104"/>
        <v>2800.3999999999996</v>
      </c>
      <c r="AI333" s="368">
        <f t="shared" si="105"/>
        <v>2228.1999999999998</v>
      </c>
      <c r="AJ333" s="368">
        <f t="shared" si="106"/>
        <v>572.20000000000005</v>
      </c>
      <c r="AK333" s="368">
        <f t="shared" si="107"/>
        <v>4209.6000000000004</v>
      </c>
      <c r="AL333" s="368">
        <f t="shared" si="108"/>
        <v>2819.2</v>
      </c>
      <c r="AM333" s="371">
        <f t="shared" si="109"/>
        <v>1390.4</v>
      </c>
      <c r="AN333" s="368">
        <f t="shared" si="110"/>
        <v>1409.2000000000007</v>
      </c>
      <c r="AO333" s="368">
        <f t="shared" si="110"/>
        <v>591</v>
      </c>
      <c r="AP333" s="368">
        <f t="shared" si="110"/>
        <v>818.2</v>
      </c>
      <c r="AQ333" s="360">
        <f t="shared" si="111"/>
        <v>46.2</v>
      </c>
      <c r="AR333" s="372">
        <f t="shared" si="100"/>
        <v>2865.3999999999996</v>
      </c>
    </row>
    <row r="334" spans="1:44" ht="31.5" x14ac:dyDescent="0.25">
      <c r="A334" s="395"/>
      <c r="B334" s="395" t="s">
        <v>4366</v>
      </c>
      <c r="C334" s="402" t="s">
        <v>801</v>
      </c>
      <c r="D334" s="362">
        <f t="shared" si="97"/>
        <v>8378.1</v>
      </c>
      <c r="E334" s="367">
        <v>8378.1</v>
      </c>
      <c r="F334" s="371">
        <v>6867.5</v>
      </c>
      <c r="G334" s="367"/>
      <c r="H334" s="371"/>
      <c r="I334" s="362">
        <f t="shared" si="98"/>
        <v>3268.3999999999996</v>
      </c>
      <c r="J334" s="371">
        <v>2914.7</v>
      </c>
      <c r="K334" s="371">
        <v>1468.6</v>
      </c>
      <c r="L334" s="371">
        <v>197.1</v>
      </c>
      <c r="M334" s="371">
        <v>353.7</v>
      </c>
      <c r="N334" s="362">
        <f t="shared" si="99"/>
        <v>11646.5</v>
      </c>
      <c r="O334" s="345"/>
      <c r="P334" s="395"/>
      <c r="Q334" s="395" t="s">
        <v>4366</v>
      </c>
      <c r="R334" s="402" t="s">
        <v>801</v>
      </c>
      <c r="S334" s="371">
        <f t="shared" si="101"/>
        <v>7158.7</v>
      </c>
      <c r="T334" s="371">
        <v>7158.7</v>
      </c>
      <c r="U334" s="371">
        <v>5254.1</v>
      </c>
      <c r="V334" s="371"/>
      <c r="W334" s="371"/>
      <c r="X334" s="371">
        <f t="shared" si="102"/>
        <v>2017.9999999999998</v>
      </c>
      <c r="Y334" s="371">
        <v>2017.9999999999998</v>
      </c>
      <c r="Z334" s="371">
        <v>407.9</v>
      </c>
      <c r="AA334" s="371">
        <v>208</v>
      </c>
      <c r="AB334" s="371"/>
      <c r="AC334" s="371">
        <f t="shared" si="103"/>
        <v>9176.6999999999989</v>
      </c>
      <c r="AE334" s="395"/>
      <c r="AF334" s="395" t="s">
        <v>4366</v>
      </c>
      <c r="AG334" s="402" t="s">
        <v>801</v>
      </c>
      <c r="AH334" s="371">
        <f t="shared" si="104"/>
        <v>9176.6999999999989</v>
      </c>
      <c r="AI334" s="368">
        <f t="shared" si="105"/>
        <v>7158.7</v>
      </c>
      <c r="AJ334" s="368">
        <f t="shared" si="106"/>
        <v>2017.9999999999998</v>
      </c>
      <c r="AK334" s="368">
        <f t="shared" si="107"/>
        <v>11646.5</v>
      </c>
      <c r="AL334" s="368">
        <f t="shared" si="108"/>
        <v>8378.1</v>
      </c>
      <c r="AM334" s="371">
        <f t="shared" si="109"/>
        <v>3268.3999999999996</v>
      </c>
      <c r="AN334" s="368">
        <f t="shared" si="110"/>
        <v>2469.8000000000011</v>
      </c>
      <c r="AO334" s="368">
        <f t="shared" si="110"/>
        <v>1219.4000000000005</v>
      </c>
      <c r="AP334" s="368">
        <f t="shared" si="110"/>
        <v>1250.3999999999999</v>
      </c>
      <c r="AQ334" s="360">
        <f t="shared" si="111"/>
        <v>137.4</v>
      </c>
      <c r="AR334" s="372">
        <f t="shared" si="100"/>
        <v>8515.5</v>
      </c>
    </row>
    <row r="335" spans="1:44" ht="31.5" x14ac:dyDescent="0.25">
      <c r="A335" s="395"/>
      <c r="B335" s="395" t="s">
        <v>4366</v>
      </c>
      <c r="C335" s="402" t="s">
        <v>802</v>
      </c>
      <c r="D335" s="362">
        <f t="shared" si="97"/>
        <v>1315</v>
      </c>
      <c r="E335" s="367">
        <v>1315</v>
      </c>
      <c r="F335" s="371">
        <v>1077.9000000000001</v>
      </c>
      <c r="G335" s="367"/>
      <c r="H335" s="371"/>
      <c r="I335" s="362">
        <f t="shared" si="98"/>
        <v>501.70000000000005</v>
      </c>
      <c r="J335" s="371">
        <v>501.70000000000005</v>
      </c>
      <c r="K335" s="371">
        <v>230.5</v>
      </c>
      <c r="L335" s="371">
        <v>35.4</v>
      </c>
      <c r="M335" s="371"/>
      <c r="N335" s="362">
        <f t="shared" si="99"/>
        <v>1816.7</v>
      </c>
      <c r="O335" s="345"/>
      <c r="P335" s="395"/>
      <c r="Q335" s="395" t="s">
        <v>4366</v>
      </c>
      <c r="R335" s="402" t="s">
        <v>802</v>
      </c>
      <c r="S335" s="371">
        <f t="shared" si="101"/>
        <v>1392.1</v>
      </c>
      <c r="T335" s="371">
        <v>1392.1</v>
      </c>
      <c r="U335" s="371">
        <v>1021.7</v>
      </c>
      <c r="V335" s="371"/>
      <c r="W335" s="371"/>
      <c r="X335" s="371">
        <f t="shared" si="102"/>
        <v>252.90000000000003</v>
      </c>
      <c r="Y335" s="371">
        <v>252.90000000000003</v>
      </c>
      <c r="Z335" s="371">
        <v>79.3</v>
      </c>
      <c r="AA335" s="371">
        <v>42.3</v>
      </c>
      <c r="AB335" s="371"/>
      <c r="AC335" s="371">
        <f t="shared" si="103"/>
        <v>1645</v>
      </c>
      <c r="AE335" s="395"/>
      <c r="AF335" s="395" t="s">
        <v>4366</v>
      </c>
      <c r="AG335" s="402" t="s">
        <v>802</v>
      </c>
      <c r="AH335" s="371">
        <f t="shared" si="104"/>
        <v>1645</v>
      </c>
      <c r="AI335" s="368">
        <f t="shared" si="105"/>
        <v>1392.1</v>
      </c>
      <c r="AJ335" s="368">
        <f t="shared" si="106"/>
        <v>252.90000000000003</v>
      </c>
      <c r="AK335" s="368">
        <f t="shared" si="107"/>
        <v>1816.7</v>
      </c>
      <c r="AL335" s="368">
        <f t="shared" si="108"/>
        <v>1315</v>
      </c>
      <c r="AM335" s="371">
        <f t="shared" si="109"/>
        <v>501.70000000000005</v>
      </c>
      <c r="AN335" s="368">
        <f t="shared" si="110"/>
        <v>171.70000000000005</v>
      </c>
      <c r="AO335" s="368">
        <f t="shared" si="110"/>
        <v>-77.099999999999909</v>
      </c>
      <c r="AP335" s="368">
        <f t="shared" si="110"/>
        <v>248.8</v>
      </c>
      <c r="AQ335" s="360">
        <f t="shared" si="111"/>
        <v>21.6</v>
      </c>
      <c r="AR335" s="372">
        <f t="shared" si="100"/>
        <v>1336.6</v>
      </c>
    </row>
    <row r="336" spans="1:44" ht="31.5" x14ac:dyDescent="0.25">
      <c r="A336" s="395"/>
      <c r="B336" s="395" t="s">
        <v>4366</v>
      </c>
      <c r="C336" s="402" t="s">
        <v>803</v>
      </c>
      <c r="D336" s="362">
        <f t="shared" si="97"/>
        <v>6671.4</v>
      </c>
      <c r="E336" s="367">
        <v>6671.4</v>
      </c>
      <c r="F336" s="371">
        <v>5468.5</v>
      </c>
      <c r="G336" s="367"/>
      <c r="H336" s="371"/>
      <c r="I336" s="362">
        <f t="shared" si="98"/>
        <v>3006.0000000000005</v>
      </c>
      <c r="J336" s="371">
        <v>2597.9000000000005</v>
      </c>
      <c r="K336" s="371">
        <v>1169.3</v>
      </c>
      <c r="L336" s="371">
        <v>289.60000000000002</v>
      </c>
      <c r="M336" s="371">
        <v>408.1</v>
      </c>
      <c r="N336" s="362">
        <f t="shared" si="99"/>
        <v>9677.4</v>
      </c>
      <c r="O336" s="345"/>
      <c r="P336" s="395"/>
      <c r="Q336" s="395" t="s">
        <v>4366</v>
      </c>
      <c r="R336" s="402" t="s">
        <v>803</v>
      </c>
      <c r="S336" s="371">
        <f t="shared" si="101"/>
        <v>5940</v>
      </c>
      <c r="T336" s="371">
        <v>5940</v>
      </c>
      <c r="U336" s="371">
        <v>4359.5999999999995</v>
      </c>
      <c r="V336" s="371"/>
      <c r="W336" s="371"/>
      <c r="X336" s="371">
        <f t="shared" si="102"/>
        <v>1813.5000000000002</v>
      </c>
      <c r="Y336" s="371">
        <v>1813.5000000000002</v>
      </c>
      <c r="Z336" s="371">
        <v>338.5</v>
      </c>
      <c r="AA336" s="371">
        <v>480</v>
      </c>
      <c r="AB336" s="371"/>
      <c r="AC336" s="371">
        <f t="shared" si="103"/>
        <v>7753.5</v>
      </c>
      <c r="AE336" s="395"/>
      <c r="AF336" s="395" t="s">
        <v>4366</v>
      </c>
      <c r="AG336" s="402" t="s">
        <v>803</v>
      </c>
      <c r="AH336" s="371">
        <f t="shared" si="104"/>
        <v>7753.5</v>
      </c>
      <c r="AI336" s="368">
        <f t="shared" si="105"/>
        <v>5940</v>
      </c>
      <c r="AJ336" s="368">
        <f t="shared" si="106"/>
        <v>1813.5000000000002</v>
      </c>
      <c r="AK336" s="368">
        <f t="shared" si="107"/>
        <v>9677.4</v>
      </c>
      <c r="AL336" s="368">
        <f t="shared" si="108"/>
        <v>6671.4</v>
      </c>
      <c r="AM336" s="371">
        <f t="shared" si="109"/>
        <v>3006.0000000000005</v>
      </c>
      <c r="AN336" s="368">
        <f t="shared" si="110"/>
        <v>1923.8999999999996</v>
      </c>
      <c r="AO336" s="368">
        <f t="shared" si="110"/>
        <v>731.39999999999964</v>
      </c>
      <c r="AP336" s="368">
        <f t="shared" si="110"/>
        <v>1192.5000000000002</v>
      </c>
      <c r="AQ336" s="360">
        <f t="shared" si="111"/>
        <v>109.4</v>
      </c>
      <c r="AR336" s="372">
        <f t="shared" si="100"/>
        <v>6780.7999999999993</v>
      </c>
    </row>
    <row r="337" spans="1:44" ht="31.5" x14ac:dyDescent="0.25">
      <c r="A337" s="395"/>
      <c r="B337" s="395" t="s">
        <v>4366</v>
      </c>
      <c r="C337" s="402" t="s">
        <v>804</v>
      </c>
      <c r="D337" s="362">
        <f t="shared" si="97"/>
        <v>2279.1999999999998</v>
      </c>
      <c r="E337" s="367">
        <v>2279.1999999999998</v>
      </c>
      <c r="F337" s="371">
        <v>1868.2</v>
      </c>
      <c r="G337" s="367"/>
      <c r="H337" s="371"/>
      <c r="I337" s="362">
        <f t="shared" si="98"/>
        <v>817.69999999999993</v>
      </c>
      <c r="J337" s="371">
        <v>805.3</v>
      </c>
      <c r="K337" s="371">
        <v>399.5</v>
      </c>
      <c r="L337" s="371">
        <v>44.7</v>
      </c>
      <c r="M337" s="371">
        <v>12.4</v>
      </c>
      <c r="N337" s="362">
        <f t="shared" si="99"/>
        <v>3096.8999999999996</v>
      </c>
      <c r="O337" s="345"/>
      <c r="P337" s="395"/>
      <c r="Q337" s="395" t="s">
        <v>4366</v>
      </c>
      <c r="R337" s="402" t="s">
        <v>804</v>
      </c>
      <c r="S337" s="371">
        <f t="shared" si="101"/>
        <v>1873.8999999999999</v>
      </c>
      <c r="T337" s="371">
        <v>1873.8999999999999</v>
      </c>
      <c r="U337" s="371">
        <v>1375.3000000000002</v>
      </c>
      <c r="V337" s="371"/>
      <c r="W337" s="371"/>
      <c r="X337" s="371">
        <f t="shared" si="102"/>
        <v>443.5</v>
      </c>
      <c r="Y337" s="371">
        <v>443.5</v>
      </c>
      <c r="Z337" s="371">
        <v>106.8</v>
      </c>
      <c r="AA337" s="371">
        <v>40.799999999999997</v>
      </c>
      <c r="AB337" s="371"/>
      <c r="AC337" s="371">
        <f t="shared" si="103"/>
        <v>2317.3999999999996</v>
      </c>
      <c r="AE337" s="395"/>
      <c r="AF337" s="395" t="s">
        <v>4366</v>
      </c>
      <c r="AG337" s="402" t="s">
        <v>804</v>
      </c>
      <c r="AH337" s="371">
        <f t="shared" si="104"/>
        <v>2317.3999999999996</v>
      </c>
      <c r="AI337" s="368">
        <f t="shared" si="105"/>
        <v>1873.8999999999999</v>
      </c>
      <c r="AJ337" s="368">
        <f t="shared" si="106"/>
        <v>443.5</v>
      </c>
      <c r="AK337" s="368">
        <f t="shared" si="107"/>
        <v>3096.8999999999996</v>
      </c>
      <c r="AL337" s="368">
        <f t="shared" si="108"/>
        <v>2279.1999999999998</v>
      </c>
      <c r="AM337" s="371">
        <f t="shared" si="109"/>
        <v>817.69999999999993</v>
      </c>
      <c r="AN337" s="368">
        <f t="shared" si="110"/>
        <v>779.5</v>
      </c>
      <c r="AO337" s="368">
        <f t="shared" si="110"/>
        <v>405.29999999999995</v>
      </c>
      <c r="AP337" s="368">
        <f t="shared" si="110"/>
        <v>374.19999999999993</v>
      </c>
      <c r="AQ337" s="360">
        <f t="shared" si="111"/>
        <v>37.4</v>
      </c>
      <c r="AR337" s="372">
        <f t="shared" si="100"/>
        <v>2316.6</v>
      </c>
    </row>
    <row r="338" spans="1:44" ht="31.5" x14ac:dyDescent="0.25">
      <c r="A338" s="395"/>
      <c r="B338" s="395" t="s">
        <v>4366</v>
      </c>
      <c r="C338" s="402" t="s">
        <v>805</v>
      </c>
      <c r="D338" s="362">
        <f t="shared" si="97"/>
        <v>1476.3</v>
      </c>
      <c r="E338" s="367">
        <v>1476.3</v>
      </c>
      <c r="F338" s="371">
        <v>1210.0999999999999</v>
      </c>
      <c r="G338" s="367"/>
      <c r="H338" s="371"/>
      <c r="I338" s="362">
        <f t="shared" si="98"/>
        <v>573.80000000000007</v>
      </c>
      <c r="J338" s="371">
        <v>570.70000000000005</v>
      </c>
      <c r="K338" s="371">
        <v>258.8</v>
      </c>
      <c r="L338" s="371">
        <v>56.8</v>
      </c>
      <c r="M338" s="371">
        <v>3.1</v>
      </c>
      <c r="N338" s="362">
        <f t="shared" si="99"/>
        <v>2050.1</v>
      </c>
      <c r="O338" s="345"/>
      <c r="P338" s="395"/>
      <c r="Q338" s="395" t="s">
        <v>4366</v>
      </c>
      <c r="R338" s="402" t="s">
        <v>805</v>
      </c>
      <c r="S338" s="371">
        <f t="shared" si="101"/>
        <v>1411.1000000000001</v>
      </c>
      <c r="T338" s="371">
        <v>1411.1000000000001</v>
      </c>
      <c r="U338" s="371">
        <v>1035.7</v>
      </c>
      <c r="V338" s="371"/>
      <c r="W338" s="371"/>
      <c r="X338" s="371">
        <f t="shared" si="102"/>
        <v>271.8</v>
      </c>
      <c r="Y338" s="371">
        <v>271.8</v>
      </c>
      <c r="Z338" s="371">
        <v>80.400000000000006</v>
      </c>
      <c r="AA338" s="371">
        <v>57.1</v>
      </c>
      <c r="AB338" s="371"/>
      <c r="AC338" s="371">
        <f t="shared" si="103"/>
        <v>1682.9</v>
      </c>
      <c r="AE338" s="395"/>
      <c r="AF338" s="395" t="s">
        <v>4366</v>
      </c>
      <c r="AG338" s="402" t="s">
        <v>805</v>
      </c>
      <c r="AH338" s="371">
        <f t="shared" si="104"/>
        <v>1682.9</v>
      </c>
      <c r="AI338" s="368">
        <f t="shared" si="105"/>
        <v>1411.1000000000001</v>
      </c>
      <c r="AJ338" s="368">
        <f t="shared" si="106"/>
        <v>271.8</v>
      </c>
      <c r="AK338" s="368">
        <f t="shared" si="107"/>
        <v>2050.1</v>
      </c>
      <c r="AL338" s="368">
        <f t="shared" si="108"/>
        <v>1476.3</v>
      </c>
      <c r="AM338" s="371">
        <f t="shared" si="109"/>
        <v>573.80000000000007</v>
      </c>
      <c r="AN338" s="368">
        <f t="shared" si="110"/>
        <v>367.19999999999982</v>
      </c>
      <c r="AO338" s="368">
        <f t="shared" si="110"/>
        <v>65.199999999999818</v>
      </c>
      <c r="AP338" s="368">
        <f t="shared" si="110"/>
        <v>302.00000000000006</v>
      </c>
      <c r="AQ338" s="360">
        <f t="shared" si="111"/>
        <v>24.2</v>
      </c>
      <c r="AR338" s="372">
        <f t="shared" si="100"/>
        <v>1500.5</v>
      </c>
    </row>
    <row r="339" spans="1:44" ht="31.5" x14ac:dyDescent="0.25">
      <c r="A339" s="395"/>
      <c r="B339" s="395" t="s">
        <v>4366</v>
      </c>
      <c r="C339" s="402" t="s">
        <v>806</v>
      </c>
      <c r="D339" s="362">
        <f t="shared" si="97"/>
        <v>1427.7</v>
      </c>
      <c r="E339" s="367">
        <v>1427.7</v>
      </c>
      <c r="F339" s="371">
        <v>1170.3</v>
      </c>
      <c r="G339" s="367"/>
      <c r="H339" s="371"/>
      <c r="I339" s="362">
        <f t="shared" si="98"/>
        <v>575.4</v>
      </c>
      <c r="J339" s="371">
        <v>575.4</v>
      </c>
      <c r="K339" s="371">
        <v>250.4</v>
      </c>
      <c r="L339" s="371">
        <v>47.9</v>
      </c>
      <c r="M339" s="371"/>
      <c r="N339" s="362">
        <f t="shared" si="99"/>
        <v>2003.1</v>
      </c>
      <c r="O339" s="345"/>
      <c r="P339" s="395"/>
      <c r="Q339" s="395" t="s">
        <v>4366</v>
      </c>
      <c r="R339" s="402" t="s">
        <v>806</v>
      </c>
      <c r="S339" s="371">
        <f t="shared" si="101"/>
        <v>1408.5</v>
      </c>
      <c r="T339" s="371">
        <v>1408.5</v>
      </c>
      <c r="U339" s="371">
        <v>1033.8000000000002</v>
      </c>
      <c r="V339" s="371"/>
      <c r="W339" s="371"/>
      <c r="X339" s="371">
        <f t="shared" si="102"/>
        <v>305.5</v>
      </c>
      <c r="Y339" s="371">
        <v>305.5</v>
      </c>
      <c r="Z339" s="371">
        <v>80.3</v>
      </c>
      <c r="AA339" s="371">
        <v>56.9</v>
      </c>
      <c r="AB339" s="371"/>
      <c r="AC339" s="371">
        <f t="shared" si="103"/>
        <v>1714</v>
      </c>
      <c r="AE339" s="395"/>
      <c r="AF339" s="395" t="s">
        <v>4366</v>
      </c>
      <c r="AG339" s="402" t="s">
        <v>806</v>
      </c>
      <c r="AH339" s="371">
        <f t="shared" si="104"/>
        <v>1714</v>
      </c>
      <c r="AI339" s="368">
        <f t="shared" si="105"/>
        <v>1408.5</v>
      </c>
      <c r="AJ339" s="368">
        <f t="shared" si="106"/>
        <v>305.5</v>
      </c>
      <c r="AK339" s="368">
        <f t="shared" si="107"/>
        <v>2003.1</v>
      </c>
      <c r="AL339" s="368">
        <f t="shared" si="108"/>
        <v>1427.7</v>
      </c>
      <c r="AM339" s="371">
        <f t="shared" si="109"/>
        <v>575.4</v>
      </c>
      <c r="AN339" s="368">
        <f t="shared" si="110"/>
        <v>289.09999999999991</v>
      </c>
      <c r="AO339" s="368">
        <f t="shared" si="110"/>
        <v>19.200000000000045</v>
      </c>
      <c r="AP339" s="368">
        <f t="shared" si="110"/>
        <v>269.89999999999998</v>
      </c>
      <c r="AQ339" s="360">
        <f t="shared" si="111"/>
        <v>23.4</v>
      </c>
      <c r="AR339" s="372">
        <f t="shared" si="100"/>
        <v>1451.1000000000001</v>
      </c>
    </row>
    <row r="340" spans="1:44" ht="31.5" x14ac:dyDescent="0.25">
      <c r="A340" s="395"/>
      <c r="B340" s="395" t="s">
        <v>4366</v>
      </c>
      <c r="C340" s="402" t="s">
        <v>807</v>
      </c>
      <c r="D340" s="362">
        <f t="shared" si="97"/>
        <v>1811.3</v>
      </c>
      <c r="E340" s="367">
        <v>1811.3</v>
      </c>
      <c r="F340" s="371">
        <v>1484.8</v>
      </c>
      <c r="G340" s="367"/>
      <c r="H340" s="371"/>
      <c r="I340" s="362">
        <f t="shared" si="98"/>
        <v>812.80000000000007</v>
      </c>
      <c r="J340" s="371">
        <v>746.1</v>
      </c>
      <c r="K340" s="371">
        <v>317.5</v>
      </c>
      <c r="L340" s="371">
        <v>76.099999999999994</v>
      </c>
      <c r="M340" s="371">
        <v>66.7</v>
      </c>
      <c r="N340" s="362">
        <f t="shared" si="99"/>
        <v>2624.1</v>
      </c>
      <c r="O340" s="345"/>
      <c r="P340" s="395"/>
      <c r="Q340" s="395" t="s">
        <v>4366</v>
      </c>
      <c r="R340" s="402" t="s">
        <v>807</v>
      </c>
      <c r="S340" s="371">
        <f t="shared" si="101"/>
        <v>1379.3999999999999</v>
      </c>
      <c r="T340" s="371">
        <v>1379.3999999999999</v>
      </c>
      <c r="U340" s="371">
        <v>1012.4000000000001</v>
      </c>
      <c r="V340" s="371"/>
      <c r="W340" s="371"/>
      <c r="X340" s="371">
        <f t="shared" si="102"/>
        <v>362.1</v>
      </c>
      <c r="Y340" s="371">
        <v>362.1</v>
      </c>
      <c r="Z340" s="371">
        <v>78.600000000000009</v>
      </c>
      <c r="AA340" s="371">
        <v>100.6</v>
      </c>
      <c r="AB340" s="371"/>
      <c r="AC340" s="371">
        <f t="shared" si="103"/>
        <v>1741.5</v>
      </c>
      <c r="AE340" s="395"/>
      <c r="AF340" s="395" t="s">
        <v>4366</v>
      </c>
      <c r="AG340" s="402" t="s">
        <v>807</v>
      </c>
      <c r="AH340" s="371">
        <f t="shared" si="104"/>
        <v>1741.5</v>
      </c>
      <c r="AI340" s="368">
        <f t="shared" si="105"/>
        <v>1379.3999999999999</v>
      </c>
      <c r="AJ340" s="368">
        <f t="shared" si="106"/>
        <v>362.1</v>
      </c>
      <c r="AK340" s="368">
        <f t="shared" si="107"/>
        <v>2624.1</v>
      </c>
      <c r="AL340" s="368">
        <f t="shared" si="108"/>
        <v>1811.3</v>
      </c>
      <c r="AM340" s="371">
        <f t="shared" si="109"/>
        <v>812.80000000000007</v>
      </c>
      <c r="AN340" s="368">
        <f t="shared" si="110"/>
        <v>882.59999999999991</v>
      </c>
      <c r="AO340" s="368">
        <f t="shared" si="110"/>
        <v>431.90000000000009</v>
      </c>
      <c r="AP340" s="368">
        <f t="shared" si="110"/>
        <v>450.70000000000005</v>
      </c>
      <c r="AQ340" s="360">
        <f t="shared" si="111"/>
        <v>29.7</v>
      </c>
      <c r="AR340" s="372">
        <f t="shared" si="100"/>
        <v>1841</v>
      </c>
    </row>
    <row r="341" spans="1:44" ht="31.5" x14ac:dyDescent="0.25">
      <c r="A341" s="395"/>
      <c r="B341" s="395" t="s">
        <v>4366</v>
      </c>
      <c r="C341" s="402" t="s">
        <v>808</v>
      </c>
      <c r="D341" s="362">
        <f t="shared" si="97"/>
        <v>2714.7</v>
      </c>
      <c r="E341" s="367">
        <v>2714.7</v>
      </c>
      <c r="F341" s="371">
        <v>2225.1999999999998</v>
      </c>
      <c r="G341" s="367"/>
      <c r="H341" s="371"/>
      <c r="I341" s="362">
        <f t="shared" si="98"/>
        <v>1421.7</v>
      </c>
      <c r="J341" s="371">
        <v>1099.5</v>
      </c>
      <c r="K341" s="371">
        <v>475.9</v>
      </c>
      <c r="L341" s="371">
        <v>123.2</v>
      </c>
      <c r="M341" s="371">
        <v>322.2</v>
      </c>
      <c r="N341" s="362">
        <f t="shared" si="99"/>
        <v>4136.3999999999996</v>
      </c>
      <c r="O341" s="345"/>
      <c r="P341" s="395"/>
      <c r="Q341" s="395" t="s">
        <v>4366</v>
      </c>
      <c r="R341" s="402" t="s">
        <v>808</v>
      </c>
      <c r="S341" s="371">
        <f t="shared" si="101"/>
        <v>2218.7000000000003</v>
      </c>
      <c r="T341" s="371">
        <v>2218.7000000000003</v>
      </c>
      <c r="U341" s="371">
        <v>1628.3999999999999</v>
      </c>
      <c r="V341" s="371"/>
      <c r="W341" s="371"/>
      <c r="X341" s="371">
        <f t="shared" si="102"/>
        <v>642.79999999999995</v>
      </c>
      <c r="Y341" s="371">
        <v>642.79999999999995</v>
      </c>
      <c r="Z341" s="371">
        <v>126.4</v>
      </c>
      <c r="AA341" s="371">
        <v>170.7</v>
      </c>
      <c r="AB341" s="371"/>
      <c r="AC341" s="371">
        <f t="shared" si="103"/>
        <v>2861.5</v>
      </c>
      <c r="AE341" s="395"/>
      <c r="AF341" s="395" t="s">
        <v>4366</v>
      </c>
      <c r="AG341" s="402" t="s">
        <v>808</v>
      </c>
      <c r="AH341" s="371">
        <f t="shared" si="104"/>
        <v>2861.5</v>
      </c>
      <c r="AI341" s="368">
        <f t="shared" si="105"/>
        <v>2218.7000000000003</v>
      </c>
      <c r="AJ341" s="368">
        <f t="shared" si="106"/>
        <v>642.79999999999995</v>
      </c>
      <c r="AK341" s="368">
        <f t="shared" si="107"/>
        <v>4136.3999999999996</v>
      </c>
      <c r="AL341" s="368">
        <f t="shared" si="108"/>
        <v>2714.7</v>
      </c>
      <c r="AM341" s="371">
        <f t="shared" si="109"/>
        <v>1421.7</v>
      </c>
      <c r="AN341" s="368">
        <f t="shared" si="110"/>
        <v>1274.8999999999996</v>
      </c>
      <c r="AO341" s="368">
        <f t="shared" si="110"/>
        <v>495.99999999999955</v>
      </c>
      <c r="AP341" s="368">
        <f t="shared" si="110"/>
        <v>778.90000000000009</v>
      </c>
      <c r="AQ341" s="360">
        <f t="shared" si="111"/>
        <v>44.5</v>
      </c>
      <c r="AR341" s="372">
        <f t="shared" si="100"/>
        <v>2759.2</v>
      </c>
    </row>
    <row r="342" spans="1:44" ht="31.5" x14ac:dyDescent="0.25">
      <c r="A342" s="395"/>
      <c r="B342" s="395" t="s">
        <v>4366</v>
      </c>
      <c r="C342" s="402" t="s">
        <v>809</v>
      </c>
      <c r="D342" s="362">
        <f t="shared" si="97"/>
        <v>2369.1</v>
      </c>
      <c r="E342" s="367">
        <v>2369.1</v>
      </c>
      <c r="F342" s="371">
        <v>1941.9</v>
      </c>
      <c r="G342" s="367"/>
      <c r="H342" s="371"/>
      <c r="I342" s="362">
        <f t="shared" si="98"/>
        <v>830.1</v>
      </c>
      <c r="J342" s="371">
        <v>817.7</v>
      </c>
      <c r="K342" s="371">
        <v>415.2</v>
      </c>
      <c r="L342" s="371">
        <v>64.3</v>
      </c>
      <c r="M342" s="371">
        <v>12.4</v>
      </c>
      <c r="N342" s="362">
        <f t="shared" si="99"/>
        <v>3199.2</v>
      </c>
      <c r="O342" s="345"/>
      <c r="P342" s="395"/>
      <c r="Q342" s="395" t="s">
        <v>4366</v>
      </c>
      <c r="R342" s="402" t="s">
        <v>809</v>
      </c>
      <c r="S342" s="371">
        <f t="shared" si="101"/>
        <v>1494.5</v>
      </c>
      <c r="T342" s="371">
        <v>1494.5</v>
      </c>
      <c r="U342" s="371">
        <v>1097</v>
      </c>
      <c r="V342" s="371"/>
      <c r="W342" s="371"/>
      <c r="X342" s="371">
        <f t="shared" si="102"/>
        <v>359.3</v>
      </c>
      <c r="Y342" s="371">
        <v>359.3</v>
      </c>
      <c r="Z342" s="371">
        <v>85.2</v>
      </c>
      <c r="AA342" s="371">
        <v>74.2</v>
      </c>
      <c r="AB342" s="371"/>
      <c r="AC342" s="371">
        <f t="shared" si="103"/>
        <v>1853.8</v>
      </c>
      <c r="AE342" s="395"/>
      <c r="AF342" s="395" t="s">
        <v>4366</v>
      </c>
      <c r="AG342" s="402" t="s">
        <v>809</v>
      </c>
      <c r="AH342" s="371">
        <f t="shared" si="104"/>
        <v>1853.8</v>
      </c>
      <c r="AI342" s="368">
        <f t="shared" si="105"/>
        <v>1494.5</v>
      </c>
      <c r="AJ342" s="368">
        <f t="shared" si="106"/>
        <v>359.3</v>
      </c>
      <c r="AK342" s="368">
        <f t="shared" si="107"/>
        <v>3199.2</v>
      </c>
      <c r="AL342" s="368">
        <f t="shared" si="108"/>
        <v>2369.1</v>
      </c>
      <c r="AM342" s="371">
        <f t="shared" si="109"/>
        <v>830.1</v>
      </c>
      <c r="AN342" s="368">
        <f t="shared" si="110"/>
        <v>1345.3999999999999</v>
      </c>
      <c r="AO342" s="368">
        <f t="shared" si="110"/>
        <v>874.59999999999991</v>
      </c>
      <c r="AP342" s="368">
        <f t="shared" si="110"/>
        <v>470.8</v>
      </c>
      <c r="AQ342" s="360">
        <f t="shared" si="111"/>
        <v>38.799999999999997</v>
      </c>
      <c r="AR342" s="372">
        <f t="shared" si="100"/>
        <v>2407.9</v>
      </c>
    </row>
    <row r="343" spans="1:44" ht="31.5" x14ac:dyDescent="0.25">
      <c r="A343" s="395"/>
      <c r="B343" s="395" t="s">
        <v>4366</v>
      </c>
      <c r="C343" s="402" t="s">
        <v>810</v>
      </c>
      <c r="D343" s="362">
        <f t="shared" ref="D343:D348" si="112">E343+H343</f>
        <v>6298.3</v>
      </c>
      <c r="E343" s="367">
        <v>6298.3</v>
      </c>
      <c r="F343" s="371">
        <v>5162.7</v>
      </c>
      <c r="G343" s="367"/>
      <c r="H343" s="371"/>
      <c r="I343" s="362">
        <f t="shared" ref="I343:I348" si="113">J343+M343</f>
        <v>2771.6</v>
      </c>
      <c r="J343" s="371">
        <v>2432.5</v>
      </c>
      <c r="K343" s="371">
        <v>1104.0999999999999</v>
      </c>
      <c r="L343" s="371">
        <v>262.7</v>
      </c>
      <c r="M343" s="371">
        <v>339.1</v>
      </c>
      <c r="N343" s="362">
        <f t="shared" ref="N343:N348" si="114">D343+I343</f>
        <v>9069.9</v>
      </c>
      <c r="O343" s="345"/>
      <c r="P343" s="395"/>
      <c r="Q343" s="395" t="s">
        <v>4366</v>
      </c>
      <c r="R343" s="402" t="s">
        <v>810</v>
      </c>
      <c r="S343" s="371">
        <f t="shared" si="101"/>
        <v>4981.3</v>
      </c>
      <c r="T343" s="371">
        <v>4981.3</v>
      </c>
      <c r="U343" s="371">
        <v>3656.0000000000005</v>
      </c>
      <c r="V343" s="371"/>
      <c r="W343" s="371"/>
      <c r="X343" s="371">
        <f t="shared" si="102"/>
        <v>1295.8</v>
      </c>
      <c r="Y343" s="371">
        <v>1295.8</v>
      </c>
      <c r="Z343" s="371">
        <v>283.8</v>
      </c>
      <c r="AA343" s="371">
        <v>291.60000000000002</v>
      </c>
      <c r="AB343" s="371"/>
      <c r="AC343" s="371">
        <f t="shared" si="103"/>
        <v>6277.1</v>
      </c>
      <c r="AE343" s="395"/>
      <c r="AF343" s="395" t="s">
        <v>4366</v>
      </c>
      <c r="AG343" s="402" t="s">
        <v>810</v>
      </c>
      <c r="AH343" s="371">
        <f t="shared" si="104"/>
        <v>6277.1</v>
      </c>
      <c r="AI343" s="368">
        <f t="shared" si="105"/>
        <v>4981.3</v>
      </c>
      <c r="AJ343" s="368">
        <f t="shared" si="106"/>
        <v>1295.8</v>
      </c>
      <c r="AK343" s="368">
        <f t="shared" si="107"/>
        <v>9069.9</v>
      </c>
      <c r="AL343" s="368">
        <f t="shared" si="108"/>
        <v>6298.3</v>
      </c>
      <c r="AM343" s="371">
        <f t="shared" si="109"/>
        <v>2771.6</v>
      </c>
      <c r="AN343" s="368">
        <f t="shared" si="110"/>
        <v>2792.7999999999993</v>
      </c>
      <c r="AO343" s="368">
        <f t="shared" si="110"/>
        <v>1317</v>
      </c>
      <c r="AP343" s="368">
        <f t="shared" si="110"/>
        <v>1475.8</v>
      </c>
      <c r="AQ343" s="360">
        <f t="shared" si="111"/>
        <v>103.3</v>
      </c>
      <c r="AR343" s="372">
        <f t="shared" si="100"/>
        <v>6401.6</v>
      </c>
    </row>
    <row r="344" spans="1:44" ht="31.5" x14ac:dyDescent="0.25">
      <c r="A344" s="395"/>
      <c r="B344" s="395" t="s">
        <v>4366</v>
      </c>
      <c r="C344" s="402" t="s">
        <v>811</v>
      </c>
      <c r="D344" s="362">
        <f t="shared" si="112"/>
        <v>1397.9</v>
      </c>
      <c r="E344" s="367">
        <v>1397.9</v>
      </c>
      <c r="F344" s="371">
        <v>1145.8</v>
      </c>
      <c r="G344" s="367"/>
      <c r="H344" s="371"/>
      <c r="I344" s="362">
        <f t="shared" si="113"/>
        <v>869.50000000000011</v>
      </c>
      <c r="J344" s="371">
        <v>577.90000000000009</v>
      </c>
      <c r="K344" s="371">
        <v>245.1</v>
      </c>
      <c r="L344" s="371">
        <v>52.8</v>
      </c>
      <c r="M344" s="371">
        <v>291.60000000000002</v>
      </c>
      <c r="N344" s="362">
        <f t="shared" si="114"/>
        <v>2267.4</v>
      </c>
      <c r="O344" s="345"/>
      <c r="P344" s="395"/>
      <c r="Q344" s="395" t="s">
        <v>4366</v>
      </c>
      <c r="R344" s="402" t="s">
        <v>811</v>
      </c>
      <c r="S344" s="371">
        <f t="shared" si="101"/>
        <v>1439.5</v>
      </c>
      <c r="T344" s="371">
        <v>1439.5</v>
      </c>
      <c r="U344" s="371">
        <v>1056.5</v>
      </c>
      <c r="V344" s="371"/>
      <c r="W344" s="371"/>
      <c r="X344" s="371">
        <f t="shared" si="102"/>
        <v>313.2</v>
      </c>
      <c r="Y344" s="371">
        <v>313.2</v>
      </c>
      <c r="Z344" s="371">
        <v>82</v>
      </c>
      <c r="AA344" s="371">
        <v>37.700000000000003</v>
      </c>
      <c r="AB344" s="371"/>
      <c r="AC344" s="371">
        <f t="shared" si="103"/>
        <v>1752.7</v>
      </c>
      <c r="AE344" s="395"/>
      <c r="AF344" s="395" t="s">
        <v>4366</v>
      </c>
      <c r="AG344" s="402" t="s">
        <v>811</v>
      </c>
      <c r="AH344" s="371">
        <f t="shared" si="104"/>
        <v>1752.7</v>
      </c>
      <c r="AI344" s="368">
        <f t="shared" si="105"/>
        <v>1439.5</v>
      </c>
      <c r="AJ344" s="368">
        <f t="shared" si="106"/>
        <v>313.2</v>
      </c>
      <c r="AK344" s="368">
        <f t="shared" si="107"/>
        <v>2267.4</v>
      </c>
      <c r="AL344" s="368">
        <f t="shared" si="108"/>
        <v>1397.9</v>
      </c>
      <c r="AM344" s="371">
        <f t="shared" si="109"/>
        <v>869.50000000000011</v>
      </c>
      <c r="AN344" s="368">
        <f t="shared" si="110"/>
        <v>514.70000000000005</v>
      </c>
      <c r="AO344" s="368">
        <f t="shared" si="110"/>
        <v>-41.599999999999909</v>
      </c>
      <c r="AP344" s="368">
        <f t="shared" si="110"/>
        <v>556.30000000000018</v>
      </c>
      <c r="AQ344" s="360">
        <f t="shared" si="111"/>
        <v>22.9</v>
      </c>
      <c r="AR344" s="372">
        <f t="shared" si="100"/>
        <v>1420.8000000000002</v>
      </c>
    </row>
    <row r="345" spans="1:44" ht="31.5" x14ac:dyDescent="0.25">
      <c r="A345" s="395"/>
      <c r="B345" s="395" t="s">
        <v>4366</v>
      </c>
      <c r="C345" s="402" t="s">
        <v>812</v>
      </c>
      <c r="D345" s="362">
        <f t="shared" si="112"/>
        <v>1843.7</v>
      </c>
      <c r="E345" s="367">
        <v>1843.7</v>
      </c>
      <c r="F345" s="371">
        <v>1511.3</v>
      </c>
      <c r="G345" s="367"/>
      <c r="H345" s="371"/>
      <c r="I345" s="362">
        <f t="shared" si="113"/>
        <v>802.90000000000009</v>
      </c>
      <c r="J345" s="371">
        <v>748.7</v>
      </c>
      <c r="K345" s="371">
        <v>323.10000000000002</v>
      </c>
      <c r="L345" s="371">
        <v>68.8</v>
      </c>
      <c r="M345" s="371">
        <v>54.2</v>
      </c>
      <c r="N345" s="362">
        <f t="shared" si="114"/>
        <v>2646.6000000000004</v>
      </c>
      <c r="O345" s="345"/>
      <c r="P345" s="395"/>
      <c r="Q345" s="395" t="s">
        <v>4366</v>
      </c>
      <c r="R345" s="402" t="s">
        <v>812</v>
      </c>
      <c r="S345" s="371">
        <f t="shared" si="101"/>
        <v>1487.2</v>
      </c>
      <c r="T345" s="371">
        <v>1487.2</v>
      </c>
      <c r="U345" s="371">
        <v>1091.5999999999999</v>
      </c>
      <c r="V345" s="371"/>
      <c r="W345" s="371"/>
      <c r="X345" s="371">
        <f t="shared" si="102"/>
        <v>352.5</v>
      </c>
      <c r="Y345" s="371">
        <v>352.5</v>
      </c>
      <c r="Z345" s="371">
        <v>84.800000000000011</v>
      </c>
      <c r="AA345" s="371">
        <v>64.5</v>
      </c>
      <c r="AB345" s="371"/>
      <c r="AC345" s="371">
        <f t="shared" si="103"/>
        <v>1839.7</v>
      </c>
      <c r="AE345" s="395"/>
      <c r="AF345" s="395" t="s">
        <v>4366</v>
      </c>
      <c r="AG345" s="402" t="s">
        <v>812</v>
      </c>
      <c r="AH345" s="371">
        <f t="shared" si="104"/>
        <v>1839.7</v>
      </c>
      <c r="AI345" s="368">
        <f t="shared" si="105"/>
        <v>1487.2</v>
      </c>
      <c r="AJ345" s="368">
        <f t="shared" si="106"/>
        <v>352.5</v>
      </c>
      <c r="AK345" s="368">
        <f t="shared" si="107"/>
        <v>2646.6000000000004</v>
      </c>
      <c r="AL345" s="368">
        <f t="shared" si="108"/>
        <v>1843.7</v>
      </c>
      <c r="AM345" s="371">
        <f t="shared" si="109"/>
        <v>802.90000000000009</v>
      </c>
      <c r="AN345" s="368">
        <f t="shared" si="110"/>
        <v>806.90000000000032</v>
      </c>
      <c r="AO345" s="368">
        <f t="shared" si="110"/>
        <v>356.5</v>
      </c>
      <c r="AP345" s="368">
        <f t="shared" si="110"/>
        <v>450.40000000000009</v>
      </c>
      <c r="AQ345" s="360">
        <f t="shared" si="111"/>
        <v>30.2</v>
      </c>
      <c r="AR345" s="372">
        <f t="shared" si="100"/>
        <v>1873.9</v>
      </c>
    </row>
    <row r="346" spans="1:44" ht="31.5" x14ac:dyDescent="0.25">
      <c r="A346" s="395"/>
      <c r="B346" s="395" t="s">
        <v>4366</v>
      </c>
      <c r="C346" s="402" t="s">
        <v>813</v>
      </c>
      <c r="D346" s="362">
        <f t="shared" si="112"/>
        <v>5104.1000000000004</v>
      </c>
      <c r="E346" s="367">
        <v>5104.1000000000004</v>
      </c>
      <c r="F346" s="371">
        <v>4183.8999999999996</v>
      </c>
      <c r="G346" s="367"/>
      <c r="H346" s="371"/>
      <c r="I346" s="362">
        <f t="shared" si="113"/>
        <v>2295.8999999999996</v>
      </c>
      <c r="J346" s="371">
        <v>1959.8999999999999</v>
      </c>
      <c r="K346" s="371">
        <v>900.1</v>
      </c>
      <c r="L346" s="371">
        <v>184.7</v>
      </c>
      <c r="M346" s="371">
        <v>336</v>
      </c>
      <c r="N346" s="362">
        <f t="shared" si="114"/>
        <v>7400</v>
      </c>
      <c r="O346" s="345"/>
      <c r="P346" s="395"/>
      <c r="Q346" s="395" t="s">
        <v>4366</v>
      </c>
      <c r="R346" s="402" t="s">
        <v>813</v>
      </c>
      <c r="S346" s="371">
        <f t="shared" si="101"/>
        <v>3864.7</v>
      </c>
      <c r="T346" s="371">
        <v>3864.7</v>
      </c>
      <c r="U346" s="371">
        <v>2836.5</v>
      </c>
      <c r="V346" s="371"/>
      <c r="W346" s="371"/>
      <c r="X346" s="371">
        <f t="shared" si="102"/>
        <v>1072.2000000000003</v>
      </c>
      <c r="Y346" s="371">
        <v>1072.2000000000003</v>
      </c>
      <c r="Z346" s="371">
        <v>220.20000000000002</v>
      </c>
      <c r="AA346" s="371">
        <v>344.4</v>
      </c>
      <c r="AB346" s="371"/>
      <c r="AC346" s="371">
        <f t="shared" si="103"/>
        <v>4936.8999999999996</v>
      </c>
      <c r="AE346" s="395"/>
      <c r="AF346" s="395" t="s">
        <v>4366</v>
      </c>
      <c r="AG346" s="402" t="s">
        <v>813</v>
      </c>
      <c r="AH346" s="371">
        <f t="shared" si="104"/>
        <v>4936.8999999999996</v>
      </c>
      <c r="AI346" s="368">
        <f t="shared" si="105"/>
        <v>3864.7</v>
      </c>
      <c r="AJ346" s="368">
        <f t="shared" si="106"/>
        <v>1072.2000000000003</v>
      </c>
      <c r="AK346" s="368">
        <f t="shared" si="107"/>
        <v>7400</v>
      </c>
      <c r="AL346" s="368">
        <f t="shared" si="108"/>
        <v>5104.1000000000004</v>
      </c>
      <c r="AM346" s="371">
        <f t="shared" si="109"/>
        <v>2295.8999999999996</v>
      </c>
      <c r="AN346" s="368">
        <f t="shared" si="110"/>
        <v>2463.1000000000004</v>
      </c>
      <c r="AO346" s="368">
        <f t="shared" si="110"/>
        <v>1239.4000000000005</v>
      </c>
      <c r="AP346" s="368">
        <f t="shared" si="110"/>
        <v>1223.6999999999994</v>
      </c>
      <c r="AQ346" s="360">
        <f t="shared" si="111"/>
        <v>83.7</v>
      </c>
      <c r="AR346" s="372">
        <f t="shared" si="100"/>
        <v>5187.8</v>
      </c>
    </row>
    <row r="347" spans="1:44" ht="31.5" x14ac:dyDescent="0.25">
      <c r="A347" s="395"/>
      <c r="B347" s="395" t="s">
        <v>4366</v>
      </c>
      <c r="C347" s="402" t="s">
        <v>814</v>
      </c>
      <c r="D347" s="362">
        <f t="shared" si="112"/>
        <v>1401</v>
      </c>
      <c r="E347" s="367">
        <v>1401</v>
      </c>
      <c r="F347" s="371">
        <v>1148.4000000000001</v>
      </c>
      <c r="G347" s="367"/>
      <c r="H347" s="371"/>
      <c r="I347" s="362">
        <f t="shared" si="113"/>
        <v>871.60000000000014</v>
      </c>
      <c r="J347" s="371">
        <v>586.60000000000014</v>
      </c>
      <c r="K347" s="371">
        <v>245.5</v>
      </c>
      <c r="L347" s="371">
        <v>62.6</v>
      </c>
      <c r="M347" s="371">
        <v>285</v>
      </c>
      <c r="N347" s="362">
        <f t="shared" si="114"/>
        <v>2272.6000000000004</v>
      </c>
      <c r="O347" s="345"/>
      <c r="P347" s="395"/>
      <c r="Q347" s="395" t="s">
        <v>4366</v>
      </c>
      <c r="R347" s="402" t="s">
        <v>814</v>
      </c>
      <c r="S347" s="371">
        <f t="shared" si="101"/>
        <v>1356.3999999999999</v>
      </c>
      <c r="T347" s="371">
        <v>1356.3999999999999</v>
      </c>
      <c r="U347" s="371">
        <v>995.49999999999989</v>
      </c>
      <c r="V347" s="371"/>
      <c r="W347" s="371"/>
      <c r="X347" s="371">
        <f t="shared" si="102"/>
        <v>376.90000000000003</v>
      </c>
      <c r="Y347" s="371">
        <v>376.90000000000003</v>
      </c>
      <c r="Z347" s="371">
        <v>77.300000000000011</v>
      </c>
      <c r="AA347" s="371">
        <v>76.2</v>
      </c>
      <c r="AB347" s="371"/>
      <c r="AC347" s="371">
        <f t="shared" si="103"/>
        <v>1733.3</v>
      </c>
      <c r="AE347" s="395"/>
      <c r="AF347" s="395" t="s">
        <v>4366</v>
      </c>
      <c r="AG347" s="402" t="s">
        <v>814</v>
      </c>
      <c r="AH347" s="371">
        <f t="shared" si="104"/>
        <v>1733.3</v>
      </c>
      <c r="AI347" s="368">
        <f t="shared" si="105"/>
        <v>1356.3999999999999</v>
      </c>
      <c r="AJ347" s="368">
        <f t="shared" si="106"/>
        <v>376.90000000000003</v>
      </c>
      <c r="AK347" s="368">
        <f t="shared" si="107"/>
        <v>2272.6000000000004</v>
      </c>
      <c r="AL347" s="368">
        <f t="shared" si="108"/>
        <v>1401</v>
      </c>
      <c r="AM347" s="371">
        <f t="shared" si="109"/>
        <v>871.60000000000014</v>
      </c>
      <c r="AN347" s="368">
        <f t="shared" si="110"/>
        <v>539.30000000000041</v>
      </c>
      <c r="AO347" s="368">
        <f t="shared" si="110"/>
        <v>44.600000000000136</v>
      </c>
      <c r="AP347" s="368">
        <f t="shared" si="110"/>
        <v>494.7000000000001</v>
      </c>
      <c r="AQ347" s="360">
        <f t="shared" si="111"/>
        <v>23</v>
      </c>
      <c r="AR347" s="372">
        <f t="shared" si="100"/>
        <v>1424</v>
      </c>
    </row>
    <row r="348" spans="1:44" ht="31.5" x14ac:dyDescent="0.25">
      <c r="A348" s="395"/>
      <c r="B348" s="395" t="s">
        <v>4366</v>
      </c>
      <c r="C348" s="402" t="s">
        <v>815</v>
      </c>
      <c r="D348" s="362">
        <f t="shared" si="112"/>
        <v>1475.6</v>
      </c>
      <c r="E348" s="367">
        <v>1475.6</v>
      </c>
      <c r="F348" s="371">
        <v>1209.5</v>
      </c>
      <c r="G348" s="367"/>
      <c r="H348" s="371"/>
      <c r="I348" s="362">
        <f t="shared" si="113"/>
        <v>687.19999999999993</v>
      </c>
      <c r="J348" s="371">
        <v>537.19999999999993</v>
      </c>
      <c r="K348" s="371">
        <v>258.7</v>
      </c>
      <c r="L348" s="371">
        <v>40.6</v>
      </c>
      <c r="M348" s="371">
        <v>150</v>
      </c>
      <c r="N348" s="362">
        <f t="shared" si="114"/>
        <v>2162.7999999999997</v>
      </c>
      <c r="O348" s="345"/>
      <c r="P348" s="395"/>
      <c r="Q348" s="395" t="s">
        <v>4366</v>
      </c>
      <c r="R348" s="402" t="s">
        <v>815</v>
      </c>
      <c r="S348" s="371">
        <f t="shared" si="101"/>
        <v>1392.1999999999998</v>
      </c>
      <c r="T348" s="371">
        <v>1392.1999999999998</v>
      </c>
      <c r="U348" s="371">
        <v>1021.8000000000001</v>
      </c>
      <c r="V348" s="371"/>
      <c r="W348" s="371"/>
      <c r="X348" s="371">
        <f t="shared" si="102"/>
        <v>251.40000000000003</v>
      </c>
      <c r="Y348" s="371">
        <v>251.40000000000003</v>
      </c>
      <c r="Z348" s="371">
        <v>79.3</v>
      </c>
      <c r="AA348" s="371">
        <v>37.6</v>
      </c>
      <c r="AB348" s="371"/>
      <c r="AC348" s="371">
        <f t="shared" si="103"/>
        <v>1643.6</v>
      </c>
      <c r="AE348" s="395"/>
      <c r="AF348" s="395" t="s">
        <v>4366</v>
      </c>
      <c r="AG348" s="402" t="s">
        <v>815</v>
      </c>
      <c r="AH348" s="371">
        <f t="shared" si="104"/>
        <v>1643.6</v>
      </c>
      <c r="AI348" s="368">
        <f t="shared" si="105"/>
        <v>1392.1999999999998</v>
      </c>
      <c r="AJ348" s="368">
        <f t="shared" si="106"/>
        <v>251.40000000000003</v>
      </c>
      <c r="AK348" s="368">
        <f t="shared" si="107"/>
        <v>2162.7999999999997</v>
      </c>
      <c r="AL348" s="368">
        <f t="shared" si="108"/>
        <v>1475.6</v>
      </c>
      <c r="AM348" s="371">
        <f t="shared" si="109"/>
        <v>687.19999999999993</v>
      </c>
      <c r="AN348" s="368">
        <f t="shared" si="110"/>
        <v>519.19999999999982</v>
      </c>
      <c r="AO348" s="368">
        <f t="shared" si="110"/>
        <v>83.400000000000091</v>
      </c>
      <c r="AP348" s="368">
        <f t="shared" si="110"/>
        <v>435.7999999999999</v>
      </c>
      <c r="AQ348" s="360">
        <f t="shared" si="111"/>
        <v>24.2</v>
      </c>
      <c r="AR348" s="372">
        <f t="shared" si="100"/>
        <v>1499.8</v>
      </c>
    </row>
    <row r="349" spans="1:44" ht="31.5" x14ac:dyDescent="0.25">
      <c r="A349" s="395"/>
      <c r="B349" s="395" t="s">
        <v>4366</v>
      </c>
      <c r="C349" s="402" t="s">
        <v>816</v>
      </c>
      <c r="D349" s="362"/>
      <c r="E349" s="367"/>
      <c r="F349" s="371"/>
      <c r="G349" s="367"/>
      <c r="H349" s="371"/>
      <c r="I349" s="362"/>
      <c r="J349" s="371"/>
      <c r="K349" s="371"/>
      <c r="L349" s="371"/>
      <c r="M349" s="371"/>
      <c r="N349" s="362"/>
      <c r="O349" s="345"/>
      <c r="P349" s="395"/>
      <c r="Q349" s="395" t="s">
        <v>4366</v>
      </c>
      <c r="R349" s="402" t="s">
        <v>816</v>
      </c>
      <c r="S349" s="371">
        <f t="shared" si="101"/>
        <v>4393.3</v>
      </c>
      <c r="T349" s="371">
        <v>4393.3</v>
      </c>
      <c r="U349" s="371">
        <v>3224.5</v>
      </c>
      <c r="V349" s="371"/>
      <c r="W349" s="371"/>
      <c r="X349" s="371">
        <f t="shared" si="102"/>
        <v>1087</v>
      </c>
      <c r="Y349" s="371">
        <v>1087</v>
      </c>
      <c r="Z349" s="371">
        <v>250.29999999999998</v>
      </c>
      <c r="AA349" s="371">
        <v>184.5</v>
      </c>
      <c r="AB349" s="371"/>
      <c r="AC349" s="371">
        <f t="shared" si="103"/>
        <v>5480.3</v>
      </c>
      <c r="AE349" s="395"/>
      <c r="AF349" s="395" t="s">
        <v>4366</v>
      </c>
      <c r="AG349" s="402" t="s">
        <v>816</v>
      </c>
      <c r="AH349" s="371">
        <f t="shared" si="104"/>
        <v>5480.3</v>
      </c>
      <c r="AI349" s="368">
        <f t="shared" si="105"/>
        <v>4393.3</v>
      </c>
      <c r="AJ349" s="368">
        <f t="shared" si="106"/>
        <v>1087</v>
      </c>
      <c r="AK349" s="368">
        <f t="shared" si="107"/>
        <v>0</v>
      </c>
      <c r="AL349" s="368">
        <f t="shared" si="108"/>
        <v>0</v>
      </c>
      <c r="AM349" s="371">
        <f t="shared" si="109"/>
        <v>0</v>
      </c>
      <c r="AN349" s="368">
        <f t="shared" si="110"/>
        <v>-5480.3</v>
      </c>
      <c r="AO349" s="368">
        <f t="shared" si="110"/>
        <v>-4393.3</v>
      </c>
      <c r="AP349" s="368">
        <f t="shared" si="110"/>
        <v>-1087</v>
      </c>
      <c r="AQ349" s="360">
        <f t="shared" si="111"/>
        <v>0</v>
      </c>
      <c r="AR349" s="372">
        <f t="shared" si="100"/>
        <v>0</v>
      </c>
    </row>
    <row r="350" spans="1:44" ht="31.5" x14ac:dyDescent="0.25">
      <c r="A350" s="395"/>
      <c r="B350" s="395" t="s">
        <v>4366</v>
      </c>
      <c r="C350" s="402" t="s">
        <v>817</v>
      </c>
      <c r="D350" s="362"/>
      <c r="E350" s="367"/>
      <c r="F350" s="371"/>
      <c r="G350" s="367"/>
      <c r="H350" s="371"/>
      <c r="I350" s="362"/>
      <c r="J350" s="371"/>
      <c r="K350" s="371"/>
      <c r="L350" s="371"/>
      <c r="M350" s="371"/>
      <c r="N350" s="362"/>
      <c r="O350" s="345"/>
      <c r="P350" s="395"/>
      <c r="Q350" s="395" t="s">
        <v>4366</v>
      </c>
      <c r="R350" s="402" t="s">
        <v>817</v>
      </c>
      <c r="S350" s="371">
        <f t="shared" si="101"/>
        <v>4430.5</v>
      </c>
      <c r="T350" s="371">
        <v>4430.5</v>
      </c>
      <c r="U350" s="371">
        <v>3251.8</v>
      </c>
      <c r="V350" s="371"/>
      <c r="W350" s="371"/>
      <c r="X350" s="371">
        <f t="shared" si="102"/>
        <v>988.40000000000009</v>
      </c>
      <c r="Y350" s="371">
        <v>988.40000000000009</v>
      </c>
      <c r="Z350" s="371">
        <v>252.5</v>
      </c>
      <c r="AA350" s="371">
        <v>147.6</v>
      </c>
      <c r="AB350" s="371"/>
      <c r="AC350" s="371">
        <f t="shared" si="103"/>
        <v>5418.9</v>
      </c>
      <c r="AE350" s="395"/>
      <c r="AF350" s="395" t="s">
        <v>4366</v>
      </c>
      <c r="AG350" s="402" t="s">
        <v>817</v>
      </c>
      <c r="AH350" s="371">
        <f t="shared" si="104"/>
        <v>5418.9</v>
      </c>
      <c r="AI350" s="368">
        <f t="shared" si="105"/>
        <v>4430.5</v>
      </c>
      <c r="AJ350" s="368">
        <f t="shared" si="106"/>
        <v>988.40000000000009</v>
      </c>
      <c r="AK350" s="368">
        <f t="shared" si="107"/>
        <v>0</v>
      </c>
      <c r="AL350" s="368">
        <f t="shared" si="108"/>
        <v>0</v>
      </c>
      <c r="AM350" s="371">
        <f t="shared" si="109"/>
        <v>0</v>
      </c>
      <c r="AN350" s="368">
        <f t="shared" si="110"/>
        <v>-5418.9</v>
      </c>
      <c r="AO350" s="368">
        <f t="shared" si="110"/>
        <v>-4430.5</v>
      </c>
      <c r="AP350" s="368">
        <f t="shared" si="110"/>
        <v>-988.40000000000009</v>
      </c>
      <c r="AQ350" s="360">
        <f t="shared" si="111"/>
        <v>0</v>
      </c>
      <c r="AR350" s="372">
        <f t="shared" si="100"/>
        <v>0</v>
      </c>
    </row>
    <row r="351" spans="1:44" ht="31.5" x14ac:dyDescent="0.25">
      <c r="A351" s="395"/>
      <c r="B351" s="395" t="s">
        <v>4366</v>
      </c>
      <c r="C351" s="402" t="s">
        <v>1852</v>
      </c>
      <c r="D351" s="362"/>
      <c r="E351" s="367"/>
      <c r="F351" s="371"/>
      <c r="G351" s="367"/>
      <c r="H351" s="371"/>
      <c r="I351" s="362"/>
      <c r="J351" s="371"/>
      <c r="K351" s="371"/>
      <c r="L351" s="371"/>
      <c r="M351" s="371"/>
      <c r="N351" s="362"/>
      <c r="O351" s="345"/>
      <c r="P351" s="395"/>
      <c r="Q351" s="395" t="s">
        <v>4366</v>
      </c>
      <c r="R351" s="402" t="s">
        <v>1852</v>
      </c>
      <c r="S351" s="371">
        <f t="shared" si="101"/>
        <v>5443</v>
      </c>
      <c r="T351" s="371">
        <v>5443</v>
      </c>
      <c r="U351" s="371">
        <v>3994.7000000000003</v>
      </c>
      <c r="V351" s="371"/>
      <c r="W351" s="371"/>
      <c r="X351" s="371">
        <f t="shared" si="102"/>
        <v>1469.5</v>
      </c>
      <c r="Y351" s="371">
        <v>1469.5</v>
      </c>
      <c r="Z351" s="371">
        <v>310.20000000000005</v>
      </c>
      <c r="AA351" s="371">
        <v>122.9</v>
      </c>
      <c r="AB351" s="371"/>
      <c r="AC351" s="371">
        <f t="shared" si="103"/>
        <v>6912.5</v>
      </c>
      <c r="AE351" s="395"/>
      <c r="AF351" s="395" t="s">
        <v>4366</v>
      </c>
      <c r="AG351" s="402" t="s">
        <v>1852</v>
      </c>
      <c r="AH351" s="371">
        <f t="shared" si="104"/>
        <v>6912.5</v>
      </c>
      <c r="AI351" s="368">
        <f t="shared" si="105"/>
        <v>5443</v>
      </c>
      <c r="AJ351" s="368">
        <f t="shared" si="106"/>
        <v>1469.5</v>
      </c>
      <c r="AK351" s="368">
        <f t="shared" si="107"/>
        <v>0</v>
      </c>
      <c r="AL351" s="368">
        <f t="shared" si="108"/>
        <v>0</v>
      </c>
      <c r="AM351" s="371">
        <f t="shared" si="109"/>
        <v>0</v>
      </c>
      <c r="AN351" s="368">
        <f t="shared" si="110"/>
        <v>-6912.5</v>
      </c>
      <c r="AO351" s="368">
        <f t="shared" si="110"/>
        <v>-5443</v>
      </c>
      <c r="AP351" s="368">
        <f t="shared" si="110"/>
        <v>-1469.5</v>
      </c>
      <c r="AQ351" s="360">
        <f t="shared" si="111"/>
        <v>0</v>
      </c>
      <c r="AR351" s="372">
        <f t="shared" si="100"/>
        <v>0</v>
      </c>
    </row>
    <row r="352" spans="1:44" ht="31.5" x14ac:dyDescent="0.25">
      <c r="A352" s="395"/>
      <c r="B352" s="395" t="s">
        <v>4366</v>
      </c>
      <c r="C352" s="402" t="s">
        <v>1853</v>
      </c>
      <c r="D352" s="362">
        <f>E352+H352</f>
        <v>2677.2</v>
      </c>
      <c r="E352" s="367">
        <v>2677.2</v>
      </c>
      <c r="F352" s="371">
        <v>1987.6</v>
      </c>
      <c r="G352" s="367">
        <v>251.7</v>
      </c>
      <c r="H352" s="371"/>
      <c r="I352" s="362">
        <f>J352+M352</f>
        <v>1400.3</v>
      </c>
      <c r="J352" s="371">
        <v>1177.5</v>
      </c>
      <c r="K352" s="371">
        <v>425.20000000000005</v>
      </c>
      <c r="L352" s="371">
        <v>64</v>
      </c>
      <c r="M352" s="371">
        <v>222.8</v>
      </c>
      <c r="N352" s="362">
        <f>D352+I352</f>
        <v>4077.5</v>
      </c>
      <c r="O352" s="345"/>
      <c r="P352" s="395"/>
      <c r="Q352" s="395" t="s">
        <v>4366</v>
      </c>
      <c r="R352" s="402" t="s">
        <v>1853</v>
      </c>
      <c r="S352" s="371">
        <f t="shared" si="101"/>
        <v>1365.4</v>
      </c>
      <c r="T352" s="371">
        <v>1365.4</v>
      </c>
      <c r="U352" s="371">
        <v>1002.0999999999999</v>
      </c>
      <c r="V352" s="371"/>
      <c r="W352" s="371"/>
      <c r="X352" s="371">
        <f t="shared" si="102"/>
        <v>335.40000000000003</v>
      </c>
      <c r="Y352" s="371">
        <v>335.40000000000003</v>
      </c>
      <c r="Z352" s="371">
        <v>77.900000000000006</v>
      </c>
      <c r="AA352" s="371">
        <v>77.5</v>
      </c>
      <c r="AB352" s="371"/>
      <c r="AC352" s="371">
        <f t="shared" si="103"/>
        <v>1700.8000000000002</v>
      </c>
      <c r="AE352" s="395"/>
      <c r="AF352" s="395" t="s">
        <v>4366</v>
      </c>
      <c r="AG352" s="402" t="s">
        <v>1853</v>
      </c>
      <c r="AH352" s="371">
        <f t="shared" si="104"/>
        <v>1700.8000000000002</v>
      </c>
      <c r="AI352" s="368">
        <f t="shared" si="105"/>
        <v>1365.4</v>
      </c>
      <c r="AJ352" s="368">
        <f t="shared" si="106"/>
        <v>335.40000000000003</v>
      </c>
      <c r="AK352" s="368">
        <f t="shared" si="107"/>
        <v>4077.5</v>
      </c>
      <c r="AL352" s="368">
        <f t="shared" si="108"/>
        <v>2677.2</v>
      </c>
      <c r="AM352" s="371">
        <f t="shared" si="109"/>
        <v>1400.3</v>
      </c>
      <c r="AN352" s="368">
        <f t="shared" si="110"/>
        <v>2376.6999999999998</v>
      </c>
      <c r="AO352" s="368">
        <f t="shared" si="110"/>
        <v>1311.7999999999997</v>
      </c>
      <c r="AP352" s="368">
        <f t="shared" si="110"/>
        <v>1064.8999999999999</v>
      </c>
      <c r="AQ352" s="360">
        <f t="shared" si="111"/>
        <v>39.799999999999997</v>
      </c>
      <c r="AR352" s="372">
        <f t="shared" si="100"/>
        <v>2717</v>
      </c>
    </row>
    <row r="353" spans="1:44" ht="31.5" x14ac:dyDescent="0.25">
      <c r="A353" s="395"/>
      <c r="B353" s="395" t="s">
        <v>4366</v>
      </c>
      <c r="C353" s="402" t="s">
        <v>1854</v>
      </c>
      <c r="D353" s="362">
        <f>E353+H353</f>
        <v>3121.1</v>
      </c>
      <c r="E353" s="367">
        <v>3121.1</v>
      </c>
      <c r="F353" s="371">
        <v>2356.6999999999998</v>
      </c>
      <c r="G353" s="367">
        <v>245.4</v>
      </c>
      <c r="H353" s="371"/>
      <c r="I353" s="362">
        <f>J353+M353</f>
        <v>1621.1</v>
      </c>
      <c r="J353" s="371">
        <v>1373.6</v>
      </c>
      <c r="K353" s="371">
        <v>504</v>
      </c>
      <c r="L353" s="371">
        <v>59.6</v>
      </c>
      <c r="M353" s="371">
        <v>247.5</v>
      </c>
      <c r="N353" s="362">
        <f>D353+I353</f>
        <v>4742.2</v>
      </c>
      <c r="O353" s="345"/>
      <c r="P353" s="395"/>
      <c r="Q353" s="395" t="s">
        <v>4366</v>
      </c>
      <c r="R353" s="402" t="s">
        <v>1854</v>
      </c>
      <c r="S353" s="371">
        <f t="shared" si="101"/>
        <v>1402.6</v>
      </c>
      <c r="T353" s="371">
        <v>1402.6</v>
      </c>
      <c r="U353" s="371">
        <v>1029.5</v>
      </c>
      <c r="V353" s="371"/>
      <c r="W353" s="371"/>
      <c r="X353" s="371">
        <f t="shared" si="102"/>
        <v>332.8</v>
      </c>
      <c r="Y353" s="371">
        <v>332.8</v>
      </c>
      <c r="Z353" s="371">
        <v>79.900000000000006</v>
      </c>
      <c r="AA353" s="371">
        <v>75.5</v>
      </c>
      <c r="AB353" s="371"/>
      <c r="AC353" s="371">
        <f t="shared" si="103"/>
        <v>1735.3999999999999</v>
      </c>
      <c r="AE353" s="395"/>
      <c r="AF353" s="395" t="s">
        <v>4366</v>
      </c>
      <c r="AG353" s="402" t="s">
        <v>1854</v>
      </c>
      <c r="AH353" s="371">
        <f t="shared" si="104"/>
        <v>1735.3999999999999</v>
      </c>
      <c r="AI353" s="368">
        <f t="shared" si="105"/>
        <v>1402.6</v>
      </c>
      <c r="AJ353" s="368">
        <f t="shared" si="106"/>
        <v>332.8</v>
      </c>
      <c r="AK353" s="368">
        <f t="shared" si="107"/>
        <v>4742.2</v>
      </c>
      <c r="AL353" s="368">
        <f t="shared" si="108"/>
        <v>3121.1</v>
      </c>
      <c r="AM353" s="371">
        <f t="shared" si="109"/>
        <v>1621.1</v>
      </c>
      <c r="AN353" s="368">
        <f t="shared" si="110"/>
        <v>3006.8</v>
      </c>
      <c r="AO353" s="368">
        <f t="shared" si="110"/>
        <v>1718.5</v>
      </c>
      <c r="AP353" s="368">
        <f t="shared" si="110"/>
        <v>1288.3</v>
      </c>
      <c r="AQ353" s="360">
        <f t="shared" si="111"/>
        <v>47.1</v>
      </c>
      <c r="AR353" s="372">
        <f t="shared" si="100"/>
        <v>3168.2</v>
      </c>
    </row>
    <row r="354" spans="1:44" ht="31.5" x14ac:dyDescent="0.25">
      <c r="A354" s="395"/>
      <c r="B354" s="395" t="s">
        <v>4366</v>
      </c>
      <c r="C354" s="402" t="s">
        <v>1855</v>
      </c>
      <c r="D354" s="362"/>
      <c r="E354" s="367"/>
      <c r="F354" s="371"/>
      <c r="G354" s="367"/>
      <c r="H354" s="371"/>
      <c r="I354" s="362"/>
      <c r="J354" s="371"/>
      <c r="K354" s="371"/>
      <c r="L354" s="371"/>
      <c r="M354" s="371"/>
      <c r="N354" s="362"/>
      <c r="O354" s="345"/>
      <c r="P354" s="395"/>
      <c r="Q354" s="395" t="s">
        <v>4366</v>
      </c>
      <c r="R354" s="402" t="s">
        <v>1855</v>
      </c>
      <c r="S354" s="371">
        <f t="shared" si="101"/>
        <v>2591.5</v>
      </c>
      <c r="T354" s="371">
        <v>2591.5</v>
      </c>
      <c r="U354" s="371">
        <v>1902</v>
      </c>
      <c r="V354" s="371"/>
      <c r="W354" s="371"/>
      <c r="X354" s="371">
        <f t="shared" si="102"/>
        <v>731.4</v>
      </c>
      <c r="Y354" s="371">
        <v>731.4</v>
      </c>
      <c r="Z354" s="371">
        <v>147.60000000000002</v>
      </c>
      <c r="AA354" s="371">
        <v>193.2</v>
      </c>
      <c r="AB354" s="371"/>
      <c r="AC354" s="371">
        <f t="shared" si="103"/>
        <v>3322.9</v>
      </c>
      <c r="AE354" s="395"/>
      <c r="AF354" s="395" t="s">
        <v>4366</v>
      </c>
      <c r="AG354" s="402" t="s">
        <v>1855</v>
      </c>
      <c r="AH354" s="371">
        <f t="shared" si="104"/>
        <v>3322.9</v>
      </c>
      <c r="AI354" s="368">
        <f t="shared" si="105"/>
        <v>2591.5</v>
      </c>
      <c r="AJ354" s="368">
        <f t="shared" si="106"/>
        <v>731.4</v>
      </c>
      <c r="AK354" s="368">
        <f t="shared" si="107"/>
        <v>0</v>
      </c>
      <c r="AL354" s="368">
        <f t="shared" si="108"/>
        <v>0</v>
      </c>
      <c r="AM354" s="371">
        <f t="shared" si="109"/>
        <v>0</v>
      </c>
      <c r="AN354" s="368">
        <f t="shared" si="110"/>
        <v>-3322.9</v>
      </c>
      <c r="AO354" s="368">
        <f t="shared" si="110"/>
        <v>-2591.5</v>
      </c>
      <c r="AP354" s="368">
        <f t="shared" si="110"/>
        <v>-731.4</v>
      </c>
      <c r="AQ354" s="360">
        <f t="shared" si="111"/>
        <v>0</v>
      </c>
      <c r="AR354" s="372">
        <f t="shared" si="100"/>
        <v>0</v>
      </c>
    </row>
    <row r="355" spans="1:44" ht="31.5" x14ac:dyDescent="0.25">
      <c r="A355" s="395"/>
      <c r="B355" s="395" t="s">
        <v>4366</v>
      </c>
      <c r="C355" s="402" t="s">
        <v>1856</v>
      </c>
      <c r="D355" s="362"/>
      <c r="E355" s="367"/>
      <c r="F355" s="371"/>
      <c r="G355" s="367"/>
      <c r="H355" s="371"/>
      <c r="I355" s="362"/>
      <c r="J355" s="371"/>
      <c r="K355" s="371"/>
      <c r="L355" s="371"/>
      <c r="M355" s="371"/>
      <c r="N355" s="362"/>
      <c r="O355" s="345"/>
      <c r="P355" s="395"/>
      <c r="Q355" s="395" t="s">
        <v>4366</v>
      </c>
      <c r="R355" s="402" t="s">
        <v>1856</v>
      </c>
      <c r="S355" s="371">
        <f t="shared" si="101"/>
        <v>6167.9000000000005</v>
      </c>
      <c r="T355" s="371">
        <v>6167.9000000000005</v>
      </c>
      <c r="U355" s="371">
        <v>4526.9000000000005</v>
      </c>
      <c r="V355" s="371"/>
      <c r="W355" s="371"/>
      <c r="X355" s="371">
        <f t="shared" si="102"/>
        <v>2069.6999999999998</v>
      </c>
      <c r="Y355" s="371">
        <v>2069.6999999999998</v>
      </c>
      <c r="Z355" s="371">
        <v>351.40000000000003</v>
      </c>
      <c r="AA355" s="371">
        <v>379.2</v>
      </c>
      <c r="AB355" s="371"/>
      <c r="AC355" s="371">
        <f t="shared" si="103"/>
        <v>8237.6</v>
      </c>
      <c r="AE355" s="395"/>
      <c r="AF355" s="395" t="s">
        <v>4366</v>
      </c>
      <c r="AG355" s="402" t="s">
        <v>1856</v>
      </c>
      <c r="AH355" s="371">
        <f t="shared" si="104"/>
        <v>8237.6</v>
      </c>
      <c r="AI355" s="368">
        <f t="shared" si="105"/>
        <v>6167.9000000000005</v>
      </c>
      <c r="AJ355" s="368">
        <f t="shared" si="106"/>
        <v>2069.6999999999998</v>
      </c>
      <c r="AK355" s="368">
        <f t="shared" si="107"/>
        <v>0</v>
      </c>
      <c r="AL355" s="368">
        <f t="shared" si="108"/>
        <v>0</v>
      </c>
      <c r="AM355" s="371">
        <f t="shared" si="109"/>
        <v>0</v>
      </c>
      <c r="AN355" s="368">
        <f t="shared" si="110"/>
        <v>-8237.6</v>
      </c>
      <c r="AO355" s="368">
        <f t="shared" si="110"/>
        <v>-6167.9000000000005</v>
      </c>
      <c r="AP355" s="368">
        <f t="shared" si="110"/>
        <v>-2069.6999999999998</v>
      </c>
      <c r="AQ355" s="360">
        <f t="shared" si="111"/>
        <v>0</v>
      </c>
      <c r="AR355" s="372">
        <f t="shared" si="100"/>
        <v>0</v>
      </c>
    </row>
    <row r="356" spans="1:44" ht="31.5" x14ac:dyDescent="0.25">
      <c r="A356" s="395"/>
      <c r="B356" s="395" t="s">
        <v>4366</v>
      </c>
      <c r="C356" s="402" t="s">
        <v>1857</v>
      </c>
      <c r="D356" s="362"/>
      <c r="E356" s="367"/>
      <c r="F356" s="371"/>
      <c r="G356" s="367"/>
      <c r="H356" s="371"/>
      <c r="I356" s="362"/>
      <c r="J356" s="371"/>
      <c r="K356" s="371"/>
      <c r="L356" s="371"/>
      <c r="M356" s="371"/>
      <c r="N356" s="362"/>
      <c r="O356" s="345"/>
      <c r="P356" s="395"/>
      <c r="Q356" s="395" t="s">
        <v>4366</v>
      </c>
      <c r="R356" s="402" t="s">
        <v>1857</v>
      </c>
      <c r="S356" s="371">
        <f t="shared" si="101"/>
        <v>2564</v>
      </c>
      <c r="T356" s="371">
        <v>2564</v>
      </c>
      <c r="U356" s="371">
        <v>1881.9</v>
      </c>
      <c r="V356" s="371"/>
      <c r="W356" s="371"/>
      <c r="X356" s="371">
        <f t="shared" si="102"/>
        <v>548.30000000000007</v>
      </c>
      <c r="Y356" s="371">
        <v>548.30000000000007</v>
      </c>
      <c r="Z356" s="371">
        <v>146.19999999999999</v>
      </c>
      <c r="AA356" s="371">
        <v>122</v>
      </c>
      <c r="AB356" s="371"/>
      <c r="AC356" s="371">
        <f t="shared" si="103"/>
        <v>3112.3</v>
      </c>
      <c r="AE356" s="395"/>
      <c r="AF356" s="395" t="s">
        <v>4366</v>
      </c>
      <c r="AG356" s="402" t="s">
        <v>1857</v>
      </c>
      <c r="AH356" s="371">
        <f t="shared" si="104"/>
        <v>3112.3</v>
      </c>
      <c r="AI356" s="368">
        <f t="shared" si="105"/>
        <v>2564</v>
      </c>
      <c r="AJ356" s="368">
        <f t="shared" si="106"/>
        <v>548.30000000000007</v>
      </c>
      <c r="AK356" s="368">
        <f t="shared" si="107"/>
        <v>0</v>
      </c>
      <c r="AL356" s="368">
        <f t="shared" si="108"/>
        <v>0</v>
      </c>
      <c r="AM356" s="371">
        <f t="shared" si="109"/>
        <v>0</v>
      </c>
      <c r="AN356" s="368">
        <f t="shared" si="110"/>
        <v>-3112.3</v>
      </c>
      <c r="AO356" s="368">
        <f t="shared" si="110"/>
        <v>-2564</v>
      </c>
      <c r="AP356" s="368">
        <f t="shared" si="110"/>
        <v>-548.30000000000007</v>
      </c>
      <c r="AQ356" s="360">
        <f t="shared" si="111"/>
        <v>0</v>
      </c>
      <c r="AR356" s="372">
        <f t="shared" si="100"/>
        <v>0</v>
      </c>
    </row>
    <row r="357" spans="1:44" ht="31.5" customHeight="1" x14ac:dyDescent="0.25">
      <c r="A357" s="395"/>
      <c r="B357" s="395" t="s">
        <v>4366</v>
      </c>
      <c r="C357" s="402" t="s">
        <v>1858</v>
      </c>
      <c r="D357" s="362"/>
      <c r="E357" s="367"/>
      <c r="F357" s="371"/>
      <c r="G357" s="367"/>
      <c r="H357" s="371"/>
      <c r="I357" s="362"/>
      <c r="J357" s="371"/>
      <c r="K357" s="371"/>
      <c r="L357" s="371"/>
      <c r="M357" s="371"/>
      <c r="N357" s="362"/>
      <c r="O357" s="345"/>
      <c r="P357" s="395"/>
      <c r="Q357" s="395" t="s">
        <v>4366</v>
      </c>
      <c r="R357" s="402" t="s">
        <v>1858</v>
      </c>
      <c r="S357" s="371">
        <f t="shared" si="101"/>
        <v>2127.3000000000002</v>
      </c>
      <c r="T357" s="371">
        <v>2127.3000000000002</v>
      </c>
      <c r="U357" s="371">
        <v>1561.3</v>
      </c>
      <c r="V357" s="371"/>
      <c r="W357" s="371"/>
      <c r="X357" s="371">
        <f t="shared" si="102"/>
        <v>586.1</v>
      </c>
      <c r="Y357" s="371">
        <v>586.1</v>
      </c>
      <c r="Z357" s="371">
        <v>121.19999999999999</v>
      </c>
      <c r="AA357" s="371">
        <v>70.5</v>
      </c>
      <c r="AB357" s="371"/>
      <c r="AC357" s="371">
        <f t="shared" si="103"/>
        <v>2713.4</v>
      </c>
      <c r="AE357" s="395"/>
      <c r="AF357" s="395" t="s">
        <v>4366</v>
      </c>
      <c r="AG357" s="402" t="s">
        <v>1858</v>
      </c>
      <c r="AH357" s="371">
        <f t="shared" si="104"/>
        <v>2713.4</v>
      </c>
      <c r="AI357" s="368">
        <f t="shared" si="105"/>
        <v>2127.3000000000002</v>
      </c>
      <c r="AJ357" s="368">
        <f t="shared" si="106"/>
        <v>586.1</v>
      </c>
      <c r="AK357" s="368">
        <f t="shared" si="107"/>
        <v>0</v>
      </c>
      <c r="AL357" s="368">
        <f t="shared" si="108"/>
        <v>0</v>
      </c>
      <c r="AM357" s="371">
        <f t="shared" si="109"/>
        <v>0</v>
      </c>
      <c r="AN357" s="368">
        <f t="shared" si="110"/>
        <v>-2713.4</v>
      </c>
      <c r="AO357" s="368">
        <f t="shared" si="110"/>
        <v>-2127.3000000000002</v>
      </c>
      <c r="AP357" s="368">
        <f t="shared" si="110"/>
        <v>-586.1</v>
      </c>
      <c r="AQ357" s="360">
        <f t="shared" si="111"/>
        <v>0</v>
      </c>
      <c r="AR357" s="372">
        <f t="shared" si="100"/>
        <v>0</v>
      </c>
    </row>
    <row r="358" spans="1:44" ht="31.5" x14ac:dyDescent="0.25">
      <c r="A358" s="395"/>
      <c r="B358" s="395" t="s">
        <v>4366</v>
      </c>
      <c r="C358" s="402" t="s">
        <v>1859</v>
      </c>
      <c r="D358" s="362"/>
      <c r="E358" s="367"/>
      <c r="F358" s="371"/>
      <c r="G358" s="367"/>
      <c r="H358" s="371"/>
      <c r="I358" s="362"/>
      <c r="J358" s="371"/>
      <c r="K358" s="371"/>
      <c r="L358" s="371"/>
      <c r="M358" s="371"/>
      <c r="N358" s="362"/>
      <c r="O358" s="345"/>
      <c r="P358" s="395"/>
      <c r="Q358" s="395" t="s">
        <v>4366</v>
      </c>
      <c r="R358" s="402" t="s">
        <v>1859</v>
      </c>
      <c r="S358" s="371">
        <f t="shared" si="101"/>
        <v>5656.7000000000007</v>
      </c>
      <c r="T358" s="371">
        <v>5656.7000000000007</v>
      </c>
      <c r="U358" s="371">
        <v>4151.7</v>
      </c>
      <c r="V358" s="371"/>
      <c r="W358" s="371"/>
      <c r="X358" s="371">
        <f t="shared" si="102"/>
        <v>1592.2999999999997</v>
      </c>
      <c r="Y358" s="371">
        <v>1592.2999999999997</v>
      </c>
      <c r="Z358" s="371">
        <v>322.3</v>
      </c>
      <c r="AA358" s="371">
        <v>186.6</v>
      </c>
      <c r="AB358" s="371"/>
      <c r="AC358" s="371">
        <f t="shared" si="103"/>
        <v>7249</v>
      </c>
      <c r="AE358" s="395"/>
      <c r="AF358" s="395" t="s">
        <v>4366</v>
      </c>
      <c r="AG358" s="402" t="s">
        <v>1859</v>
      </c>
      <c r="AH358" s="371">
        <f t="shared" si="104"/>
        <v>7249</v>
      </c>
      <c r="AI358" s="368">
        <f t="shared" si="105"/>
        <v>5656.7000000000007</v>
      </c>
      <c r="AJ358" s="368">
        <f t="shared" si="106"/>
        <v>1592.2999999999997</v>
      </c>
      <c r="AK358" s="368">
        <f t="shared" si="107"/>
        <v>0</v>
      </c>
      <c r="AL358" s="368">
        <f t="shared" si="108"/>
        <v>0</v>
      </c>
      <c r="AM358" s="371">
        <f t="shared" si="109"/>
        <v>0</v>
      </c>
      <c r="AN358" s="368">
        <f t="shared" si="110"/>
        <v>-7249</v>
      </c>
      <c r="AO358" s="368">
        <f t="shared" si="110"/>
        <v>-5656.7000000000007</v>
      </c>
      <c r="AP358" s="368">
        <f t="shared" si="110"/>
        <v>-1592.2999999999997</v>
      </c>
      <c r="AQ358" s="360">
        <f t="shared" si="111"/>
        <v>0</v>
      </c>
      <c r="AR358" s="372">
        <f t="shared" si="100"/>
        <v>0</v>
      </c>
    </row>
    <row r="359" spans="1:44" ht="31.5" x14ac:dyDescent="0.25">
      <c r="A359" s="395"/>
      <c r="B359" s="395" t="s">
        <v>4366</v>
      </c>
      <c r="C359" s="402" t="s">
        <v>1860</v>
      </c>
      <c r="D359" s="362"/>
      <c r="E359" s="367"/>
      <c r="F359" s="371"/>
      <c r="G359" s="367"/>
      <c r="H359" s="371"/>
      <c r="I359" s="362"/>
      <c r="J359" s="371"/>
      <c r="K359" s="371"/>
      <c r="L359" s="371"/>
      <c r="M359" s="371"/>
      <c r="N359" s="362"/>
      <c r="O359" s="345"/>
      <c r="P359" s="395"/>
      <c r="Q359" s="395" t="s">
        <v>4366</v>
      </c>
      <c r="R359" s="402" t="s">
        <v>1860</v>
      </c>
      <c r="S359" s="371">
        <f t="shared" si="101"/>
        <v>5294.4000000000005</v>
      </c>
      <c r="T359" s="371">
        <v>5294.4000000000005</v>
      </c>
      <c r="U359" s="371">
        <v>3885.8</v>
      </c>
      <c r="V359" s="371"/>
      <c r="W359" s="371"/>
      <c r="X359" s="371">
        <f t="shared" si="102"/>
        <v>1580.8</v>
      </c>
      <c r="Y359" s="371">
        <v>1580.8</v>
      </c>
      <c r="Z359" s="371">
        <v>301.7</v>
      </c>
      <c r="AA359" s="371">
        <v>234.1</v>
      </c>
      <c r="AB359" s="371"/>
      <c r="AC359" s="371">
        <f t="shared" si="103"/>
        <v>6875.2000000000007</v>
      </c>
      <c r="AE359" s="395"/>
      <c r="AF359" s="395" t="s">
        <v>4366</v>
      </c>
      <c r="AG359" s="402" t="s">
        <v>1860</v>
      </c>
      <c r="AH359" s="371">
        <f t="shared" si="104"/>
        <v>6875.2000000000007</v>
      </c>
      <c r="AI359" s="368">
        <f t="shared" si="105"/>
        <v>5294.4000000000005</v>
      </c>
      <c r="AJ359" s="368">
        <f t="shared" si="106"/>
        <v>1580.8</v>
      </c>
      <c r="AK359" s="368">
        <f t="shared" si="107"/>
        <v>0</v>
      </c>
      <c r="AL359" s="368">
        <f t="shared" si="108"/>
        <v>0</v>
      </c>
      <c r="AM359" s="371">
        <f t="shared" si="109"/>
        <v>0</v>
      </c>
      <c r="AN359" s="368">
        <f t="shared" si="110"/>
        <v>-6875.2000000000007</v>
      </c>
      <c r="AO359" s="368">
        <f t="shared" si="110"/>
        <v>-5294.4000000000005</v>
      </c>
      <c r="AP359" s="368">
        <f t="shared" si="110"/>
        <v>-1580.8</v>
      </c>
      <c r="AQ359" s="360">
        <f t="shared" si="111"/>
        <v>0</v>
      </c>
      <c r="AR359" s="372">
        <f t="shared" si="100"/>
        <v>0</v>
      </c>
    </row>
    <row r="360" spans="1:44" ht="31.5" x14ac:dyDescent="0.25">
      <c r="A360" s="395"/>
      <c r="B360" s="395" t="s">
        <v>4366</v>
      </c>
      <c r="C360" s="402" t="s">
        <v>1861</v>
      </c>
      <c r="D360" s="362">
        <f>E360+H360</f>
        <v>3111.4</v>
      </c>
      <c r="E360" s="367">
        <v>3111.4</v>
      </c>
      <c r="F360" s="371">
        <v>2540</v>
      </c>
      <c r="G360" s="367">
        <v>12.6</v>
      </c>
      <c r="H360" s="371"/>
      <c r="I360" s="362">
        <f>J360+M360</f>
        <v>2183.6000000000004</v>
      </c>
      <c r="J360" s="371">
        <v>1985.6000000000001</v>
      </c>
      <c r="K360" s="371">
        <v>543.29999999999995</v>
      </c>
      <c r="L360" s="371">
        <v>575.79999999999995</v>
      </c>
      <c r="M360" s="371">
        <v>198</v>
      </c>
      <c r="N360" s="362">
        <f>D360+I360</f>
        <v>5295</v>
      </c>
      <c r="O360" s="345"/>
      <c r="P360" s="395"/>
      <c r="Q360" s="395" t="s">
        <v>4366</v>
      </c>
      <c r="R360" s="402" t="s">
        <v>1861</v>
      </c>
      <c r="S360" s="371">
        <f t="shared" si="101"/>
        <v>1913.8</v>
      </c>
      <c r="T360" s="371">
        <v>1913.8</v>
      </c>
      <c r="U360" s="371">
        <v>1404.6</v>
      </c>
      <c r="V360" s="371"/>
      <c r="W360" s="371"/>
      <c r="X360" s="371">
        <f t="shared" si="102"/>
        <v>460.4</v>
      </c>
      <c r="Y360" s="371">
        <v>460.4</v>
      </c>
      <c r="Z360" s="371">
        <v>109.10000000000001</v>
      </c>
      <c r="AA360" s="371">
        <v>189.6</v>
      </c>
      <c r="AB360" s="371"/>
      <c r="AC360" s="371">
        <f t="shared" si="103"/>
        <v>2374.1999999999998</v>
      </c>
      <c r="AE360" s="395"/>
      <c r="AF360" s="395" t="s">
        <v>4366</v>
      </c>
      <c r="AG360" s="402" t="s">
        <v>1861</v>
      </c>
      <c r="AH360" s="371">
        <f t="shared" si="104"/>
        <v>2374.1999999999998</v>
      </c>
      <c r="AI360" s="368">
        <f t="shared" si="105"/>
        <v>1913.8</v>
      </c>
      <c r="AJ360" s="368">
        <f t="shared" si="106"/>
        <v>460.4</v>
      </c>
      <c r="AK360" s="368">
        <f t="shared" si="107"/>
        <v>5295</v>
      </c>
      <c r="AL360" s="368">
        <f t="shared" si="108"/>
        <v>3111.4</v>
      </c>
      <c r="AM360" s="371">
        <f t="shared" si="109"/>
        <v>2183.6000000000004</v>
      </c>
      <c r="AN360" s="368">
        <f t="shared" si="110"/>
        <v>2920.8</v>
      </c>
      <c r="AO360" s="368">
        <f t="shared" si="110"/>
        <v>1197.6000000000001</v>
      </c>
      <c r="AP360" s="368">
        <f t="shared" si="110"/>
        <v>1723.2000000000003</v>
      </c>
      <c r="AQ360" s="360">
        <f t="shared" si="111"/>
        <v>50.8</v>
      </c>
      <c r="AR360" s="372">
        <f t="shared" si="100"/>
        <v>3162.2000000000003</v>
      </c>
    </row>
    <row r="361" spans="1:44" ht="31.5" customHeight="1" x14ac:dyDescent="0.25">
      <c r="A361" s="395"/>
      <c r="B361" s="395" t="s">
        <v>4366</v>
      </c>
      <c r="C361" s="402" t="s">
        <v>1862</v>
      </c>
      <c r="D361" s="362"/>
      <c r="E361" s="367"/>
      <c r="F361" s="371"/>
      <c r="G361" s="367"/>
      <c r="H361" s="371"/>
      <c r="I361" s="362"/>
      <c r="J361" s="371"/>
      <c r="K361" s="371"/>
      <c r="L361" s="371"/>
      <c r="M361" s="371"/>
      <c r="N361" s="362"/>
      <c r="O361" s="345"/>
      <c r="P361" s="395"/>
      <c r="Q361" s="395" t="s">
        <v>4366</v>
      </c>
      <c r="R361" s="402" t="s">
        <v>1862</v>
      </c>
      <c r="S361" s="371">
        <f t="shared" si="101"/>
        <v>6056.2</v>
      </c>
      <c r="T361" s="371">
        <v>6056.2</v>
      </c>
      <c r="U361" s="371">
        <v>4444.8999999999996</v>
      </c>
      <c r="V361" s="371"/>
      <c r="W361" s="371"/>
      <c r="X361" s="371">
        <f t="shared" si="102"/>
        <v>1458.4</v>
      </c>
      <c r="Y361" s="371">
        <v>1458.4</v>
      </c>
      <c r="Z361" s="371">
        <v>345.20000000000005</v>
      </c>
      <c r="AA361" s="371">
        <v>273.10000000000002</v>
      </c>
      <c r="AB361" s="371"/>
      <c r="AC361" s="371">
        <f t="shared" si="103"/>
        <v>7514.6</v>
      </c>
      <c r="AE361" s="395"/>
      <c r="AF361" s="395" t="s">
        <v>4366</v>
      </c>
      <c r="AG361" s="402" t="s">
        <v>1862</v>
      </c>
      <c r="AH361" s="371">
        <f t="shared" si="104"/>
        <v>7514.6</v>
      </c>
      <c r="AI361" s="368">
        <f t="shared" si="105"/>
        <v>6056.2</v>
      </c>
      <c r="AJ361" s="368">
        <f t="shared" si="106"/>
        <v>1458.4</v>
      </c>
      <c r="AK361" s="368">
        <f t="shared" si="107"/>
        <v>0</v>
      </c>
      <c r="AL361" s="368">
        <f t="shared" si="108"/>
        <v>0</v>
      </c>
      <c r="AM361" s="371">
        <f t="shared" si="109"/>
        <v>0</v>
      </c>
      <c r="AN361" s="368">
        <f t="shared" si="110"/>
        <v>-7514.6</v>
      </c>
      <c r="AO361" s="368">
        <f t="shared" si="110"/>
        <v>-6056.2</v>
      </c>
      <c r="AP361" s="368">
        <f t="shared" si="110"/>
        <v>-1458.4</v>
      </c>
      <c r="AQ361" s="360">
        <f t="shared" si="111"/>
        <v>0</v>
      </c>
      <c r="AR361" s="372">
        <f t="shared" si="100"/>
        <v>0</v>
      </c>
    </row>
    <row r="362" spans="1:44" ht="31.5" x14ac:dyDescent="0.25">
      <c r="A362" s="395"/>
      <c r="B362" s="395" t="s">
        <v>4366</v>
      </c>
      <c r="C362" s="402" t="s">
        <v>1863</v>
      </c>
      <c r="D362" s="362">
        <f>E362+H362</f>
        <v>6465.4</v>
      </c>
      <c r="E362" s="367">
        <v>6465.4</v>
      </c>
      <c r="F362" s="371">
        <v>5280.1</v>
      </c>
      <c r="G362" s="367">
        <v>23.8</v>
      </c>
      <c r="H362" s="371"/>
      <c r="I362" s="362">
        <f>J362+M362</f>
        <v>3495.6999999999994</v>
      </c>
      <c r="J362" s="371">
        <v>3198.5999999999995</v>
      </c>
      <c r="K362" s="371">
        <v>1130</v>
      </c>
      <c r="L362" s="371">
        <v>670.2</v>
      </c>
      <c r="M362" s="371">
        <v>297.10000000000002</v>
      </c>
      <c r="N362" s="362">
        <f>D362+I362</f>
        <v>9961.0999999999985</v>
      </c>
      <c r="O362" s="345"/>
      <c r="P362" s="395"/>
      <c r="Q362" s="395" t="s">
        <v>4366</v>
      </c>
      <c r="R362" s="402" t="s">
        <v>1863</v>
      </c>
      <c r="S362" s="371">
        <f t="shared" si="101"/>
        <v>4467.8</v>
      </c>
      <c r="T362" s="371">
        <v>4467.8</v>
      </c>
      <c r="U362" s="371">
        <v>3279.2</v>
      </c>
      <c r="V362" s="371"/>
      <c r="W362" s="371"/>
      <c r="X362" s="371">
        <f t="shared" si="102"/>
        <v>1217.4000000000001</v>
      </c>
      <c r="Y362" s="371">
        <v>1217.4000000000001</v>
      </c>
      <c r="Z362" s="371">
        <v>254.60000000000002</v>
      </c>
      <c r="AA362" s="371">
        <v>316.8</v>
      </c>
      <c r="AB362" s="371"/>
      <c r="AC362" s="371">
        <f t="shared" si="103"/>
        <v>5685.2000000000007</v>
      </c>
      <c r="AE362" s="395"/>
      <c r="AF362" s="395" t="s">
        <v>4366</v>
      </c>
      <c r="AG362" s="402" t="s">
        <v>1863</v>
      </c>
      <c r="AH362" s="371">
        <f t="shared" si="104"/>
        <v>5685.2000000000007</v>
      </c>
      <c r="AI362" s="368">
        <f t="shared" si="105"/>
        <v>4467.8</v>
      </c>
      <c r="AJ362" s="368">
        <f t="shared" si="106"/>
        <v>1217.4000000000001</v>
      </c>
      <c r="AK362" s="368">
        <f t="shared" si="107"/>
        <v>9961.0999999999985</v>
      </c>
      <c r="AL362" s="368">
        <f t="shared" si="108"/>
        <v>6465.4</v>
      </c>
      <c r="AM362" s="371">
        <f t="shared" si="109"/>
        <v>3495.6999999999994</v>
      </c>
      <c r="AN362" s="368">
        <f t="shared" si="110"/>
        <v>4275.8999999999978</v>
      </c>
      <c r="AO362" s="368">
        <f t="shared" si="110"/>
        <v>1997.5999999999995</v>
      </c>
      <c r="AP362" s="368">
        <f t="shared" si="110"/>
        <v>2278.2999999999993</v>
      </c>
      <c r="AQ362" s="360">
        <f t="shared" si="111"/>
        <v>105.6</v>
      </c>
      <c r="AR362" s="372">
        <f t="shared" si="100"/>
        <v>6571</v>
      </c>
    </row>
    <row r="363" spans="1:44" ht="31.5" x14ac:dyDescent="0.25">
      <c r="A363" s="395"/>
      <c r="B363" s="395" t="s">
        <v>4366</v>
      </c>
      <c r="C363" s="402" t="s">
        <v>1864</v>
      </c>
      <c r="D363" s="362"/>
      <c r="E363" s="367"/>
      <c r="F363" s="371"/>
      <c r="G363" s="367"/>
      <c r="H363" s="371"/>
      <c r="I363" s="362"/>
      <c r="J363" s="371"/>
      <c r="K363" s="371"/>
      <c r="L363" s="371"/>
      <c r="M363" s="371"/>
      <c r="N363" s="362"/>
      <c r="O363" s="345"/>
      <c r="P363" s="395"/>
      <c r="Q363" s="395" t="s">
        <v>4366</v>
      </c>
      <c r="R363" s="402" t="s">
        <v>1864</v>
      </c>
      <c r="S363" s="371">
        <f t="shared" si="101"/>
        <v>2851.7999999999997</v>
      </c>
      <c r="T363" s="371">
        <v>2851.7999999999997</v>
      </c>
      <c r="U363" s="371">
        <v>2093.1</v>
      </c>
      <c r="V363" s="371"/>
      <c r="W363" s="371"/>
      <c r="X363" s="371">
        <f t="shared" si="102"/>
        <v>723.69999999999993</v>
      </c>
      <c r="Y363" s="371">
        <v>723.69999999999993</v>
      </c>
      <c r="Z363" s="371">
        <v>162.5</v>
      </c>
      <c r="AA363" s="371">
        <v>170.3</v>
      </c>
      <c r="AB363" s="371"/>
      <c r="AC363" s="371">
        <f t="shared" si="103"/>
        <v>3575.4999999999995</v>
      </c>
      <c r="AE363" s="395"/>
      <c r="AF363" s="395" t="s">
        <v>4366</v>
      </c>
      <c r="AG363" s="402" t="s">
        <v>1864</v>
      </c>
      <c r="AH363" s="371">
        <f t="shared" si="104"/>
        <v>3575.4999999999995</v>
      </c>
      <c r="AI363" s="368">
        <f t="shared" si="105"/>
        <v>2851.7999999999997</v>
      </c>
      <c r="AJ363" s="368">
        <f t="shared" si="106"/>
        <v>723.69999999999993</v>
      </c>
      <c r="AK363" s="368">
        <f t="shared" si="107"/>
        <v>0</v>
      </c>
      <c r="AL363" s="368">
        <f t="shared" si="108"/>
        <v>0</v>
      </c>
      <c r="AM363" s="371">
        <f t="shared" si="109"/>
        <v>0</v>
      </c>
      <c r="AN363" s="368">
        <f t="shared" si="110"/>
        <v>-3575.4999999999995</v>
      </c>
      <c r="AO363" s="368">
        <f t="shared" si="110"/>
        <v>-2851.7999999999997</v>
      </c>
      <c r="AP363" s="368">
        <f t="shared" si="110"/>
        <v>-723.69999999999993</v>
      </c>
      <c r="AQ363" s="360">
        <f t="shared" si="111"/>
        <v>0</v>
      </c>
      <c r="AR363" s="372">
        <f t="shared" si="100"/>
        <v>0</v>
      </c>
    </row>
    <row r="364" spans="1:44" ht="31.5" x14ac:dyDescent="0.25">
      <c r="A364" s="395"/>
      <c r="B364" s="395" t="s">
        <v>4366</v>
      </c>
      <c r="C364" s="402" t="s">
        <v>3517</v>
      </c>
      <c r="D364" s="362">
        <f>E364+H364</f>
        <v>2672.1</v>
      </c>
      <c r="E364" s="367">
        <v>2672.1</v>
      </c>
      <c r="F364" s="371">
        <v>1982.9</v>
      </c>
      <c r="G364" s="367">
        <v>252.3</v>
      </c>
      <c r="H364" s="371"/>
      <c r="I364" s="362">
        <f>J364+M364</f>
        <v>1173.5</v>
      </c>
      <c r="J364" s="371">
        <v>1000.2</v>
      </c>
      <c r="K364" s="371">
        <v>423.9</v>
      </c>
      <c r="L364" s="371">
        <v>65.7</v>
      </c>
      <c r="M364" s="371">
        <v>173.3</v>
      </c>
      <c r="N364" s="362">
        <f>D364+I364</f>
        <v>3845.6</v>
      </c>
      <c r="O364" s="345"/>
      <c r="P364" s="395"/>
      <c r="Q364" s="395" t="s">
        <v>4366</v>
      </c>
      <c r="R364" s="402" t="s">
        <v>3517</v>
      </c>
      <c r="S364" s="371">
        <f t="shared" si="101"/>
        <v>1458.5</v>
      </c>
      <c r="T364" s="371">
        <v>1458.5</v>
      </c>
      <c r="U364" s="371">
        <v>1070.5</v>
      </c>
      <c r="V364" s="371"/>
      <c r="W364" s="371"/>
      <c r="X364" s="371">
        <f t="shared" si="102"/>
        <v>311.89999999999998</v>
      </c>
      <c r="Y364" s="371">
        <v>311.89999999999998</v>
      </c>
      <c r="Z364" s="371">
        <v>83.1</v>
      </c>
      <c r="AA364" s="371">
        <v>74.900000000000006</v>
      </c>
      <c r="AB364" s="371"/>
      <c r="AC364" s="371">
        <f t="shared" si="103"/>
        <v>1770.4</v>
      </c>
      <c r="AE364" s="395"/>
      <c r="AF364" s="395" t="s">
        <v>4366</v>
      </c>
      <c r="AG364" s="402" t="s">
        <v>3517</v>
      </c>
      <c r="AH364" s="371">
        <f t="shared" si="104"/>
        <v>1770.4</v>
      </c>
      <c r="AI364" s="368">
        <f t="shared" si="105"/>
        <v>1458.5</v>
      </c>
      <c r="AJ364" s="368">
        <f t="shared" si="106"/>
        <v>311.89999999999998</v>
      </c>
      <c r="AK364" s="368">
        <f t="shared" si="107"/>
        <v>3845.6</v>
      </c>
      <c r="AL364" s="368">
        <f t="shared" si="108"/>
        <v>2672.1</v>
      </c>
      <c r="AM364" s="371">
        <f t="shared" si="109"/>
        <v>1173.5</v>
      </c>
      <c r="AN364" s="368">
        <f t="shared" si="110"/>
        <v>2075.1999999999998</v>
      </c>
      <c r="AO364" s="368">
        <f t="shared" si="110"/>
        <v>1213.5999999999999</v>
      </c>
      <c r="AP364" s="368">
        <f t="shared" si="110"/>
        <v>861.6</v>
      </c>
      <c r="AQ364" s="360">
        <f t="shared" si="111"/>
        <v>39.700000000000003</v>
      </c>
      <c r="AR364" s="372">
        <f t="shared" si="100"/>
        <v>2711.7999999999997</v>
      </c>
    </row>
    <row r="365" spans="1:44" ht="31.5" x14ac:dyDescent="0.25">
      <c r="A365" s="395"/>
      <c r="B365" s="395" t="s">
        <v>4366</v>
      </c>
      <c r="C365" s="402" t="s">
        <v>3518</v>
      </c>
      <c r="D365" s="362">
        <f>E365+H365</f>
        <v>1507.5</v>
      </c>
      <c r="E365" s="367">
        <v>1507.5</v>
      </c>
      <c r="F365" s="371">
        <v>1003.4</v>
      </c>
      <c r="G365" s="367">
        <v>282.5</v>
      </c>
      <c r="H365" s="371"/>
      <c r="I365" s="362">
        <f>J365+M365</f>
        <v>440.3</v>
      </c>
      <c r="J365" s="371">
        <v>366</v>
      </c>
      <c r="K365" s="371">
        <v>214.2</v>
      </c>
      <c r="L365" s="371">
        <v>82</v>
      </c>
      <c r="M365" s="371">
        <v>74.3</v>
      </c>
      <c r="N365" s="362">
        <f>D365+I365</f>
        <v>1947.8</v>
      </c>
      <c r="O365" s="345"/>
      <c r="P365" s="395"/>
      <c r="Q365" s="395" t="s">
        <v>4366</v>
      </c>
      <c r="R365" s="402" t="s">
        <v>3518</v>
      </c>
      <c r="S365" s="371">
        <f t="shared" si="101"/>
        <v>1421.3</v>
      </c>
      <c r="T365" s="371">
        <v>1421.3</v>
      </c>
      <c r="U365" s="371">
        <v>1043.5</v>
      </c>
      <c r="V365" s="371"/>
      <c r="W365" s="371"/>
      <c r="X365" s="371">
        <f t="shared" si="102"/>
        <v>246.9</v>
      </c>
      <c r="Y365" s="371">
        <v>246.9</v>
      </c>
      <c r="Z365" s="371">
        <v>81</v>
      </c>
      <c r="AA365" s="371">
        <v>43.5</v>
      </c>
      <c r="AB365" s="371"/>
      <c r="AC365" s="371">
        <f t="shared" si="103"/>
        <v>1668.2</v>
      </c>
      <c r="AE365" s="395"/>
      <c r="AF365" s="395" t="s">
        <v>4366</v>
      </c>
      <c r="AG365" s="402" t="s">
        <v>3518</v>
      </c>
      <c r="AH365" s="371">
        <f t="shared" si="104"/>
        <v>1668.2</v>
      </c>
      <c r="AI365" s="368">
        <f t="shared" si="105"/>
        <v>1421.3</v>
      </c>
      <c r="AJ365" s="368">
        <f t="shared" si="106"/>
        <v>246.9</v>
      </c>
      <c r="AK365" s="368">
        <f t="shared" si="107"/>
        <v>1947.8</v>
      </c>
      <c r="AL365" s="368">
        <f t="shared" si="108"/>
        <v>1507.5</v>
      </c>
      <c r="AM365" s="371">
        <f t="shared" si="109"/>
        <v>440.3</v>
      </c>
      <c r="AN365" s="368">
        <f t="shared" si="110"/>
        <v>279.59999999999991</v>
      </c>
      <c r="AO365" s="368">
        <f t="shared" si="110"/>
        <v>86.200000000000045</v>
      </c>
      <c r="AP365" s="368">
        <f t="shared" si="110"/>
        <v>193.4</v>
      </c>
      <c r="AQ365" s="360">
        <f t="shared" si="111"/>
        <v>20.100000000000001</v>
      </c>
      <c r="AR365" s="372">
        <f t="shared" si="100"/>
        <v>1527.6</v>
      </c>
    </row>
    <row r="366" spans="1:44" ht="31.5" x14ac:dyDescent="0.25">
      <c r="A366" s="395"/>
      <c r="B366" s="395" t="s">
        <v>4366</v>
      </c>
      <c r="C366" s="402" t="s">
        <v>3519</v>
      </c>
      <c r="D366" s="362">
        <f>E366+H366</f>
        <v>2018.8</v>
      </c>
      <c r="E366" s="367">
        <v>2018.8</v>
      </c>
      <c r="F366" s="371">
        <v>1447.5</v>
      </c>
      <c r="G366" s="367">
        <v>252.1</v>
      </c>
      <c r="H366" s="371"/>
      <c r="I366" s="362">
        <f>J366+M366</f>
        <v>680.1</v>
      </c>
      <c r="J366" s="371">
        <v>581.1</v>
      </c>
      <c r="K366" s="371">
        <v>309.3</v>
      </c>
      <c r="L366" s="371">
        <v>60.5</v>
      </c>
      <c r="M366" s="371">
        <v>99</v>
      </c>
      <c r="N366" s="362">
        <f>D366+I366</f>
        <v>2698.9</v>
      </c>
      <c r="O366" s="345"/>
      <c r="P366" s="395"/>
      <c r="Q366" s="395" t="s">
        <v>4366</v>
      </c>
      <c r="R366" s="402" t="s">
        <v>3519</v>
      </c>
      <c r="S366" s="371">
        <f t="shared" si="101"/>
        <v>1514.3</v>
      </c>
      <c r="T366" s="371">
        <v>1514.3</v>
      </c>
      <c r="U366" s="371">
        <v>1111.4000000000001</v>
      </c>
      <c r="V366" s="371"/>
      <c r="W366" s="371"/>
      <c r="X366" s="371">
        <f t="shared" si="102"/>
        <v>385.20000000000005</v>
      </c>
      <c r="Y366" s="371">
        <v>385.20000000000005</v>
      </c>
      <c r="Z366" s="371">
        <v>86.3</v>
      </c>
      <c r="AA366" s="371">
        <v>100.2</v>
      </c>
      <c r="AB366" s="371"/>
      <c r="AC366" s="371">
        <f t="shared" si="103"/>
        <v>1899.5</v>
      </c>
      <c r="AE366" s="395"/>
      <c r="AF366" s="395" t="s">
        <v>4366</v>
      </c>
      <c r="AG366" s="402" t="s">
        <v>3519</v>
      </c>
      <c r="AH366" s="371">
        <f t="shared" si="104"/>
        <v>1899.5</v>
      </c>
      <c r="AI366" s="368">
        <f t="shared" si="105"/>
        <v>1514.3</v>
      </c>
      <c r="AJ366" s="368">
        <f t="shared" si="106"/>
        <v>385.20000000000005</v>
      </c>
      <c r="AK366" s="368">
        <f t="shared" si="107"/>
        <v>2698.9</v>
      </c>
      <c r="AL366" s="368">
        <f t="shared" si="108"/>
        <v>2018.8</v>
      </c>
      <c r="AM366" s="371">
        <f t="shared" si="109"/>
        <v>680.1</v>
      </c>
      <c r="AN366" s="368">
        <f t="shared" si="110"/>
        <v>799.40000000000009</v>
      </c>
      <c r="AO366" s="368">
        <f t="shared" si="110"/>
        <v>504.5</v>
      </c>
      <c r="AP366" s="368">
        <f t="shared" si="110"/>
        <v>294.89999999999998</v>
      </c>
      <c r="AQ366" s="360">
        <f t="shared" si="111"/>
        <v>29</v>
      </c>
      <c r="AR366" s="372">
        <f t="shared" si="100"/>
        <v>2047.8</v>
      </c>
    </row>
    <row r="367" spans="1:44" ht="31.5" x14ac:dyDescent="0.25">
      <c r="A367" s="395"/>
      <c r="B367" s="395" t="s">
        <v>4366</v>
      </c>
      <c r="C367" s="402" t="s">
        <v>3520</v>
      </c>
      <c r="D367" s="362">
        <f>E367+H367</f>
        <v>3190.2</v>
      </c>
      <c r="E367" s="367">
        <v>3190.2</v>
      </c>
      <c r="F367" s="371">
        <v>2404.1999999999998</v>
      </c>
      <c r="G367" s="367">
        <v>256.39999999999998</v>
      </c>
      <c r="H367" s="371"/>
      <c r="I367" s="362">
        <f>J367+M367</f>
        <v>1511.0999999999997</v>
      </c>
      <c r="J367" s="371">
        <v>1288.2999999999997</v>
      </c>
      <c r="K367" s="371">
        <v>514.5</v>
      </c>
      <c r="L367" s="371">
        <v>64.8</v>
      </c>
      <c r="M367" s="371">
        <v>222.8</v>
      </c>
      <c r="N367" s="362">
        <f>D367+I367</f>
        <v>4701.2999999999993</v>
      </c>
      <c r="O367" s="345"/>
      <c r="P367" s="395"/>
      <c r="Q367" s="395" t="s">
        <v>4366</v>
      </c>
      <c r="R367" s="402" t="s">
        <v>3520</v>
      </c>
      <c r="S367" s="371">
        <f t="shared" si="101"/>
        <v>1588.6000000000001</v>
      </c>
      <c r="T367" s="371">
        <v>1588.6000000000001</v>
      </c>
      <c r="U367" s="371">
        <v>1166</v>
      </c>
      <c r="V367" s="371"/>
      <c r="W367" s="371"/>
      <c r="X367" s="371">
        <f t="shared" si="102"/>
        <v>433.6</v>
      </c>
      <c r="Y367" s="371">
        <v>433.6</v>
      </c>
      <c r="Z367" s="371">
        <v>90.5</v>
      </c>
      <c r="AA367" s="371">
        <v>143.9</v>
      </c>
      <c r="AB367" s="371"/>
      <c r="AC367" s="371">
        <f t="shared" si="103"/>
        <v>2022.2000000000003</v>
      </c>
      <c r="AE367" s="395"/>
      <c r="AF367" s="395" t="s">
        <v>4366</v>
      </c>
      <c r="AG367" s="402" t="s">
        <v>3520</v>
      </c>
      <c r="AH367" s="371">
        <f t="shared" si="104"/>
        <v>2022.2000000000003</v>
      </c>
      <c r="AI367" s="368">
        <f t="shared" si="105"/>
        <v>1588.6000000000001</v>
      </c>
      <c r="AJ367" s="368">
        <f t="shared" si="106"/>
        <v>433.6</v>
      </c>
      <c r="AK367" s="368">
        <f t="shared" si="107"/>
        <v>4701.2999999999993</v>
      </c>
      <c r="AL367" s="368">
        <f t="shared" si="108"/>
        <v>3190.2</v>
      </c>
      <c r="AM367" s="371">
        <f t="shared" si="109"/>
        <v>1511.0999999999997</v>
      </c>
      <c r="AN367" s="368">
        <f t="shared" si="110"/>
        <v>2679.099999999999</v>
      </c>
      <c r="AO367" s="368">
        <f t="shared" si="110"/>
        <v>1601.5999999999997</v>
      </c>
      <c r="AP367" s="368">
        <f t="shared" si="110"/>
        <v>1077.4999999999995</v>
      </c>
      <c r="AQ367" s="360">
        <f t="shared" si="111"/>
        <v>48.1</v>
      </c>
      <c r="AR367" s="372">
        <f t="shared" si="100"/>
        <v>3238.2999999999997</v>
      </c>
    </row>
    <row r="368" spans="1:44" ht="31.5" x14ac:dyDescent="0.25">
      <c r="A368" s="395"/>
      <c r="B368" s="395" t="s">
        <v>4366</v>
      </c>
      <c r="C368" s="402" t="s">
        <v>3521</v>
      </c>
      <c r="D368" s="362"/>
      <c r="E368" s="367"/>
      <c r="F368" s="371"/>
      <c r="G368" s="367"/>
      <c r="H368" s="371"/>
      <c r="I368" s="362"/>
      <c r="J368" s="371"/>
      <c r="K368" s="371"/>
      <c r="L368" s="371"/>
      <c r="M368" s="371"/>
      <c r="N368" s="362"/>
      <c r="O368" s="345"/>
      <c r="P368" s="395"/>
      <c r="Q368" s="395" t="s">
        <v>4366</v>
      </c>
      <c r="R368" s="402" t="s">
        <v>3521</v>
      </c>
      <c r="S368" s="371">
        <f t="shared" si="101"/>
        <v>2953.7</v>
      </c>
      <c r="T368" s="371">
        <v>2953.7</v>
      </c>
      <c r="U368" s="371">
        <v>2167.9</v>
      </c>
      <c r="V368" s="371"/>
      <c r="W368" s="371"/>
      <c r="X368" s="371">
        <f t="shared" si="102"/>
        <v>686.5</v>
      </c>
      <c r="Y368" s="371">
        <v>686.5</v>
      </c>
      <c r="Z368" s="371">
        <v>168.3</v>
      </c>
      <c r="AA368" s="371">
        <v>130.6</v>
      </c>
      <c r="AB368" s="371"/>
      <c r="AC368" s="371">
        <f t="shared" si="103"/>
        <v>3640.2</v>
      </c>
      <c r="AE368" s="395"/>
      <c r="AF368" s="395" t="s">
        <v>4366</v>
      </c>
      <c r="AG368" s="402" t="s">
        <v>3521</v>
      </c>
      <c r="AH368" s="371">
        <f t="shared" si="104"/>
        <v>3640.2</v>
      </c>
      <c r="AI368" s="368">
        <f t="shared" si="105"/>
        <v>2953.7</v>
      </c>
      <c r="AJ368" s="368">
        <f t="shared" si="106"/>
        <v>686.5</v>
      </c>
      <c r="AK368" s="368">
        <f t="shared" si="107"/>
        <v>0</v>
      </c>
      <c r="AL368" s="368">
        <f t="shared" si="108"/>
        <v>0</v>
      </c>
      <c r="AM368" s="371">
        <f t="shared" si="109"/>
        <v>0</v>
      </c>
      <c r="AN368" s="368">
        <f t="shared" si="110"/>
        <v>-3640.2</v>
      </c>
      <c r="AO368" s="368">
        <f t="shared" si="110"/>
        <v>-2953.7</v>
      </c>
      <c r="AP368" s="368">
        <f t="shared" si="110"/>
        <v>-686.5</v>
      </c>
      <c r="AQ368" s="360">
        <f t="shared" si="111"/>
        <v>0</v>
      </c>
      <c r="AR368" s="372">
        <f t="shared" si="100"/>
        <v>0</v>
      </c>
    </row>
    <row r="369" spans="1:44" ht="31.5" x14ac:dyDescent="0.25">
      <c r="A369" s="395"/>
      <c r="B369" s="395" t="s">
        <v>4366</v>
      </c>
      <c r="C369" s="402" t="s">
        <v>3522</v>
      </c>
      <c r="D369" s="362"/>
      <c r="E369" s="367"/>
      <c r="F369" s="371"/>
      <c r="G369" s="367"/>
      <c r="H369" s="371"/>
      <c r="I369" s="362"/>
      <c r="J369" s="371"/>
      <c r="K369" s="371"/>
      <c r="L369" s="371"/>
      <c r="M369" s="371"/>
      <c r="N369" s="362"/>
      <c r="O369" s="345"/>
      <c r="P369" s="395"/>
      <c r="Q369" s="395" t="s">
        <v>4366</v>
      </c>
      <c r="R369" s="402" t="s">
        <v>3522</v>
      </c>
      <c r="S369" s="371">
        <f t="shared" si="101"/>
        <v>3641.3</v>
      </c>
      <c r="T369" s="371">
        <v>3641.3</v>
      </c>
      <c r="U369" s="371">
        <v>2672.5</v>
      </c>
      <c r="V369" s="371"/>
      <c r="W369" s="371"/>
      <c r="X369" s="371">
        <f t="shared" si="102"/>
        <v>881.19999999999993</v>
      </c>
      <c r="Y369" s="371">
        <v>881.19999999999993</v>
      </c>
      <c r="Z369" s="371">
        <v>207.5</v>
      </c>
      <c r="AA369" s="371">
        <v>88</v>
      </c>
      <c r="AB369" s="371"/>
      <c r="AC369" s="371">
        <f t="shared" si="103"/>
        <v>4522.5</v>
      </c>
      <c r="AE369" s="395"/>
      <c r="AF369" s="395" t="s">
        <v>4366</v>
      </c>
      <c r="AG369" s="402" t="s">
        <v>3522</v>
      </c>
      <c r="AH369" s="371">
        <f t="shared" si="104"/>
        <v>4522.5</v>
      </c>
      <c r="AI369" s="368">
        <f t="shared" si="105"/>
        <v>3641.3</v>
      </c>
      <c r="AJ369" s="368">
        <f t="shared" si="106"/>
        <v>881.19999999999993</v>
      </c>
      <c r="AK369" s="368">
        <f t="shared" si="107"/>
        <v>0</v>
      </c>
      <c r="AL369" s="368">
        <f t="shared" si="108"/>
        <v>0</v>
      </c>
      <c r="AM369" s="371">
        <f t="shared" si="109"/>
        <v>0</v>
      </c>
      <c r="AN369" s="368">
        <f t="shared" si="110"/>
        <v>-4522.5</v>
      </c>
      <c r="AO369" s="368">
        <f t="shared" si="110"/>
        <v>-3641.3</v>
      </c>
      <c r="AP369" s="368">
        <f t="shared" si="110"/>
        <v>-881.19999999999993</v>
      </c>
      <c r="AQ369" s="360">
        <f t="shared" si="111"/>
        <v>0</v>
      </c>
      <c r="AR369" s="372">
        <f t="shared" si="100"/>
        <v>0</v>
      </c>
    </row>
    <row r="370" spans="1:44" ht="31.5" x14ac:dyDescent="0.25">
      <c r="A370" s="395"/>
      <c r="B370" s="395" t="s">
        <v>4366</v>
      </c>
      <c r="C370" s="402" t="s">
        <v>3523</v>
      </c>
      <c r="D370" s="362">
        <f>E370+H370</f>
        <v>2411</v>
      </c>
      <c r="E370" s="367">
        <v>2411</v>
      </c>
      <c r="F370" s="371">
        <v>1705.4</v>
      </c>
      <c r="G370" s="367">
        <v>329.5</v>
      </c>
      <c r="H370" s="371"/>
      <c r="I370" s="362">
        <f>J370+M370</f>
        <v>880.7</v>
      </c>
      <c r="J370" s="371">
        <v>756.90000000000009</v>
      </c>
      <c r="K370" s="371">
        <v>364.3</v>
      </c>
      <c r="L370" s="371">
        <v>142.9</v>
      </c>
      <c r="M370" s="371">
        <v>123.8</v>
      </c>
      <c r="N370" s="362">
        <f>D370+I370</f>
        <v>3291.7</v>
      </c>
      <c r="O370" s="345"/>
      <c r="P370" s="395"/>
      <c r="Q370" s="395" t="s">
        <v>4366</v>
      </c>
      <c r="R370" s="402" t="s">
        <v>3523</v>
      </c>
      <c r="S370" s="371">
        <f t="shared" si="101"/>
        <v>1839.4</v>
      </c>
      <c r="T370" s="371">
        <v>1839.4</v>
      </c>
      <c r="U370" s="371">
        <v>1350</v>
      </c>
      <c r="V370" s="371"/>
      <c r="W370" s="371"/>
      <c r="X370" s="371">
        <f t="shared" si="102"/>
        <v>516.20000000000005</v>
      </c>
      <c r="Y370" s="371">
        <v>516.20000000000005</v>
      </c>
      <c r="Z370" s="371">
        <v>104.8</v>
      </c>
      <c r="AA370" s="371">
        <v>81.599999999999994</v>
      </c>
      <c r="AB370" s="371"/>
      <c r="AC370" s="371">
        <f t="shared" si="103"/>
        <v>2355.6000000000004</v>
      </c>
      <c r="AE370" s="395"/>
      <c r="AF370" s="395" t="s">
        <v>4366</v>
      </c>
      <c r="AG370" s="402" t="s">
        <v>3523</v>
      </c>
      <c r="AH370" s="371">
        <f t="shared" si="104"/>
        <v>2355.6000000000004</v>
      </c>
      <c r="AI370" s="368">
        <f t="shared" si="105"/>
        <v>1839.4</v>
      </c>
      <c r="AJ370" s="368">
        <f t="shared" si="106"/>
        <v>516.20000000000005</v>
      </c>
      <c r="AK370" s="368">
        <f t="shared" si="107"/>
        <v>3291.7</v>
      </c>
      <c r="AL370" s="368">
        <f t="shared" si="108"/>
        <v>2411</v>
      </c>
      <c r="AM370" s="371">
        <f t="shared" si="109"/>
        <v>880.7</v>
      </c>
      <c r="AN370" s="368">
        <f t="shared" si="110"/>
        <v>936.09999999999945</v>
      </c>
      <c r="AO370" s="368">
        <f t="shared" si="110"/>
        <v>571.59999999999991</v>
      </c>
      <c r="AP370" s="368">
        <f t="shared" si="110"/>
        <v>364.5</v>
      </c>
      <c r="AQ370" s="360">
        <f t="shared" si="111"/>
        <v>34.1</v>
      </c>
      <c r="AR370" s="372">
        <f t="shared" si="100"/>
        <v>2445.1</v>
      </c>
    </row>
    <row r="371" spans="1:44" ht="31.5" x14ac:dyDescent="0.25">
      <c r="A371" s="395"/>
      <c r="B371" s="395" t="s">
        <v>4366</v>
      </c>
      <c r="C371" s="402" t="s">
        <v>3524</v>
      </c>
      <c r="D371" s="362"/>
      <c r="E371" s="367"/>
      <c r="F371" s="371"/>
      <c r="G371" s="367"/>
      <c r="H371" s="371"/>
      <c r="I371" s="362"/>
      <c r="J371" s="371"/>
      <c r="K371" s="371"/>
      <c r="L371" s="371"/>
      <c r="M371" s="371"/>
      <c r="N371" s="362"/>
      <c r="O371" s="345"/>
      <c r="P371" s="395"/>
      <c r="Q371" s="395" t="s">
        <v>4366</v>
      </c>
      <c r="R371" s="402" t="s">
        <v>3524</v>
      </c>
      <c r="S371" s="371">
        <f t="shared" si="101"/>
        <v>4281.7000000000007</v>
      </c>
      <c r="T371" s="371">
        <v>4281.7000000000007</v>
      </c>
      <c r="U371" s="371">
        <v>3142.5</v>
      </c>
      <c r="V371" s="371"/>
      <c r="W371" s="371"/>
      <c r="X371" s="371">
        <f t="shared" si="102"/>
        <v>1067.5</v>
      </c>
      <c r="Y371" s="371">
        <v>1067.5</v>
      </c>
      <c r="Z371" s="371">
        <v>244</v>
      </c>
      <c r="AA371" s="371">
        <v>292.60000000000002</v>
      </c>
      <c r="AB371" s="371"/>
      <c r="AC371" s="371">
        <f t="shared" si="103"/>
        <v>5349.2000000000007</v>
      </c>
      <c r="AE371" s="395"/>
      <c r="AF371" s="395" t="s">
        <v>4366</v>
      </c>
      <c r="AG371" s="402" t="s">
        <v>3524</v>
      </c>
      <c r="AH371" s="371">
        <f t="shared" si="104"/>
        <v>5349.2000000000007</v>
      </c>
      <c r="AI371" s="368">
        <f t="shared" si="105"/>
        <v>4281.7000000000007</v>
      </c>
      <c r="AJ371" s="368">
        <f t="shared" si="106"/>
        <v>1067.5</v>
      </c>
      <c r="AK371" s="368">
        <f t="shared" si="107"/>
        <v>0</v>
      </c>
      <c r="AL371" s="368">
        <f t="shared" si="108"/>
        <v>0</v>
      </c>
      <c r="AM371" s="371">
        <f t="shared" si="109"/>
        <v>0</v>
      </c>
      <c r="AN371" s="368">
        <f t="shared" si="110"/>
        <v>-5349.2000000000007</v>
      </c>
      <c r="AO371" s="368">
        <f t="shared" si="110"/>
        <v>-4281.7000000000007</v>
      </c>
      <c r="AP371" s="368">
        <f t="shared" si="110"/>
        <v>-1067.5</v>
      </c>
      <c r="AQ371" s="360">
        <f t="shared" si="111"/>
        <v>0</v>
      </c>
      <c r="AR371" s="372">
        <f t="shared" si="100"/>
        <v>0</v>
      </c>
    </row>
    <row r="372" spans="1:44" ht="31.5" x14ac:dyDescent="0.25">
      <c r="A372" s="395"/>
      <c r="B372" s="395" t="s">
        <v>4366</v>
      </c>
      <c r="C372" s="402" t="s">
        <v>3525</v>
      </c>
      <c r="D372" s="362">
        <f>E372+H372</f>
        <v>16400.2</v>
      </c>
      <c r="E372" s="367">
        <v>16400.2</v>
      </c>
      <c r="F372" s="371">
        <v>13223.1</v>
      </c>
      <c r="G372" s="367">
        <v>267.7</v>
      </c>
      <c r="H372" s="371"/>
      <c r="I372" s="362">
        <f>J372+M372</f>
        <v>4940.9000000000005</v>
      </c>
      <c r="J372" s="371">
        <v>4594.3</v>
      </c>
      <c r="K372" s="371">
        <v>2830.5</v>
      </c>
      <c r="L372" s="371">
        <v>132.6</v>
      </c>
      <c r="M372" s="371">
        <v>346.6</v>
      </c>
      <c r="N372" s="362">
        <f>D372+I372</f>
        <v>21341.100000000002</v>
      </c>
      <c r="O372" s="345"/>
      <c r="P372" s="395"/>
      <c r="Q372" s="395" t="s">
        <v>4366</v>
      </c>
      <c r="R372" s="402" t="s">
        <v>3525</v>
      </c>
      <c r="S372" s="371">
        <f t="shared" si="101"/>
        <v>3028.2000000000003</v>
      </c>
      <c r="T372" s="371">
        <v>3028.2000000000003</v>
      </c>
      <c r="U372" s="371">
        <v>2222.5</v>
      </c>
      <c r="V372" s="371"/>
      <c r="W372" s="371"/>
      <c r="X372" s="371">
        <f t="shared" si="102"/>
        <v>877.1</v>
      </c>
      <c r="Y372" s="371">
        <v>877.1</v>
      </c>
      <c r="Z372" s="371">
        <v>172.60000000000002</v>
      </c>
      <c r="AA372" s="371">
        <v>256.2</v>
      </c>
      <c r="AB372" s="371"/>
      <c r="AC372" s="371">
        <f t="shared" si="103"/>
        <v>3905.3</v>
      </c>
      <c r="AE372" s="395"/>
      <c r="AF372" s="395" t="s">
        <v>4366</v>
      </c>
      <c r="AG372" s="402" t="s">
        <v>3525</v>
      </c>
      <c r="AH372" s="371">
        <f t="shared" si="104"/>
        <v>3905.3</v>
      </c>
      <c r="AI372" s="368">
        <f t="shared" si="105"/>
        <v>3028.2000000000003</v>
      </c>
      <c r="AJ372" s="368">
        <f t="shared" si="106"/>
        <v>877.1</v>
      </c>
      <c r="AK372" s="368">
        <f t="shared" si="107"/>
        <v>21341.100000000002</v>
      </c>
      <c r="AL372" s="368">
        <f t="shared" si="108"/>
        <v>16400.2</v>
      </c>
      <c r="AM372" s="371">
        <f t="shared" si="109"/>
        <v>4940.9000000000005</v>
      </c>
      <c r="AN372" s="368">
        <f t="shared" si="110"/>
        <v>17435.800000000003</v>
      </c>
      <c r="AO372" s="368">
        <f t="shared" si="110"/>
        <v>13372</v>
      </c>
      <c r="AP372" s="368">
        <f t="shared" si="110"/>
        <v>4063.8000000000006</v>
      </c>
      <c r="AQ372" s="360">
        <f t="shared" si="111"/>
        <v>264.5</v>
      </c>
      <c r="AR372" s="372">
        <f t="shared" si="100"/>
        <v>16664.7</v>
      </c>
    </row>
    <row r="373" spans="1:44" ht="31.5" x14ac:dyDescent="0.25">
      <c r="A373" s="395"/>
      <c r="B373" s="395" t="s">
        <v>4366</v>
      </c>
      <c r="C373" s="402" t="s">
        <v>3526</v>
      </c>
      <c r="D373" s="362">
        <f>E373+H373</f>
        <v>4800.3</v>
      </c>
      <c r="E373" s="367">
        <v>4800.3</v>
      </c>
      <c r="F373" s="371">
        <v>3717.9</v>
      </c>
      <c r="G373" s="367">
        <v>263.89999999999998</v>
      </c>
      <c r="H373" s="371"/>
      <c r="I373" s="362">
        <f>J373+M373</f>
        <v>2307.1999999999998</v>
      </c>
      <c r="J373" s="371">
        <v>2010.1</v>
      </c>
      <c r="K373" s="371">
        <v>795.6</v>
      </c>
      <c r="L373" s="371">
        <v>80.2</v>
      </c>
      <c r="M373" s="371">
        <v>297.10000000000002</v>
      </c>
      <c r="N373" s="362">
        <f>D373+I373</f>
        <v>7107.5</v>
      </c>
      <c r="O373" s="345"/>
      <c r="P373" s="395"/>
      <c r="Q373" s="395" t="s">
        <v>4366</v>
      </c>
      <c r="R373" s="402" t="s">
        <v>3526</v>
      </c>
      <c r="S373" s="371">
        <f t="shared" si="101"/>
        <v>2127.3000000000002</v>
      </c>
      <c r="T373" s="371">
        <v>2127.3000000000002</v>
      </c>
      <c r="U373" s="371">
        <v>1561.3</v>
      </c>
      <c r="V373" s="371"/>
      <c r="W373" s="371"/>
      <c r="X373" s="371">
        <f t="shared" si="102"/>
        <v>530.5</v>
      </c>
      <c r="Y373" s="371">
        <v>530.5</v>
      </c>
      <c r="Z373" s="371">
        <v>121.19999999999999</v>
      </c>
      <c r="AA373" s="371">
        <v>113.3</v>
      </c>
      <c r="AB373" s="371"/>
      <c r="AC373" s="371">
        <f t="shared" si="103"/>
        <v>2657.8</v>
      </c>
      <c r="AE373" s="395"/>
      <c r="AF373" s="395" t="s">
        <v>4366</v>
      </c>
      <c r="AG373" s="402" t="s">
        <v>3526</v>
      </c>
      <c r="AH373" s="371">
        <f t="shared" si="104"/>
        <v>2657.8</v>
      </c>
      <c r="AI373" s="368">
        <f t="shared" si="105"/>
        <v>2127.3000000000002</v>
      </c>
      <c r="AJ373" s="368">
        <f t="shared" si="106"/>
        <v>530.5</v>
      </c>
      <c r="AK373" s="368">
        <f t="shared" si="107"/>
        <v>7107.5</v>
      </c>
      <c r="AL373" s="368">
        <f t="shared" si="108"/>
        <v>4800.3</v>
      </c>
      <c r="AM373" s="371">
        <f t="shared" si="109"/>
        <v>2307.1999999999998</v>
      </c>
      <c r="AN373" s="368">
        <f t="shared" si="110"/>
        <v>4449.7</v>
      </c>
      <c r="AO373" s="368">
        <f t="shared" si="110"/>
        <v>2673</v>
      </c>
      <c r="AP373" s="368">
        <f t="shared" si="110"/>
        <v>1776.6999999999998</v>
      </c>
      <c r="AQ373" s="360">
        <f t="shared" si="111"/>
        <v>74.400000000000006</v>
      </c>
      <c r="AR373" s="372">
        <f t="shared" si="100"/>
        <v>4874.7</v>
      </c>
    </row>
    <row r="374" spans="1:44" ht="31.5" x14ac:dyDescent="0.25">
      <c r="A374" s="395"/>
      <c r="B374" s="395" t="s">
        <v>4366</v>
      </c>
      <c r="C374" s="402" t="s">
        <v>3527</v>
      </c>
      <c r="D374" s="362"/>
      <c r="E374" s="367"/>
      <c r="F374" s="371"/>
      <c r="G374" s="367"/>
      <c r="H374" s="371"/>
      <c r="I374" s="362"/>
      <c r="J374" s="371"/>
      <c r="K374" s="371"/>
      <c r="L374" s="371"/>
      <c r="M374" s="371"/>
      <c r="N374" s="362"/>
      <c r="O374" s="345"/>
      <c r="P374" s="395"/>
      <c r="Q374" s="395" t="s">
        <v>4366</v>
      </c>
      <c r="R374" s="402" t="s">
        <v>3527</v>
      </c>
      <c r="S374" s="371">
        <f t="shared" si="101"/>
        <v>5331.5</v>
      </c>
      <c r="T374" s="371">
        <v>5331.5</v>
      </c>
      <c r="U374" s="371">
        <v>3913.1</v>
      </c>
      <c r="V374" s="371"/>
      <c r="W374" s="371"/>
      <c r="X374" s="371">
        <f t="shared" si="102"/>
        <v>1363.1</v>
      </c>
      <c r="Y374" s="371">
        <v>1363.1</v>
      </c>
      <c r="Z374" s="371">
        <v>303.89999999999998</v>
      </c>
      <c r="AA374" s="371">
        <v>231.1</v>
      </c>
      <c r="AB374" s="371"/>
      <c r="AC374" s="371">
        <f t="shared" si="103"/>
        <v>6694.6</v>
      </c>
      <c r="AE374" s="395"/>
      <c r="AF374" s="395" t="s">
        <v>4366</v>
      </c>
      <c r="AG374" s="402" t="s">
        <v>3527</v>
      </c>
      <c r="AH374" s="371">
        <f t="shared" si="104"/>
        <v>6694.6</v>
      </c>
      <c r="AI374" s="368">
        <f t="shared" si="105"/>
        <v>5331.5</v>
      </c>
      <c r="AJ374" s="368">
        <f t="shared" si="106"/>
        <v>1363.1</v>
      </c>
      <c r="AK374" s="368">
        <f t="shared" si="107"/>
        <v>0</v>
      </c>
      <c r="AL374" s="368">
        <f t="shared" si="108"/>
        <v>0</v>
      </c>
      <c r="AM374" s="371">
        <f t="shared" si="109"/>
        <v>0</v>
      </c>
      <c r="AN374" s="368">
        <f t="shared" si="110"/>
        <v>-6694.6</v>
      </c>
      <c r="AO374" s="368">
        <f t="shared" si="110"/>
        <v>-5331.5</v>
      </c>
      <c r="AP374" s="368">
        <f t="shared" si="110"/>
        <v>-1363.1</v>
      </c>
      <c r="AQ374" s="360">
        <f t="shared" si="111"/>
        <v>0</v>
      </c>
      <c r="AR374" s="372">
        <f t="shared" si="100"/>
        <v>0</v>
      </c>
    </row>
    <row r="375" spans="1:44" ht="31.5" x14ac:dyDescent="0.25">
      <c r="A375" s="395"/>
      <c r="B375" s="395" t="s">
        <v>4366</v>
      </c>
      <c r="C375" s="402" t="s">
        <v>3528</v>
      </c>
      <c r="D375" s="362">
        <f>E375+H375</f>
        <v>5728.5</v>
      </c>
      <c r="E375" s="367">
        <v>5728.5</v>
      </c>
      <c r="F375" s="371">
        <v>4660.8</v>
      </c>
      <c r="G375" s="367">
        <v>42.4</v>
      </c>
      <c r="H375" s="371"/>
      <c r="I375" s="362">
        <f>J375+M375</f>
        <v>3707.6</v>
      </c>
      <c r="J375" s="371">
        <v>3361.2</v>
      </c>
      <c r="K375" s="371">
        <v>997.5</v>
      </c>
      <c r="L375" s="371">
        <v>883.4</v>
      </c>
      <c r="M375" s="371">
        <v>346.4</v>
      </c>
      <c r="N375" s="362">
        <f>D375+I375</f>
        <v>9436.1</v>
      </c>
      <c r="O375" s="345"/>
      <c r="P375" s="395"/>
      <c r="Q375" s="395" t="s">
        <v>4366</v>
      </c>
      <c r="R375" s="402" t="s">
        <v>3528</v>
      </c>
      <c r="S375" s="371">
        <f t="shared" si="101"/>
        <v>4755.7000000000007</v>
      </c>
      <c r="T375" s="371">
        <v>4755.7000000000007</v>
      </c>
      <c r="U375" s="371">
        <v>3490.3999999999996</v>
      </c>
      <c r="V375" s="371"/>
      <c r="W375" s="371"/>
      <c r="X375" s="371">
        <f t="shared" si="102"/>
        <v>1317.4</v>
      </c>
      <c r="Y375" s="371">
        <v>1317.4</v>
      </c>
      <c r="Z375" s="371">
        <v>271</v>
      </c>
      <c r="AA375" s="371">
        <v>256.89999999999998</v>
      </c>
      <c r="AB375" s="371"/>
      <c r="AC375" s="371">
        <f t="shared" si="103"/>
        <v>6073.1</v>
      </c>
      <c r="AE375" s="395"/>
      <c r="AF375" s="395" t="s">
        <v>4366</v>
      </c>
      <c r="AG375" s="402" t="s">
        <v>3528</v>
      </c>
      <c r="AH375" s="371">
        <f t="shared" si="104"/>
        <v>6073.1</v>
      </c>
      <c r="AI375" s="368">
        <f t="shared" si="105"/>
        <v>4755.7000000000007</v>
      </c>
      <c r="AJ375" s="368">
        <f t="shared" si="106"/>
        <v>1317.4</v>
      </c>
      <c r="AK375" s="368">
        <f t="shared" si="107"/>
        <v>9436.1</v>
      </c>
      <c r="AL375" s="368">
        <f t="shared" si="108"/>
        <v>5728.5</v>
      </c>
      <c r="AM375" s="371">
        <f t="shared" si="109"/>
        <v>3707.6</v>
      </c>
      <c r="AN375" s="368">
        <f t="shared" si="110"/>
        <v>3363</v>
      </c>
      <c r="AO375" s="368">
        <f t="shared" si="110"/>
        <v>972.79999999999927</v>
      </c>
      <c r="AP375" s="368">
        <f t="shared" si="110"/>
        <v>2390.1999999999998</v>
      </c>
      <c r="AQ375" s="360">
        <f t="shared" si="111"/>
        <v>93.2</v>
      </c>
      <c r="AR375" s="372">
        <f t="shared" si="100"/>
        <v>5821.7</v>
      </c>
    </row>
    <row r="376" spans="1:44" ht="31.5" x14ac:dyDescent="0.25">
      <c r="A376" s="395"/>
      <c r="B376" s="395" t="s">
        <v>4366</v>
      </c>
      <c r="C376" s="402" t="s">
        <v>3529</v>
      </c>
      <c r="D376" s="362"/>
      <c r="E376" s="367"/>
      <c r="F376" s="371"/>
      <c r="G376" s="367"/>
      <c r="H376" s="371"/>
      <c r="I376" s="362"/>
      <c r="J376" s="371"/>
      <c r="K376" s="371"/>
      <c r="L376" s="371"/>
      <c r="M376" s="371"/>
      <c r="N376" s="362"/>
      <c r="O376" s="345"/>
      <c r="P376" s="395"/>
      <c r="Q376" s="395" t="s">
        <v>4366</v>
      </c>
      <c r="R376" s="402" t="s">
        <v>3529</v>
      </c>
      <c r="S376" s="371">
        <f t="shared" si="101"/>
        <v>2554.1</v>
      </c>
      <c r="T376" s="371">
        <v>2554.1</v>
      </c>
      <c r="U376" s="371">
        <v>1874.5000000000002</v>
      </c>
      <c r="V376" s="371"/>
      <c r="W376" s="371"/>
      <c r="X376" s="371">
        <f t="shared" si="102"/>
        <v>578.6</v>
      </c>
      <c r="Y376" s="371">
        <v>578.6</v>
      </c>
      <c r="Z376" s="371">
        <v>145.5</v>
      </c>
      <c r="AA376" s="371">
        <v>83.4</v>
      </c>
      <c r="AB376" s="371"/>
      <c r="AC376" s="371">
        <f t="shared" si="103"/>
        <v>3132.7</v>
      </c>
      <c r="AE376" s="395"/>
      <c r="AF376" s="395" t="s">
        <v>4366</v>
      </c>
      <c r="AG376" s="402" t="s">
        <v>3529</v>
      </c>
      <c r="AH376" s="371">
        <f t="shared" si="104"/>
        <v>3132.7</v>
      </c>
      <c r="AI376" s="368">
        <f t="shared" si="105"/>
        <v>2554.1</v>
      </c>
      <c r="AJ376" s="368">
        <f t="shared" si="106"/>
        <v>578.6</v>
      </c>
      <c r="AK376" s="368">
        <f t="shared" si="107"/>
        <v>0</v>
      </c>
      <c r="AL376" s="368">
        <f t="shared" si="108"/>
        <v>0</v>
      </c>
      <c r="AM376" s="371">
        <f t="shared" si="109"/>
        <v>0</v>
      </c>
      <c r="AN376" s="368">
        <f t="shared" si="110"/>
        <v>-3132.7</v>
      </c>
      <c r="AO376" s="368">
        <f t="shared" si="110"/>
        <v>-2554.1</v>
      </c>
      <c r="AP376" s="368">
        <f t="shared" si="110"/>
        <v>-578.6</v>
      </c>
      <c r="AQ376" s="360">
        <f t="shared" si="111"/>
        <v>0</v>
      </c>
      <c r="AR376" s="372">
        <f t="shared" si="100"/>
        <v>0</v>
      </c>
    </row>
    <row r="377" spans="1:44" ht="31.5" x14ac:dyDescent="0.25">
      <c r="A377" s="395"/>
      <c r="B377" s="395" t="s">
        <v>4366</v>
      </c>
      <c r="C377" s="402" t="s">
        <v>3530</v>
      </c>
      <c r="D377" s="362"/>
      <c r="E377" s="367"/>
      <c r="F377" s="371"/>
      <c r="G377" s="367"/>
      <c r="H377" s="371"/>
      <c r="I377" s="362"/>
      <c r="J377" s="371"/>
      <c r="K377" s="371"/>
      <c r="L377" s="371"/>
      <c r="M377" s="371"/>
      <c r="N377" s="362"/>
      <c r="O377" s="345"/>
      <c r="P377" s="395"/>
      <c r="Q377" s="395" t="s">
        <v>4366</v>
      </c>
      <c r="R377" s="402" t="s">
        <v>3530</v>
      </c>
      <c r="S377" s="371">
        <f t="shared" si="101"/>
        <v>2554.1</v>
      </c>
      <c r="T377" s="371">
        <v>2554.1</v>
      </c>
      <c r="U377" s="371">
        <v>1874.5000000000002</v>
      </c>
      <c r="V377" s="371"/>
      <c r="W377" s="371"/>
      <c r="X377" s="371">
        <f t="shared" si="102"/>
        <v>490.9</v>
      </c>
      <c r="Y377" s="371">
        <v>490.9</v>
      </c>
      <c r="Z377" s="371">
        <v>145.5</v>
      </c>
      <c r="AA377" s="371">
        <v>83.4</v>
      </c>
      <c r="AB377" s="371"/>
      <c r="AC377" s="371">
        <f t="shared" si="103"/>
        <v>3045</v>
      </c>
      <c r="AE377" s="395"/>
      <c r="AF377" s="395" t="s">
        <v>4366</v>
      </c>
      <c r="AG377" s="402" t="s">
        <v>3530</v>
      </c>
      <c r="AH377" s="371">
        <f t="shared" si="104"/>
        <v>3045</v>
      </c>
      <c r="AI377" s="368">
        <f t="shared" si="105"/>
        <v>2554.1</v>
      </c>
      <c r="AJ377" s="368">
        <f t="shared" si="106"/>
        <v>490.9</v>
      </c>
      <c r="AK377" s="368">
        <f t="shared" si="107"/>
        <v>0</v>
      </c>
      <c r="AL377" s="368">
        <f t="shared" si="108"/>
        <v>0</v>
      </c>
      <c r="AM377" s="371">
        <f t="shared" si="109"/>
        <v>0</v>
      </c>
      <c r="AN377" s="368">
        <f t="shared" si="110"/>
        <v>-3045</v>
      </c>
      <c r="AO377" s="368">
        <f t="shared" si="110"/>
        <v>-2554.1</v>
      </c>
      <c r="AP377" s="368">
        <f t="shared" si="110"/>
        <v>-490.9</v>
      </c>
      <c r="AQ377" s="360">
        <f t="shared" si="111"/>
        <v>0</v>
      </c>
      <c r="AR377" s="372">
        <f t="shared" si="100"/>
        <v>0</v>
      </c>
    </row>
    <row r="378" spans="1:44" ht="31.5" x14ac:dyDescent="0.25">
      <c r="A378" s="395"/>
      <c r="B378" s="395" t="s">
        <v>4366</v>
      </c>
      <c r="C378" s="402" t="s">
        <v>3531</v>
      </c>
      <c r="D378" s="362">
        <f>E378+H378</f>
        <v>4600.1000000000004</v>
      </c>
      <c r="E378" s="367">
        <v>4600.1000000000004</v>
      </c>
      <c r="F378" s="371">
        <v>3512.8</v>
      </c>
      <c r="G378" s="367">
        <v>313.8</v>
      </c>
      <c r="H378" s="371"/>
      <c r="I378" s="362">
        <f>J378+M378</f>
        <v>2220.8000000000002</v>
      </c>
      <c r="J378" s="371">
        <v>1899.0000000000002</v>
      </c>
      <c r="K378" s="371">
        <v>751.5</v>
      </c>
      <c r="L378" s="371">
        <v>79.8</v>
      </c>
      <c r="M378" s="371">
        <v>321.8</v>
      </c>
      <c r="N378" s="362">
        <f>D378+I378</f>
        <v>6820.9000000000005</v>
      </c>
      <c r="O378" s="345"/>
      <c r="P378" s="395"/>
      <c r="Q378" s="395" t="s">
        <v>4366</v>
      </c>
      <c r="R378" s="402" t="s">
        <v>3531</v>
      </c>
      <c r="S378" s="371">
        <f t="shared" si="101"/>
        <v>2489.6000000000004</v>
      </c>
      <c r="T378" s="371">
        <v>2489.6000000000004</v>
      </c>
      <c r="U378" s="371">
        <v>1827.2</v>
      </c>
      <c r="V378" s="371"/>
      <c r="W378" s="371"/>
      <c r="X378" s="371">
        <f t="shared" si="102"/>
        <v>614.19999999999993</v>
      </c>
      <c r="Y378" s="371">
        <v>614.19999999999993</v>
      </c>
      <c r="Z378" s="371">
        <v>141.89999999999998</v>
      </c>
      <c r="AA378" s="371">
        <v>137.80000000000001</v>
      </c>
      <c r="AB378" s="371"/>
      <c r="AC378" s="371">
        <f t="shared" si="103"/>
        <v>3103.8</v>
      </c>
      <c r="AE378" s="395"/>
      <c r="AF378" s="395" t="s">
        <v>4366</v>
      </c>
      <c r="AG378" s="402" t="s">
        <v>3531</v>
      </c>
      <c r="AH378" s="371">
        <f t="shared" si="104"/>
        <v>3103.8</v>
      </c>
      <c r="AI378" s="368">
        <f t="shared" si="105"/>
        <v>2489.6000000000004</v>
      </c>
      <c r="AJ378" s="368">
        <f t="shared" si="106"/>
        <v>614.19999999999993</v>
      </c>
      <c r="AK378" s="368">
        <f t="shared" si="107"/>
        <v>6820.9000000000005</v>
      </c>
      <c r="AL378" s="368">
        <f t="shared" si="108"/>
        <v>4600.1000000000004</v>
      </c>
      <c r="AM378" s="371">
        <f t="shared" si="109"/>
        <v>2220.8000000000002</v>
      </c>
      <c r="AN378" s="368">
        <f t="shared" si="110"/>
        <v>3717.1000000000004</v>
      </c>
      <c r="AO378" s="368">
        <f t="shared" si="110"/>
        <v>2110.5</v>
      </c>
      <c r="AP378" s="368">
        <f t="shared" si="110"/>
        <v>1606.6000000000004</v>
      </c>
      <c r="AQ378" s="360">
        <f t="shared" si="111"/>
        <v>70.3</v>
      </c>
      <c r="AR378" s="372">
        <f t="shared" si="100"/>
        <v>4670.4000000000005</v>
      </c>
    </row>
    <row r="379" spans="1:44" ht="31.5" x14ac:dyDescent="0.25">
      <c r="A379" s="395"/>
      <c r="B379" s="395" t="s">
        <v>4366</v>
      </c>
      <c r="C379" s="402" t="s">
        <v>3532</v>
      </c>
      <c r="D379" s="362"/>
      <c r="E379" s="367"/>
      <c r="F379" s="371"/>
      <c r="G379" s="367"/>
      <c r="H379" s="371"/>
      <c r="I379" s="362"/>
      <c r="J379" s="371"/>
      <c r="K379" s="371"/>
      <c r="L379" s="371"/>
      <c r="M379" s="371"/>
      <c r="N379" s="362"/>
      <c r="O379" s="345"/>
      <c r="P379" s="395"/>
      <c r="Q379" s="395" t="s">
        <v>4366</v>
      </c>
      <c r="R379" s="402" t="s">
        <v>3532</v>
      </c>
      <c r="S379" s="371">
        <f t="shared" si="101"/>
        <v>4718.5</v>
      </c>
      <c r="T379" s="371">
        <v>4718.5</v>
      </c>
      <c r="U379" s="371">
        <v>3463.1</v>
      </c>
      <c r="V379" s="371"/>
      <c r="W379" s="371"/>
      <c r="X379" s="371">
        <f t="shared" si="102"/>
        <v>1182.5</v>
      </c>
      <c r="Y379" s="371">
        <v>1182.5</v>
      </c>
      <c r="Z379" s="371">
        <v>268.89999999999998</v>
      </c>
      <c r="AA379" s="371">
        <v>123.9</v>
      </c>
      <c r="AB379" s="371"/>
      <c r="AC379" s="371">
        <f t="shared" si="103"/>
        <v>5901</v>
      </c>
      <c r="AE379" s="395"/>
      <c r="AF379" s="395" t="s">
        <v>4366</v>
      </c>
      <c r="AG379" s="402" t="s">
        <v>3532</v>
      </c>
      <c r="AH379" s="371">
        <f t="shared" si="104"/>
        <v>5901</v>
      </c>
      <c r="AI379" s="368">
        <f t="shared" si="105"/>
        <v>4718.5</v>
      </c>
      <c r="AJ379" s="368">
        <f t="shared" si="106"/>
        <v>1182.5</v>
      </c>
      <c r="AK379" s="368">
        <f t="shared" si="107"/>
        <v>0</v>
      </c>
      <c r="AL379" s="368">
        <f t="shared" si="108"/>
        <v>0</v>
      </c>
      <c r="AM379" s="371">
        <f t="shared" si="109"/>
        <v>0</v>
      </c>
      <c r="AN379" s="368">
        <f t="shared" si="110"/>
        <v>-5901</v>
      </c>
      <c r="AO379" s="368">
        <f t="shared" si="110"/>
        <v>-4718.5</v>
      </c>
      <c r="AP379" s="368">
        <f t="shared" si="110"/>
        <v>-1182.5</v>
      </c>
      <c r="AQ379" s="360">
        <f t="shared" si="111"/>
        <v>0</v>
      </c>
      <c r="AR379" s="372">
        <f t="shared" si="100"/>
        <v>0</v>
      </c>
    </row>
    <row r="380" spans="1:44" ht="31.5" x14ac:dyDescent="0.25">
      <c r="A380" s="395"/>
      <c r="B380" s="395" t="s">
        <v>4366</v>
      </c>
      <c r="C380" s="402" t="s">
        <v>3533</v>
      </c>
      <c r="D380" s="362">
        <f t="shared" ref="D380:D443" si="115">E380+H380</f>
        <v>2445.6</v>
      </c>
      <c r="E380" s="367">
        <v>2445.6</v>
      </c>
      <c r="F380" s="371">
        <v>1817.8</v>
      </c>
      <c r="G380" s="367">
        <v>227.4</v>
      </c>
      <c r="H380" s="371"/>
      <c r="I380" s="362">
        <f t="shared" ref="I380:I443" si="116">J380+M380</f>
        <v>1033.2000000000003</v>
      </c>
      <c r="J380" s="371">
        <v>884.70000000000016</v>
      </c>
      <c r="K380" s="371">
        <v>388.5</v>
      </c>
      <c r="L380" s="371">
        <v>60</v>
      </c>
      <c r="M380" s="371">
        <v>148.5</v>
      </c>
      <c r="N380" s="362">
        <f t="shared" ref="N380:N443" si="117">D380+I380</f>
        <v>3478.8</v>
      </c>
      <c r="O380" s="345"/>
      <c r="P380" s="395"/>
      <c r="Q380" s="395" t="s">
        <v>4366</v>
      </c>
      <c r="R380" s="402" t="s">
        <v>3533</v>
      </c>
      <c r="S380" s="371">
        <f t="shared" si="101"/>
        <v>1477.1</v>
      </c>
      <c r="T380" s="371">
        <v>1477.1</v>
      </c>
      <c r="U380" s="371">
        <v>1084.0999999999999</v>
      </c>
      <c r="V380" s="371"/>
      <c r="W380" s="371"/>
      <c r="X380" s="371">
        <f t="shared" si="102"/>
        <v>301.59999999999997</v>
      </c>
      <c r="Y380" s="371">
        <v>301.59999999999997</v>
      </c>
      <c r="Z380" s="371">
        <v>84.100000000000009</v>
      </c>
      <c r="AA380" s="371">
        <v>89.3</v>
      </c>
      <c r="AB380" s="371"/>
      <c r="AC380" s="371">
        <f t="shared" si="103"/>
        <v>1778.6999999999998</v>
      </c>
      <c r="AE380" s="395"/>
      <c r="AF380" s="395" t="s">
        <v>4366</v>
      </c>
      <c r="AG380" s="402" t="s">
        <v>3533</v>
      </c>
      <c r="AH380" s="371">
        <f t="shared" si="104"/>
        <v>1778.6999999999998</v>
      </c>
      <c r="AI380" s="368">
        <f t="shared" si="105"/>
        <v>1477.1</v>
      </c>
      <c r="AJ380" s="368">
        <f t="shared" si="106"/>
        <v>301.59999999999997</v>
      </c>
      <c r="AK380" s="368">
        <f t="shared" si="107"/>
        <v>3478.8</v>
      </c>
      <c r="AL380" s="368">
        <f t="shared" si="108"/>
        <v>2445.6</v>
      </c>
      <c r="AM380" s="371">
        <f t="shared" si="109"/>
        <v>1033.2000000000003</v>
      </c>
      <c r="AN380" s="368">
        <f t="shared" si="110"/>
        <v>1700.1000000000004</v>
      </c>
      <c r="AO380" s="368">
        <f t="shared" si="110"/>
        <v>968.5</v>
      </c>
      <c r="AP380" s="368">
        <f t="shared" si="110"/>
        <v>731.60000000000036</v>
      </c>
      <c r="AQ380" s="360">
        <f t="shared" si="111"/>
        <v>36.4</v>
      </c>
      <c r="AR380" s="372">
        <f t="shared" si="100"/>
        <v>2482</v>
      </c>
    </row>
    <row r="381" spans="1:44" ht="15.75" x14ac:dyDescent="0.25">
      <c r="A381" s="395"/>
      <c r="B381" s="395" t="s">
        <v>4366</v>
      </c>
      <c r="C381" s="402" t="s">
        <v>3534</v>
      </c>
      <c r="D381" s="362">
        <f t="shared" si="115"/>
        <v>5118.8999999999996</v>
      </c>
      <c r="E381" s="367">
        <v>5118.8999999999996</v>
      </c>
      <c r="F381" s="371">
        <v>4195.8999999999996</v>
      </c>
      <c r="G381" s="367"/>
      <c r="H381" s="371"/>
      <c r="I381" s="362">
        <f t="shared" si="116"/>
        <v>2567.5</v>
      </c>
      <c r="J381" s="371">
        <v>2368.6999999999998</v>
      </c>
      <c r="K381" s="371">
        <v>897.8</v>
      </c>
      <c r="L381" s="371">
        <v>541.20000000000005</v>
      </c>
      <c r="M381" s="371">
        <v>198.8</v>
      </c>
      <c r="N381" s="362">
        <f t="shared" si="117"/>
        <v>7686.4</v>
      </c>
      <c r="O381" s="345"/>
      <c r="P381" s="395"/>
      <c r="Q381" s="395" t="s">
        <v>4366</v>
      </c>
      <c r="R381" s="402" t="s">
        <v>3534</v>
      </c>
      <c r="S381" s="371">
        <f t="shared" si="101"/>
        <v>3987.2999999999997</v>
      </c>
      <c r="T381" s="371">
        <v>3987.2999999999997</v>
      </c>
      <c r="U381" s="371">
        <v>2926.5</v>
      </c>
      <c r="V381" s="371"/>
      <c r="W381" s="371"/>
      <c r="X381" s="371">
        <f t="shared" si="102"/>
        <v>970</v>
      </c>
      <c r="Y381" s="371">
        <v>970</v>
      </c>
      <c r="Z381" s="371">
        <v>227.20000000000002</v>
      </c>
      <c r="AA381" s="371">
        <v>282.5</v>
      </c>
      <c r="AB381" s="371"/>
      <c r="AC381" s="371">
        <f t="shared" si="103"/>
        <v>4957.2999999999993</v>
      </c>
      <c r="AE381" s="395"/>
      <c r="AF381" s="395" t="s">
        <v>4366</v>
      </c>
      <c r="AG381" s="402" t="s">
        <v>3534</v>
      </c>
      <c r="AH381" s="371">
        <f t="shared" si="104"/>
        <v>4957.2999999999993</v>
      </c>
      <c r="AI381" s="368">
        <f t="shared" si="105"/>
        <v>3987.2999999999997</v>
      </c>
      <c r="AJ381" s="368">
        <f t="shared" si="106"/>
        <v>970</v>
      </c>
      <c r="AK381" s="368">
        <f t="shared" si="107"/>
        <v>7686.4</v>
      </c>
      <c r="AL381" s="368">
        <f t="shared" si="108"/>
        <v>5118.8999999999996</v>
      </c>
      <c r="AM381" s="371">
        <f t="shared" si="109"/>
        <v>2567.5</v>
      </c>
      <c r="AN381" s="368">
        <f t="shared" si="110"/>
        <v>2729.1000000000004</v>
      </c>
      <c r="AO381" s="368">
        <f t="shared" si="110"/>
        <v>1131.5999999999999</v>
      </c>
      <c r="AP381" s="368">
        <f t="shared" si="110"/>
        <v>1597.5</v>
      </c>
      <c r="AQ381" s="360">
        <f t="shared" si="111"/>
        <v>83.9</v>
      </c>
      <c r="AR381" s="372">
        <f t="shared" si="100"/>
        <v>5202.7999999999993</v>
      </c>
    </row>
    <row r="382" spans="1:44" ht="15.75" x14ac:dyDescent="0.25">
      <c r="A382" s="395"/>
      <c r="B382" s="395" t="s">
        <v>4366</v>
      </c>
      <c r="C382" s="402" t="s">
        <v>3535</v>
      </c>
      <c r="D382" s="362">
        <f t="shared" si="115"/>
        <v>5315.8</v>
      </c>
      <c r="E382" s="367">
        <v>5315.8</v>
      </c>
      <c r="F382" s="371">
        <v>4357.3999999999996</v>
      </c>
      <c r="G382" s="367"/>
      <c r="H382" s="371"/>
      <c r="I382" s="362">
        <f t="shared" si="116"/>
        <v>4024.8</v>
      </c>
      <c r="J382" s="371">
        <v>2626</v>
      </c>
      <c r="K382" s="371">
        <v>932.1</v>
      </c>
      <c r="L382" s="371">
        <v>770.4</v>
      </c>
      <c r="M382" s="371">
        <v>1398.8</v>
      </c>
      <c r="N382" s="362">
        <f t="shared" si="117"/>
        <v>9340.6</v>
      </c>
      <c r="O382" s="345"/>
      <c r="P382" s="395"/>
      <c r="Q382" s="395" t="s">
        <v>4366</v>
      </c>
      <c r="R382" s="402" t="s">
        <v>3535</v>
      </c>
      <c r="S382" s="371">
        <f t="shared" si="101"/>
        <v>4868.7</v>
      </c>
      <c r="T382" s="371">
        <v>4868.7</v>
      </c>
      <c r="U382" s="371">
        <v>3573.5</v>
      </c>
      <c r="V382" s="371"/>
      <c r="W382" s="371"/>
      <c r="X382" s="371">
        <f t="shared" si="102"/>
        <v>1026.2</v>
      </c>
      <c r="Y382" s="371">
        <v>1026.2</v>
      </c>
      <c r="Z382" s="371">
        <v>277.39999999999998</v>
      </c>
      <c r="AA382" s="371">
        <v>139.30000000000001</v>
      </c>
      <c r="AB382" s="371"/>
      <c r="AC382" s="371">
        <f t="shared" si="103"/>
        <v>5894.9</v>
      </c>
      <c r="AE382" s="395"/>
      <c r="AF382" s="395" t="s">
        <v>4366</v>
      </c>
      <c r="AG382" s="402" t="s">
        <v>3535</v>
      </c>
      <c r="AH382" s="371">
        <f t="shared" si="104"/>
        <v>5894.9</v>
      </c>
      <c r="AI382" s="368">
        <f t="shared" si="105"/>
        <v>4868.7</v>
      </c>
      <c r="AJ382" s="368">
        <f t="shared" si="106"/>
        <v>1026.2</v>
      </c>
      <c r="AK382" s="368">
        <f t="shared" si="107"/>
        <v>9340.6</v>
      </c>
      <c r="AL382" s="368">
        <f t="shared" si="108"/>
        <v>5315.8</v>
      </c>
      <c r="AM382" s="371">
        <f t="shared" si="109"/>
        <v>4024.8</v>
      </c>
      <c r="AN382" s="368">
        <f t="shared" si="110"/>
        <v>3445.7000000000007</v>
      </c>
      <c r="AO382" s="368">
        <f t="shared" si="110"/>
        <v>447.10000000000036</v>
      </c>
      <c r="AP382" s="368">
        <f t="shared" si="110"/>
        <v>2998.6000000000004</v>
      </c>
      <c r="AQ382" s="360">
        <f t="shared" si="111"/>
        <v>87.1</v>
      </c>
      <c r="AR382" s="372">
        <f t="shared" si="100"/>
        <v>5402.9000000000005</v>
      </c>
    </row>
    <row r="383" spans="1:44" ht="15.75" x14ac:dyDescent="0.25">
      <c r="A383" s="395"/>
      <c r="B383" s="395" t="s">
        <v>4366</v>
      </c>
      <c r="C383" s="402" t="s">
        <v>3536</v>
      </c>
      <c r="D383" s="362">
        <f t="shared" si="115"/>
        <v>4429.8</v>
      </c>
      <c r="E383" s="367">
        <v>4429.8</v>
      </c>
      <c r="F383" s="371">
        <v>3631.1</v>
      </c>
      <c r="G383" s="367"/>
      <c r="H383" s="371"/>
      <c r="I383" s="362">
        <f t="shared" si="116"/>
        <v>2123.1</v>
      </c>
      <c r="J383" s="371">
        <v>1924.3</v>
      </c>
      <c r="K383" s="371">
        <v>776.8</v>
      </c>
      <c r="L383" s="371">
        <v>532.5</v>
      </c>
      <c r="M383" s="371">
        <v>198.8</v>
      </c>
      <c r="N383" s="362">
        <f t="shared" si="117"/>
        <v>6552.9</v>
      </c>
      <c r="O383" s="345"/>
      <c r="P383" s="395"/>
      <c r="Q383" s="395" t="s">
        <v>4366</v>
      </c>
      <c r="R383" s="402" t="s">
        <v>3536</v>
      </c>
      <c r="S383" s="371">
        <f t="shared" si="101"/>
        <v>3194.5</v>
      </c>
      <c r="T383" s="371">
        <v>3194.5</v>
      </c>
      <c r="U383" s="371">
        <v>2344.6</v>
      </c>
      <c r="V383" s="371"/>
      <c r="W383" s="371"/>
      <c r="X383" s="371">
        <f t="shared" si="102"/>
        <v>809.5</v>
      </c>
      <c r="Y383" s="371">
        <v>809.5</v>
      </c>
      <c r="Z383" s="371">
        <v>182</v>
      </c>
      <c r="AA383" s="371">
        <v>227.1</v>
      </c>
      <c r="AB383" s="371"/>
      <c r="AC383" s="371">
        <f t="shared" si="103"/>
        <v>4004</v>
      </c>
      <c r="AE383" s="395"/>
      <c r="AF383" s="395" t="s">
        <v>4366</v>
      </c>
      <c r="AG383" s="402" t="s">
        <v>3536</v>
      </c>
      <c r="AH383" s="371">
        <f t="shared" si="104"/>
        <v>4004</v>
      </c>
      <c r="AI383" s="368">
        <f t="shared" si="105"/>
        <v>3194.5</v>
      </c>
      <c r="AJ383" s="368">
        <f t="shared" si="106"/>
        <v>809.5</v>
      </c>
      <c r="AK383" s="368">
        <f t="shared" si="107"/>
        <v>6552.9</v>
      </c>
      <c r="AL383" s="368">
        <f t="shared" si="108"/>
        <v>4429.8</v>
      </c>
      <c r="AM383" s="371">
        <f t="shared" si="109"/>
        <v>2123.1</v>
      </c>
      <c r="AN383" s="368">
        <f t="shared" si="110"/>
        <v>2548.8999999999996</v>
      </c>
      <c r="AO383" s="368">
        <f t="shared" si="110"/>
        <v>1235.3000000000002</v>
      </c>
      <c r="AP383" s="368">
        <f t="shared" si="110"/>
        <v>1313.6</v>
      </c>
      <c r="AQ383" s="360">
        <f t="shared" si="111"/>
        <v>72.599999999999994</v>
      </c>
      <c r="AR383" s="372">
        <f t="shared" si="100"/>
        <v>4502.4000000000005</v>
      </c>
    </row>
    <row r="384" spans="1:44" ht="15.75" x14ac:dyDescent="0.25">
      <c r="A384" s="395"/>
      <c r="B384" s="395" t="s">
        <v>4366</v>
      </c>
      <c r="C384" s="402" t="s">
        <v>3537</v>
      </c>
      <c r="D384" s="362">
        <f t="shared" si="115"/>
        <v>5512.7</v>
      </c>
      <c r="E384" s="367">
        <v>5512.7</v>
      </c>
      <c r="F384" s="371">
        <v>4518.8</v>
      </c>
      <c r="G384" s="367"/>
      <c r="H384" s="371"/>
      <c r="I384" s="362">
        <f t="shared" si="116"/>
        <v>4572.7</v>
      </c>
      <c r="J384" s="371">
        <v>3173.8999999999996</v>
      </c>
      <c r="K384" s="371">
        <v>966.69999999999993</v>
      </c>
      <c r="L384" s="371">
        <v>610</v>
      </c>
      <c r="M384" s="371">
        <v>1398.8</v>
      </c>
      <c r="N384" s="362">
        <f t="shared" si="117"/>
        <v>10085.4</v>
      </c>
      <c r="O384" s="345"/>
      <c r="P384" s="395"/>
      <c r="Q384" s="395" t="s">
        <v>4366</v>
      </c>
      <c r="R384" s="402" t="s">
        <v>3537</v>
      </c>
      <c r="S384" s="371">
        <f t="shared" si="101"/>
        <v>4584.7000000000007</v>
      </c>
      <c r="T384" s="371">
        <v>4584.7000000000007</v>
      </c>
      <c r="U384" s="371">
        <v>3365</v>
      </c>
      <c r="V384" s="371"/>
      <c r="W384" s="371"/>
      <c r="X384" s="371">
        <f t="shared" si="102"/>
        <v>948</v>
      </c>
      <c r="Y384" s="371">
        <v>948</v>
      </c>
      <c r="Z384" s="371">
        <v>261.3</v>
      </c>
      <c r="AA384" s="371">
        <v>193.2</v>
      </c>
      <c r="AB384" s="371"/>
      <c r="AC384" s="371">
        <f t="shared" si="103"/>
        <v>5532.7000000000007</v>
      </c>
      <c r="AE384" s="395"/>
      <c r="AF384" s="395" t="s">
        <v>4366</v>
      </c>
      <c r="AG384" s="402" t="s">
        <v>3537</v>
      </c>
      <c r="AH384" s="371">
        <f t="shared" si="104"/>
        <v>5532.7000000000007</v>
      </c>
      <c r="AI384" s="368">
        <f t="shared" si="105"/>
        <v>4584.7000000000007</v>
      </c>
      <c r="AJ384" s="368">
        <f t="shared" si="106"/>
        <v>948</v>
      </c>
      <c r="AK384" s="368">
        <f t="shared" si="107"/>
        <v>10085.4</v>
      </c>
      <c r="AL384" s="368">
        <f t="shared" si="108"/>
        <v>5512.7</v>
      </c>
      <c r="AM384" s="371">
        <f t="shared" si="109"/>
        <v>4572.7</v>
      </c>
      <c r="AN384" s="368">
        <f t="shared" si="110"/>
        <v>4552.6999999999989</v>
      </c>
      <c r="AO384" s="368">
        <f t="shared" si="110"/>
        <v>927.99999999999909</v>
      </c>
      <c r="AP384" s="368">
        <f t="shared" si="110"/>
        <v>3624.7</v>
      </c>
      <c r="AQ384" s="360">
        <f t="shared" si="111"/>
        <v>90.4</v>
      </c>
      <c r="AR384" s="372">
        <f t="shared" si="100"/>
        <v>5603.0999999999995</v>
      </c>
    </row>
    <row r="385" spans="1:44" ht="31.5" x14ac:dyDescent="0.25">
      <c r="A385" s="395"/>
      <c r="B385" s="395" t="s">
        <v>4366</v>
      </c>
      <c r="C385" s="402" t="s">
        <v>1281</v>
      </c>
      <c r="D385" s="362">
        <f t="shared" si="115"/>
        <v>5611.2</v>
      </c>
      <c r="E385" s="367">
        <v>5611.2</v>
      </c>
      <c r="F385" s="371">
        <v>4599.5</v>
      </c>
      <c r="G385" s="367"/>
      <c r="H385" s="371"/>
      <c r="I385" s="362">
        <f t="shared" si="116"/>
        <v>2416.3000000000002</v>
      </c>
      <c r="J385" s="371">
        <v>2217.5</v>
      </c>
      <c r="K385" s="371">
        <v>984.1</v>
      </c>
      <c r="L385" s="371">
        <v>286.8</v>
      </c>
      <c r="M385" s="371">
        <v>198.8</v>
      </c>
      <c r="N385" s="362">
        <f t="shared" si="117"/>
        <v>8027.5</v>
      </c>
      <c r="O385" s="345"/>
      <c r="P385" s="395"/>
      <c r="Q385" s="395" t="s">
        <v>4366</v>
      </c>
      <c r="R385" s="402" t="s">
        <v>1281</v>
      </c>
      <c r="S385" s="371">
        <f t="shared" si="101"/>
        <v>4403.5</v>
      </c>
      <c r="T385" s="371">
        <v>4403.5</v>
      </c>
      <c r="U385" s="371">
        <v>3232</v>
      </c>
      <c r="V385" s="371"/>
      <c r="W385" s="371"/>
      <c r="X385" s="371">
        <f t="shared" si="102"/>
        <v>881.3</v>
      </c>
      <c r="Y385" s="371">
        <v>881.3</v>
      </c>
      <c r="Z385" s="371">
        <v>250.89999999999998</v>
      </c>
      <c r="AA385" s="371">
        <v>143</v>
      </c>
      <c r="AB385" s="371"/>
      <c r="AC385" s="371">
        <f t="shared" si="103"/>
        <v>5284.8</v>
      </c>
      <c r="AE385" s="395"/>
      <c r="AF385" s="395" t="s">
        <v>4366</v>
      </c>
      <c r="AG385" s="402" t="s">
        <v>1281</v>
      </c>
      <c r="AH385" s="371">
        <f t="shared" si="104"/>
        <v>5284.8</v>
      </c>
      <c r="AI385" s="368">
        <f t="shared" si="105"/>
        <v>4403.5</v>
      </c>
      <c r="AJ385" s="368">
        <f t="shared" si="106"/>
        <v>881.3</v>
      </c>
      <c r="AK385" s="368">
        <f t="shared" si="107"/>
        <v>8027.5</v>
      </c>
      <c r="AL385" s="368">
        <f t="shared" si="108"/>
        <v>5611.2</v>
      </c>
      <c r="AM385" s="371">
        <f t="shared" si="109"/>
        <v>2416.3000000000002</v>
      </c>
      <c r="AN385" s="368">
        <f t="shared" si="110"/>
        <v>2742.7</v>
      </c>
      <c r="AO385" s="368">
        <f t="shared" si="110"/>
        <v>1207.6999999999998</v>
      </c>
      <c r="AP385" s="368">
        <f t="shared" si="110"/>
        <v>1535.0000000000002</v>
      </c>
      <c r="AQ385" s="360">
        <f t="shared" si="111"/>
        <v>92</v>
      </c>
      <c r="AR385" s="372">
        <f t="shared" si="100"/>
        <v>5703.2</v>
      </c>
    </row>
    <row r="386" spans="1:44" ht="15.75" x14ac:dyDescent="0.25">
      <c r="A386" s="395"/>
      <c r="B386" s="395" t="s">
        <v>4366</v>
      </c>
      <c r="C386" s="402" t="s">
        <v>1282</v>
      </c>
      <c r="D386" s="362">
        <f t="shared" si="115"/>
        <v>5217.3999999999996</v>
      </c>
      <c r="E386" s="367">
        <v>5217.3999999999996</v>
      </c>
      <c r="F386" s="371">
        <v>4276.8</v>
      </c>
      <c r="G386" s="367"/>
      <c r="H386" s="371"/>
      <c r="I386" s="362">
        <f t="shared" si="116"/>
        <v>2723.7</v>
      </c>
      <c r="J386" s="371">
        <v>2524.8999999999996</v>
      </c>
      <c r="K386" s="371">
        <v>914.9</v>
      </c>
      <c r="L386" s="371">
        <v>677.1</v>
      </c>
      <c r="M386" s="371">
        <v>198.8</v>
      </c>
      <c r="N386" s="362">
        <f t="shared" si="117"/>
        <v>7941.0999999999995</v>
      </c>
      <c r="O386" s="345"/>
      <c r="P386" s="395"/>
      <c r="Q386" s="395" t="s">
        <v>4366</v>
      </c>
      <c r="R386" s="402" t="s">
        <v>1282</v>
      </c>
      <c r="S386" s="371">
        <f t="shared" si="101"/>
        <v>4507.7000000000007</v>
      </c>
      <c r="T386" s="371">
        <v>4507.7000000000007</v>
      </c>
      <c r="U386" s="371">
        <v>3308</v>
      </c>
      <c r="V386" s="371"/>
      <c r="W386" s="371"/>
      <c r="X386" s="371">
        <f t="shared" si="102"/>
        <v>1240.3000000000002</v>
      </c>
      <c r="Y386" s="371">
        <v>1240.3000000000002</v>
      </c>
      <c r="Z386" s="371">
        <v>256.8</v>
      </c>
      <c r="AA386" s="371">
        <v>452.8</v>
      </c>
      <c r="AB386" s="371"/>
      <c r="AC386" s="371">
        <f t="shared" si="103"/>
        <v>5748.0000000000009</v>
      </c>
      <c r="AE386" s="395"/>
      <c r="AF386" s="395" t="s">
        <v>4366</v>
      </c>
      <c r="AG386" s="402" t="s">
        <v>1282</v>
      </c>
      <c r="AH386" s="371">
        <f t="shared" si="104"/>
        <v>5748.0000000000009</v>
      </c>
      <c r="AI386" s="368">
        <f t="shared" si="105"/>
        <v>4507.7000000000007</v>
      </c>
      <c r="AJ386" s="368">
        <f t="shared" si="106"/>
        <v>1240.3000000000002</v>
      </c>
      <c r="AK386" s="368">
        <f t="shared" si="107"/>
        <v>7941.0999999999995</v>
      </c>
      <c r="AL386" s="368">
        <f t="shared" si="108"/>
        <v>5217.3999999999996</v>
      </c>
      <c r="AM386" s="371">
        <f t="shared" si="109"/>
        <v>2723.7</v>
      </c>
      <c r="AN386" s="368">
        <f t="shared" si="110"/>
        <v>2193.0999999999985</v>
      </c>
      <c r="AO386" s="368">
        <f t="shared" si="110"/>
        <v>709.69999999999891</v>
      </c>
      <c r="AP386" s="368">
        <f t="shared" si="110"/>
        <v>1483.3999999999996</v>
      </c>
      <c r="AQ386" s="360">
        <f t="shared" si="111"/>
        <v>85.5</v>
      </c>
      <c r="AR386" s="372">
        <f t="shared" si="100"/>
        <v>5302.9</v>
      </c>
    </row>
    <row r="387" spans="1:44" ht="31.5" x14ac:dyDescent="0.25">
      <c r="A387" s="395"/>
      <c r="B387" s="395" t="s">
        <v>4366</v>
      </c>
      <c r="C387" s="402" t="s">
        <v>1283</v>
      </c>
      <c r="D387" s="362">
        <f t="shared" si="115"/>
        <v>1969</v>
      </c>
      <c r="E387" s="367">
        <v>1969</v>
      </c>
      <c r="F387" s="371">
        <v>1613.8</v>
      </c>
      <c r="G387" s="367"/>
      <c r="H387" s="371"/>
      <c r="I387" s="362">
        <f t="shared" si="116"/>
        <v>1116.0999999999999</v>
      </c>
      <c r="J387" s="371">
        <v>917.3</v>
      </c>
      <c r="K387" s="371">
        <v>345.2</v>
      </c>
      <c r="L387" s="371">
        <v>109</v>
      </c>
      <c r="M387" s="371">
        <v>198.8</v>
      </c>
      <c r="N387" s="362">
        <f t="shared" si="117"/>
        <v>3085.1</v>
      </c>
      <c r="O387" s="345"/>
      <c r="P387" s="395"/>
      <c r="Q387" s="395" t="s">
        <v>4366</v>
      </c>
      <c r="R387" s="402" t="s">
        <v>1283</v>
      </c>
      <c r="S387" s="371">
        <f t="shared" si="101"/>
        <v>1544.7</v>
      </c>
      <c r="T387" s="371">
        <v>1544.7</v>
      </c>
      <c r="U387" s="371">
        <v>1133.7</v>
      </c>
      <c r="V387" s="371"/>
      <c r="W387" s="371"/>
      <c r="X387" s="371">
        <f t="shared" si="102"/>
        <v>346.3</v>
      </c>
      <c r="Y387" s="371">
        <v>346.3</v>
      </c>
      <c r="Z387" s="371">
        <v>88</v>
      </c>
      <c r="AA387" s="371">
        <v>62.3</v>
      </c>
      <c r="AB387" s="371"/>
      <c r="AC387" s="371">
        <f t="shared" si="103"/>
        <v>1891</v>
      </c>
      <c r="AE387" s="395"/>
      <c r="AF387" s="395" t="s">
        <v>4366</v>
      </c>
      <c r="AG387" s="402" t="s">
        <v>1283</v>
      </c>
      <c r="AH387" s="371">
        <f t="shared" si="104"/>
        <v>1891</v>
      </c>
      <c r="AI387" s="368">
        <f t="shared" si="105"/>
        <v>1544.7</v>
      </c>
      <c r="AJ387" s="368">
        <f t="shared" si="106"/>
        <v>346.3</v>
      </c>
      <c r="AK387" s="368">
        <f t="shared" si="107"/>
        <v>3085.1</v>
      </c>
      <c r="AL387" s="368">
        <f t="shared" si="108"/>
        <v>1969</v>
      </c>
      <c r="AM387" s="371">
        <f t="shared" si="109"/>
        <v>1116.0999999999999</v>
      </c>
      <c r="AN387" s="368">
        <f t="shared" si="110"/>
        <v>1194.0999999999999</v>
      </c>
      <c r="AO387" s="368">
        <f t="shared" si="110"/>
        <v>424.29999999999995</v>
      </c>
      <c r="AP387" s="368">
        <f t="shared" si="110"/>
        <v>769.8</v>
      </c>
      <c r="AQ387" s="360">
        <f t="shared" si="111"/>
        <v>32.299999999999997</v>
      </c>
      <c r="AR387" s="372">
        <f t="shared" ref="AR387:AR450" si="118">E387+AQ387</f>
        <v>2001.3</v>
      </c>
    </row>
    <row r="388" spans="1:44" ht="31.5" x14ac:dyDescent="0.25">
      <c r="A388" s="395"/>
      <c r="B388" s="395" t="s">
        <v>4366</v>
      </c>
      <c r="C388" s="402" t="s">
        <v>1284</v>
      </c>
      <c r="D388" s="362">
        <f t="shared" si="115"/>
        <v>5611.3</v>
      </c>
      <c r="E388" s="367">
        <v>5611.3</v>
      </c>
      <c r="F388" s="371">
        <v>4599.5</v>
      </c>
      <c r="G388" s="367"/>
      <c r="H388" s="371"/>
      <c r="I388" s="362">
        <f t="shared" si="116"/>
        <v>2118.6</v>
      </c>
      <c r="J388" s="371">
        <v>1919.8</v>
      </c>
      <c r="K388" s="371">
        <v>984.1</v>
      </c>
      <c r="L388" s="371">
        <v>272.60000000000002</v>
      </c>
      <c r="M388" s="371">
        <v>198.8</v>
      </c>
      <c r="N388" s="362">
        <f t="shared" si="117"/>
        <v>7729.9</v>
      </c>
      <c r="O388" s="345"/>
      <c r="P388" s="395"/>
      <c r="Q388" s="395" t="s">
        <v>4366</v>
      </c>
      <c r="R388" s="402" t="s">
        <v>1284</v>
      </c>
      <c r="S388" s="371">
        <f t="shared" ref="S388:S451" si="119">T388+W388</f>
        <v>4222</v>
      </c>
      <c r="T388" s="371">
        <v>4222</v>
      </c>
      <c r="U388" s="371">
        <v>3098.7000000000003</v>
      </c>
      <c r="V388" s="371"/>
      <c r="W388" s="371"/>
      <c r="X388" s="371">
        <f t="shared" ref="X388:X451" si="120">Y388+AB388</f>
        <v>1023.1000000000001</v>
      </c>
      <c r="Y388" s="371">
        <v>1023.1000000000001</v>
      </c>
      <c r="Z388" s="371">
        <v>240.60000000000002</v>
      </c>
      <c r="AA388" s="371">
        <v>188.1</v>
      </c>
      <c r="AB388" s="371"/>
      <c r="AC388" s="371">
        <f t="shared" ref="AC388:AC451" si="121">S388+X388</f>
        <v>5245.1</v>
      </c>
      <c r="AE388" s="395"/>
      <c r="AF388" s="395" t="s">
        <v>4366</v>
      </c>
      <c r="AG388" s="402" t="s">
        <v>1284</v>
      </c>
      <c r="AH388" s="371">
        <f t="shared" ref="AH388:AH451" si="122">AC388</f>
        <v>5245.1</v>
      </c>
      <c r="AI388" s="368">
        <f t="shared" ref="AI388:AI451" si="123">S388</f>
        <v>4222</v>
      </c>
      <c r="AJ388" s="368">
        <f t="shared" ref="AJ388:AJ451" si="124">X388</f>
        <v>1023.1000000000001</v>
      </c>
      <c r="AK388" s="368">
        <f t="shared" ref="AK388:AK451" si="125">N388</f>
        <v>7729.9</v>
      </c>
      <c r="AL388" s="368">
        <f t="shared" ref="AL388:AL451" si="126">D388</f>
        <v>5611.3</v>
      </c>
      <c r="AM388" s="371">
        <f t="shared" ref="AM388:AM451" si="127">I388</f>
        <v>2118.6</v>
      </c>
      <c r="AN388" s="368">
        <f t="shared" ref="AN388:AP451" si="128">AK388-AH388</f>
        <v>2484.7999999999993</v>
      </c>
      <c r="AO388" s="368">
        <f t="shared" si="128"/>
        <v>1389.3000000000002</v>
      </c>
      <c r="AP388" s="368">
        <f t="shared" si="128"/>
        <v>1095.4999999999998</v>
      </c>
      <c r="AQ388" s="360">
        <f t="shared" ref="AQ388:AQ451" si="129">ROUND(F388*0.02,1)</f>
        <v>92</v>
      </c>
      <c r="AR388" s="372">
        <f t="shared" si="118"/>
        <v>5703.3</v>
      </c>
    </row>
    <row r="389" spans="1:44" ht="31.5" x14ac:dyDescent="0.25">
      <c r="A389" s="395"/>
      <c r="B389" s="395" t="s">
        <v>4366</v>
      </c>
      <c r="C389" s="402" t="s">
        <v>1285</v>
      </c>
      <c r="D389" s="362">
        <f t="shared" si="115"/>
        <v>3839.3</v>
      </c>
      <c r="E389" s="367">
        <v>3839.3</v>
      </c>
      <c r="F389" s="371">
        <v>3147.1</v>
      </c>
      <c r="G389" s="367"/>
      <c r="H389" s="371"/>
      <c r="I389" s="362">
        <f t="shared" si="116"/>
        <v>1806.1999999999998</v>
      </c>
      <c r="J389" s="371">
        <v>1607.3999999999999</v>
      </c>
      <c r="K389" s="371">
        <v>673.3</v>
      </c>
      <c r="L389" s="371">
        <v>335.8</v>
      </c>
      <c r="M389" s="371">
        <v>198.8</v>
      </c>
      <c r="N389" s="362">
        <f t="shared" si="117"/>
        <v>5645.5</v>
      </c>
      <c r="O389" s="345"/>
      <c r="P389" s="395"/>
      <c r="Q389" s="395" t="s">
        <v>4366</v>
      </c>
      <c r="R389" s="402" t="s">
        <v>1285</v>
      </c>
      <c r="S389" s="371">
        <f t="shared" si="119"/>
        <v>2909.5</v>
      </c>
      <c r="T389" s="371">
        <v>2909.5</v>
      </c>
      <c r="U389" s="371">
        <v>2135.4</v>
      </c>
      <c r="V389" s="371"/>
      <c r="W389" s="371"/>
      <c r="X389" s="371">
        <f t="shared" si="120"/>
        <v>528.99999999999989</v>
      </c>
      <c r="Y389" s="371">
        <v>528.99999999999989</v>
      </c>
      <c r="Z389" s="371">
        <v>165.79999999999998</v>
      </c>
      <c r="AA389" s="371">
        <v>53</v>
      </c>
      <c r="AB389" s="371"/>
      <c r="AC389" s="371">
        <f t="shared" si="121"/>
        <v>3438.5</v>
      </c>
      <c r="AE389" s="395"/>
      <c r="AF389" s="395" t="s">
        <v>4366</v>
      </c>
      <c r="AG389" s="402" t="s">
        <v>1285</v>
      </c>
      <c r="AH389" s="371">
        <f t="shared" si="122"/>
        <v>3438.5</v>
      </c>
      <c r="AI389" s="368">
        <f t="shared" si="123"/>
        <v>2909.5</v>
      </c>
      <c r="AJ389" s="368">
        <f t="shared" si="124"/>
        <v>528.99999999999989</v>
      </c>
      <c r="AK389" s="368">
        <f t="shared" si="125"/>
        <v>5645.5</v>
      </c>
      <c r="AL389" s="368">
        <f t="shared" si="126"/>
        <v>3839.3</v>
      </c>
      <c r="AM389" s="371">
        <f t="shared" si="127"/>
        <v>1806.1999999999998</v>
      </c>
      <c r="AN389" s="368">
        <f t="shared" si="128"/>
        <v>2207</v>
      </c>
      <c r="AO389" s="368">
        <f t="shared" si="128"/>
        <v>929.80000000000018</v>
      </c>
      <c r="AP389" s="368">
        <f t="shared" si="128"/>
        <v>1277.1999999999998</v>
      </c>
      <c r="AQ389" s="360">
        <f t="shared" si="129"/>
        <v>62.9</v>
      </c>
      <c r="AR389" s="372">
        <f t="shared" si="118"/>
        <v>3902.2000000000003</v>
      </c>
    </row>
    <row r="390" spans="1:44" ht="31.5" x14ac:dyDescent="0.25">
      <c r="A390" s="395"/>
      <c r="B390" s="395" t="s">
        <v>4366</v>
      </c>
      <c r="C390" s="402" t="s">
        <v>1286</v>
      </c>
      <c r="D390" s="362">
        <f t="shared" si="115"/>
        <v>5414.1</v>
      </c>
      <c r="E390" s="367">
        <v>5414.1</v>
      </c>
      <c r="F390" s="371">
        <v>4437.8999999999996</v>
      </c>
      <c r="G390" s="367"/>
      <c r="H390" s="371"/>
      <c r="I390" s="362">
        <f t="shared" si="116"/>
        <v>2101.4</v>
      </c>
      <c r="J390" s="371">
        <v>1902.6000000000001</v>
      </c>
      <c r="K390" s="371">
        <v>949.5</v>
      </c>
      <c r="L390" s="371">
        <v>295.5</v>
      </c>
      <c r="M390" s="371">
        <v>198.8</v>
      </c>
      <c r="N390" s="362">
        <f t="shared" si="117"/>
        <v>7515.5</v>
      </c>
      <c r="O390" s="345"/>
      <c r="P390" s="395"/>
      <c r="Q390" s="395" t="s">
        <v>4366</v>
      </c>
      <c r="R390" s="402" t="s">
        <v>1286</v>
      </c>
      <c r="S390" s="371">
        <f t="shared" si="119"/>
        <v>3826.9</v>
      </c>
      <c r="T390" s="371">
        <v>3826.9</v>
      </c>
      <c r="U390" s="371">
        <v>2808.7</v>
      </c>
      <c r="V390" s="371"/>
      <c r="W390" s="371"/>
      <c r="X390" s="371">
        <f t="shared" si="120"/>
        <v>824.09999999999991</v>
      </c>
      <c r="Y390" s="371">
        <v>824.09999999999991</v>
      </c>
      <c r="Z390" s="371">
        <v>218.10000000000002</v>
      </c>
      <c r="AA390" s="371">
        <v>128.4</v>
      </c>
      <c r="AB390" s="371"/>
      <c r="AC390" s="371">
        <f t="shared" si="121"/>
        <v>4651</v>
      </c>
      <c r="AE390" s="395"/>
      <c r="AF390" s="395" t="s">
        <v>4366</v>
      </c>
      <c r="AG390" s="402" t="s">
        <v>1286</v>
      </c>
      <c r="AH390" s="371">
        <f t="shared" si="122"/>
        <v>4651</v>
      </c>
      <c r="AI390" s="368">
        <f t="shared" si="123"/>
        <v>3826.9</v>
      </c>
      <c r="AJ390" s="368">
        <f t="shared" si="124"/>
        <v>824.09999999999991</v>
      </c>
      <c r="AK390" s="368">
        <f t="shared" si="125"/>
        <v>7515.5</v>
      </c>
      <c r="AL390" s="368">
        <f t="shared" si="126"/>
        <v>5414.1</v>
      </c>
      <c r="AM390" s="371">
        <f t="shared" si="127"/>
        <v>2101.4</v>
      </c>
      <c r="AN390" s="368">
        <f t="shared" si="128"/>
        <v>2864.5</v>
      </c>
      <c r="AO390" s="368">
        <f t="shared" si="128"/>
        <v>1587.2000000000003</v>
      </c>
      <c r="AP390" s="368">
        <f t="shared" si="128"/>
        <v>1277.3000000000002</v>
      </c>
      <c r="AQ390" s="360">
        <f t="shared" si="129"/>
        <v>88.8</v>
      </c>
      <c r="AR390" s="372">
        <f t="shared" si="118"/>
        <v>5502.9000000000005</v>
      </c>
    </row>
    <row r="391" spans="1:44" ht="31.5" x14ac:dyDescent="0.25">
      <c r="A391" s="395"/>
      <c r="B391" s="395" t="s">
        <v>4366</v>
      </c>
      <c r="C391" s="402" t="s">
        <v>1287</v>
      </c>
      <c r="D391" s="362">
        <f t="shared" si="115"/>
        <v>1772</v>
      </c>
      <c r="E391" s="367">
        <v>1772</v>
      </c>
      <c r="F391" s="371">
        <v>1452.5</v>
      </c>
      <c r="G391" s="367"/>
      <c r="H391" s="371"/>
      <c r="I391" s="362">
        <f t="shared" si="116"/>
        <v>1114.8</v>
      </c>
      <c r="J391" s="371">
        <v>916</v>
      </c>
      <c r="K391" s="371">
        <v>310.8</v>
      </c>
      <c r="L391" s="371">
        <v>147.80000000000001</v>
      </c>
      <c r="M391" s="371">
        <v>198.8</v>
      </c>
      <c r="N391" s="362">
        <f t="shared" si="117"/>
        <v>2886.8</v>
      </c>
      <c r="O391" s="345"/>
      <c r="P391" s="395"/>
      <c r="Q391" s="395" t="s">
        <v>4366</v>
      </c>
      <c r="R391" s="402" t="s">
        <v>1287</v>
      </c>
      <c r="S391" s="371">
        <f t="shared" si="119"/>
        <v>1693</v>
      </c>
      <c r="T391" s="371">
        <v>1693</v>
      </c>
      <c r="U391" s="371">
        <v>1242.6000000000001</v>
      </c>
      <c r="V391" s="371"/>
      <c r="W391" s="371"/>
      <c r="X391" s="371">
        <f t="shared" si="120"/>
        <v>381.20000000000005</v>
      </c>
      <c r="Y391" s="371">
        <v>381.20000000000005</v>
      </c>
      <c r="Z391" s="371">
        <v>96.5</v>
      </c>
      <c r="AA391" s="371">
        <v>53.5</v>
      </c>
      <c r="AB391" s="371"/>
      <c r="AC391" s="371">
        <f t="shared" si="121"/>
        <v>2074.1999999999998</v>
      </c>
      <c r="AE391" s="395"/>
      <c r="AF391" s="395" t="s">
        <v>4366</v>
      </c>
      <c r="AG391" s="402" t="s">
        <v>1287</v>
      </c>
      <c r="AH391" s="371">
        <f t="shared" si="122"/>
        <v>2074.1999999999998</v>
      </c>
      <c r="AI391" s="368">
        <f t="shared" si="123"/>
        <v>1693</v>
      </c>
      <c r="AJ391" s="368">
        <f t="shared" si="124"/>
        <v>381.20000000000005</v>
      </c>
      <c r="AK391" s="368">
        <f t="shared" si="125"/>
        <v>2886.8</v>
      </c>
      <c r="AL391" s="368">
        <f t="shared" si="126"/>
        <v>1772</v>
      </c>
      <c r="AM391" s="371">
        <f t="shared" si="127"/>
        <v>1114.8</v>
      </c>
      <c r="AN391" s="368">
        <f t="shared" si="128"/>
        <v>812.60000000000036</v>
      </c>
      <c r="AO391" s="368">
        <f t="shared" si="128"/>
        <v>79</v>
      </c>
      <c r="AP391" s="368">
        <f t="shared" si="128"/>
        <v>733.59999999999991</v>
      </c>
      <c r="AQ391" s="360">
        <f t="shared" si="129"/>
        <v>29.1</v>
      </c>
      <c r="AR391" s="372">
        <f t="shared" si="118"/>
        <v>1801.1</v>
      </c>
    </row>
    <row r="392" spans="1:44" ht="31.5" x14ac:dyDescent="0.25">
      <c r="A392" s="395"/>
      <c r="B392" s="395" t="s">
        <v>4366</v>
      </c>
      <c r="C392" s="402" t="s">
        <v>1288</v>
      </c>
      <c r="D392" s="362">
        <f t="shared" si="115"/>
        <v>3544</v>
      </c>
      <c r="E392" s="367">
        <v>3544</v>
      </c>
      <c r="F392" s="371">
        <v>2905</v>
      </c>
      <c r="G392" s="367"/>
      <c r="H392" s="371"/>
      <c r="I392" s="362">
        <f t="shared" si="116"/>
        <v>1819.1</v>
      </c>
      <c r="J392" s="371">
        <v>1620.3</v>
      </c>
      <c r="K392" s="371">
        <v>621.6</v>
      </c>
      <c r="L392" s="371">
        <v>475.6</v>
      </c>
      <c r="M392" s="371">
        <v>198.8</v>
      </c>
      <c r="N392" s="362">
        <f t="shared" si="117"/>
        <v>5363.1</v>
      </c>
      <c r="O392" s="345"/>
      <c r="P392" s="395"/>
      <c r="Q392" s="395" t="s">
        <v>4366</v>
      </c>
      <c r="R392" s="402" t="s">
        <v>1288</v>
      </c>
      <c r="S392" s="371">
        <f t="shared" si="119"/>
        <v>2939.1</v>
      </c>
      <c r="T392" s="371">
        <v>2939.1</v>
      </c>
      <c r="U392" s="371">
        <v>2157.1</v>
      </c>
      <c r="V392" s="371"/>
      <c r="W392" s="371"/>
      <c r="X392" s="371">
        <f t="shared" si="120"/>
        <v>782.7</v>
      </c>
      <c r="Y392" s="371">
        <v>782.7</v>
      </c>
      <c r="Z392" s="371">
        <v>167.5</v>
      </c>
      <c r="AA392" s="371">
        <v>263</v>
      </c>
      <c r="AB392" s="371"/>
      <c r="AC392" s="371">
        <f t="shared" si="121"/>
        <v>3721.8</v>
      </c>
      <c r="AE392" s="395"/>
      <c r="AF392" s="395" t="s">
        <v>4366</v>
      </c>
      <c r="AG392" s="402" t="s">
        <v>1288</v>
      </c>
      <c r="AH392" s="371">
        <f t="shared" si="122"/>
        <v>3721.8</v>
      </c>
      <c r="AI392" s="368">
        <f t="shared" si="123"/>
        <v>2939.1</v>
      </c>
      <c r="AJ392" s="368">
        <f t="shared" si="124"/>
        <v>782.7</v>
      </c>
      <c r="AK392" s="368">
        <f t="shared" si="125"/>
        <v>5363.1</v>
      </c>
      <c r="AL392" s="368">
        <f t="shared" si="126"/>
        <v>3544</v>
      </c>
      <c r="AM392" s="371">
        <f t="shared" si="127"/>
        <v>1819.1</v>
      </c>
      <c r="AN392" s="368">
        <f t="shared" si="128"/>
        <v>1641.3000000000002</v>
      </c>
      <c r="AO392" s="368">
        <f t="shared" si="128"/>
        <v>604.90000000000009</v>
      </c>
      <c r="AP392" s="368">
        <f t="shared" si="128"/>
        <v>1036.3999999999999</v>
      </c>
      <c r="AQ392" s="360">
        <f t="shared" si="129"/>
        <v>58.1</v>
      </c>
      <c r="AR392" s="372">
        <f t="shared" si="118"/>
        <v>3602.1</v>
      </c>
    </row>
    <row r="393" spans="1:44" ht="31.5" x14ac:dyDescent="0.25">
      <c r="A393" s="395"/>
      <c r="B393" s="395" t="s">
        <v>4366</v>
      </c>
      <c r="C393" s="402" t="s">
        <v>1289</v>
      </c>
      <c r="D393" s="362">
        <f t="shared" si="115"/>
        <v>2067.4</v>
      </c>
      <c r="E393" s="367">
        <v>2067.4</v>
      </c>
      <c r="F393" s="371">
        <v>1694.6</v>
      </c>
      <c r="G393" s="367"/>
      <c r="H393" s="371"/>
      <c r="I393" s="362">
        <f t="shared" si="116"/>
        <v>1092.0999999999999</v>
      </c>
      <c r="J393" s="371">
        <v>893.3</v>
      </c>
      <c r="K393" s="371">
        <v>362.5</v>
      </c>
      <c r="L393" s="371">
        <v>63.2</v>
      </c>
      <c r="M393" s="371">
        <v>198.8</v>
      </c>
      <c r="N393" s="362">
        <f t="shared" si="117"/>
        <v>3159.5</v>
      </c>
      <c r="O393" s="345"/>
      <c r="P393" s="395"/>
      <c r="Q393" s="395" t="s">
        <v>4366</v>
      </c>
      <c r="R393" s="402" t="s">
        <v>1289</v>
      </c>
      <c r="S393" s="371">
        <f t="shared" si="119"/>
        <v>1672.6000000000001</v>
      </c>
      <c r="T393" s="371">
        <v>1672.6000000000001</v>
      </c>
      <c r="U393" s="371">
        <v>1227.6000000000001</v>
      </c>
      <c r="V393" s="371"/>
      <c r="W393" s="371"/>
      <c r="X393" s="371">
        <f t="shared" si="120"/>
        <v>334.29999999999995</v>
      </c>
      <c r="Y393" s="371">
        <v>334.29999999999995</v>
      </c>
      <c r="Z393" s="371">
        <v>95.3</v>
      </c>
      <c r="AA393" s="371">
        <v>46.6</v>
      </c>
      <c r="AB393" s="371"/>
      <c r="AC393" s="371">
        <f t="shared" si="121"/>
        <v>2006.9</v>
      </c>
      <c r="AE393" s="395"/>
      <c r="AF393" s="395" t="s">
        <v>4366</v>
      </c>
      <c r="AG393" s="402" t="s">
        <v>1289</v>
      </c>
      <c r="AH393" s="371">
        <f t="shared" si="122"/>
        <v>2006.9</v>
      </c>
      <c r="AI393" s="368">
        <f t="shared" si="123"/>
        <v>1672.6000000000001</v>
      </c>
      <c r="AJ393" s="368">
        <f t="shared" si="124"/>
        <v>334.29999999999995</v>
      </c>
      <c r="AK393" s="368">
        <f t="shared" si="125"/>
        <v>3159.5</v>
      </c>
      <c r="AL393" s="368">
        <f t="shared" si="126"/>
        <v>2067.4</v>
      </c>
      <c r="AM393" s="371">
        <f t="shared" si="127"/>
        <v>1092.0999999999999</v>
      </c>
      <c r="AN393" s="368">
        <f t="shared" si="128"/>
        <v>1152.5999999999999</v>
      </c>
      <c r="AO393" s="368">
        <f t="shared" si="128"/>
        <v>394.79999999999995</v>
      </c>
      <c r="AP393" s="368">
        <f t="shared" si="128"/>
        <v>757.8</v>
      </c>
      <c r="AQ393" s="360">
        <f t="shared" si="129"/>
        <v>33.9</v>
      </c>
      <c r="AR393" s="372">
        <f t="shared" si="118"/>
        <v>2101.3000000000002</v>
      </c>
    </row>
    <row r="394" spans="1:44" ht="31.5" x14ac:dyDescent="0.25">
      <c r="A394" s="395"/>
      <c r="B394" s="395" t="s">
        <v>4366</v>
      </c>
      <c r="C394" s="402" t="s">
        <v>1290</v>
      </c>
      <c r="D394" s="362">
        <f t="shared" si="115"/>
        <v>1870.5</v>
      </c>
      <c r="E394" s="367">
        <v>1870.5</v>
      </c>
      <c r="F394" s="371">
        <v>1533.2</v>
      </c>
      <c r="G394" s="367"/>
      <c r="H394" s="371"/>
      <c r="I394" s="362">
        <f t="shared" si="116"/>
        <v>1103.7</v>
      </c>
      <c r="J394" s="371">
        <v>904.90000000000009</v>
      </c>
      <c r="K394" s="371">
        <v>328.1</v>
      </c>
      <c r="L394" s="371">
        <v>116.1</v>
      </c>
      <c r="M394" s="371">
        <v>198.8</v>
      </c>
      <c r="N394" s="362">
        <f t="shared" si="117"/>
        <v>2974.2</v>
      </c>
      <c r="O394" s="345"/>
      <c r="P394" s="395"/>
      <c r="Q394" s="395" t="s">
        <v>4366</v>
      </c>
      <c r="R394" s="402" t="s">
        <v>1290</v>
      </c>
      <c r="S394" s="371">
        <f t="shared" si="119"/>
        <v>1363.1000000000001</v>
      </c>
      <c r="T394" s="371">
        <v>1363.1000000000001</v>
      </c>
      <c r="U394" s="371">
        <v>1000.4000000000001</v>
      </c>
      <c r="V394" s="371"/>
      <c r="W394" s="371"/>
      <c r="X394" s="371">
        <f t="shared" si="120"/>
        <v>337.99999999999994</v>
      </c>
      <c r="Y394" s="371">
        <v>337.99999999999994</v>
      </c>
      <c r="Z394" s="371">
        <v>77.7</v>
      </c>
      <c r="AA394" s="371">
        <v>51.9</v>
      </c>
      <c r="AB394" s="371"/>
      <c r="AC394" s="371">
        <f t="shared" si="121"/>
        <v>1701.1000000000001</v>
      </c>
      <c r="AE394" s="395"/>
      <c r="AF394" s="395" t="s">
        <v>4366</v>
      </c>
      <c r="AG394" s="402" t="s">
        <v>1290</v>
      </c>
      <c r="AH394" s="371">
        <f t="shared" si="122"/>
        <v>1701.1000000000001</v>
      </c>
      <c r="AI394" s="368">
        <f t="shared" si="123"/>
        <v>1363.1000000000001</v>
      </c>
      <c r="AJ394" s="368">
        <f t="shared" si="124"/>
        <v>337.99999999999994</v>
      </c>
      <c r="AK394" s="368">
        <f t="shared" si="125"/>
        <v>2974.2</v>
      </c>
      <c r="AL394" s="368">
        <f t="shared" si="126"/>
        <v>1870.5</v>
      </c>
      <c r="AM394" s="371">
        <f t="shared" si="127"/>
        <v>1103.7</v>
      </c>
      <c r="AN394" s="368">
        <f t="shared" si="128"/>
        <v>1273.0999999999997</v>
      </c>
      <c r="AO394" s="368">
        <f t="shared" si="128"/>
        <v>507.39999999999986</v>
      </c>
      <c r="AP394" s="368">
        <f t="shared" si="128"/>
        <v>765.7</v>
      </c>
      <c r="AQ394" s="360">
        <f t="shared" si="129"/>
        <v>30.7</v>
      </c>
      <c r="AR394" s="372">
        <f t="shared" si="118"/>
        <v>1901.2</v>
      </c>
    </row>
    <row r="395" spans="1:44" ht="31.5" x14ac:dyDescent="0.25">
      <c r="A395" s="395"/>
      <c r="B395" s="395" t="s">
        <v>4366</v>
      </c>
      <c r="C395" s="402" t="s">
        <v>1291</v>
      </c>
      <c r="D395" s="362">
        <f t="shared" si="115"/>
        <v>2559.4</v>
      </c>
      <c r="E395" s="367">
        <v>2559.4</v>
      </c>
      <c r="F395" s="371">
        <v>2098</v>
      </c>
      <c r="G395" s="367"/>
      <c r="H395" s="371"/>
      <c r="I395" s="362">
        <f t="shared" si="116"/>
        <v>1309.8999999999999</v>
      </c>
      <c r="J395" s="371">
        <v>1111.0999999999999</v>
      </c>
      <c r="K395" s="371">
        <v>448.8</v>
      </c>
      <c r="L395" s="371">
        <v>175.4</v>
      </c>
      <c r="M395" s="371">
        <v>198.8</v>
      </c>
      <c r="N395" s="362">
        <f t="shared" si="117"/>
        <v>3869.3</v>
      </c>
      <c r="O395" s="345"/>
      <c r="P395" s="395"/>
      <c r="Q395" s="395" t="s">
        <v>4366</v>
      </c>
      <c r="R395" s="402" t="s">
        <v>1291</v>
      </c>
      <c r="S395" s="371">
        <f t="shared" si="119"/>
        <v>1770.5</v>
      </c>
      <c r="T395" s="371">
        <v>1770.5</v>
      </c>
      <c r="U395" s="371">
        <v>1299.5</v>
      </c>
      <c r="V395" s="371"/>
      <c r="W395" s="371"/>
      <c r="X395" s="371">
        <f t="shared" si="120"/>
        <v>406.59999999999997</v>
      </c>
      <c r="Y395" s="371">
        <v>406.59999999999997</v>
      </c>
      <c r="Z395" s="371">
        <v>100.9</v>
      </c>
      <c r="AA395" s="371">
        <v>82.5</v>
      </c>
      <c r="AB395" s="371"/>
      <c r="AC395" s="371">
        <f t="shared" si="121"/>
        <v>2177.1</v>
      </c>
      <c r="AE395" s="395"/>
      <c r="AF395" s="395" t="s">
        <v>4366</v>
      </c>
      <c r="AG395" s="402" t="s">
        <v>1291</v>
      </c>
      <c r="AH395" s="371">
        <f t="shared" si="122"/>
        <v>2177.1</v>
      </c>
      <c r="AI395" s="368">
        <f t="shared" si="123"/>
        <v>1770.5</v>
      </c>
      <c r="AJ395" s="368">
        <f t="shared" si="124"/>
        <v>406.59999999999997</v>
      </c>
      <c r="AK395" s="368">
        <f t="shared" si="125"/>
        <v>3869.3</v>
      </c>
      <c r="AL395" s="368">
        <f t="shared" si="126"/>
        <v>2559.4</v>
      </c>
      <c r="AM395" s="371">
        <f t="shared" si="127"/>
        <v>1309.8999999999999</v>
      </c>
      <c r="AN395" s="368">
        <f t="shared" si="128"/>
        <v>1692.2000000000003</v>
      </c>
      <c r="AO395" s="368">
        <f t="shared" si="128"/>
        <v>788.90000000000009</v>
      </c>
      <c r="AP395" s="368">
        <f t="shared" si="128"/>
        <v>903.3</v>
      </c>
      <c r="AQ395" s="360">
        <f t="shared" si="129"/>
        <v>42</v>
      </c>
      <c r="AR395" s="372">
        <f t="shared" si="118"/>
        <v>2601.4</v>
      </c>
    </row>
    <row r="396" spans="1:44" ht="31.5" x14ac:dyDescent="0.25">
      <c r="A396" s="395"/>
      <c r="B396" s="395" t="s">
        <v>4366</v>
      </c>
      <c r="C396" s="402" t="s">
        <v>1292</v>
      </c>
      <c r="D396" s="362">
        <f t="shared" si="115"/>
        <v>2067.4</v>
      </c>
      <c r="E396" s="367">
        <v>2067.4</v>
      </c>
      <c r="F396" s="371">
        <v>1694.5</v>
      </c>
      <c r="G396" s="367"/>
      <c r="H396" s="371"/>
      <c r="I396" s="362">
        <f t="shared" si="116"/>
        <v>1192.0999999999999</v>
      </c>
      <c r="J396" s="371">
        <v>993.3</v>
      </c>
      <c r="K396" s="371">
        <v>362.5</v>
      </c>
      <c r="L396" s="371">
        <v>161.19999999999999</v>
      </c>
      <c r="M396" s="371">
        <v>198.8</v>
      </c>
      <c r="N396" s="362">
        <f t="shared" si="117"/>
        <v>3259.5</v>
      </c>
      <c r="O396" s="345"/>
      <c r="P396" s="395"/>
      <c r="Q396" s="395" t="s">
        <v>4366</v>
      </c>
      <c r="R396" s="402" t="s">
        <v>1292</v>
      </c>
      <c r="S396" s="371">
        <f t="shared" si="119"/>
        <v>1569.6</v>
      </c>
      <c r="T396" s="371">
        <v>1569.6</v>
      </c>
      <c r="U396" s="371">
        <v>1152</v>
      </c>
      <c r="V396" s="371"/>
      <c r="W396" s="371"/>
      <c r="X396" s="371">
        <f t="shared" si="120"/>
        <v>528</v>
      </c>
      <c r="Y396" s="371">
        <v>528</v>
      </c>
      <c r="Z396" s="371">
        <v>89.5</v>
      </c>
      <c r="AA396" s="371">
        <v>92.5</v>
      </c>
      <c r="AB396" s="371"/>
      <c r="AC396" s="371">
        <f t="shared" si="121"/>
        <v>2097.6</v>
      </c>
      <c r="AE396" s="395"/>
      <c r="AF396" s="395" t="s">
        <v>4366</v>
      </c>
      <c r="AG396" s="402" t="s">
        <v>1292</v>
      </c>
      <c r="AH396" s="371">
        <f t="shared" si="122"/>
        <v>2097.6</v>
      </c>
      <c r="AI396" s="368">
        <f t="shared" si="123"/>
        <v>1569.6</v>
      </c>
      <c r="AJ396" s="368">
        <f t="shared" si="124"/>
        <v>528</v>
      </c>
      <c r="AK396" s="368">
        <f t="shared" si="125"/>
        <v>3259.5</v>
      </c>
      <c r="AL396" s="368">
        <f t="shared" si="126"/>
        <v>2067.4</v>
      </c>
      <c r="AM396" s="371">
        <f t="shared" si="127"/>
        <v>1192.0999999999999</v>
      </c>
      <c r="AN396" s="368">
        <f t="shared" si="128"/>
        <v>1161.9000000000001</v>
      </c>
      <c r="AO396" s="368">
        <f t="shared" si="128"/>
        <v>497.80000000000018</v>
      </c>
      <c r="AP396" s="368">
        <f t="shared" si="128"/>
        <v>664.09999999999991</v>
      </c>
      <c r="AQ396" s="360">
        <f t="shared" si="129"/>
        <v>33.9</v>
      </c>
      <c r="AR396" s="372">
        <f t="shared" si="118"/>
        <v>2101.3000000000002</v>
      </c>
    </row>
    <row r="397" spans="1:44" ht="31.5" x14ac:dyDescent="0.25">
      <c r="A397" s="395"/>
      <c r="B397" s="395" t="s">
        <v>4366</v>
      </c>
      <c r="C397" s="402" t="s">
        <v>1293</v>
      </c>
      <c r="D397" s="362">
        <f t="shared" si="115"/>
        <v>2657.8</v>
      </c>
      <c r="E397" s="367">
        <v>2657.8</v>
      </c>
      <c r="F397" s="371">
        <v>2178.6</v>
      </c>
      <c r="G397" s="367"/>
      <c r="H397" s="371"/>
      <c r="I397" s="362">
        <f t="shared" si="116"/>
        <v>1452.3</v>
      </c>
      <c r="J397" s="371">
        <v>1253.5</v>
      </c>
      <c r="K397" s="371">
        <v>466.1</v>
      </c>
      <c r="L397" s="371">
        <v>297.10000000000002</v>
      </c>
      <c r="M397" s="371">
        <v>198.8</v>
      </c>
      <c r="N397" s="362">
        <f t="shared" si="117"/>
        <v>4110.1000000000004</v>
      </c>
      <c r="O397" s="345"/>
      <c r="P397" s="395"/>
      <c r="Q397" s="395" t="s">
        <v>4366</v>
      </c>
      <c r="R397" s="402" t="s">
        <v>1293</v>
      </c>
      <c r="S397" s="371">
        <f t="shared" si="119"/>
        <v>1859.8</v>
      </c>
      <c r="T397" s="371">
        <v>1859.8</v>
      </c>
      <c r="U397" s="371">
        <v>1365.1</v>
      </c>
      <c r="V397" s="371"/>
      <c r="W397" s="371"/>
      <c r="X397" s="371">
        <f t="shared" si="120"/>
        <v>515.6</v>
      </c>
      <c r="Y397" s="371">
        <v>515.6</v>
      </c>
      <c r="Z397" s="371">
        <v>106</v>
      </c>
      <c r="AA397" s="371">
        <v>136.1</v>
      </c>
      <c r="AB397" s="371"/>
      <c r="AC397" s="371">
        <f t="shared" si="121"/>
        <v>2375.4</v>
      </c>
      <c r="AE397" s="395"/>
      <c r="AF397" s="395" t="s">
        <v>4366</v>
      </c>
      <c r="AG397" s="402" t="s">
        <v>1293</v>
      </c>
      <c r="AH397" s="371">
        <f t="shared" si="122"/>
        <v>2375.4</v>
      </c>
      <c r="AI397" s="368">
        <f t="shared" si="123"/>
        <v>1859.8</v>
      </c>
      <c r="AJ397" s="368">
        <f t="shared" si="124"/>
        <v>515.6</v>
      </c>
      <c r="AK397" s="368">
        <f t="shared" si="125"/>
        <v>4110.1000000000004</v>
      </c>
      <c r="AL397" s="368">
        <f t="shared" si="126"/>
        <v>2657.8</v>
      </c>
      <c r="AM397" s="371">
        <f t="shared" si="127"/>
        <v>1452.3</v>
      </c>
      <c r="AN397" s="368">
        <f t="shared" si="128"/>
        <v>1734.7000000000003</v>
      </c>
      <c r="AO397" s="368">
        <f t="shared" si="128"/>
        <v>798.00000000000023</v>
      </c>
      <c r="AP397" s="368">
        <f t="shared" si="128"/>
        <v>936.69999999999993</v>
      </c>
      <c r="AQ397" s="360">
        <f t="shared" si="129"/>
        <v>43.6</v>
      </c>
      <c r="AR397" s="372">
        <f t="shared" si="118"/>
        <v>2701.4</v>
      </c>
    </row>
    <row r="398" spans="1:44" ht="31.5" x14ac:dyDescent="0.25">
      <c r="A398" s="395"/>
      <c r="B398" s="395" t="s">
        <v>4366</v>
      </c>
      <c r="C398" s="402" t="s">
        <v>1294</v>
      </c>
      <c r="D398" s="362">
        <f t="shared" si="115"/>
        <v>1870.5</v>
      </c>
      <c r="E398" s="367">
        <v>1870.5</v>
      </c>
      <c r="F398" s="371">
        <v>1533.2</v>
      </c>
      <c r="G398" s="367"/>
      <c r="H398" s="371"/>
      <c r="I398" s="362">
        <f t="shared" si="116"/>
        <v>1175.3000000000002</v>
      </c>
      <c r="J398" s="371">
        <v>976.50000000000011</v>
      </c>
      <c r="K398" s="371">
        <v>328.1</v>
      </c>
      <c r="L398" s="371">
        <v>183.3</v>
      </c>
      <c r="M398" s="371">
        <v>198.8</v>
      </c>
      <c r="N398" s="362">
        <f t="shared" si="117"/>
        <v>3045.8</v>
      </c>
      <c r="O398" s="345"/>
      <c r="P398" s="395"/>
      <c r="Q398" s="395" t="s">
        <v>4366</v>
      </c>
      <c r="R398" s="402" t="s">
        <v>1294</v>
      </c>
      <c r="S398" s="371">
        <f t="shared" si="119"/>
        <v>1444.6</v>
      </c>
      <c r="T398" s="371">
        <v>1444.6</v>
      </c>
      <c r="U398" s="371">
        <v>1060.3</v>
      </c>
      <c r="V398" s="371"/>
      <c r="W398" s="371"/>
      <c r="X398" s="371">
        <f t="shared" si="120"/>
        <v>381.2</v>
      </c>
      <c r="Y398" s="371">
        <v>381.2</v>
      </c>
      <c r="Z398" s="371">
        <v>82.3</v>
      </c>
      <c r="AA398" s="371">
        <v>83.5</v>
      </c>
      <c r="AB398" s="371"/>
      <c r="AC398" s="371">
        <f t="shared" si="121"/>
        <v>1825.8</v>
      </c>
      <c r="AE398" s="395"/>
      <c r="AF398" s="395" t="s">
        <v>4366</v>
      </c>
      <c r="AG398" s="402" t="s">
        <v>1294</v>
      </c>
      <c r="AH398" s="371">
        <f t="shared" si="122"/>
        <v>1825.8</v>
      </c>
      <c r="AI398" s="368">
        <f t="shared" si="123"/>
        <v>1444.6</v>
      </c>
      <c r="AJ398" s="368">
        <f t="shared" si="124"/>
        <v>381.2</v>
      </c>
      <c r="AK398" s="368">
        <f t="shared" si="125"/>
        <v>3045.8</v>
      </c>
      <c r="AL398" s="368">
        <f t="shared" si="126"/>
        <v>1870.5</v>
      </c>
      <c r="AM398" s="371">
        <f t="shared" si="127"/>
        <v>1175.3000000000002</v>
      </c>
      <c r="AN398" s="368">
        <f t="shared" si="128"/>
        <v>1220.0000000000002</v>
      </c>
      <c r="AO398" s="368">
        <f t="shared" si="128"/>
        <v>425.90000000000009</v>
      </c>
      <c r="AP398" s="368">
        <f t="shared" si="128"/>
        <v>794.10000000000014</v>
      </c>
      <c r="AQ398" s="360">
        <f t="shared" si="129"/>
        <v>30.7</v>
      </c>
      <c r="AR398" s="372">
        <f t="shared" si="118"/>
        <v>1901.2</v>
      </c>
    </row>
    <row r="399" spans="1:44" ht="31.5" x14ac:dyDescent="0.25">
      <c r="A399" s="395"/>
      <c r="B399" s="395" t="s">
        <v>4366</v>
      </c>
      <c r="C399" s="402" t="s">
        <v>1295</v>
      </c>
      <c r="D399" s="362">
        <f t="shared" si="115"/>
        <v>2657.8</v>
      </c>
      <c r="E399" s="367">
        <v>2657.8</v>
      </c>
      <c r="F399" s="371">
        <v>2178.6</v>
      </c>
      <c r="G399" s="367"/>
      <c r="H399" s="371"/>
      <c r="I399" s="362">
        <f t="shared" si="116"/>
        <v>2276</v>
      </c>
      <c r="J399" s="371">
        <v>1237.2</v>
      </c>
      <c r="K399" s="371">
        <v>466.1</v>
      </c>
      <c r="L399" s="371">
        <v>282.10000000000002</v>
      </c>
      <c r="M399" s="371">
        <v>1038.8</v>
      </c>
      <c r="N399" s="362">
        <f t="shared" si="117"/>
        <v>4933.8</v>
      </c>
      <c r="O399" s="345"/>
      <c r="P399" s="395"/>
      <c r="Q399" s="395" t="s">
        <v>4366</v>
      </c>
      <c r="R399" s="402" t="s">
        <v>1295</v>
      </c>
      <c r="S399" s="371">
        <f t="shared" si="119"/>
        <v>1952.9</v>
      </c>
      <c r="T399" s="371">
        <v>1952.9</v>
      </c>
      <c r="U399" s="371">
        <v>1433.4</v>
      </c>
      <c r="V399" s="371"/>
      <c r="W399" s="371"/>
      <c r="X399" s="371">
        <f t="shared" si="120"/>
        <v>497</v>
      </c>
      <c r="Y399" s="371">
        <v>497</v>
      </c>
      <c r="Z399" s="371">
        <v>111.3</v>
      </c>
      <c r="AA399" s="371">
        <v>140</v>
      </c>
      <c r="AB399" s="371"/>
      <c r="AC399" s="371">
        <f t="shared" si="121"/>
        <v>2449.9</v>
      </c>
      <c r="AE399" s="395"/>
      <c r="AF399" s="395" t="s">
        <v>4366</v>
      </c>
      <c r="AG399" s="402" t="s">
        <v>1295</v>
      </c>
      <c r="AH399" s="371">
        <f t="shared" si="122"/>
        <v>2449.9</v>
      </c>
      <c r="AI399" s="368">
        <f t="shared" si="123"/>
        <v>1952.9</v>
      </c>
      <c r="AJ399" s="368">
        <f t="shared" si="124"/>
        <v>497</v>
      </c>
      <c r="AK399" s="368">
        <f t="shared" si="125"/>
        <v>4933.8</v>
      </c>
      <c r="AL399" s="368">
        <f t="shared" si="126"/>
        <v>2657.8</v>
      </c>
      <c r="AM399" s="371">
        <f t="shared" si="127"/>
        <v>2276</v>
      </c>
      <c r="AN399" s="368">
        <f t="shared" si="128"/>
        <v>2483.9</v>
      </c>
      <c r="AO399" s="368">
        <f t="shared" si="128"/>
        <v>704.90000000000009</v>
      </c>
      <c r="AP399" s="368">
        <f t="shared" si="128"/>
        <v>1779</v>
      </c>
      <c r="AQ399" s="360">
        <f t="shared" si="129"/>
        <v>43.6</v>
      </c>
      <c r="AR399" s="372">
        <f t="shared" si="118"/>
        <v>2701.4</v>
      </c>
    </row>
    <row r="400" spans="1:44" ht="31.5" x14ac:dyDescent="0.25">
      <c r="A400" s="395"/>
      <c r="B400" s="395" t="s">
        <v>4366</v>
      </c>
      <c r="C400" s="402" t="s">
        <v>1296</v>
      </c>
      <c r="D400" s="362">
        <f t="shared" si="115"/>
        <v>2362.5</v>
      </c>
      <c r="E400" s="367">
        <v>2362.5</v>
      </c>
      <c r="F400" s="371">
        <v>1936.6</v>
      </c>
      <c r="G400" s="367"/>
      <c r="H400" s="371"/>
      <c r="I400" s="362">
        <f t="shared" si="116"/>
        <v>1171.3999999999999</v>
      </c>
      <c r="J400" s="371">
        <v>972.59999999999991</v>
      </c>
      <c r="K400" s="371">
        <v>414.4</v>
      </c>
      <c r="L400" s="371">
        <v>78.2</v>
      </c>
      <c r="M400" s="371">
        <v>198.8</v>
      </c>
      <c r="N400" s="362">
        <f t="shared" si="117"/>
        <v>3533.8999999999996</v>
      </c>
      <c r="O400" s="345"/>
      <c r="P400" s="395"/>
      <c r="Q400" s="395" t="s">
        <v>4366</v>
      </c>
      <c r="R400" s="402" t="s">
        <v>1296</v>
      </c>
      <c r="S400" s="371">
        <f t="shared" si="119"/>
        <v>1763.4</v>
      </c>
      <c r="T400" s="371">
        <v>1763.4</v>
      </c>
      <c r="U400" s="371">
        <v>1294.3</v>
      </c>
      <c r="V400" s="371"/>
      <c r="W400" s="371"/>
      <c r="X400" s="371">
        <f t="shared" si="120"/>
        <v>351.1</v>
      </c>
      <c r="Y400" s="371">
        <v>351.1</v>
      </c>
      <c r="Z400" s="371">
        <v>100.5</v>
      </c>
      <c r="AA400" s="371">
        <v>42.2</v>
      </c>
      <c r="AB400" s="371"/>
      <c r="AC400" s="371">
        <f t="shared" si="121"/>
        <v>2114.5</v>
      </c>
      <c r="AE400" s="395"/>
      <c r="AF400" s="395" t="s">
        <v>4366</v>
      </c>
      <c r="AG400" s="402" t="s">
        <v>1296</v>
      </c>
      <c r="AH400" s="371">
        <f t="shared" si="122"/>
        <v>2114.5</v>
      </c>
      <c r="AI400" s="368">
        <f t="shared" si="123"/>
        <v>1763.4</v>
      </c>
      <c r="AJ400" s="368">
        <f t="shared" si="124"/>
        <v>351.1</v>
      </c>
      <c r="AK400" s="368">
        <f t="shared" si="125"/>
        <v>3533.8999999999996</v>
      </c>
      <c r="AL400" s="368">
        <f t="shared" si="126"/>
        <v>2362.5</v>
      </c>
      <c r="AM400" s="371">
        <f t="shared" si="127"/>
        <v>1171.3999999999999</v>
      </c>
      <c r="AN400" s="368">
        <f t="shared" si="128"/>
        <v>1419.3999999999996</v>
      </c>
      <c r="AO400" s="368">
        <f t="shared" si="128"/>
        <v>599.09999999999991</v>
      </c>
      <c r="AP400" s="368">
        <f t="shared" si="128"/>
        <v>820.29999999999984</v>
      </c>
      <c r="AQ400" s="360">
        <f t="shared" si="129"/>
        <v>38.700000000000003</v>
      </c>
      <c r="AR400" s="372">
        <f t="shared" si="118"/>
        <v>2401.1999999999998</v>
      </c>
    </row>
    <row r="401" spans="1:44" ht="31.5" x14ac:dyDescent="0.25">
      <c r="A401" s="395"/>
      <c r="B401" s="395" t="s">
        <v>4366</v>
      </c>
      <c r="C401" s="402" t="s">
        <v>1297</v>
      </c>
      <c r="D401" s="362">
        <f t="shared" si="115"/>
        <v>2165.8000000000002</v>
      </c>
      <c r="E401" s="367">
        <v>2165.8000000000002</v>
      </c>
      <c r="F401" s="371">
        <v>1775.2</v>
      </c>
      <c r="G401" s="367"/>
      <c r="H401" s="371"/>
      <c r="I401" s="362">
        <f t="shared" si="116"/>
        <v>1255.8</v>
      </c>
      <c r="J401" s="371">
        <v>1057</v>
      </c>
      <c r="K401" s="371">
        <v>379.8</v>
      </c>
      <c r="L401" s="371">
        <v>203.8</v>
      </c>
      <c r="M401" s="371">
        <v>198.8</v>
      </c>
      <c r="N401" s="362">
        <f t="shared" si="117"/>
        <v>3421.6000000000004</v>
      </c>
      <c r="O401" s="345"/>
      <c r="P401" s="395"/>
      <c r="Q401" s="395" t="s">
        <v>4366</v>
      </c>
      <c r="R401" s="402" t="s">
        <v>1297</v>
      </c>
      <c r="S401" s="371">
        <f t="shared" si="119"/>
        <v>1496.7</v>
      </c>
      <c r="T401" s="371">
        <v>1496.7</v>
      </c>
      <c r="U401" s="371">
        <v>1098.5</v>
      </c>
      <c r="V401" s="371"/>
      <c r="W401" s="371"/>
      <c r="X401" s="371">
        <f t="shared" si="120"/>
        <v>505.59999999999997</v>
      </c>
      <c r="Y401" s="371">
        <v>505.59999999999997</v>
      </c>
      <c r="Z401" s="371">
        <v>85.3</v>
      </c>
      <c r="AA401" s="371">
        <v>100.5</v>
      </c>
      <c r="AB401" s="371"/>
      <c r="AC401" s="371">
        <f t="shared" si="121"/>
        <v>2002.3</v>
      </c>
      <c r="AE401" s="395"/>
      <c r="AF401" s="395" t="s">
        <v>4366</v>
      </c>
      <c r="AG401" s="402" t="s">
        <v>1297</v>
      </c>
      <c r="AH401" s="371">
        <f t="shared" si="122"/>
        <v>2002.3</v>
      </c>
      <c r="AI401" s="368">
        <f t="shared" si="123"/>
        <v>1496.7</v>
      </c>
      <c r="AJ401" s="368">
        <f t="shared" si="124"/>
        <v>505.59999999999997</v>
      </c>
      <c r="AK401" s="368">
        <f t="shared" si="125"/>
        <v>3421.6000000000004</v>
      </c>
      <c r="AL401" s="368">
        <f t="shared" si="126"/>
        <v>2165.8000000000002</v>
      </c>
      <c r="AM401" s="371">
        <f t="shared" si="127"/>
        <v>1255.8</v>
      </c>
      <c r="AN401" s="368">
        <f t="shared" si="128"/>
        <v>1419.3000000000004</v>
      </c>
      <c r="AO401" s="368">
        <f t="shared" si="128"/>
        <v>669.10000000000014</v>
      </c>
      <c r="AP401" s="368">
        <f t="shared" si="128"/>
        <v>750.2</v>
      </c>
      <c r="AQ401" s="360">
        <f t="shared" si="129"/>
        <v>35.5</v>
      </c>
      <c r="AR401" s="372">
        <f t="shared" si="118"/>
        <v>2201.3000000000002</v>
      </c>
    </row>
    <row r="402" spans="1:44" ht="31.5" x14ac:dyDescent="0.25">
      <c r="A402" s="395"/>
      <c r="B402" s="395" t="s">
        <v>4366</v>
      </c>
      <c r="C402" s="402" t="s">
        <v>1298</v>
      </c>
      <c r="D402" s="362">
        <f t="shared" si="115"/>
        <v>1476.6</v>
      </c>
      <c r="E402" s="367">
        <v>1476.6</v>
      </c>
      <c r="F402" s="371">
        <v>1210.4000000000001</v>
      </c>
      <c r="G402" s="367"/>
      <c r="H402" s="371"/>
      <c r="I402" s="362">
        <f t="shared" si="116"/>
        <v>1066.0999999999999</v>
      </c>
      <c r="J402" s="371">
        <v>867.3</v>
      </c>
      <c r="K402" s="371">
        <v>258.89999999999998</v>
      </c>
      <c r="L402" s="371">
        <v>159.6</v>
      </c>
      <c r="M402" s="371">
        <v>198.8</v>
      </c>
      <c r="N402" s="362">
        <f t="shared" si="117"/>
        <v>2542.6999999999998</v>
      </c>
      <c r="O402" s="345"/>
      <c r="P402" s="395"/>
      <c r="Q402" s="395" t="s">
        <v>4366</v>
      </c>
      <c r="R402" s="402" t="s">
        <v>1298</v>
      </c>
      <c r="S402" s="371">
        <f t="shared" si="119"/>
        <v>1363.1000000000001</v>
      </c>
      <c r="T402" s="371">
        <v>1363.1000000000001</v>
      </c>
      <c r="U402" s="371">
        <v>1000.4000000000001</v>
      </c>
      <c r="V402" s="371"/>
      <c r="W402" s="371"/>
      <c r="X402" s="371">
        <f t="shared" si="120"/>
        <v>325.09999999999997</v>
      </c>
      <c r="Y402" s="371">
        <v>325.09999999999997</v>
      </c>
      <c r="Z402" s="371">
        <v>77.7</v>
      </c>
      <c r="AA402" s="371">
        <v>67.7</v>
      </c>
      <c r="AB402" s="371"/>
      <c r="AC402" s="371">
        <f t="shared" si="121"/>
        <v>1688.2</v>
      </c>
      <c r="AE402" s="395"/>
      <c r="AF402" s="395" t="s">
        <v>4366</v>
      </c>
      <c r="AG402" s="402" t="s">
        <v>1298</v>
      </c>
      <c r="AH402" s="371">
        <f t="shared" si="122"/>
        <v>1688.2</v>
      </c>
      <c r="AI402" s="368">
        <f t="shared" si="123"/>
        <v>1363.1000000000001</v>
      </c>
      <c r="AJ402" s="368">
        <f t="shared" si="124"/>
        <v>325.09999999999997</v>
      </c>
      <c r="AK402" s="368">
        <f t="shared" si="125"/>
        <v>2542.6999999999998</v>
      </c>
      <c r="AL402" s="368">
        <f t="shared" si="126"/>
        <v>1476.6</v>
      </c>
      <c r="AM402" s="371">
        <f t="shared" si="127"/>
        <v>1066.0999999999999</v>
      </c>
      <c r="AN402" s="368">
        <f t="shared" si="128"/>
        <v>854.49999999999977</v>
      </c>
      <c r="AO402" s="368">
        <f t="shared" si="128"/>
        <v>113.49999999999977</v>
      </c>
      <c r="AP402" s="368">
        <f t="shared" si="128"/>
        <v>741</v>
      </c>
      <c r="AQ402" s="360">
        <f t="shared" si="129"/>
        <v>24.2</v>
      </c>
      <c r="AR402" s="372">
        <f t="shared" si="118"/>
        <v>1500.8</v>
      </c>
    </row>
    <row r="403" spans="1:44" ht="31.5" x14ac:dyDescent="0.25">
      <c r="A403" s="395"/>
      <c r="B403" s="395" t="s">
        <v>4366</v>
      </c>
      <c r="C403" s="402" t="s">
        <v>1299</v>
      </c>
      <c r="D403" s="362">
        <f t="shared" si="115"/>
        <v>2854.8</v>
      </c>
      <c r="E403" s="367">
        <v>2854.8</v>
      </c>
      <c r="F403" s="371">
        <v>2340</v>
      </c>
      <c r="G403" s="367"/>
      <c r="H403" s="371"/>
      <c r="I403" s="362">
        <f t="shared" si="116"/>
        <v>1357.2</v>
      </c>
      <c r="J403" s="371">
        <v>1158.4000000000001</v>
      </c>
      <c r="K403" s="371">
        <v>500.7</v>
      </c>
      <c r="L403" s="371">
        <v>162</v>
      </c>
      <c r="M403" s="371">
        <v>198.8</v>
      </c>
      <c r="N403" s="362">
        <f t="shared" si="117"/>
        <v>4212</v>
      </c>
      <c r="O403" s="345"/>
      <c r="P403" s="395"/>
      <c r="Q403" s="395" t="s">
        <v>4366</v>
      </c>
      <c r="R403" s="402" t="s">
        <v>1299</v>
      </c>
      <c r="S403" s="371">
        <f t="shared" si="119"/>
        <v>2485.1</v>
      </c>
      <c r="T403" s="371">
        <v>2485.1</v>
      </c>
      <c r="U403" s="371">
        <v>1823.9</v>
      </c>
      <c r="V403" s="371"/>
      <c r="W403" s="371"/>
      <c r="X403" s="371">
        <f t="shared" si="120"/>
        <v>487.9</v>
      </c>
      <c r="Y403" s="371">
        <v>487.9</v>
      </c>
      <c r="Z403" s="371">
        <v>141.6</v>
      </c>
      <c r="AA403" s="371">
        <v>57.5</v>
      </c>
      <c r="AB403" s="371"/>
      <c r="AC403" s="371">
        <f t="shared" si="121"/>
        <v>2973</v>
      </c>
      <c r="AE403" s="395"/>
      <c r="AF403" s="395" t="s">
        <v>4366</v>
      </c>
      <c r="AG403" s="402" t="s">
        <v>1299</v>
      </c>
      <c r="AH403" s="371">
        <f t="shared" si="122"/>
        <v>2973</v>
      </c>
      <c r="AI403" s="368">
        <f t="shared" si="123"/>
        <v>2485.1</v>
      </c>
      <c r="AJ403" s="368">
        <f t="shared" si="124"/>
        <v>487.9</v>
      </c>
      <c r="AK403" s="368">
        <f t="shared" si="125"/>
        <v>4212</v>
      </c>
      <c r="AL403" s="368">
        <f t="shared" si="126"/>
        <v>2854.8</v>
      </c>
      <c r="AM403" s="371">
        <f t="shared" si="127"/>
        <v>1357.2</v>
      </c>
      <c r="AN403" s="368">
        <f t="shared" si="128"/>
        <v>1239</v>
      </c>
      <c r="AO403" s="368">
        <f t="shared" si="128"/>
        <v>369.70000000000027</v>
      </c>
      <c r="AP403" s="368">
        <f t="shared" si="128"/>
        <v>869.30000000000007</v>
      </c>
      <c r="AQ403" s="360">
        <f t="shared" si="129"/>
        <v>46.8</v>
      </c>
      <c r="AR403" s="372">
        <f t="shared" si="118"/>
        <v>2901.6000000000004</v>
      </c>
    </row>
    <row r="404" spans="1:44" ht="31.5" x14ac:dyDescent="0.25">
      <c r="A404" s="395"/>
      <c r="B404" s="395" t="s">
        <v>4366</v>
      </c>
      <c r="C404" s="402" t="s">
        <v>1300</v>
      </c>
      <c r="D404" s="362">
        <f t="shared" si="115"/>
        <v>1870.4</v>
      </c>
      <c r="E404" s="367">
        <v>1870.4</v>
      </c>
      <c r="F404" s="371">
        <v>1533.2</v>
      </c>
      <c r="G404" s="367"/>
      <c r="H404" s="371"/>
      <c r="I404" s="362">
        <f t="shared" si="116"/>
        <v>1154.6000000000001</v>
      </c>
      <c r="J404" s="371">
        <v>955.80000000000007</v>
      </c>
      <c r="K404" s="371">
        <v>328.1</v>
      </c>
      <c r="L404" s="371">
        <v>165.1</v>
      </c>
      <c r="M404" s="371">
        <v>198.8</v>
      </c>
      <c r="N404" s="362">
        <f t="shared" si="117"/>
        <v>3025</v>
      </c>
      <c r="O404" s="345"/>
      <c r="P404" s="395"/>
      <c r="Q404" s="395" t="s">
        <v>4366</v>
      </c>
      <c r="R404" s="402" t="s">
        <v>1300</v>
      </c>
      <c r="S404" s="371">
        <f t="shared" si="119"/>
        <v>1524.1</v>
      </c>
      <c r="T404" s="371">
        <v>1524.1</v>
      </c>
      <c r="U404" s="371">
        <v>1118.6000000000001</v>
      </c>
      <c r="V404" s="371"/>
      <c r="W404" s="371"/>
      <c r="X404" s="371">
        <f t="shared" si="120"/>
        <v>367.5</v>
      </c>
      <c r="Y404" s="371">
        <v>367.5</v>
      </c>
      <c r="Z404" s="371">
        <v>86.899999999999991</v>
      </c>
      <c r="AA404" s="371">
        <v>84.1</v>
      </c>
      <c r="AB404" s="371"/>
      <c r="AC404" s="371">
        <f t="shared" si="121"/>
        <v>1891.6</v>
      </c>
      <c r="AE404" s="395"/>
      <c r="AF404" s="395" t="s">
        <v>4366</v>
      </c>
      <c r="AG404" s="402" t="s">
        <v>1300</v>
      </c>
      <c r="AH404" s="371">
        <f t="shared" si="122"/>
        <v>1891.6</v>
      </c>
      <c r="AI404" s="368">
        <f t="shared" si="123"/>
        <v>1524.1</v>
      </c>
      <c r="AJ404" s="368">
        <f t="shared" si="124"/>
        <v>367.5</v>
      </c>
      <c r="AK404" s="368">
        <f t="shared" si="125"/>
        <v>3025</v>
      </c>
      <c r="AL404" s="368">
        <f t="shared" si="126"/>
        <v>1870.4</v>
      </c>
      <c r="AM404" s="371">
        <f t="shared" si="127"/>
        <v>1154.6000000000001</v>
      </c>
      <c r="AN404" s="368">
        <f t="shared" si="128"/>
        <v>1133.4000000000001</v>
      </c>
      <c r="AO404" s="368">
        <f t="shared" si="128"/>
        <v>346.30000000000018</v>
      </c>
      <c r="AP404" s="368">
        <f t="shared" si="128"/>
        <v>787.10000000000014</v>
      </c>
      <c r="AQ404" s="360">
        <f t="shared" si="129"/>
        <v>30.7</v>
      </c>
      <c r="AR404" s="372">
        <f t="shared" si="118"/>
        <v>1901.1000000000001</v>
      </c>
    </row>
    <row r="405" spans="1:44" ht="31.5" x14ac:dyDescent="0.25">
      <c r="A405" s="395"/>
      <c r="B405" s="395" t="s">
        <v>4366</v>
      </c>
      <c r="C405" s="402" t="s">
        <v>1301</v>
      </c>
      <c r="D405" s="362">
        <f t="shared" si="115"/>
        <v>1870.5</v>
      </c>
      <c r="E405" s="367">
        <v>1870.5</v>
      </c>
      <c r="F405" s="371">
        <v>1533.2</v>
      </c>
      <c r="G405" s="367"/>
      <c r="H405" s="371"/>
      <c r="I405" s="362">
        <f t="shared" si="116"/>
        <v>1105.4000000000001</v>
      </c>
      <c r="J405" s="371">
        <v>906.7</v>
      </c>
      <c r="K405" s="371">
        <v>328.1</v>
      </c>
      <c r="L405" s="371">
        <v>119.3</v>
      </c>
      <c r="M405" s="371">
        <v>198.7</v>
      </c>
      <c r="N405" s="362">
        <f t="shared" si="117"/>
        <v>2975.9</v>
      </c>
      <c r="O405" s="345"/>
      <c r="P405" s="395"/>
      <c r="Q405" s="395" t="s">
        <v>4366</v>
      </c>
      <c r="R405" s="402" t="s">
        <v>1302</v>
      </c>
      <c r="S405" s="371">
        <f t="shared" si="119"/>
        <v>1555.4</v>
      </c>
      <c r="T405" s="371">
        <v>1555.4</v>
      </c>
      <c r="U405" s="371">
        <v>1141.6000000000001</v>
      </c>
      <c r="V405" s="371"/>
      <c r="W405" s="371"/>
      <c r="X405" s="371">
        <f t="shared" si="120"/>
        <v>358.7</v>
      </c>
      <c r="Y405" s="371">
        <v>358.7</v>
      </c>
      <c r="Z405" s="371">
        <v>88.6</v>
      </c>
      <c r="AA405" s="371">
        <v>77.400000000000006</v>
      </c>
      <c r="AB405" s="371"/>
      <c r="AC405" s="371">
        <f t="shared" si="121"/>
        <v>1914.1000000000001</v>
      </c>
      <c r="AE405" s="395"/>
      <c r="AF405" s="395" t="s">
        <v>4366</v>
      </c>
      <c r="AG405" s="402" t="s">
        <v>1302</v>
      </c>
      <c r="AH405" s="371">
        <f t="shared" si="122"/>
        <v>1914.1000000000001</v>
      </c>
      <c r="AI405" s="368">
        <f t="shared" si="123"/>
        <v>1555.4</v>
      </c>
      <c r="AJ405" s="368">
        <f t="shared" si="124"/>
        <v>358.7</v>
      </c>
      <c r="AK405" s="368">
        <f t="shared" si="125"/>
        <v>2975.9</v>
      </c>
      <c r="AL405" s="368">
        <f t="shared" si="126"/>
        <v>1870.5</v>
      </c>
      <c r="AM405" s="371">
        <f t="shared" si="127"/>
        <v>1105.4000000000001</v>
      </c>
      <c r="AN405" s="368">
        <f t="shared" si="128"/>
        <v>1061.8</v>
      </c>
      <c r="AO405" s="368">
        <f t="shared" si="128"/>
        <v>315.09999999999991</v>
      </c>
      <c r="AP405" s="368">
        <f t="shared" si="128"/>
        <v>746.7</v>
      </c>
      <c r="AQ405" s="360">
        <f t="shared" si="129"/>
        <v>30.7</v>
      </c>
      <c r="AR405" s="372">
        <f t="shared" si="118"/>
        <v>1901.2</v>
      </c>
    </row>
    <row r="406" spans="1:44" ht="31.5" x14ac:dyDescent="0.25">
      <c r="A406" s="395"/>
      <c r="B406" s="395" t="s">
        <v>4366</v>
      </c>
      <c r="C406" s="402" t="s">
        <v>1303</v>
      </c>
      <c r="D406" s="362">
        <f t="shared" si="115"/>
        <v>2460.9</v>
      </c>
      <c r="E406" s="367">
        <v>2460.9</v>
      </c>
      <c r="F406" s="371">
        <v>2017.3</v>
      </c>
      <c r="G406" s="367"/>
      <c r="H406" s="371"/>
      <c r="I406" s="362">
        <f t="shared" si="116"/>
        <v>1339.3999999999999</v>
      </c>
      <c r="J406" s="371">
        <v>1140.6999999999998</v>
      </c>
      <c r="K406" s="371">
        <v>431.5</v>
      </c>
      <c r="L406" s="371">
        <v>227.6</v>
      </c>
      <c r="M406" s="371">
        <v>198.7</v>
      </c>
      <c r="N406" s="362">
        <f t="shared" si="117"/>
        <v>3800.3</v>
      </c>
      <c r="O406" s="345"/>
      <c r="P406" s="395"/>
      <c r="Q406" s="395" t="s">
        <v>4366</v>
      </c>
      <c r="R406" s="402" t="s">
        <v>1303</v>
      </c>
      <c r="S406" s="371">
        <f t="shared" si="119"/>
        <v>1721.2</v>
      </c>
      <c r="T406" s="371">
        <v>1721.2</v>
      </c>
      <c r="U406" s="371">
        <v>1263.3</v>
      </c>
      <c r="V406" s="371"/>
      <c r="W406" s="371"/>
      <c r="X406" s="371">
        <f t="shared" si="120"/>
        <v>486.9</v>
      </c>
      <c r="Y406" s="371">
        <v>486.9</v>
      </c>
      <c r="Z406" s="371">
        <v>98</v>
      </c>
      <c r="AA406" s="371">
        <v>132.19999999999999</v>
      </c>
      <c r="AB406" s="371"/>
      <c r="AC406" s="371">
        <f t="shared" si="121"/>
        <v>2208.1</v>
      </c>
      <c r="AE406" s="395"/>
      <c r="AF406" s="395" t="s">
        <v>4366</v>
      </c>
      <c r="AG406" s="402" t="s">
        <v>1303</v>
      </c>
      <c r="AH406" s="371">
        <f t="shared" si="122"/>
        <v>2208.1</v>
      </c>
      <c r="AI406" s="368">
        <f t="shared" si="123"/>
        <v>1721.2</v>
      </c>
      <c r="AJ406" s="368">
        <f t="shared" si="124"/>
        <v>486.9</v>
      </c>
      <c r="AK406" s="368">
        <f t="shared" si="125"/>
        <v>3800.3</v>
      </c>
      <c r="AL406" s="368">
        <f t="shared" si="126"/>
        <v>2460.9</v>
      </c>
      <c r="AM406" s="371">
        <f t="shared" si="127"/>
        <v>1339.3999999999999</v>
      </c>
      <c r="AN406" s="368">
        <f t="shared" si="128"/>
        <v>1592.2000000000003</v>
      </c>
      <c r="AO406" s="368">
        <f t="shared" si="128"/>
        <v>739.7</v>
      </c>
      <c r="AP406" s="368">
        <f t="shared" si="128"/>
        <v>852.49999999999989</v>
      </c>
      <c r="AQ406" s="360">
        <f t="shared" si="129"/>
        <v>40.299999999999997</v>
      </c>
      <c r="AR406" s="372">
        <f t="shared" si="118"/>
        <v>2501.2000000000003</v>
      </c>
    </row>
    <row r="407" spans="1:44" ht="31.5" x14ac:dyDescent="0.25">
      <c r="A407" s="395"/>
      <c r="B407" s="395" t="s">
        <v>4366</v>
      </c>
      <c r="C407" s="402" t="s">
        <v>1304</v>
      </c>
      <c r="D407" s="362">
        <f t="shared" si="115"/>
        <v>1968.9</v>
      </c>
      <c r="E407" s="367">
        <v>1968.9</v>
      </c>
      <c r="F407" s="371">
        <v>1613.8</v>
      </c>
      <c r="G407" s="367"/>
      <c r="H407" s="371"/>
      <c r="I407" s="362">
        <f t="shared" si="116"/>
        <v>1200.3000000000002</v>
      </c>
      <c r="J407" s="371">
        <v>1001.6000000000001</v>
      </c>
      <c r="K407" s="371">
        <v>345.2</v>
      </c>
      <c r="L407" s="371">
        <v>191.2</v>
      </c>
      <c r="M407" s="371">
        <v>198.7</v>
      </c>
      <c r="N407" s="362">
        <f t="shared" si="117"/>
        <v>3169.2000000000003</v>
      </c>
      <c r="O407" s="345"/>
      <c r="P407" s="395"/>
      <c r="Q407" s="395" t="s">
        <v>4366</v>
      </c>
      <c r="R407" s="402" t="s">
        <v>1304</v>
      </c>
      <c r="S407" s="371">
        <f t="shared" si="119"/>
        <v>1670.1</v>
      </c>
      <c r="T407" s="371">
        <v>1670.1</v>
      </c>
      <c r="U407" s="371">
        <v>1225.8</v>
      </c>
      <c r="V407" s="371"/>
      <c r="W407" s="371"/>
      <c r="X407" s="371">
        <f t="shared" si="120"/>
        <v>396</v>
      </c>
      <c r="Y407" s="371">
        <v>396</v>
      </c>
      <c r="Z407" s="371">
        <v>95.2</v>
      </c>
      <c r="AA407" s="371">
        <v>82.8</v>
      </c>
      <c r="AB407" s="371"/>
      <c r="AC407" s="371">
        <f t="shared" si="121"/>
        <v>2066.1</v>
      </c>
      <c r="AE407" s="395"/>
      <c r="AF407" s="395" t="s">
        <v>4366</v>
      </c>
      <c r="AG407" s="402" t="s">
        <v>1304</v>
      </c>
      <c r="AH407" s="371">
        <f t="shared" si="122"/>
        <v>2066.1</v>
      </c>
      <c r="AI407" s="368">
        <f t="shared" si="123"/>
        <v>1670.1</v>
      </c>
      <c r="AJ407" s="368">
        <f t="shared" si="124"/>
        <v>396</v>
      </c>
      <c r="AK407" s="368">
        <f t="shared" si="125"/>
        <v>3169.2000000000003</v>
      </c>
      <c r="AL407" s="368">
        <f t="shared" si="126"/>
        <v>1968.9</v>
      </c>
      <c r="AM407" s="371">
        <f t="shared" si="127"/>
        <v>1200.3000000000002</v>
      </c>
      <c r="AN407" s="368">
        <f t="shared" si="128"/>
        <v>1103.1000000000004</v>
      </c>
      <c r="AO407" s="368">
        <f t="shared" si="128"/>
        <v>298.80000000000018</v>
      </c>
      <c r="AP407" s="368">
        <f t="shared" si="128"/>
        <v>804.30000000000018</v>
      </c>
      <c r="AQ407" s="360">
        <f t="shared" si="129"/>
        <v>32.299999999999997</v>
      </c>
      <c r="AR407" s="372">
        <f t="shared" si="118"/>
        <v>2001.2</v>
      </c>
    </row>
    <row r="408" spans="1:44" ht="31.5" customHeight="1" x14ac:dyDescent="0.25">
      <c r="A408" s="395"/>
      <c r="B408" s="395" t="s">
        <v>4366</v>
      </c>
      <c r="C408" s="402" t="s">
        <v>352</v>
      </c>
      <c r="D408" s="362">
        <f t="shared" si="115"/>
        <v>1575.1</v>
      </c>
      <c r="E408" s="367">
        <v>1575.1</v>
      </c>
      <c r="F408" s="371">
        <v>1291.2</v>
      </c>
      <c r="G408" s="367"/>
      <c r="H408" s="371"/>
      <c r="I408" s="362">
        <f t="shared" si="116"/>
        <v>1046.8</v>
      </c>
      <c r="J408" s="371">
        <v>848.1</v>
      </c>
      <c r="K408" s="371">
        <v>276.2</v>
      </c>
      <c r="L408" s="371">
        <v>124</v>
      </c>
      <c r="M408" s="371">
        <v>198.7</v>
      </c>
      <c r="N408" s="362">
        <f t="shared" si="117"/>
        <v>2621.8999999999996</v>
      </c>
      <c r="O408" s="345"/>
      <c r="P408" s="395"/>
      <c r="Q408" s="395" t="s">
        <v>4366</v>
      </c>
      <c r="R408" s="402" t="s">
        <v>352</v>
      </c>
      <c r="S408" s="371">
        <f t="shared" si="119"/>
        <v>1498.3000000000002</v>
      </c>
      <c r="T408" s="371">
        <v>1498.3000000000002</v>
      </c>
      <c r="U408" s="371">
        <v>1099.6999999999998</v>
      </c>
      <c r="V408" s="371"/>
      <c r="W408" s="371"/>
      <c r="X408" s="371">
        <f t="shared" si="120"/>
        <v>320.7</v>
      </c>
      <c r="Y408" s="371">
        <v>320.7</v>
      </c>
      <c r="Z408" s="371">
        <v>85.399999999999991</v>
      </c>
      <c r="AA408" s="371">
        <v>68.3</v>
      </c>
      <c r="AB408" s="371"/>
      <c r="AC408" s="371">
        <f t="shared" si="121"/>
        <v>1819.0000000000002</v>
      </c>
      <c r="AE408" s="395"/>
      <c r="AF408" s="395" t="s">
        <v>4366</v>
      </c>
      <c r="AG408" s="402" t="s">
        <v>352</v>
      </c>
      <c r="AH408" s="371">
        <f t="shared" si="122"/>
        <v>1819.0000000000002</v>
      </c>
      <c r="AI408" s="368">
        <f t="shared" si="123"/>
        <v>1498.3000000000002</v>
      </c>
      <c r="AJ408" s="368">
        <f t="shared" si="124"/>
        <v>320.7</v>
      </c>
      <c r="AK408" s="368">
        <f t="shared" si="125"/>
        <v>2621.8999999999996</v>
      </c>
      <c r="AL408" s="368">
        <f t="shared" si="126"/>
        <v>1575.1</v>
      </c>
      <c r="AM408" s="371">
        <f t="shared" si="127"/>
        <v>1046.8</v>
      </c>
      <c r="AN408" s="368">
        <f t="shared" si="128"/>
        <v>802.89999999999941</v>
      </c>
      <c r="AO408" s="368">
        <f t="shared" si="128"/>
        <v>76.799999999999727</v>
      </c>
      <c r="AP408" s="368">
        <f t="shared" si="128"/>
        <v>726.09999999999991</v>
      </c>
      <c r="AQ408" s="360">
        <f t="shared" si="129"/>
        <v>25.8</v>
      </c>
      <c r="AR408" s="372">
        <f t="shared" si="118"/>
        <v>1600.8999999999999</v>
      </c>
    </row>
    <row r="409" spans="1:44" ht="31.5" x14ac:dyDescent="0.25">
      <c r="A409" s="395"/>
      <c r="B409" s="395" t="s">
        <v>4366</v>
      </c>
      <c r="C409" s="402" t="s">
        <v>353</v>
      </c>
      <c r="D409" s="362">
        <f t="shared" si="115"/>
        <v>3051.4</v>
      </c>
      <c r="E409" s="367">
        <v>3051.4</v>
      </c>
      <c r="F409" s="371">
        <v>2501.1999999999998</v>
      </c>
      <c r="G409" s="367"/>
      <c r="H409" s="371"/>
      <c r="I409" s="362">
        <f t="shared" si="116"/>
        <v>2826.7</v>
      </c>
      <c r="J409" s="371">
        <v>1428</v>
      </c>
      <c r="K409" s="371">
        <v>535.1</v>
      </c>
      <c r="L409" s="371">
        <v>137.5</v>
      </c>
      <c r="M409" s="371">
        <v>1398.7</v>
      </c>
      <c r="N409" s="362">
        <f t="shared" si="117"/>
        <v>5878.1</v>
      </c>
      <c r="O409" s="345"/>
      <c r="P409" s="395"/>
      <c r="Q409" s="395" t="s">
        <v>4366</v>
      </c>
      <c r="R409" s="402" t="s">
        <v>353</v>
      </c>
      <c r="S409" s="371">
        <f t="shared" si="119"/>
        <v>3189.3</v>
      </c>
      <c r="T409" s="371">
        <v>3189.3</v>
      </c>
      <c r="U409" s="371">
        <v>2340.8000000000002</v>
      </c>
      <c r="V409" s="371"/>
      <c r="W409" s="371"/>
      <c r="X409" s="371">
        <f t="shared" si="120"/>
        <v>653.00000000000011</v>
      </c>
      <c r="Y409" s="371">
        <v>653.00000000000011</v>
      </c>
      <c r="Z409" s="371">
        <v>181.8</v>
      </c>
      <c r="AA409" s="371">
        <v>69.3</v>
      </c>
      <c r="AB409" s="371"/>
      <c r="AC409" s="371">
        <f t="shared" si="121"/>
        <v>3842.3</v>
      </c>
      <c r="AE409" s="395"/>
      <c r="AF409" s="395" t="s">
        <v>4366</v>
      </c>
      <c r="AG409" s="402" t="s">
        <v>353</v>
      </c>
      <c r="AH409" s="371">
        <f t="shared" si="122"/>
        <v>3842.3</v>
      </c>
      <c r="AI409" s="368">
        <f t="shared" si="123"/>
        <v>3189.3</v>
      </c>
      <c r="AJ409" s="368">
        <f t="shared" si="124"/>
        <v>653.00000000000011</v>
      </c>
      <c r="AK409" s="368">
        <f t="shared" si="125"/>
        <v>5878.1</v>
      </c>
      <c r="AL409" s="368">
        <f t="shared" si="126"/>
        <v>3051.4</v>
      </c>
      <c r="AM409" s="371">
        <f t="shared" si="127"/>
        <v>2826.7</v>
      </c>
      <c r="AN409" s="368">
        <f t="shared" si="128"/>
        <v>2035.8000000000002</v>
      </c>
      <c r="AO409" s="368">
        <f t="shared" si="128"/>
        <v>-137.90000000000009</v>
      </c>
      <c r="AP409" s="368">
        <f t="shared" si="128"/>
        <v>2173.6999999999998</v>
      </c>
      <c r="AQ409" s="360">
        <f t="shared" si="129"/>
        <v>50</v>
      </c>
      <c r="AR409" s="372">
        <f t="shared" si="118"/>
        <v>3101.4</v>
      </c>
    </row>
    <row r="410" spans="1:44" ht="31.5" x14ac:dyDescent="0.25">
      <c r="A410" s="395"/>
      <c r="B410" s="395" t="s">
        <v>4366</v>
      </c>
      <c r="C410" s="402" t="s">
        <v>354</v>
      </c>
      <c r="D410" s="362">
        <f t="shared" si="115"/>
        <v>1160.5</v>
      </c>
      <c r="E410" s="367">
        <v>1160.5</v>
      </c>
      <c r="F410" s="371">
        <v>951.2</v>
      </c>
      <c r="G410" s="367"/>
      <c r="H410" s="371"/>
      <c r="I410" s="362">
        <f t="shared" si="116"/>
        <v>875.90000000000009</v>
      </c>
      <c r="J410" s="371">
        <v>847.10000000000014</v>
      </c>
      <c r="K410" s="371">
        <v>258.89999999999998</v>
      </c>
      <c r="L410" s="371">
        <v>151.6</v>
      </c>
      <c r="M410" s="371">
        <v>28.8</v>
      </c>
      <c r="N410" s="362">
        <f t="shared" si="117"/>
        <v>2036.4</v>
      </c>
      <c r="O410" s="345"/>
      <c r="P410" s="395"/>
      <c r="Q410" s="395" t="s">
        <v>4366</v>
      </c>
      <c r="R410" s="402" t="s">
        <v>354</v>
      </c>
      <c r="S410" s="371">
        <f t="shared" si="119"/>
        <v>1638.2</v>
      </c>
      <c r="T410" s="371">
        <v>1638.2</v>
      </c>
      <c r="U410" s="371">
        <v>1202.3999999999999</v>
      </c>
      <c r="V410" s="371"/>
      <c r="W410" s="371"/>
      <c r="X410" s="371">
        <f t="shared" si="120"/>
        <v>602.29999999999995</v>
      </c>
      <c r="Y410" s="371">
        <v>602.29999999999995</v>
      </c>
      <c r="Z410" s="371">
        <v>93.3</v>
      </c>
      <c r="AA410" s="371">
        <v>113.4</v>
      </c>
      <c r="AB410" s="371"/>
      <c r="AC410" s="371">
        <f t="shared" si="121"/>
        <v>2240.5</v>
      </c>
      <c r="AE410" s="395"/>
      <c r="AF410" s="395" t="s">
        <v>4366</v>
      </c>
      <c r="AG410" s="402" t="s">
        <v>354</v>
      </c>
      <c r="AH410" s="371">
        <f t="shared" si="122"/>
        <v>2240.5</v>
      </c>
      <c r="AI410" s="368">
        <f t="shared" si="123"/>
        <v>1638.2</v>
      </c>
      <c r="AJ410" s="368">
        <f t="shared" si="124"/>
        <v>602.29999999999995</v>
      </c>
      <c r="AK410" s="368">
        <f t="shared" si="125"/>
        <v>2036.4</v>
      </c>
      <c r="AL410" s="368">
        <f t="shared" si="126"/>
        <v>1160.5</v>
      </c>
      <c r="AM410" s="371">
        <f t="shared" si="127"/>
        <v>875.90000000000009</v>
      </c>
      <c r="AN410" s="368">
        <f t="shared" si="128"/>
        <v>-204.09999999999991</v>
      </c>
      <c r="AO410" s="368">
        <f t="shared" si="128"/>
        <v>-477.70000000000005</v>
      </c>
      <c r="AP410" s="368">
        <f t="shared" si="128"/>
        <v>273.60000000000014</v>
      </c>
      <c r="AQ410" s="360">
        <f t="shared" si="129"/>
        <v>19</v>
      </c>
      <c r="AR410" s="372">
        <f t="shared" si="118"/>
        <v>1179.5</v>
      </c>
    </row>
    <row r="411" spans="1:44" ht="31.5" x14ac:dyDescent="0.25">
      <c r="A411" s="395"/>
      <c r="B411" s="395" t="s">
        <v>4366</v>
      </c>
      <c r="C411" s="402" t="s">
        <v>355</v>
      </c>
      <c r="D411" s="362">
        <f t="shared" si="115"/>
        <v>2084.8000000000002</v>
      </c>
      <c r="E411" s="367">
        <v>2084.8000000000002</v>
      </c>
      <c r="F411" s="371">
        <v>1708.9</v>
      </c>
      <c r="G411" s="367"/>
      <c r="H411" s="371"/>
      <c r="I411" s="362">
        <f t="shared" si="116"/>
        <v>1000.1999999999999</v>
      </c>
      <c r="J411" s="371">
        <v>971.4</v>
      </c>
      <c r="K411" s="371">
        <v>362.5</v>
      </c>
      <c r="L411" s="371">
        <v>151.6</v>
      </c>
      <c r="M411" s="371">
        <v>28.8</v>
      </c>
      <c r="N411" s="362">
        <f t="shared" si="117"/>
        <v>3085</v>
      </c>
      <c r="O411" s="345"/>
      <c r="P411" s="395"/>
      <c r="Q411" s="395" t="s">
        <v>4366</v>
      </c>
      <c r="R411" s="402" t="s">
        <v>355</v>
      </c>
      <c r="S411" s="371">
        <f t="shared" si="119"/>
        <v>2176</v>
      </c>
      <c r="T411" s="371">
        <v>2176</v>
      </c>
      <c r="U411" s="371">
        <v>1597</v>
      </c>
      <c r="V411" s="371"/>
      <c r="W411" s="371"/>
      <c r="X411" s="371">
        <f t="shared" si="120"/>
        <v>680.00000000000011</v>
      </c>
      <c r="Y411" s="371">
        <v>680.00000000000011</v>
      </c>
      <c r="Z411" s="371">
        <v>124.00000000000001</v>
      </c>
      <c r="AA411" s="371">
        <v>151.6</v>
      </c>
      <c r="AB411" s="371"/>
      <c r="AC411" s="371">
        <f t="shared" si="121"/>
        <v>2856</v>
      </c>
      <c r="AE411" s="395"/>
      <c r="AF411" s="395" t="s">
        <v>4366</v>
      </c>
      <c r="AG411" s="402" t="s">
        <v>355</v>
      </c>
      <c r="AH411" s="371">
        <f t="shared" si="122"/>
        <v>2856</v>
      </c>
      <c r="AI411" s="368">
        <f t="shared" si="123"/>
        <v>2176</v>
      </c>
      <c r="AJ411" s="368">
        <f t="shared" si="124"/>
        <v>680.00000000000011</v>
      </c>
      <c r="AK411" s="368">
        <f t="shared" si="125"/>
        <v>3085</v>
      </c>
      <c r="AL411" s="368">
        <f t="shared" si="126"/>
        <v>2084.8000000000002</v>
      </c>
      <c r="AM411" s="371">
        <f t="shared" si="127"/>
        <v>1000.1999999999999</v>
      </c>
      <c r="AN411" s="368">
        <f t="shared" si="128"/>
        <v>229</v>
      </c>
      <c r="AO411" s="368">
        <f t="shared" si="128"/>
        <v>-91.199999999999818</v>
      </c>
      <c r="AP411" s="368">
        <f t="shared" si="128"/>
        <v>320.19999999999982</v>
      </c>
      <c r="AQ411" s="360">
        <f t="shared" si="129"/>
        <v>34.200000000000003</v>
      </c>
      <c r="AR411" s="372">
        <f t="shared" si="118"/>
        <v>2119</v>
      </c>
    </row>
    <row r="412" spans="1:44" ht="31.5" x14ac:dyDescent="0.25">
      <c r="A412" s="395"/>
      <c r="B412" s="395" t="s">
        <v>4366</v>
      </c>
      <c r="C412" s="402" t="s">
        <v>356</v>
      </c>
      <c r="D412" s="362">
        <f t="shared" si="115"/>
        <v>2084.8000000000002</v>
      </c>
      <c r="E412" s="367">
        <v>2084.8000000000002</v>
      </c>
      <c r="F412" s="371">
        <v>1708.9</v>
      </c>
      <c r="G412" s="367"/>
      <c r="H412" s="371"/>
      <c r="I412" s="362">
        <f t="shared" si="116"/>
        <v>1000.1999999999999</v>
      </c>
      <c r="J412" s="371">
        <v>971.4</v>
      </c>
      <c r="K412" s="371">
        <v>362.5</v>
      </c>
      <c r="L412" s="371">
        <v>151.6</v>
      </c>
      <c r="M412" s="371">
        <v>28.8</v>
      </c>
      <c r="N412" s="362">
        <f t="shared" si="117"/>
        <v>3085</v>
      </c>
      <c r="O412" s="345"/>
      <c r="P412" s="395"/>
      <c r="Q412" s="395" t="s">
        <v>4366</v>
      </c>
      <c r="R412" s="402" t="s">
        <v>356</v>
      </c>
      <c r="S412" s="371">
        <f t="shared" si="119"/>
        <v>1553.6000000000001</v>
      </c>
      <c r="T412" s="371">
        <v>1553.6000000000001</v>
      </c>
      <c r="U412" s="371">
        <v>1140.3</v>
      </c>
      <c r="V412" s="371"/>
      <c r="W412" s="371"/>
      <c r="X412" s="371">
        <f t="shared" si="120"/>
        <v>614.30000000000007</v>
      </c>
      <c r="Y412" s="371">
        <v>614.30000000000007</v>
      </c>
      <c r="Z412" s="371">
        <v>88.5</v>
      </c>
      <c r="AA412" s="371">
        <v>131.5</v>
      </c>
      <c r="AB412" s="371"/>
      <c r="AC412" s="371">
        <f t="shared" si="121"/>
        <v>2167.9</v>
      </c>
      <c r="AE412" s="395"/>
      <c r="AF412" s="395" t="s">
        <v>4366</v>
      </c>
      <c r="AG412" s="402" t="s">
        <v>356</v>
      </c>
      <c r="AH412" s="371">
        <f t="shared" si="122"/>
        <v>2167.9</v>
      </c>
      <c r="AI412" s="368">
        <f t="shared" si="123"/>
        <v>1553.6000000000001</v>
      </c>
      <c r="AJ412" s="368">
        <f t="shared" si="124"/>
        <v>614.30000000000007</v>
      </c>
      <c r="AK412" s="368">
        <f t="shared" si="125"/>
        <v>3085</v>
      </c>
      <c r="AL412" s="368">
        <f t="shared" si="126"/>
        <v>2084.8000000000002</v>
      </c>
      <c r="AM412" s="371">
        <f t="shared" si="127"/>
        <v>1000.1999999999999</v>
      </c>
      <c r="AN412" s="368">
        <f t="shared" si="128"/>
        <v>917.09999999999991</v>
      </c>
      <c r="AO412" s="368">
        <f t="shared" si="128"/>
        <v>531.20000000000005</v>
      </c>
      <c r="AP412" s="368">
        <f t="shared" si="128"/>
        <v>385.89999999999986</v>
      </c>
      <c r="AQ412" s="360">
        <f t="shared" si="129"/>
        <v>34.200000000000003</v>
      </c>
      <c r="AR412" s="372">
        <f t="shared" si="118"/>
        <v>2119</v>
      </c>
    </row>
    <row r="413" spans="1:44" ht="31.5" x14ac:dyDescent="0.25">
      <c r="A413" s="395"/>
      <c r="B413" s="395" t="s">
        <v>4366</v>
      </c>
      <c r="C413" s="402" t="s">
        <v>357</v>
      </c>
      <c r="D413" s="362">
        <f t="shared" si="115"/>
        <v>1622.7</v>
      </c>
      <c r="E413" s="367">
        <v>1622.7</v>
      </c>
      <c r="F413" s="371">
        <v>1330.2</v>
      </c>
      <c r="G413" s="367"/>
      <c r="H413" s="371"/>
      <c r="I413" s="362">
        <f t="shared" si="116"/>
        <v>1417.9</v>
      </c>
      <c r="J413" s="371">
        <v>909.10000000000014</v>
      </c>
      <c r="K413" s="371">
        <v>310.59999999999997</v>
      </c>
      <c r="L413" s="371">
        <v>151.6</v>
      </c>
      <c r="M413" s="371">
        <v>508.8</v>
      </c>
      <c r="N413" s="362">
        <f t="shared" si="117"/>
        <v>3040.6000000000004</v>
      </c>
      <c r="O413" s="345"/>
      <c r="P413" s="395"/>
      <c r="Q413" s="395" t="s">
        <v>4366</v>
      </c>
      <c r="R413" s="402" t="s">
        <v>357</v>
      </c>
      <c r="S413" s="371">
        <f t="shared" si="119"/>
        <v>1525.7</v>
      </c>
      <c r="T413" s="371">
        <v>1525.7</v>
      </c>
      <c r="U413" s="371">
        <v>1119.8000000000002</v>
      </c>
      <c r="V413" s="371"/>
      <c r="W413" s="371"/>
      <c r="X413" s="371">
        <f t="shared" si="120"/>
        <v>540.30000000000007</v>
      </c>
      <c r="Y413" s="371">
        <v>540.30000000000007</v>
      </c>
      <c r="Z413" s="371">
        <v>86.9</v>
      </c>
      <c r="AA413" s="371">
        <v>59.6</v>
      </c>
      <c r="AB413" s="371"/>
      <c r="AC413" s="371">
        <f t="shared" si="121"/>
        <v>2066</v>
      </c>
      <c r="AE413" s="395"/>
      <c r="AF413" s="395" t="s">
        <v>4366</v>
      </c>
      <c r="AG413" s="402" t="s">
        <v>357</v>
      </c>
      <c r="AH413" s="371">
        <f t="shared" si="122"/>
        <v>2066</v>
      </c>
      <c r="AI413" s="368">
        <f t="shared" si="123"/>
        <v>1525.7</v>
      </c>
      <c r="AJ413" s="368">
        <f t="shared" si="124"/>
        <v>540.30000000000007</v>
      </c>
      <c r="AK413" s="368">
        <f t="shared" si="125"/>
        <v>3040.6000000000004</v>
      </c>
      <c r="AL413" s="368">
        <f t="shared" si="126"/>
        <v>1622.7</v>
      </c>
      <c r="AM413" s="371">
        <f t="shared" si="127"/>
        <v>1417.9</v>
      </c>
      <c r="AN413" s="368">
        <f t="shared" si="128"/>
        <v>974.60000000000036</v>
      </c>
      <c r="AO413" s="368">
        <f t="shared" si="128"/>
        <v>97</v>
      </c>
      <c r="AP413" s="368">
        <f t="shared" si="128"/>
        <v>877.6</v>
      </c>
      <c r="AQ413" s="360">
        <f t="shared" si="129"/>
        <v>26.6</v>
      </c>
      <c r="AR413" s="372">
        <f t="shared" si="118"/>
        <v>1649.3</v>
      </c>
    </row>
    <row r="414" spans="1:44" ht="31.5" x14ac:dyDescent="0.25">
      <c r="A414" s="395"/>
      <c r="B414" s="395" t="s">
        <v>4366</v>
      </c>
      <c r="C414" s="402" t="s">
        <v>358</v>
      </c>
      <c r="D414" s="362">
        <f t="shared" si="115"/>
        <v>1575.6</v>
      </c>
      <c r="E414" s="367">
        <v>1575.6</v>
      </c>
      <c r="F414" s="371">
        <v>1291.5</v>
      </c>
      <c r="G414" s="367"/>
      <c r="H414" s="371"/>
      <c r="I414" s="362">
        <f t="shared" si="116"/>
        <v>950.90000000000009</v>
      </c>
      <c r="J414" s="371">
        <v>872.10000000000014</v>
      </c>
      <c r="K414" s="371">
        <v>279.7</v>
      </c>
      <c r="L414" s="371">
        <v>151.6</v>
      </c>
      <c r="M414" s="371">
        <v>78.8</v>
      </c>
      <c r="N414" s="362">
        <f t="shared" si="117"/>
        <v>2526.5</v>
      </c>
      <c r="O414" s="345"/>
      <c r="P414" s="395"/>
      <c r="Q414" s="395" t="s">
        <v>4366</v>
      </c>
      <c r="R414" s="402" t="s">
        <v>358</v>
      </c>
      <c r="S414" s="371">
        <f t="shared" si="119"/>
        <v>1469.3</v>
      </c>
      <c r="T414" s="371">
        <v>1469.3</v>
      </c>
      <c r="U414" s="371">
        <v>1078.4000000000001</v>
      </c>
      <c r="V414" s="371"/>
      <c r="W414" s="371"/>
      <c r="X414" s="371">
        <f t="shared" si="120"/>
        <v>599.6</v>
      </c>
      <c r="Y414" s="371">
        <v>599.6</v>
      </c>
      <c r="Z414" s="371">
        <v>83.7</v>
      </c>
      <c r="AA414" s="371">
        <v>123</v>
      </c>
      <c r="AB414" s="371"/>
      <c r="AC414" s="371">
        <f t="shared" si="121"/>
        <v>2068.9</v>
      </c>
      <c r="AE414" s="395"/>
      <c r="AF414" s="395" t="s">
        <v>4366</v>
      </c>
      <c r="AG414" s="402" t="s">
        <v>358</v>
      </c>
      <c r="AH414" s="371">
        <f t="shared" si="122"/>
        <v>2068.9</v>
      </c>
      <c r="AI414" s="368">
        <f t="shared" si="123"/>
        <v>1469.3</v>
      </c>
      <c r="AJ414" s="368">
        <f t="shared" si="124"/>
        <v>599.6</v>
      </c>
      <c r="AK414" s="368">
        <f t="shared" si="125"/>
        <v>2526.5</v>
      </c>
      <c r="AL414" s="368">
        <f t="shared" si="126"/>
        <v>1575.6</v>
      </c>
      <c r="AM414" s="371">
        <f t="shared" si="127"/>
        <v>950.90000000000009</v>
      </c>
      <c r="AN414" s="368">
        <f t="shared" si="128"/>
        <v>457.59999999999991</v>
      </c>
      <c r="AO414" s="368">
        <f t="shared" si="128"/>
        <v>106.29999999999995</v>
      </c>
      <c r="AP414" s="368">
        <f t="shared" si="128"/>
        <v>351.30000000000007</v>
      </c>
      <c r="AQ414" s="360">
        <f t="shared" si="129"/>
        <v>25.8</v>
      </c>
      <c r="AR414" s="372">
        <f t="shared" si="118"/>
        <v>1601.3999999999999</v>
      </c>
    </row>
    <row r="415" spans="1:44" ht="31.5" x14ac:dyDescent="0.25">
      <c r="A415" s="395"/>
      <c r="B415" s="395" t="s">
        <v>4366</v>
      </c>
      <c r="C415" s="402" t="s">
        <v>359</v>
      </c>
      <c r="D415" s="362">
        <f t="shared" si="115"/>
        <v>2108.6</v>
      </c>
      <c r="E415" s="367">
        <v>2108.6</v>
      </c>
      <c r="F415" s="371">
        <v>1728.4</v>
      </c>
      <c r="G415" s="367"/>
      <c r="H415" s="371"/>
      <c r="I415" s="362">
        <f t="shared" si="116"/>
        <v>1018.9</v>
      </c>
      <c r="J415" s="371">
        <v>990.1</v>
      </c>
      <c r="K415" s="371">
        <v>378.1</v>
      </c>
      <c r="L415" s="371">
        <v>151.6</v>
      </c>
      <c r="M415" s="371">
        <v>28.8</v>
      </c>
      <c r="N415" s="362">
        <f t="shared" si="117"/>
        <v>3127.5</v>
      </c>
      <c r="O415" s="345"/>
      <c r="P415" s="395"/>
      <c r="Q415" s="395" t="s">
        <v>4366</v>
      </c>
      <c r="R415" s="402" t="s">
        <v>359</v>
      </c>
      <c r="S415" s="371">
        <f t="shared" si="119"/>
        <v>1610</v>
      </c>
      <c r="T415" s="371">
        <v>1610</v>
      </c>
      <c r="U415" s="371">
        <v>1181.7</v>
      </c>
      <c r="V415" s="371"/>
      <c r="W415" s="371"/>
      <c r="X415" s="371">
        <f t="shared" si="120"/>
        <v>647</v>
      </c>
      <c r="Y415" s="371">
        <v>647</v>
      </c>
      <c r="Z415" s="371">
        <v>91.800000000000011</v>
      </c>
      <c r="AA415" s="371">
        <v>160</v>
      </c>
      <c r="AB415" s="371"/>
      <c r="AC415" s="371">
        <f t="shared" si="121"/>
        <v>2257</v>
      </c>
      <c r="AE415" s="395"/>
      <c r="AF415" s="395" t="s">
        <v>4366</v>
      </c>
      <c r="AG415" s="402" t="s">
        <v>359</v>
      </c>
      <c r="AH415" s="371">
        <f t="shared" si="122"/>
        <v>2257</v>
      </c>
      <c r="AI415" s="368">
        <f t="shared" si="123"/>
        <v>1610</v>
      </c>
      <c r="AJ415" s="368">
        <f t="shared" si="124"/>
        <v>647</v>
      </c>
      <c r="AK415" s="368">
        <f t="shared" si="125"/>
        <v>3127.5</v>
      </c>
      <c r="AL415" s="368">
        <f t="shared" si="126"/>
        <v>2108.6</v>
      </c>
      <c r="AM415" s="371">
        <f t="shared" si="127"/>
        <v>1018.9</v>
      </c>
      <c r="AN415" s="368">
        <f t="shared" si="128"/>
        <v>870.5</v>
      </c>
      <c r="AO415" s="368">
        <f t="shared" si="128"/>
        <v>498.59999999999991</v>
      </c>
      <c r="AP415" s="368">
        <f t="shared" si="128"/>
        <v>371.9</v>
      </c>
      <c r="AQ415" s="360">
        <f t="shared" si="129"/>
        <v>34.6</v>
      </c>
      <c r="AR415" s="372">
        <f t="shared" si="118"/>
        <v>2143.1999999999998</v>
      </c>
    </row>
    <row r="416" spans="1:44" ht="31.5" x14ac:dyDescent="0.25">
      <c r="A416" s="395"/>
      <c r="B416" s="395" t="s">
        <v>4366</v>
      </c>
      <c r="C416" s="402" t="s">
        <v>360</v>
      </c>
      <c r="D416" s="362">
        <f t="shared" si="115"/>
        <v>6030.6</v>
      </c>
      <c r="E416" s="367">
        <v>6030.6</v>
      </c>
      <c r="F416" s="371">
        <v>4943.3</v>
      </c>
      <c r="G416" s="367"/>
      <c r="H416" s="371"/>
      <c r="I416" s="362">
        <f t="shared" si="116"/>
        <v>1793.4</v>
      </c>
      <c r="J416" s="371">
        <v>1666.2</v>
      </c>
      <c r="K416" s="371">
        <v>941.4</v>
      </c>
      <c r="L416" s="371">
        <v>151.6</v>
      </c>
      <c r="M416" s="371">
        <v>127.2</v>
      </c>
      <c r="N416" s="362">
        <f t="shared" si="117"/>
        <v>7824</v>
      </c>
      <c r="O416" s="345"/>
      <c r="P416" s="395"/>
      <c r="Q416" s="395" t="s">
        <v>4366</v>
      </c>
      <c r="R416" s="402" t="s">
        <v>360</v>
      </c>
      <c r="S416" s="371">
        <f t="shared" si="119"/>
        <v>4379.7</v>
      </c>
      <c r="T416" s="371">
        <v>4379.7</v>
      </c>
      <c r="U416" s="371">
        <v>3214.5000000000005</v>
      </c>
      <c r="V416" s="371"/>
      <c r="W416" s="371"/>
      <c r="X416" s="371">
        <f t="shared" si="120"/>
        <v>835.40000000000009</v>
      </c>
      <c r="Y416" s="371">
        <v>835.40000000000009</v>
      </c>
      <c r="Z416" s="371">
        <v>249.5</v>
      </c>
      <c r="AA416" s="371">
        <v>145.69999999999999</v>
      </c>
      <c r="AB416" s="371"/>
      <c r="AC416" s="371">
        <f t="shared" si="121"/>
        <v>5215.1000000000004</v>
      </c>
      <c r="AE416" s="395"/>
      <c r="AF416" s="395" t="s">
        <v>4366</v>
      </c>
      <c r="AG416" s="402" t="s">
        <v>360</v>
      </c>
      <c r="AH416" s="371">
        <f t="shared" si="122"/>
        <v>5215.1000000000004</v>
      </c>
      <c r="AI416" s="368">
        <f t="shared" si="123"/>
        <v>4379.7</v>
      </c>
      <c r="AJ416" s="368">
        <f t="shared" si="124"/>
        <v>835.40000000000009</v>
      </c>
      <c r="AK416" s="368">
        <f t="shared" si="125"/>
        <v>7824</v>
      </c>
      <c r="AL416" s="368">
        <f t="shared" si="126"/>
        <v>6030.6</v>
      </c>
      <c r="AM416" s="371">
        <f t="shared" si="127"/>
        <v>1793.4</v>
      </c>
      <c r="AN416" s="368">
        <f t="shared" si="128"/>
        <v>2608.8999999999996</v>
      </c>
      <c r="AO416" s="368">
        <f t="shared" si="128"/>
        <v>1650.9000000000005</v>
      </c>
      <c r="AP416" s="368">
        <f t="shared" si="128"/>
        <v>958</v>
      </c>
      <c r="AQ416" s="360">
        <f t="shared" si="129"/>
        <v>98.9</v>
      </c>
      <c r="AR416" s="372">
        <f t="shared" si="118"/>
        <v>6129.5</v>
      </c>
    </row>
    <row r="417" spans="1:44" ht="31.5" x14ac:dyDescent="0.25">
      <c r="A417" s="395"/>
      <c r="B417" s="395" t="s">
        <v>4366</v>
      </c>
      <c r="C417" s="402" t="s">
        <v>361</v>
      </c>
      <c r="D417" s="362">
        <f t="shared" si="115"/>
        <v>2108.6</v>
      </c>
      <c r="E417" s="367">
        <v>2108.6</v>
      </c>
      <c r="F417" s="371">
        <v>1728.4</v>
      </c>
      <c r="G417" s="367"/>
      <c r="H417" s="371"/>
      <c r="I417" s="362">
        <f t="shared" si="116"/>
        <v>1018.9</v>
      </c>
      <c r="J417" s="371">
        <v>990.1</v>
      </c>
      <c r="K417" s="371">
        <v>378.1</v>
      </c>
      <c r="L417" s="371">
        <v>151.6</v>
      </c>
      <c r="M417" s="371">
        <v>28.8</v>
      </c>
      <c r="N417" s="362">
        <f t="shared" si="117"/>
        <v>3127.5</v>
      </c>
      <c r="O417" s="345"/>
      <c r="P417" s="395"/>
      <c r="Q417" s="395" t="s">
        <v>4366</v>
      </c>
      <c r="R417" s="402" t="s">
        <v>361</v>
      </c>
      <c r="S417" s="371">
        <f t="shared" si="119"/>
        <v>1581.8</v>
      </c>
      <c r="T417" s="371">
        <v>1581.8</v>
      </c>
      <c r="U417" s="371">
        <v>1161</v>
      </c>
      <c r="V417" s="371"/>
      <c r="W417" s="371"/>
      <c r="X417" s="371">
        <f t="shared" si="120"/>
        <v>563.5</v>
      </c>
      <c r="Y417" s="371">
        <v>563.5</v>
      </c>
      <c r="Z417" s="371">
        <v>90.199999999999989</v>
      </c>
      <c r="AA417" s="371">
        <v>78.599999999999994</v>
      </c>
      <c r="AB417" s="371"/>
      <c r="AC417" s="371">
        <f t="shared" si="121"/>
        <v>2145.3000000000002</v>
      </c>
      <c r="AE417" s="395"/>
      <c r="AF417" s="395" t="s">
        <v>4366</v>
      </c>
      <c r="AG417" s="402" t="s">
        <v>361</v>
      </c>
      <c r="AH417" s="371">
        <f t="shared" si="122"/>
        <v>2145.3000000000002</v>
      </c>
      <c r="AI417" s="368">
        <f t="shared" si="123"/>
        <v>1581.8</v>
      </c>
      <c r="AJ417" s="368">
        <f t="shared" si="124"/>
        <v>563.5</v>
      </c>
      <c r="AK417" s="368">
        <f t="shared" si="125"/>
        <v>3127.5</v>
      </c>
      <c r="AL417" s="368">
        <f t="shared" si="126"/>
        <v>2108.6</v>
      </c>
      <c r="AM417" s="371">
        <f t="shared" si="127"/>
        <v>1018.9</v>
      </c>
      <c r="AN417" s="368">
        <f t="shared" si="128"/>
        <v>982.19999999999982</v>
      </c>
      <c r="AO417" s="368">
        <f t="shared" si="128"/>
        <v>526.79999999999995</v>
      </c>
      <c r="AP417" s="368">
        <f t="shared" si="128"/>
        <v>455.4</v>
      </c>
      <c r="AQ417" s="360">
        <f t="shared" si="129"/>
        <v>34.6</v>
      </c>
      <c r="AR417" s="372">
        <f t="shared" si="118"/>
        <v>2143.1999999999998</v>
      </c>
    </row>
    <row r="418" spans="1:44" ht="31.5" x14ac:dyDescent="0.25">
      <c r="A418" s="395"/>
      <c r="B418" s="395" t="s">
        <v>4366</v>
      </c>
      <c r="C418" s="402" t="s">
        <v>362</v>
      </c>
      <c r="D418" s="362">
        <f t="shared" si="115"/>
        <v>2108.6</v>
      </c>
      <c r="E418" s="367">
        <v>2108.6</v>
      </c>
      <c r="F418" s="371">
        <v>1728.4</v>
      </c>
      <c r="G418" s="367"/>
      <c r="H418" s="371"/>
      <c r="I418" s="362">
        <f t="shared" si="116"/>
        <v>1018.9</v>
      </c>
      <c r="J418" s="371">
        <v>990.1</v>
      </c>
      <c r="K418" s="371">
        <v>378.1</v>
      </c>
      <c r="L418" s="371">
        <v>151.6</v>
      </c>
      <c r="M418" s="371">
        <v>28.8</v>
      </c>
      <c r="N418" s="362">
        <f t="shared" si="117"/>
        <v>3127.5</v>
      </c>
      <c r="O418" s="345"/>
      <c r="P418" s="395"/>
      <c r="Q418" s="395" t="s">
        <v>4366</v>
      </c>
      <c r="R418" s="402" t="s">
        <v>362</v>
      </c>
      <c r="S418" s="371">
        <f t="shared" si="119"/>
        <v>1581.8</v>
      </c>
      <c r="T418" s="371">
        <v>1581.8</v>
      </c>
      <c r="U418" s="371">
        <v>1161</v>
      </c>
      <c r="V418" s="371"/>
      <c r="W418" s="371"/>
      <c r="X418" s="371">
        <f t="shared" si="120"/>
        <v>607.9</v>
      </c>
      <c r="Y418" s="371">
        <v>607.9</v>
      </c>
      <c r="Z418" s="371">
        <v>90.199999999999989</v>
      </c>
      <c r="AA418" s="371">
        <v>123</v>
      </c>
      <c r="AB418" s="371"/>
      <c r="AC418" s="371">
        <f t="shared" si="121"/>
        <v>2189.6999999999998</v>
      </c>
      <c r="AE418" s="395"/>
      <c r="AF418" s="395" t="s">
        <v>4366</v>
      </c>
      <c r="AG418" s="402" t="s">
        <v>362</v>
      </c>
      <c r="AH418" s="371">
        <f t="shared" si="122"/>
        <v>2189.6999999999998</v>
      </c>
      <c r="AI418" s="368">
        <f t="shared" si="123"/>
        <v>1581.8</v>
      </c>
      <c r="AJ418" s="368">
        <f t="shared" si="124"/>
        <v>607.9</v>
      </c>
      <c r="AK418" s="368">
        <f t="shared" si="125"/>
        <v>3127.5</v>
      </c>
      <c r="AL418" s="368">
        <f t="shared" si="126"/>
        <v>2108.6</v>
      </c>
      <c r="AM418" s="371">
        <f t="shared" si="127"/>
        <v>1018.9</v>
      </c>
      <c r="AN418" s="368">
        <f t="shared" si="128"/>
        <v>937.80000000000018</v>
      </c>
      <c r="AO418" s="368">
        <f t="shared" si="128"/>
        <v>526.79999999999995</v>
      </c>
      <c r="AP418" s="368">
        <f t="shared" si="128"/>
        <v>411</v>
      </c>
      <c r="AQ418" s="360">
        <f t="shared" si="129"/>
        <v>34.6</v>
      </c>
      <c r="AR418" s="372">
        <f t="shared" si="118"/>
        <v>2143.1999999999998</v>
      </c>
    </row>
    <row r="419" spans="1:44" ht="31.5" x14ac:dyDescent="0.25">
      <c r="A419" s="395"/>
      <c r="B419" s="395" t="s">
        <v>4366</v>
      </c>
      <c r="C419" s="402" t="s">
        <v>363</v>
      </c>
      <c r="D419" s="362">
        <f t="shared" si="115"/>
        <v>1622.7</v>
      </c>
      <c r="E419" s="367">
        <v>1622.7</v>
      </c>
      <c r="F419" s="371">
        <v>1330.2</v>
      </c>
      <c r="G419" s="367"/>
      <c r="H419" s="371"/>
      <c r="I419" s="362">
        <f t="shared" si="116"/>
        <v>938</v>
      </c>
      <c r="J419" s="371">
        <v>909.2</v>
      </c>
      <c r="K419" s="371">
        <v>310.7</v>
      </c>
      <c r="L419" s="371">
        <v>151.6</v>
      </c>
      <c r="M419" s="371">
        <v>28.8</v>
      </c>
      <c r="N419" s="362">
        <f t="shared" si="117"/>
        <v>2560.6999999999998</v>
      </c>
      <c r="O419" s="345"/>
      <c r="P419" s="395"/>
      <c r="Q419" s="395" t="s">
        <v>4366</v>
      </c>
      <c r="R419" s="402" t="s">
        <v>363</v>
      </c>
      <c r="S419" s="371">
        <f t="shared" si="119"/>
        <v>1525.7</v>
      </c>
      <c r="T419" s="371">
        <v>1525.7</v>
      </c>
      <c r="U419" s="371">
        <v>1119.8000000000002</v>
      </c>
      <c r="V419" s="371"/>
      <c r="W419" s="371"/>
      <c r="X419" s="371">
        <f t="shared" si="120"/>
        <v>589.4</v>
      </c>
      <c r="Y419" s="371">
        <v>589.4</v>
      </c>
      <c r="Z419" s="371">
        <v>86.9</v>
      </c>
      <c r="AA419" s="371">
        <v>108.7</v>
      </c>
      <c r="AB419" s="371"/>
      <c r="AC419" s="371">
        <f t="shared" si="121"/>
        <v>2115.1</v>
      </c>
      <c r="AE419" s="395"/>
      <c r="AF419" s="395" t="s">
        <v>4366</v>
      </c>
      <c r="AG419" s="402" t="s">
        <v>363</v>
      </c>
      <c r="AH419" s="371">
        <f t="shared" si="122"/>
        <v>2115.1</v>
      </c>
      <c r="AI419" s="368">
        <f t="shared" si="123"/>
        <v>1525.7</v>
      </c>
      <c r="AJ419" s="368">
        <f t="shared" si="124"/>
        <v>589.4</v>
      </c>
      <c r="AK419" s="368">
        <f t="shared" si="125"/>
        <v>2560.6999999999998</v>
      </c>
      <c r="AL419" s="368">
        <f t="shared" si="126"/>
        <v>1622.7</v>
      </c>
      <c r="AM419" s="371">
        <f t="shared" si="127"/>
        <v>938</v>
      </c>
      <c r="AN419" s="368">
        <f t="shared" si="128"/>
        <v>445.59999999999991</v>
      </c>
      <c r="AO419" s="368">
        <f t="shared" si="128"/>
        <v>97</v>
      </c>
      <c r="AP419" s="368">
        <f t="shared" si="128"/>
        <v>348.6</v>
      </c>
      <c r="AQ419" s="360">
        <f t="shared" si="129"/>
        <v>26.6</v>
      </c>
      <c r="AR419" s="372">
        <f t="shared" si="118"/>
        <v>1649.3</v>
      </c>
    </row>
    <row r="420" spans="1:44" ht="31.5" x14ac:dyDescent="0.25">
      <c r="A420" s="395"/>
      <c r="B420" s="395" t="s">
        <v>4366</v>
      </c>
      <c r="C420" s="402" t="s">
        <v>364</v>
      </c>
      <c r="D420" s="362">
        <f t="shared" si="115"/>
        <v>2641.5</v>
      </c>
      <c r="E420" s="367">
        <v>2641.5</v>
      </c>
      <c r="F420" s="371">
        <v>2165.1999999999998</v>
      </c>
      <c r="G420" s="367"/>
      <c r="H420" s="371"/>
      <c r="I420" s="362">
        <f t="shared" si="116"/>
        <v>1136.9999999999998</v>
      </c>
      <c r="J420" s="371">
        <v>1108.1999999999998</v>
      </c>
      <c r="K420" s="371">
        <v>476.5</v>
      </c>
      <c r="L420" s="371">
        <v>151.6</v>
      </c>
      <c r="M420" s="371">
        <v>28.8</v>
      </c>
      <c r="N420" s="362">
        <f t="shared" si="117"/>
        <v>3778.5</v>
      </c>
      <c r="O420" s="345"/>
      <c r="P420" s="395"/>
      <c r="Q420" s="395" t="s">
        <v>4366</v>
      </c>
      <c r="R420" s="402" t="s">
        <v>364</v>
      </c>
      <c r="S420" s="371">
        <f t="shared" si="119"/>
        <v>2005.3999999999999</v>
      </c>
      <c r="T420" s="371">
        <v>2005.3999999999999</v>
      </c>
      <c r="U420" s="371">
        <v>1471.9</v>
      </c>
      <c r="V420" s="371"/>
      <c r="W420" s="371"/>
      <c r="X420" s="371">
        <f t="shared" si="120"/>
        <v>675.4</v>
      </c>
      <c r="Y420" s="371">
        <v>675.4</v>
      </c>
      <c r="Z420" s="371">
        <v>114.29999999999998</v>
      </c>
      <c r="AA420" s="371">
        <v>159.5</v>
      </c>
      <c r="AB420" s="371"/>
      <c r="AC420" s="371">
        <f t="shared" si="121"/>
        <v>2680.7999999999997</v>
      </c>
      <c r="AE420" s="395"/>
      <c r="AF420" s="395" t="s">
        <v>4366</v>
      </c>
      <c r="AG420" s="402" t="s">
        <v>364</v>
      </c>
      <c r="AH420" s="371">
        <f t="shared" si="122"/>
        <v>2680.7999999999997</v>
      </c>
      <c r="AI420" s="368">
        <f t="shared" si="123"/>
        <v>2005.3999999999999</v>
      </c>
      <c r="AJ420" s="368">
        <f t="shared" si="124"/>
        <v>675.4</v>
      </c>
      <c r="AK420" s="368">
        <f t="shared" si="125"/>
        <v>3778.5</v>
      </c>
      <c r="AL420" s="368">
        <f t="shared" si="126"/>
        <v>2641.5</v>
      </c>
      <c r="AM420" s="371">
        <f t="shared" si="127"/>
        <v>1136.9999999999998</v>
      </c>
      <c r="AN420" s="368">
        <f t="shared" si="128"/>
        <v>1097.7000000000003</v>
      </c>
      <c r="AO420" s="368">
        <f t="shared" si="128"/>
        <v>636.10000000000014</v>
      </c>
      <c r="AP420" s="368">
        <f t="shared" si="128"/>
        <v>461.5999999999998</v>
      </c>
      <c r="AQ420" s="360">
        <f t="shared" si="129"/>
        <v>43.3</v>
      </c>
      <c r="AR420" s="372">
        <f t="shared" si="118"/>
        <v>2684.8</v>
      </c>
    </row>
    <row r="421" spans="1:44" ht="31.5" x14ac:dyDescent="0.25">
      <c r="A421" s="395"/>
      <c r="B421" s="395" t="s">
        <v>4366</v>
      </c>
      <c r="C421" s="402" t="s">
        <v>365</v>
      </c>
      <c r="D421" s="362">
        <f t="shared" si="115"/>
        <v>1184.5999999999999</v>
      </c>
      <c r="E421" s="367">
        <v>1184.5999999999999</v>
      </c>
      <c r="F421" s="371">
        <v>971</v>
      </c>
      <c r="G421" s="367"/>
      <c r="H421" s="371"/>
      <c r="I421" s="362">
        <f t="shared" si="116"/>
        <v>894.69999999999993</v>
      </c>
      <c r="J421" s="371">
        <v>865.9</v>
      </c>
      <c r="K421" s="371">
        <v>274.5</v>
      </c>
      <c r="L421" s="371">
        <v>151.6</v>
      </c>
      <c r="M421" s="371">
        <v>28.8</v>
      </c>
      <c r="N421" s="362">
        <f t="shared" si="117"/>
        <v>2079.2999999999997</v>
      </c>
      <c r="O421" s="345"/>
      <c r="P421" s="395"/>
      <c r="Q421" s="395" t="s">
        <v>4366</v>
      </c>
      <c r="R421" s="402" t="s">
        <v>365</v>
      </c>
      <c r="S421" s="371">
        <f t="shared" si="119"/>
        <v>1553.6000000000001</v>
      </c>
      <c r="T421" s="371">
        <v>1553.6000000000001</v>
      </c>
      <c r="U421" s="371">
        <v>1140.3</v>
      </c>
      <c r="V421" s="371"/>
      <c r="W421" s="371"/>
      <c r="X421" s="371">
        <f t="shared" si="120"/>
        <v>630.20000000000005</v>
      </c>
      <c r="Y421" s="371">
        <v>630.20000000000005</v>
      </c>
      <c r="Z421" s="371">
        <v>88.5</v>
      </c>
      <c r="AA421" s="371">
        <v>147.4</v>
      </c>
      <c r="AB421" s="371"/>
      <c r="AC421" s="371">
        <f t="shared" si="121"/>
        <v>2183.8000000000002</v>
      </c>
      <c r="AE421" s="395"/>
      <c r="AF421" s="395" t="s">
        <v>4366</v>
      </c>
      <c r="AG421" s="402" t="s">
        <v>365</v>
      </c>
      <c r="AH421" s="371">
        <f t="shared" si="122"/>
        <v>2183.8000000000002</v>
      </c>
      <c r="AI421" s="368">
        <f t="shared" si="123"/>
        <v>1553.6000000000001</v>
      </c>
      <c r="AJ421" s="368">
        <f t="shared" si="124"/>
        <v>630.20000000000005</v>
      </c>
      <c r="AK421" s="368">
        <f t="shared" si="125"/>
        <v>2079.2999999999997</v>
      </c>
      <c r="AL421" s="368">
        <f t="shared" si="126"/>
        <v>1184.5999999999999</v>
      </c>
      <c r="AM421" s="371">
        <f t="shared" si="127"/>
        <v>894.69999999999993</v>
      </c>
      <c r="AN421" s="368">
        <f t="shared" si="128"/>
        <v>-104.50000000000045</v>
      </c>
      <c r="AO421" s="368">
        <f t="shared" si="128"/>
        <v>-369.00000000000023</v>
      </c>
      <c r="AP421" s="368">
        <f t="shared" si="128"/>
        <v>264.49999999999989</v>
      </c>
      <c r="AQ421" s="360">
        <f t="shared" si="129"/>
        <v>19.399999999999999</v>
      </c>
      <c r="AR421" s="372">
        <f t="shared" si="118"/>
        <v>1204</v>
      </c>
    </row>
    <row r="422" spans="1:44" ht="31.5" x14ac:dyDescent="0.25">
      <c r="A422" s="395"/>
      <c r="B422" s="395" t="s">
        <v>4366</v>
      </c>
      <c r="C422" s="402" t="s">
        <v>366</v>
      </c>
      <c r="D422" s="362">
        <f t="shared" si="115"/>
        <v>1670.2</v>
      </c>
      <c r="E422" s="367">
        <v>1670.2</v>
      </c>
      <c r="F422" s="371">
        <v>1369</v>
      </c>
      <c r="G422" s="367"/>
      <c r="H422" s="371"/>
      <c r="I422" s="362">
        <f t="shared" si="116"/>
        <v>975.4</v>
      </c>
      <c r="J422" s="371">
        <v>946.6</v>
      </c>
      <c r="K422" s="371">
        <v>341.8</v>
      </c>
      <c r="L422" s="371">
        <v>151.6</v>
      </c>
      <c r="M422" s="371">
        <v>28.8</v>
      </c>
      <c r="N422" s="362">
        <f t="shared" si="117"/>
        <v>2645.6</v>
      </c>
      <c r="O422" s="345"/>
      <c r="P422" s="395"/>
      <c r="Q422" s="395" t="s">
        <v>4366</v>
      </c>
      <c r="R422" s="402" t="s">
        <v>366</v>
      </c>
      <c r="S422" s="371">
        <f t="shared" si="119"/>
        <v>1610</v>
      </c>
      <c r="T422" s="371">
        <v>1610</v>
      </c>
      <c r="U422" s="371">
        <v>1181.7</v>
      </c>
      <c r="V422" s="371"/>
      <c r="W422" s="371"/>
      <c r="X422" s="371">
        <f t="shared" si="120"/>
        <v>648.5</v>
      </c>
      <c r="Y422" s="371">
        <v>648.5</v>
      </c>
      <c r="Z422" s="371">
        <v>91.800000000000011</v>
      </c>
      <c r="AA422" s="371">
        <v>161.5</v>
      </c>
      <c r="AB422" s="371"/>
      <c r="AC422" s="371">
        <f t="shared" si="121"/>
        <v>2258.5</v>
      </c>
      <c r="AE422" s="395"/>
      <c r="AF422" s="395" t="s">
        <v>4366</v>
      </c>
      <c r="AG422" s="402" t="s">
        <v>366</v>
      </c>
      <c r="AH422" s="371">
        <f t="shared" si="122"/>
        <v>2258.5</v>
      </c>
      <c r="AI422" s="368">
        <f t="shared" si="123"/>
        <v>1610</v>
      </c>
      <c r="AJ422" s="368">
        <f t="shared" si="124"/>
        <v>648.5</v>
      </c>
      <c r="AK422" s="368">
        <f t="shared" si="125"/>
        <v>2645.6</v>
      </c>
      <c r="AL422" s="368">
        <f t="shared" si="126"/>
        <v>1670.2</v>
      </c>
      <c r="AM422" s="371">
        <f t="shared" si="127"/>
        <v>975.4</v>
      </c>
      <c r="AN422" s="368">
        <f t="shared" si="128"/>
        <v>387.09999999999991</v>
      </c>
      <c r="AO422" s="368">
        <f t="shared" si="128"/>
        <v>60.200000000000045</v>
      </c>
      <c r="AP422" s="368">
        <f t="shared" si="128"/>
        <v>326.89999999999998</v>
      </c>
      <c r="AQ422" s="360">
        <f t="shared" si="129"/>
        <v>27.4</v>
      </c>
      <c r="AR422" s="372">
        <f t="shared" si="118"/>
        <v>1697.6000000000001</v>
      </c>
    </row>
    <row r="423" spans="1:44" ht="31.5" x14ac:dyDescent="0.25">
      <c r="A423" s="395"/>
      <c r="B423" s="395" t="s">
        <v>4366</v>
      </c>
      <c r="C423" s="402" t="s">
        <v>367</v>
      </c>
      <c r="D423" s="362">
        <f t="shared" si="115"/>
        <v>3079.9</v>
      </c>
      <c r="E423" s="367">
        <v>3079.9</v>
      </c>
      <c r="F423" s="371">
        <v>2524.6</v>
      </c>
      <c r="G423" s="367"/>
      <c r="H423" s="371"/>
      <c r="I423" s="362">
        <f t="shared" si="116"/>
        <v>1180.5999999999999</v>
      </c>
      <c r="J423" s="371">
        <v>1151.8</v>
      </c>
      <c r="K423" s="371">
        <v>512.79999999999995</v>
      </c>
      <c r="L423" s="371">
        <v>151.6</v>
      </c>
      <c r="M423" s="371">
        <v>28.8</v>
      </c>
      <c r="N423" s="362">
        <f t="shared" si="117"/>
        <v>4260.5</v>
      </c>
      <c r="O423" s="345"/>
      <c r="P423" s="395"/>
      <c r="Q423" s="395" t="s">
        <v>4366</v>
      </c>
      <c r="R423" s="402" t="s">
        <v>367</v>
      </c>
      <c r="S423" s="371">
        <f t="shared" si="119"/>
        <v>2288.3000000000002</v>
      </c>
      <c r="T423" s="371">
        <v>2288.3000000000002</v>
      </c>
      <c r="U423" s="371">
        <v>1679.4999999999998</v>
      </c>
      <c r="V423" s="371"/>
      <c r="W423" s="371"/>
      <c r="X423" s="371">
        <f t="shared" si="120"/>
        <v>667</v>
      </c>
      <c r="Y423" s="371">
        <v>667</v>
      </c>
      <c r="Z423" s="371">
        <v>130.4</v>
      </c>
      <c r="AA423" s="371">
        <v>130.4</v>
      </c>
      <c r="AB423" s="371"/>
      <c r="AC423" s="371">
        <f t="shared" si="121"/>
        <v>2955.3</v>
      </c>
      <c r="AE423" s="395"/>
      <c r="AF423" s="395" t="s">
        <v>4366</v>
      </c>
      <c r="AG423" s="402" t="s">
        <v>367</v>
      </c>
      <c r="AH423" s="371">
        <f t="shared" si="122"/>
        <v>2955.3</v>
      </c>
      <c r="AI423" s="368">
        <f t="shared" si="123"/>
        <v>2288.3000000000002</v>
      </c>
      <c r="AJ423" s="368">
        <f t="shared" si="124"/>
        <v>667</v>
      </c>
      <c r="AK423" s="368">
        <f t="shared" si="125"/>
        <v>4260.5</v>
      </c>
      <c r="AL423" s="368">
        <f t="shared" si="126"/>
        <v>3079.9</v>
      </c>
      <c r="AM423" s="371">
        <f t="shared" si="127"/>
        <v>1180.5999999999999</v>
      </c>
      <c r="AN423" s="368">
        <f t="shared" si="128"/>
        <v>1305.1999999999998</v>
      </c>
      <c r="AO423" s="368">
        <f t="shared" si="128"/>
        <v>791.59999999999991</v>
      </c>
      <c r="AP423" s="368">
        <f t="shared" si="128"/>
        <v>513.59999999999991</v>
      </c>
      <c r="AQ423" s="360">
        <f t="shared" si="129"/>
        <v>50.5</v>
      </c>
      <c r="AR423" s="372">
        <f t="shared" si="118"/>
        <v>3130.4</v>
      </c>
    </row>
    <row r="424" spans="1:44" ht="31.5" x14ac:dyDescent="0.25">
      <c r="A424" s="395"/>
      <c r="B424" s="395" t="s">
        <v>4366</v>
      </c>
      <c r="C424" s="402" t="s">
        <v>368</v>
      </c>
      <c r="D424" s="362">
        <f t="shared" si="115"/>
        <v>1670.2</v>
      </c>
      <c r="E424" s="367">
        <v>1670.2</v>
      </c>
      <c r="F424" s="371">
        <v>1369</v>
      </c>
      <c r="G424" s="367"/>
      <c r="H424" s="371"/>
      <c r="I424" s="362">
        <f t="shared" si="116"/>
        <v>975.4</v>
      </c>
      <c r="J424" s="371">
        <v>946.6</v>
      </c>
      <c r="K424" s="371">
        <v>341.8</v>
      </c>
      <c r="L424" s="371">
        <v>151.6</v>
      </c>
      <c r="M424" s="371">
        <v>28.8</v>
      </c>
      <c r="N424" s="362">
        <f t="shared" si="117"/>
        <v>2645.6</v>
      </c>
      <c r="O424" s="345"/>
      <c r="P424" s="395"/>
      <c r="Q424" s="395" t="s">
        <v>4366</v>
      </c>
      <c r="R424" s="402" t="s">
        <v>368</v>
      </c>
      <c r="S424" s="371">
        <f t="shared" si="119"/>
        <v>2798.2</v>
      </c>
      <c r="T424" s="371">
        <v>2798.2</v>
      </c>
      <c r="U424" s="371">
        <v>2053.6999999999998</v>
      </c>
      <c r="V424" s="371"/>
      <c r="W424" s="371"/>
      <c r="X424" s="371">
        <f t="shared" si="120"/>
        <v>774.40000000000009</v>
      </c>
      <c r="Y424" s="371">
        <v>774.40000000000009</v>
      </c>
      <c r="Z424" s="371">
        <v>159.5</v>
      </c>
      <c r="AA424" s="371">
        <v>200.4</v>
      </c>
      <c r="AB424" s="371"/>
      <c r="AC424" s="371">
        <f t="shared" si="121"/>
        <v>3572.6</v>
      </c>
      <c r="AE424" s="395"/>
      <c r="AF424" s="395" t="s">
        <v>4366</v>
      </c>
      <c r="AG424" s="402" t="s">
        <v>368</v>
      </c>
      <c r="AH424" s="371">
        <f t="shared" si="122"/>
        <v>3572.6</v>
      </c>
      <c r="AI424" s="368">
        <f t="shared" si="123"/>
        <v>2798.2</v>
      </c>
      <c r="AJ424" s="368">
        <f t="shared" si="124"/>
        <v>774.40000000000009</v>
      </c>
      <c r="AK424" s="368">
        <f t="shared" si="125"/>
        <v>2645.6</v>
      </c>
      <c r="AL424" s="368">
        <f t="shared" si="126"/>
        <v>1670.2</v>
      </c>
      <c r="AM424" s="371">
        <f t="shared" si="127"/>
        <v>975.4</v>
      </c>
      <c r="AN424" s="368">
        <f t="shared" si="128"/>
        <v>-927</v>
      </c>
      <c r="AO424" s="368">
        <f t="shared" si="128"/>
        <v>-1127.9999999999998</v>
      </c>
      <c r="AP424" s="368">
        <f t="shared" si="128"/>
        <v>200.99999999999989</v>
      </c>
      <c r="AQ424" s="360">
        <f t="shared" si="129"/>
        <v>27.4</v>
      </c>
      <c r="AR424" s="372">
        <f t="shared" si="118"/>
        <v>1697.6000000000001</v>
      </c>
    </row>
    <row r="425" spans="1:44" ht="31.5" x14ac:dyDescent="0.25">
      <c r="A425" s="395"/>
      <c r="B425" s="395" t="s">
        <v>4366</v>
      </c>
      <c r="C425" s="402" t="s">
        <v>369</v>
      </c>
      <c r="D425" s="362">
        <f t="shared" si="115"/>
        <v>2084.8000000000002</v>
      </c>
      <c r="E425" s="367">
        <v>2084.8000000000002</v>
      </c>
      <c r="F425" s="371">
        <v>1708.9</v>
      </c>
      <c r="G425" s="367"/>
      <c r="H425" s="371"/>
      <c r="I425" s="362">
        <f t="shared" si="116"/>
        <v>1000.3</v>
      </c>
      <c r="J425" s="371">
        <v>971.5</v>
      </c>
      <c r="K425" s="371">
        <v>362.6</v>
      </c>
      <c r="L425" s="371">
        <v>151.6</v>
      </c>
      <c r="M425" s="371">
        <v>28.8</v>
      </c>
      <c r="N425" s="362">
        <f t="shared" si="117"/>
        <v>3085.1000000000004</v>
      </c>
      <c r="O425" s="345"/>
      <c r="P425" s="395"/>
      <c r="Q425" s="395" t="s">
        <v>4366</v>
      </c>
      <c r="R425" s="402" t="s">
        <v>369</v>
      </c>
      <c r="S425" s="371">
        <f t="shared" si="119"/>
        <v>1553.6000000000001</v>
      </c>
      <c r="T425" s="371">
        <v>1553.6000000000001</v>
      </c>
      <c r="U425" s="371">
        <v>1140.3</v>
      </c>
      <c r="V425" s="371"/>
      <c r="W425" s="371"/>
      <c r="X425" s="371">
        <f t="shared" si="120"/>
        <v>627.90000000000009</v>
      </c>
      <c r="Y425" s="371">
        <v>627.90000000000009</v>
      </c>
      <c r="Z425" s="371">
        <v>88.5</v>
      </c>
      <c r="AA425" s="371">
        <v>145.1</v>
      </c>
      <c r="AB425" s="371"/>
      <c r="AC425" s="371">
        <f t="shared" si="121"/>
        <v>2181.5</v>
      </c>
      <c r="AE425" s="395"/>
      <c r="AF425" s="395" t="s">
        <v>4366</v>
      </c>
      <c r="AG425" s="402" t="s">
        <v>369</v>
      </c>
      <c r="AH425" s="371">
        <f t="shared" si="122"/>
        <v>2181.5</v>
      </c>
      <c r="AI425" s="368">
        <f t="shared" si="123"/>
        <v>1553.6000000000001</v>
      </c>
      <c r="AJ425" s="368">
        <f t="shared" si="124"/>
        <v>627.90000000000009</v>
      </c>
      <c r="AK425" s="368">
        <f t="shared" si="125"/>
        <v>3085.1000000000004</v>
      </c>
      <c r="AL425" s="368">
        <f t="shared" si="126"/>
        <v>2084.8000000000002</v>
      </c>
      <c r="AM425" s="371">
        <f t="shared" si="127"/>
        <v>1000.3</v>
      </c>
      <c r="AN425" s="368">
        <f t="shared" si="128"/>
        <v>903.60000000000036</v>
      </c>
      <c r="AO425" s="368">
        <f t="shared" si="128"/>
        <v>531.20000000000005</v>
      </c>
      <c r="AP425" s="368">
        <f t="shared" si="128"/>
        <v>372.39999999999986</v>
      </c>
      <c r="AQ425" s="360">
        <f t="shared" si="129"/>
        <v>34.200000000000003</v>
      </c>
      <c r="AR425" s="372">
        <f t="shared" si="118"/>
        <v>2119</v>
      </c>
    </row>
    <row r="426" spans="1:44" ht="31.5" x14ac:dyDescent="0.25">
      <c r="A426" s="395"/>
      <c r="B426" s="395" t="s">
        <v>4366</v>
      </c>
      <c r="C426" s="402" t="s">
        <v>370</v>
      </c>
      <c r="D426" s="362">
        <f t="shared" si="115"/>
        <v>3150.9</v>
      </c>
      <c r="E426" s="367">
        <v>3150.9</v>
      </c>
      <c r="F426" s="371">
        <v>2582.8000000000002</v>
      </c>
      <c r="G426" s="367"/>
      <c r="H426" s="371"/>
      <c r="I426" s="362">
        <f t="shared" si="116"/>
        <v>1236.8999999999999</v>
      </c>
      <c r="J426" s="371">
        <v>1208.0999999999999</v>
      </c>
      <c r="K426" s="371">
        <v>559.4</v>
      </c>
      <c r="L426" s="371">
        <v>152</v>
      </c>
      <c r="M426" s="371">
        <v>28.8</v>
      </c>
      <c r="N426" s="362">
        <f t="shared" si="117"/>
        <v>4387.8</v>
      </c>
      <c r="O426" s="345"/>
      <c r="P426" s="395"/>
      <c r="Q426" s="395" t="s">
        <v>4366</v>
      </c>
      <c r="R426" s="402" t="s">
        <v>370</v>
      </c>
      <c r="S426" s="371">
        <f t="shared" si="119"/>
        <v>2966.9</v>
      </c>
      <c r="T426" s="371">
        <v>2966.9</v>
      </c>
      <c r="U426" s="371">
        <v>2177.6</v>
      </c>
      <c r="V426" s="371"/>
      <c r="W426" s="371"/>
      <c r="X426" s="371">
        <f t="shared" si="120"/>
        <v>751</v>
      </c>
      <c r="Y426" s="371">
        <v>751</v>
      </c>
      <c r="Z426" s="371">
        <v>169.10000000000002</v>
      </c>
      <c r="AA426" s="371">
        <v>164.7</v>
      </c>
      <c r="AB426" s="371"/>
      <c r="AC426" s="371">
        <f t="shared" si="121"/>
        <v>3717.9</v>
      </c>
      <c r="AE426" s="395"/>
      <c r="AF426" s="395" t="s">
        <v>4366</v>
      </c>
      <c r="AG426" s="402" t="s">
        <v>370</v>
      </c>
      <c r="AH426" s="371">
        <f t="shared" si="122"/>
        <v>3717.9</v>
      </c>
      <c r="AI426" s="368">
        <f t="shared" si="123"/>
        <v>2966.9</v>
      </c>
      <c r="AJ426" s="368">
        <f t="shared" si="124"/>
        <v>751</v>
      </c>
      <c r="AK426" s="368">
        <f t="shared" si="125"/>
        <v>4387.8</v>
      </c>
      <c r="AL426" s="368">
        <f t="shared" si="126"/>
        <v>3150.9</v>
      </c>
      <c r="AM426" s="371">
        <f t="shared" si="127"/>
        <v>1236.8999999999999</v>
      </c>
      <c r="AN426" s="368">
        <f t="shared" si="128"/>
        <v>669.90000000000009</v>
      </c>
      <c r="AO426" s="368">
        <f t="shared" si="128"/>
        <v>184</v>
      </c>
      <c r="AP426" s="368">
        <f t="shared" si="128"/>
        <v>485.89999999999986</v>
      </c>
      <c r="AQ426" s="360">
        <f t="shared" si="129"/>
        <v>51.7</v>
      </c>
      <c r="AR426" s="372">
        <f t="shared" si="118"/>
        <v>3202.6</v>
      </c>
    </row>
    <row r="427" spans="1:44" ht="31.5" x14ac:dyDescent="0.25">
      <c r="A427" s="395"/>
      <c r="B427" s="395" t="s">
        <v>4366</v>
      </c>
      <c r="C427" s="402" t="s">
        <v>371</v>
      </c>
      <c r="D427" s="362">
        <f t="shared" si="115"/>
        <v>5521.2</v>
      </c>
      <c r="E427" s="367">
        <v>5521.2</v>
      </c>
      <c r="F427" s="371">
        <v>4525.7</v>
      </c>
      <c r="G427" s="367"/>
      <c r="H427" s="371"/>
      <c r="I427" s="362">
        <f t="shared" si="116"/>
        <v>1595.6999999999998</v>
      </c>
      <c r="J427" s="371">
        <v>1566.6</v>
      </c>
      <c r="K427" s="371">
        <v>858.5</v>
      </c>
      <c r="L427" s="371">
        <v>151.6</v>
      </c>
      <c r="M427" s="371">
        <v>29.1</v>
      </c>
      <c r="N427" s="362">
        <f t="shared" si="117"/>
        <v>7116.9</v>
      </c>
      <c r="O427" s="345"/>
      <c r="P427" s="395"/>
      <c r="Q427" s="395" t="s">
        <v>4366</v>
      </c>
      <c r="R427" s="402" t="s">
        <v>371</v>
      </c>
      <c r="S427" s="371">
        <f t="shared" si="119"/>
        <v>4379.7</v>
      </c>
      <c r="T427" s="371">
        <v>4379.7</v>
      </c>
      <c r="U427" s="371">
        <v>3214.5000000000005</v>
      </c>
      <c r="V427" s="371"/>
      <c r="W427" s="371"/>
      <c r="X427" s="371">
        <f t="shared" si="120"/>
        <v>946.6</v>
      </c>
      <c r="Y427" s="371">
        <v>946.6</v>
      </c>
      <c r="Z427" s="371">
        <v>249.5</v>
      </c>
      <c r="AA427" s="371">
        <v>256.89999999999998</v>
      </c>
      <c r="AB427" s="371"/>
      <c r="AC427" s="371">
        <f t="shared" si="121"/>
        <v>5326.3</v>
      </c>
      <c r="AE427" s="395"/>
      <c r="AF427" s="395" t="s">
        <v>4366</v>
      </c>
      <c r="AG427" s="402" t="s">
        <v>371</v>
      </c>
      <c r="AH427" s="371">
        <f t="shared" si="122"/>
        <v>5326.3</v>
      </c>
      <c r="AI427" s="368">
        <f t="shared" si="123"/>
        <v>4379.7</v>
      </c>
      <c r="AJ427" s="368">
        <f t="shared" si="124"/>
        <v>946.6</v>
      </c>
      <c r="AK427" s="368">
        <f t="shared" si="125"/>
        <v>7116.9</v>
      </c>
      <c r="AL427" s="368">
        <f t="shared" si="126"/>
        <v>5521.2</v>
      </c>
      <c r="AM427" s="371">
        <f t="shared" si="127"/>
        <v>1595.6999999999998</v>
      </c>
      <c r="AN427" s="368">
        <f t="shared" si="128"/>
        <v>1790.5999999999995</v>
      </c>
      <c r="AO427" s="368">
        <f t="shared" si="128"/>
        <v>1141.5</v>
      </c>
      <c r="AP427" s="368">
        <f t="shared" si="128"/>
        <v>649.0999999999998</v>
      </c>
      <c r="AQ427" s="360">
        <f t="shared" si="129"/>
        <v>90.5</v>
      </c>
      <c r="AR427" s="372">
        <f t="shared" si="118"/>
        <v>5611.7</v>
      </c>
    </row>
    <row r="428" spans="1:44" ht="31.5" x14ac:dyDescent="0.25">
      <c r="A428" s="395"/>
      <c r="B428" s="395" t="s">
        <v>4366</v>
      </c>
      <c r="C428" s="402" t="s">
        <v>372</v>
      </c>
      <c r="D428" s="362">
        <f t="shared" si="115"/>
        <v>2203.3000000000002</v>
      </c>
      <c r="E428" s="367">
        <v>2203.3000000000002</v>
      </c>
      <c r="F428" s="371">
        <v>1806</v>
      </c>
      <c r="G428" s="367"/>
      <c r="H428" s="371"/>
      <c r="I428" s="362">
        <f t="shared" si="116"/>
        <v>1093.3999999999999</v>
      </c>
      <c r="J428" s="371">
        <v>1064.5999999999999</v>
      </c>
      <c r="K428" s="371">
        <v>440.2</v>
      </c>
      <c r="L428" s="371">
        <v>151.6</v>
      </c>
      <c r="M428" s="371">
        <v>28.8</v>
      </c>
      <c r="N428" s="362">
        <f t="shared" si="117"/>
        <v>3296.7</v>
      </c>
      <c r="O428" s="345"/>
      <c r="P428" s="395"/>
      <c r="Q428" s="395" t="s">
        <v>4366</v>
      </c>
      <c r="R428" s="402" t="s">
        <v>372</v>
      </c>
      <c r="S428" s="371">
        <f t="shared" si="119"/>
        <v>1977.3</v>
      </c>
      <c r="T428" s="371">
        <v>1977.3</v>
      </c>
      <c r="U428" s="371">
        <v>1451.3000000000002</v>
      </c>
      <c r="V428" s="371"/>
      <c r="W428" s="371"/>
      <c r="X428" s="371">
        <f t="shared" si="120"/>
        <v>713.69999999999993</v>
      </c>
      <c r="Y428" s="371">
        <v>713.69999999999993</v>
      </c>
      <c r="Z428" s="371">
        <v>112.70000000000002</v>
      </c>
      <c r="AA428" s="371">
        <v>199.9</v>
      </c>
      <c r="AB428" s="371"/>
      <c r="AC428" s="371">
        <f t="shared" si="121"/>
        <v>2691</v>
      </c>
      <c r="AE428" s="395"/>
      <c r="AF428" s="395" t="s">
        <v>4366</v>
      </c>
      <c r="AG428" s="402" t="s">
        <v>372</v>
      </c>
      <c r="AH428" s="371">
        <f t="shared" si="122"/>
        <v>2691</v>
      </c>
      <c r="AI428" s="368">
        <f t="shared" si="123"/>
        <v>1977.3</v>
      </c>
      <c r="AJ428" s="368">
        <f t="shared" si="124"/>
        <v>713.69999999999993</v>
      </c>
      <c r="AK428" s="368">
        <f t="shared" si="125"/>
        <v>3296.7</v>
      </c>
      <c r="AL428" s="368">
        <f t="shared" si="126"/>
        <v>2203.3000000000002</v>
      </c>
      <c r="AM428" s="371">
        <f t="shared" si="127"/>
        <v>1093.3999999999999</v>
      </c>
      <c r="AN428" s="368">
        <f t="shared" si="128"/>
        <v>605.69999999999982</v>
      </c>
      <c r="AO428" s="368">
        <f t="shared" si="128"/>
        <v>226.00000000000023</v>
      </c>
      <c r="AP428" s="368">
        <f t="shared" si="128"/>
        <v>379.69999999999993</v>
      </c>
      <c r="AQ428" s="360">
        <f t="shared" si="129"/>
        <v>36.1</v>
      </c>
      <c r="AR428" s="372">
        <f t="shared" si="118"/>
        <v>2239.4</v>
      </c>
    </row>
    <row r="429" spans="1:44" ht="31.5" x14ac:dyDescent="0.25">
      <c r="A429" s="395"/>
      <c r="B429" s="395" t="s">
        <v>4366</v>
      </c>
      <c r="C429" s="402" t="s">
        <v>373</v>
      </c>
      <c r="D429" s="362">
        <f t="shared" si="115"/>
        <v>6565</v>
      </c>
      <c r="E429" s="367">
        <v>6565</v>
      </c>
      <c r="F429" s="371">
        <v>5381.3</v>
      </c>
      <c r="G429" s="367"/>
      <c r="H429" s="371"/>
      <c r="I429" s="362">
        <f t="shared" si="116"/>
        <v>1863.1999999999998</v>
      </c>
      <c r="J429" s="371">
        <v>1784.1</v>
      </c>
      <c r="K429" s="371">
        <v>1039.8</v>
      </c>
      <c r="L429" s="371">
        <v>151.6</v>
      </c>
      <c r="M429" s="371">
        <v>79.099999999999994</v>
      </c>
      <c r="N429" s="362">
        <f t="shared" si="117"/>
        <v>8428.2000000000007</v>
      </c>
      <c r="O429" s="345"/>
      <c r="P429" s="395"/>
      <c r="Q429" s="395" t="s">
        <v>4366</v>
      </c>
      <c r="R429" s="402" t="s">
        <v>373</v>
      </c>
      <c r="S429" s="371">
        <f t="shared" si="119"/>
        <v>5907.5999999999995</v>
      </c>
      <c r="T429" s="371">
        <v>5907.5999999999995</v>
      </c>
      <c r="U429" s="371">
        <v>4335.8</v>
      </c>
      <c r="V429" s="371"/>
      <c r="W429" s="371"/>
      <c r="X429" s="371">
        <f t="shared" si="120"/>
        <v>1077.2</v>
      </c>
      <c r="Y429" s="371">
        <v>1077.2</v>
      </c>
      <c r="Z429" s="371">
        <v>336.7</v>
      </c>
      <c r="AA429" s="371">
        <v>275.39999999999998</v>
      </c>
      <c r="AB429" s="371"/>
      <c r="AC429" s="371">
        <f t="shared" si="121"/>
        <v>6984.7999999999993</v>
      </c>
      <c r="AE429" s="395"/>
      <c r="AF429" s="395" t="s">
        <v>4366</v>
      </c>
      <c r="AG429" s="402" t="s">
        <v>373</v>
      </c>
      <c r="AH429" s="371">
        <f t="shared" si="122"/>
        <v>6984.7999999999993</v>
      </c>
      <c r="AI429" s="368">
        <f t="shared" si="123"/>
        <v>5907.5999999999995</v>
      </c>
      <c r="AJ429" s="368">
        <f t="shared" si="124"/>
        <v>1077.2</v>
      </c>
      <c r="AK429" s="368">
        <f t="shared" si="125"/>
        <v>8428.2000000000007</v>
      </c>
      <c r="AL429" s="368">
        <f t="shared" si="126"/>
        <v>6565</v>
      </c>
      <c r="AM429" s="371">
        <f t="shared" si="127"/>
        <v>1863.1999999999998</v>
      </c>
      <c r="AN429" s="368">
        <f t="shared" si="128"/>
        <v>1443.4000000000015</v>
      </c>
      <c r="AO429" s="368">
        <f t="shared" si="128"/>
        <v>657.40000000000055</v>
      </c>
      <c r="AP429" s="368">
        <f t="shared" si="128"/>
        <v>785.99999999999977</v>
      </c>
      <c r="AQ429" s="360">
        <f t="shared" si="129"/>
        <v>107.6</v>
      </c>
      <c r="AR429" s="372">
        <f t="shared" si="118"/>
        <v>6672.6</v>
      </c>
    </row>
    <row r="430" spans="1:44" ht="31.5" x14ac:dyDescent="0.25">
      <c r="A430" s="395"/>
      <c r="B430" s="395" t="s">
        <v>4366</v>
      </c>
      <c r="C430" s="402" t="s">
        <v>374</v>
      </c>
      <c r="D430" s="362">
        <f t="shared" si="115"/>
        <v>4764.8999999999996</v>
      </c>
      <c r="E430" s="367">
        <v>4764.8999999999996</v>
      </c>
      <c r="F430" s="371">
        <v>3905.7</v>
      </c>
      <c r="G430" s="367"/>
      <c r="H430" s="371"/>
      <c r="I430" s="362">
        <f t="shared" si="116"/>
        <v>1654.3</v>
      </c>
      <c r="J430" s="371">
        <v>1575.2</v>
      </c>
      <c r="K430" s="371">
        <v>865.5</v>
      </c>
      <c r="L430" s="371">
        <v>152</v>
      </c>
      <c r="M430" s="371">
        <v>79.099999999999994</v>
      </c>
      <c r="N430" s="362">
        <f t="shared" si="117"/>
        <v>6419.2</v>
      </c>
      <c r="O430" s="345"/>
      <c r="P430" s="395"/>
      <c r="Q430" s="395" t="s">
        <v>4366</v>
      </c>
      <c r="R430" s="402" t="s">
        <v>374</v>
      </c>
      <c r="S430" s="371">
        <f t="shared" si="119"/>
        <v>5086.5</v>
      </c>
      <c r="T430" s="371">
        <v>5086.5</v>
      </c>
      <c r="U430" s="371">
        <v>3733.2</v>
      </c>
      <c r="V430" s="371"/>
      <c r="W430" s="371"/>
      <c r="X430" s="371">
        <f t="shared" si="120"/>
        <v>1103.2</v>
      </c>
      <c r="Y430" s="371">
        <v>1103.2</v>
      </c>
      <c r="Z430" s="371">
        <v>289.89999999999998</v>
      </c>
      <c r="AA430" s="371">
        <v>361.4</v>
      </c>
      <c r="AB430" s="371"/>
      <c r="AC430" s="371">
        <f t="shared" si="121"/>
        <v>6189.7</v>
      </c>
      <c r="AE430" s="395"/>
      <c r="AF430" s="395" t="s">
        <v>4366</v>
      </c>
      <c r="AG430" s="402" t="s">
        <v>374</v>
      </c>
      <c r="AH430" s="371">
        <f t="shared" si="122"/>
        <v>6189.7</v>
      </c>
      <c r="AI430" s="368">
        <f t="shared" si="123"/>
        <v>5086.5</v>
      </c>
      <c r="AJ430" s="368">
        <f t="shared" si="124"/>
        <v>1103.2</v>
      </c>
      <c r="AK430" s="368">
        <f t="shared" si="125"/>
        <v>6419.2</v>
      </c>
      <c r="AL430" s="368">
        <f t="shared" si="126"/>
        <v>4764.8999999999996</v>
      </c>
      <c r="AM430" s="371">
        <f t="shared" si="127"/>
        <v>1654.3</v>
      </c>
      <c r="AN430" s="368">
        <f t="shared" si="128"/>
        <v>229.5</v>
      </c>
      <c r="AO430" s="368">
        <f t="shared" si="128"/>
        <v>-321.60000000000036</v>
      </c>
      <c r="AP430" s="368">
        <f t="shared" si="128"/>
        <v>551.09999999999991</v>
      </c>
      <c r="AQ430" s="360">
        <f t="shared" si="129"/>
        <v>78.099999999999994</v>
      </c>
      <c r="AR430" s="372">
        <f t="shared" si="118"/>
        <v>4843</v>
      </c>
    </row>
    <row r="431" spans="1:44" ht="31.5" x14ac:dyDescent="0.25">
      <c r="A431" s="395"/>
      <c r="B431" s="395" t="s">
        <v>4366</v>
      </c>
      <c r="C431" s="402" t="s">
        <v>375</v>
      </c>
      <c r="D431" s="362">
        <f t="shared" si="115"/>
        <v>6612.3</v>
      </c>
      <c r="E431" s="367">
        <v>6612.3</v>
      </c>
      <c r="F431" s="371">
        <v>5420.1</v>
      </c>
      <c r="G431" s="367"/>
      <c r="H431" s="371"/>
      <c r="I431" s="362">
        <f t="shared" si="116"/>
        <v>12032.2</v>
      </c>
      <c r="J431" s="371">
        <v>2003.1000000000001</v>
      </c>
      <c r="K431" s="371">
        <v>1072.0999999999999</v>
      </c>
      <c r="L431" s="371">
        <v>152</v>
      </c>
      <c r="M431" s="371">
        <v>10029.1</v>
      </c>
      <c r="N431" s="362">
        <f t="shared" si="117"/>
        <v>18644.5</v>
      </c>
      <c r="O431" s="345"/>
      <c r="P431" s="395"/>
      <c r="Q431" s="395" t="s">
        <v>4366</v>
      </c>
      <c r="R431" s="402" t="s">
        <v>375</v>
      </c>
      <c r="S431" s="371">
        <f t="shared" si="119"/>
        <v>5002</v>
      </c>
      <c r="T431" s="371">
        <v>5002</v>
      </c>
      <c r="U431" s="371">
        <v>3671.2</v>
      </c>
      <c r="V431" s="371"/>
      <c r="W431" s="371"/>
      <c r="X431" s="371">
        <f t="shared" si="120"/>
        <v>1002.0000000000001</v>
      </c>
      <c r="Y431" s="371">
        <v>1002.0000000000001</v>
      </c>
      <c r="Z431" s="371">
        <v>285.09999999999997</v>
      </c>
      <c r="AA431" s="371">
        <v>266.39999999999998</v>
      </c>
      <c r="AB431" s="371"/>
      <c r="AC431" s="371">
        <f t="shared" si="121"/>
        <v>6004</v>
      </c>
      <c r="AE431" s="395"/>
      <c r="AF431" s="395" t="s">
        <v>4366</v>
      </c>
      <c r="AG431" s="402" t="s">
        <v>375</v>
      </c>
      <c r="AH431" s="371">
        <f t="shared" si="122"/>
        <v>6004</v>
      </c>
      <c r="AI431" s="368">
        <f t="shared" si="123"/>
        <v>5002</v>
      </c>
      <c r="AJ431" s="368">
        <f t="shared" si="124"/>
        <v>1002.0000000000001</v>
      </c>
      <c r="AK431" s="368">
        <f t="shared" si="125"/>
        <v>18644.5</v>
      </c>
      <c r="AL431" s="368">
        <f t="shared" si="126"/>
        <v>6612.3</v>
      </c>
      <c r="AM431" s="371">
        <f t="shared" si="127"/>
        <v>12032.2</v>
      </c>
      <c r="AN431" s="368">
        <f t="shared" si="128"/>
        <v>12640.5</v>
      </c>
      <c r="AO431" s="368">
        <f t="shared" si="128"/>
        <v>1610.3000000000002</v>
      </c>
      <c r="AP431" s="368">
        <f t="shared" si="128"/>
        <v>11030.2</v>
      </c>
      <c r="AQ431" s="360">
        <f t="shared" si="129"/>
        <v>108.4</v>
      </c>
      <c r="AR431" s="372">
        <f t="shared" si="118"/>
        <v>6720.7</v>
      </c>
    </row>
    <row r="432" spans="1:44" ht="31.5" x14ac:dyDescent="0.25">
      <c r="A432" s="395"/>
      <c r="B432" s="395" t="s">
        <v>4366</v>
      </c>
      <c r="C432" s="402" t="s">
        <v>376</v>
      </c>
      <c r="D432" s="362">
        <f t="shared" si="115"/>
        <v>6317.7</v>
      </c>
      <c r="E432" s="367">
        <v>6317.7</v>
      </c>
      <c r="F432" s="371">
        <v>5178.6000000000004</v>
      </c>
      <c r="G432" s="367"/>
      <c r="H432" s="371"/>
      <c r="I432" s="362">
        <f t="shared" si="116"/>
        <v>3106.7999999999997</v>
      </c>
      <c r="J432" s="371">
        <v>3077.7</v>
      </c>
      <c r="K432" s="371">
        <v>1129.2</v>
      </c>
      <c r="L432" s="371">
        <v>151.6</v>
      </c>
      <c r="M432" s="371">
        <v>29.1</v>
      </c>
      <c r="N432" s="362">
        <f t="shared" si="117"/>
        <v>9424.5</v>
      </c>
      <c r="O432" s="345"/>
      <c r="P432" s="395"/>
      <c r="Q432" s="395" t="s">
        <v>4366</v>
      </c>
      <c r="R432" s="402" t="s">
        <v>376</v>
      </c>
      <c r="S432" s="371">
        <f t="shared" si="119"/>
        <v>7151.5</v>
      </c>
      <c r="T432" s="371">
        <v>7151.5</v>
      </c>
      <c r="U432" s="371">
        <v>5248.9</v>
      </c>
      <c r="V432" s="371"/>
      <c r="W432" s="371"/>
      <c r="X432" s="371">
        <f t="shared" si="120"/>
        <v>1168.9000000000001</v>
      </c>
      <c r="Y432" s="371">
        <v>1168.9000000000001</v>
      </c>
      <c r="Z432" s="371">
        <v>407.5</v>
      </c>
      <c r="AA432" s="371">
        <v>276.10000000000002</v>
      </c>
      <c r="AB432" s="371"/>
      <c r="AC432" s="371">
        <f t="shared" si="121"/>
        <v>8320.4</v>
      </c>
      <c r="AE432" s="395"/>
      <c r="AF432" s="395" t="s">
        <v>4366</v>
      </c>
      <c r="AG432" s="402" t="s">
        <v>376</v>
      </c>
      <c r="AH432" s="371">
        <f t="shared" si="122"/>
        <v>8320.4</v>
      </c>
      <c r="AI432" s="368">
        <f t="shared" si="123"/>
        <v>7151.5</v>
      </c>
      <c r="AJ432" s="368">
        <f t="shared" si="124"/>
        <v>1168.9000000000001</v>
      </c>
      <c r="AK432" s="368">
        <f t="shared" si="125"/>
        <v>9424.5</v>
      </c>
      <c r="AL432" s="368">
        <f t="shared" si="126"/>
        <v>6317.7</v>
      </c>
      <c r="AM432" s="371">
        <f t="shared" si="127"/>
        <v>3106.7999999999997</v>
      </c>
      <c r="AN432" s="368">
        <f t="shared" si="128"/>
        <v>1104.1000000000004</v>
      </c>
      <c r="AO432" s="368">
        <f t="shared" si="128"/>
        <v>-833.80000000000018</v>
      </c>
      <c r="AP432" s="368">
        <f t="shared" si="128"/>
        <v>1937.8999999999996</v>
      </c>
      <c r="AQ432" s="360">
        <f t="shared" si="129"/>
        <v>103.6</v>
      </c>
      <c r="AR432" s="372">
        <f t="shared" si="118"/>
        <v>6421.3</v>
      </c>
    </row>
    <row r="433" spans="1:44" ht="31.5" x14ac:dyDescent="0.25">
      <c r="A433" s="395"/>
      <c r="B433" s="395" t="s">
        <v>4366</v>
      </c>
      <c r="C433" s="402" t="s">
        <v>377</v>
      </c>
      <c r="D433" s="362">
        <f t="shared" si="115"/>
        <v>2688.8</v>
      </c>
      <c r="E433" s="367">
        <v>2688.8</v>
      </c>
      <c r="F433" s="371">
        <v>2204</v>
      </c>
      <c r="G433" s="367"/>
      <c r="H433" s="371"/>
      <c r="I433" s="362">
        <f t="shared" si="116"/>
        <v>1174.3</v>
      </c>
      <c r="J433" s="371">
        <v>1145.5</v>
      </c>
      <c r="K433" s="371">
        <v>507.5</v>
      </c>
      <c r="L433" s="371">
        <v>151.6</v>
      </c>
      <c r="M433" s="371">
        <v>28.8</v>
      </c>
      <c r="N433" s="362">
        <f t="shared" si="117"/>
        <v>3863.1000000000004</v>
      </c>
      <c r="O433" s="345"/>
      <c r="P433" s="395"/>
      <c r="Q433" s="395" t="s">
        <v>4366</v>
      </c>
      <c r="R433" s="402" t="s">
        <v>377</v>
      </c>
      <c r="S433" s="371">
        <f t="shared" si="119"/>
        <v>2344.4</v>
      </c>
      <c r="T433" s="371">
        <v>2344.4</v>
      </c>
      <c r="U433" s="371">
        <v>1720.7</v>
      </c>
      <c r="V433" s="371"/>
      <c r="W433" s="371"/>
      <c r="X433" s="371">
        <f t="shared" si="120"/>
        <v>624</v>
      </c>
      <c r="Y433" s="371">
        <v>624</v>
      </c>
      <c r="Z433" s="371">
        <v>133.6</v>
      </c>
      <c r="AA433" s="371">
        <v>83.2</v>
      </c>
      <c r="AB433" s="371"/>
      <c r="AC433" s="371">
        <f t="shared" si="121"/>
        <v>2968.4</v>
      </c>
      <c r="AE433" s="395"/>
      <c r="AF433" s="395" t="s">
        <v>4366</v>
      </c>
      <c r="AG433" s="402" t="s">
        <v>377</v>
      </c>
      <c r="AH433" s="371">
        <f t="shared" si="122"/>
        <v>2968.4</v>
      </c>
      <c r="AI433" s="368">
        <f t="shared" si="123"/>
        <v>2344.4</v>
      </c>
      <c r="AJ433" s="368">
        <f t="shared" si="124"/>
        <v>624</v>
      </c>
      <c r="AK433" s="368">
        <f t="shared" si="125"/>
        <v>3863.1000000000004</v>
      </c>
      <c r="AL433" s="368">
        <f t="shared" si="126"/>
        <v>2688.8</v>
      </c>
      <c r="AM433" s="371">
        <f t="shared" si="127"/>
        <v>1174.3</v>
      </c>
      <c r="AN433" s="368">
        <f t="shared" si="128"/>
        <v>894.70000000000027</v>
      </c>
      <c r="AO433" s="368">
        <f t="shared" si="128"/>
        <v>344.40000000000009</v>
      </c>
      <c r="AP433" s="368">
        <f t="shared" si="128"/>
        <v>550.29999999999995</v>
      </c>
      <c r="AQ433" s="360">
        <f t="shared" si="129"/>
        <v>44.1</v>
      </c>
      <c r="AR433" s="372">
        <f t="shared" si="118"/>
        <v>2732.9</v>
      </c>
    </row>
    <row r="434" spans="1:44" ht="31.5" x14ac:dyDescent="0.25">
      <c r="A434" s="395"/>
      <c r="B434" s="395" t="s">
        <v>4366</v>
      </c>
      <c r="C434" s="402" t="s">
        <v>378</v>
      </c>
      <c r="D434" s="362">
        <f t="shared" si="115"/>
        <v>1490.1</v>
      </c>
      <c r="E434" s="367">
        <v>1490.1</v>
      </c>
      <c r="F434" s="371">
        <v>1214.2</v>
      </c>
      <c r="G434" s="367">
        <v>8.8000000000000007</v>
      </c>
      <c r="H434" s="371"/>
      <c r="I434" s="362">
        <f t="shared" si="116"/>
        <v>634.30000000000007</v>
      </c>
      <c r="J434" s="371">
        <v>628.30000000000007</v>
      </c>
      <c r="K434" s="371">
        <v>259.8</v>
      </c>
      <c r="L434" s="371">
        <v>15</v>
      </c>
      <c r="M434" s="371">
        <v>6</v>
      </c>
      <c r="N434" s="362">
        <f t="shared" si="117"/>
        <v>2124.4</v>
      </c>
      <c r="O434" s="345"/>
      <c r="P434" s="395"/>
      <c r="Q434" s="395" t="s">
        <v>4366</v>
      </c>
      <c r="R434" s="402" t="s">
        <v>378</v>
      </c>
      <c r="S434" s="371">
        <f t="shared" si="119"/>
        <v>1667.6000000000001</v>
      </c>
      <c r="T434" s="371">
        <v>1667.6000000000001</v>
      </c>
      <c r="U434" s="371">
        <v>1224</v>
      </c>
      <c r="V434" s="371"/>
      <c r="W434" s="371"/>
      <c r="X434" s="371">
        <f t="shared" si="120"/>
        <v>422.1</v>
      </c>
      <c r="Y434" s="371">
        <v>422.1</v>
      </c>
      <c r="Z434" s="371">
        <v>95</v>
      </c>
      <c r="AA434" s="371">
        <v>93.1</v>
      </c>
      <c r="AB434" s="371"/>
      <c r="AC434" s="371">
        <f t="shared" si="121"/>
        <v>2089.7000000000003</v>
      </c>
      <c r="AE434" s="395"/>
      <c r="AF434" s="395" t="s">
        <v>4366</v>
      </c>
      <c r="AG434" s="402" t="s">
        <v>378</v>
      </c>
      <c r="AH434" s="371">
        <f t="shared" si="122"/>
        <v>2089.7000000000003</v>
      </c>
      <c r="AI434" s="368">
        <f t="shared" si="123"/>
        <v>1667.6000000000001</v>
      </c>
      <c r="AJ434" s="368">
        <f t="shared" si="124"/>
        <v>422.1</v>
      </c>
      <c r="AK434" s="368">
        <f t="shared" si="125"/>
        <v>2124.4</v>
      </c>
      <c r="AL434" s="368">
        <f t="shared" si="126"/>
        <v>1490.1</v>
      </c>
      <c r="AM434" s="371">
        <f t="shared" si="127"/>
        <v>634.30000000000007</v>
      </c>
      <c r="AN434" s="368">
        <f t="shared" si="128"/>
        <v>34.699999999999818</v>
      </c>
      <c r="AO434" s="368">
        <f t="shared" si="128"/>
        <v>-177.50000000000023</v>
      </c>
      <c r="AP434" s="368">
        <f t="shared" si="128"/>
        <v>212.20000000000005</v>
      </c>
      <c r="AQ434" s="360">
        <f t="shared" si="129"/>
        <v>24.3</v>
      </c>
      <c r="AR434" s="372">
        <f t="shared" si="118"/>
        <v>1514.3999999999999</v>
      </c>
    </row>
    <row r="435" spans="1:44" ht="31.5" x14ac:dyDescent="0.25">
      <c r="A435" s="395"/>
      <c r="B435" s="395" t="s">
        <v>4366</v>
      </c>
      <c r="C435" s="402" t="s">
        <v>379</v>
      </c>
      <c r="D435" s="362">
        <f t="shared" si="115"/>
        <v>2035.3</v>
      </c>
      <c r="E435" s="367">
        <v>2035.3</v>
      </c>
      <c r="F435" s="371">
        <v>1660.5</v>
      </c>
      <c r="G435" s="367">
        <v>9.5</v>
      </c>
      <c r="H435" s="371"/>
      <c r="I435" s="362">
        <f t="shared" si="116"/>
        <v>1045.4000000000001</v>
      </c>
      <c r="J435" s="371">
        <v>1039.4000000000001</v>
      </c>
      <c r="K435" s="371">
        <v>355.29999999999995</v>
      </c>
      <c r="L435" s="371">
        <v>196.8</v>
      </c>
      <c r="M435" s="371">
        <v>6</v>
      </c>
      <c r="N435" s="362">
        <f t="shared" si="117"/>
        <v>3080.7</v>
      </c>
      <c r="O435" s="345"/>
      <c r="P435" s="395"/>
      <c r="Q435" s="395" t="s">
        <v>4366</v>
      </c>
      <c r="R435" s="402" t="s">
        <v>379</v>
      </c>
      <c r="S435" s="371">
        <f t="shared" si="119"/>
        <v>1868.6</v>
      </c>
      <c r="T435" s="371">
        <v>1868.6</v>
      </c>
      <c r="U435" s="371">
        <v>1371.5</v>
      </c>
      <c r="V435" s="371"/>
      <c r="W435" s="371"/>
      <c r="X435" s="371">
        <f t="shared" si="120"/>
        <v>546.69999999999993</v>
      </c>
      <c r="Y435" s="371">
        <v>546.69999999999993</v>
      </c>
      <c r="Z435" s="371">
        <v>106.4</v>
      </c>
      <c r="AA435" s="371">
        <v>58.3</v>
      </c>
      <c r="AB435" s="371"/>
      <c r="AC435" s="371">
        <f t="shared" si="121"/>
        <v>2415.2999999999997</v>
      </c>
      <c r="AE435" s="395"/>
      <c r="AF435" s="395" t="s">
        <v>4366</v>
      </c>
      <c r="AG435" s="402" t="s">
        <v>379</v>
      </c>
      <c r="AH435" s="371">
        <f t="shared" si="122"/>
        <v>2415.2999999999997</v>
      </c>
      <c r="AI435" s="368">
        <f t="shared" si="123"/>
        <v>1868.6</v>
      </c>
      <c r="AJ435" s="368">
        <f t="shared" si="124"/>
        <v>546.69999999999993</v>
      </c>
      <c r="AK435" s="368">
        <f t="shared" si="125"/>
        <v>3080.7</v>
      </c>
      <c r="AL435" s="368">
        <f t="shared" si="126"/>
        <v>2035.3</v>
      </c>
      <c r="AM435" s="371">
        <f t="shared" si="127"/>
        <v>1045.4000000000001</v>
      </c>
      <c r="AN435" s="368">
        <f t="shared" si="128"/>
        <v>665.40000000000009</v>
      </c>
      <c r="AO435" s="368">
        <f t="shared" si="128"/>
        <v>166.70000000000005</v>
      </c>
      <c r="AP435" s="368">
        <f t="shared" si="128"/>
        <v>498.70000000000016</v>
      </c>
      <c r="AQ435" s="360">
        <f t="shared" si="129"/>
        <v>33.200000000000003</v>
      </c>
      <c r="AR435" s="372">
        <f t="shared" si="118"/>
        <v>2068.5</v>
      </c>
    </row>
    <row r="436" spans="1:44" ht="31.5" x14ac:dyDescent="0.25">
      <c r="A436" s="395"/>
      <c r="B436" s="395" t="s">
        <v>4366</v>
      </c>
      <c r="C436" s="402" t="s">
        <v>380</v>
      </c>
      <c r="D436" s="362">
        <f t="shared" si="115"/>
        <v>2771.5</v>
      </c>
      <c r="E436" s="367">
        <v>2771.5</v>
      </c>
      <c r="F436" s="371">
        <v>2258</v>
      </c>
      <c r="G436" s="367">
        <v>16.8</v>
      </c>
      <c r="H436" s="371"/>
      <c r="I436" s="362">
        <f t="shared" si="116"/>
        <v>1038</v>
      </c>
      <c r="J436" s="371">
        <v>1032</v>
      </c>
      <c r="K436" s="371">
        <v>481.5</v>
      </c>
      <c r="L436" s="371">
        <v>27.5</v>
      </c>
      <c r="M436" s="371">
        <v>6</v>
      </c>
      <c r="N436" s="362">
        <f t="shared" si="117"/>
        <v>3809.5</v>
      </c>
      <c r="O436" s="345"/>
      <c r="P436" s="395"/>
      <c r="Q436" s="395" t="s">
        <v>4366</v>
      </c>
      <c r="R436" s="402" t="s">
        <v>380</v>
      </c>
      <c r="S436" s="371">
        <f t="shared" si="119"/>
        <v>2222.7999999999997</v>
      </c>
      <c r="T436" s="371">
        <v>2222.7999999999997</v>
      </c>
      <c r="U436" s="371">
        <v>1631.4</v>
      </c>
      <c r="V436" s="371"/>
      <c r="W436" s="371"/>
      <c r="X436" s="371">
        <f t="shared" si="120"/>
        <v>697.80000000000007</v>
      </c>
      <c r="Y436" s="371">
        <v>697.80000000000007</v>
      </c>
      <c r="Z436" s="371">
        <v>126.70000000000002</v>
      </c>
      <c r="AA436" s="371">
        <v>142.6</v>
      </c>
      <c r="AB436" s="371"/>
      <c r="AC436" s="371">
        <f t="shared" si="121"/>
        <v>2920.6</v>
      </c>
      <c r="AE436" s="395"/>
      <c r="AF436" s="395" t="s">
        <v>4366</v>
      </c>
      <c r="AG436" s="402" t="s">
        <v>380</v>
      </c>
      <c r="AH436" s="371">
        <f t="shared" si="122"/>
        <v>2920.6</v>
      </c>
      <c r="AI436" s="368">
        <f t="shared" si="123"/>
        <v>2222.7999999999997</v>
      </c>
      <c r="AJ436" s="368">
        <f t="shared" si="124"/>
        <v>697.80000000000007</v>
      </c>
      <c r="AK436" s="368">
        <f t="shared" si="125"/>
        <v>3809.5</v>
      </c>
      <c r="AL436" s="368">
        <f t="shared" si="126"/>
        <v>2771.5</v>
      </c>
      <c r="AM436" s="371">
        <f t="shared" si="127"/>
        <v>1038</v>
      </c>
      <c r="AN436" s="368">
        <f t="shared" si="128"/>
        <v>888.90000000000009</v>
      </c>
      <c r="AO436" s="368">
        <f t="shared" si="128"/>
        <v>548.70000000000027</v>
      </c>
      <c r="AP436" s="368">
        <f t="shared" si="128"/>
        <v>340.19999999999993</v>
      </c>
      <c r="AQ436" s="360">
        <f t="shared" si="129"/>
        <v>45.2</v>
      </c>
      <c r="AR436" s="372">
        <f t="shared" si="118"/>
        <v>2816.7</v>
      </c>
    </row>
    <row r="437" spans="1:44" ht="31.5" x14ac:dyDescent="0.25">
      <c r="A437" s="395"/>
      <c r="B437" s="395" t="s">
        <v>4366</v>
      </c>
      <c r="C437" s="402" t="s">
        <v>381</v>
      </c>
      <c r="D437" s="362">
        <f t="shared" si="115"/>
        <v>1751.3</v>
      </c>
      <c r="E437" s="367">
        <v>1751.3</v>
      </c>
      <c r="F437" s="371">
        <v>1428.3</v>
      </c>
      <c r="G437" s="367">
        <v>8.8000000000000007</v>
      </c>
      <c r="H437" s="371"/>
      <c r="I437" s="362">
        <f t="shared" si="116"/>
        <v>980.2</v>
      </c>
      <c r="J437" s="371">
        <v>974.2</v>
      </c>
      <c r="K437" s="371">
        <v>305.60000000000002</v>
      </c>
      <c r="L437" s="371">
        <v>249.9</v>
      </c>
      <c r="M437" s="371">
        <v>6</v>
      </c>
      <c r="N437" s="362">
        <f t="shared" si="117"/>
        <v>2731.5</v>
      </c>
      <c r="O437" s="345"/>
      <c r="P437" s="395"/>
      <c r="Q437" s="395" t="s">
        <v>4366</v>
      </c>
      <c r="R437" s="402" t="s">
        <v>381</v>
      </c>
      <c r="S437" s="371">
        <f t="shared" si="119"/>
        <v>1667.6000000000001</v>
      </c>
      <c r="T437" s="371">
        <v>1667.6000000000001</v>
      </c>
      <c r="U437" s="371">
        <v>1224</v>
      </c>
      <c r="V437" s="371"/>
      <c r="W437" s="371"/>
      <c r="X437" s="371">
        <f t="shared" si="120"/>
        <v>427.1</v>
      </c>
      <c r="Y437" s="371">
        <v>427.1</v>
      </c>
      <c r="Z437" s="371">
        <v>95</v>
      </c>
      <c r="AA437" s="371">
        <v>94.6</v>
      </c>
      <c r="AB437" s="371"/>
      <c r="AC437" s="371">
        <f t="shared" si="121"/>
        <v>2094.7000000000003</v>
      </c>
      <c r="AE437" s="395"/>
      <c r="AF437" s="395" t="s">
        <v>4366</v>
      </c>
      <c r="AG437" s="402" t="s">
        <v>381</v>
      </c>
      <c r="AH437" s="371">
        <f t="shared" si="122"/>
        <v>2094.7000000000003</v>
      </c>
      <c r="AI437" s="368">
        <f t="shared" si="123"/>
        <v>1667.6000000000001</v>
      </c>
      <c r="AJ437" s="368">
        <f t="shared" si="124"/>
        <v>427.1</v>
      </c>
      <c r="AK437" s="368">
        <f t="shared" si="125"/>
        <v>2731.5</v>
      </c>
      <c r="AL437" s="368">
        <f t="shared" si="126"/>
        <v>1751.3</v>
      </c>
      <c r="AM437" s="371">
        <f t="shared" si="127"/>
        <v>980.2</v>
      </c>
      <c r="AN437" s="368">
        <f t="shared" si="128"/>
        <v>636.79999999999973</v>
      </c>
      <c r="AO437" s="368">
        <f t="shared" si="128"/>
        <v>83.699999999999818</v>
      </c>
      <c r="AP437" s="368">
        <f t="shared" si="128"/>
        <v>553.1</v>
      </c>
      <c r="AQ437" s="360">
        <f t="shared" si="129"/>
        <v>28.6</v>
      </c>
      <c r="AR437" s="372">
        <f t="shared" si="118"/>
        <v>1779.8999999999999</v>
      </c>
    </row>
    <row r="438" spans="1:44" ht="31.5" x14ac:dyDescent="0.25">
      <c r="A438" s="395"/>
      <c r="B438" s="395" t="s">
        <v>4366</v>
      </c>
      <c r="C438" s="402" t="s">
        <v>382</v>
      </c>
      <c r="D438" s="362">
        <f t="shared" si="115"/>
        <v>5819.1</v>
      </c>
      <c r="E438" s="367">
        <v>5819.1</v>
      </c>
      <c r="F438" s="371">
        <v>4471.6000000000004</v>
      </c>
      <c r="G438" s="367">
        <v>362.8</v>
      </c>
      <c r="H438" s="371"/>
      <c r="I438" s="362">
        <f t="shared" si="116"/>
        <v>1932.3999999999999</v>
      </c>
      <c r="J438" s="371">
        <v>1926.3999999999999</v>
      </c>
      <c r="K438" s="371">
        <v>956.9</v>
      </c>
      <c r="L438" s="371">
        <v>223.3</v>
      </c>
      <c r="M438" s="371">
        <v>6</v>
      </c>
      <c r="N438" s="362">
        <f t="shared" si="117"/>
        <v>7751.5</v>
      </c>
      <c r="O438" s="345"/>
      <c r="P438" s="395"/>
      <c r="Q438" s="395" t="s">
        <v>4366</v>
      </c>
      <c r="R438" s="402" t="s">
        <v>382</v>
      </c>
      <c r="S438" s="371">
        <f t="shared" si="119"/>
        <v>5845.6</v>
      </c>
      <c r="T438" s="371">
        <v>5845.6</v>
      </c>
      <c r="U438" s="371">
        <v>4290.3</v>
      </c>
      <c r="V438" s="371"/>
      <c r="W438" s="371"/>
      <c r="X438" s="371">
        <f t="shared" si="120"/>
        <v>1288.1000000000001</v>
      </c>
      <c r="Y438" s="371">
        <v>1288.1000000000001</v>
      </c>
      <c r="Z438" s="371">
        <v>333.1</v>
      </c>
      <c r="AA438" s="371">
        <v>233.5</v>
      </c>
      <c r="AB438" s="371"/>
      <c r="AC438" s="371">
        <f t="shared" si="121"/>
        <v>7133.7000000000007</v>
      </c>
      <c r="AE438" s="395"/>
      <c r="AF438" s="395" t="s">
        <v>4366</v>
      </c>
      <c r="AG438" s="402" t="s">
        <v>382</v>
      </c>
      <c r="AH438" s="371">
        <f t="shared" si="122"/>
        <v>7133.7000000000007</v>
      </c>
      <c r="AI438" s="368">
        <f t="shared" si="123"/>
        <v>5845.6</v>
      </c>
      <c r="AJ438" s="368">
        <f t="shared" si="124"/>
        <v>1288.1000000000001</v>
      </c>
      <c r="AK438" s="368">
        <f t="shared" si="125"/>
        <v>7751.5</v>
      </c>
      <c r="AL438" s="368">
        <f t="shared" si="126"/>
        <v>5819.1</v>
      </c>
      <c r="AM438" s="371">
        <f t="shared" si="127"/>
        <v>1932.3999999999999</v>
      </c>
      <c r="AN438" s="368">
        <f t="shared" si="128"/>
        <v>617.79999999999927</v>
      </c>
      <c r="AO438" s="368">
        <f t="shared" si="128"/>
        <v>-26.5</v>
      </c>
      <c r="AP438" s="368">
        <f t="shared" si="128"/>
        <v>644.29999999999973</v>
      </c>
      <c r="AQ438" s="360">
        <f t="shared" si="129"/>
        <v>89.4</v>
      </c>
      <c r="AR438" s="372">
        <f t="shared" si="118"/>
        <v>5908.5</v>
      </c>
    </row>
    <row r="439" spans="1:44" ht="31.5" x14ac:dyDescent="0.25">
      <c r="A439" s="395"/>
      <c r="B439" s="395" t="s">
        <v>4366</v>
      </c>
      <c r="C439" s="402" t="s">
        <v>383</v>
      </c>
      <c r="D439" s="362">
        <f t="shared" si="115"/>
        <v>4792.5</v>
      </c>
      <c r="E439" s="367">
        <v>4792.5</v>
      </c>
      <c r="F439" s="371">
        <v>3916.4</v>
      </c>
      <c r="G439" s="367">
        <v>14.6</v>
      </c>
      <c r="H439" s="371"/>
      <c r="I439" s="362">
        <f t="shared" si="116"/>
        <v>1735.8000000000002</v>
      </c>
      <c r="J439" s="371">
        <v>1729.8000000000002</v>
      </c>
      <c r="K439" s="371">
        <v>838.1</v>
      </c>
      <c r="L439" s="371">
        <v>26.5</v>
      </c>
      <c r="M439" s="371">
        <v>6</v>
      </c>
      <c r="N439" s="362">
        <f t="shared" si="117"/>
        <v>6528.3</v>
      </c>
      <c r="O439" s="345"/>
      <c r="P439" s="395"/>
      <c r="Q439" s="395" t="s">
        <v>4366</v>
      </c>
      <c r="R439" s="402" t="s">
        <v>383</v>
      </c>
      <c r="S439" s="371">
        <f t="shared" si="119"/>
        <v>4348.8999999999996</v>
      </c>
      <c r="T439" s="371">
        <v>4348.8999999999996</v>
      </c>
      <c r="U439" s="371">
        <v>3191.9</v>
      </c>
      <c r="V439" s="371"/>
      <c r="W439" s="371"/>
      <c r="X439" s="371">
        <f t="shared" si="120"/>
        <v>848.5</v>
      </c>
      <c r="Y439" s="371">
        <v>848.5</v>
      </c>
      <c r="Z439" s="371">
        <v>247.8</v>
      </c>
      <c r="AA439" s="371">
        <v>134.69999999999999</v>
      </c>
      <c r="AB439" s="371"/>
      <c r="AC439" s="371">
        <f t="shared" si="121"/>
        <v>5197.3999999999996</v>
      </c>
      <c r="AE439" s="395"/>
      <c r="AF439" s="395" t="s">
        <v>4366</v>
      </c>
      <c r="AG439" s="402" t="s">
        <v>383</v>
      </c>
      <c r="AH439" s="371">
        <f t="shared" si="122"/>
        <v>5197.3999999999996</v>
      </c>
      <c r="AI439" s="368">
        <f t="shared" si="123"/>
        <v>4348.8999999999996</v>
      </c>
      <c r="AJ439" s="368">
        <f t="shared" si="124"/>
        <v>848.5</v>
      </c>
      <c r="AK439" s="368">
        <f t="shared" si="125"/>
        <v>6528.3</v>
      </c>
      <c r="AL439" s="368">
        <f t="shared" si="126"/>
        <v>4792.5</v>
      </c>
      <c r="AM439" s="371">
        <f t="shared" si="127"/>
        <v>1735.8000000000002</v>
      </c>
      <c r="AN439" s="368">
        <f t="shared" si="128"/>
        <v>1330.9000000000005</v>
      </c>
      <c r="AO439" s="368">
        <f t="shared" si="128"/>
        <v>443.60000000000036</v>
      </c>
      <c r="AP439" s="368">
        <f t="shared" si="128"/>
        <v>887.30000000000018</v>
      </c>
      <c r="AQ439" s="360">
        <f t="shared" si="129"/>
        <v>78.3</v>
      </c>
      <c r="AR439" s="372">
        <f t="shared" si="118"/>
        <v>4870.8</v>
      </c>
    </row>
    <row r="440" spans="1:44" ht="31.5" customHeight="1" x14ac:dyDescent="0.25">
      <c r="A440" s="395"/>
      <c r="B440" s="395" t="s">
        <v>4366</v>
      </c>
      <c r="C440" s="402" t="s">
        <v>384</v>
      </c>
      <c r="D440" s="362">
        <f t="shared" si="115"/>
        <v>2764.1</v>
      </c>
      <c r="E440" s="367">
        <v>2764.1</v>
      </c>
      <c r="F440" s="371">
        <v>2257.4</v>
      </c>
      <c r="G440" s="367">
        <v>10.199999999999999</v>
      </c>
      <c r="H440" s="371"/>
      <c r="I440" s="362">
        <f t="shared" si="116"/>
        <v>1416.6000000000001</v>
      </c>
      <c r="J440" s="371">
        <v>1260.6000000000001</v>
      </c>
      <c r="K440" s="371">
        <v>483.1</v>
      </c>
      <c r="L440" s="371">
        <v>190.7</v>
      </c>
      <c r="M440" s="371">
        <v>156</v>
      </c>
      <c r="N440" s="362">
        <f t="shared" si="117"/>
        <v>4180.7</v>
      </c>
      <c r="O440" s="345"/>
      <c r="P440" s="395"/>
      <c r="Q440" s="395" t="s">
        <v>4366</v>
      </c>
      <c r="R440" s="402" t="s">
        <v>384</v>
      </c>
      <c r="S440" s="371">
        <f t="shared" si="119"/>
        <v>2707.6000000000004</v>
      </c>
      <c r="T440" s="371">
        <v>2707.6000000000004</v>
      </c>
      <c r="U440" s="371">
        <v>1987.2</v>
      </c>
      <c r="V440" s="371"/>
      <c r="W440" s="371"/>
      <c r="X440" s="371">
        <f t="shared" si="120"/>
        <v>648.30000000000007</v>
      </c>
      <c r="Y440" s="371">
        <v>648.30000000000007</v>
      </c>
      <c r="Z440" s="371">
        <v>154.30000000000001</v>
      </c>
      <c r="AA440" s="371">
        <v>106.3</v>
      </c>
      <c r="AB440" s="371"/>
      <c r="AC440" s="371">
        <f t="shared" si="121"/>
        <v>3355.9000000000005</v>
      </c>
      <c r="AE440" s="395"/>
      <c r="AF440" s="395" t="s">
        <v>4366</v>
      </c>
      <c r="AG440" s="402" t="s">
        <v>384</v>
      </c>
      <c r="AH440" s="371">
        <f t="shared" si="122"/>
        <v>3355.9000000000005</v>
      </c>
      <c r="AI440" s="368">
        <f t="shared" si="123"/>
        <v>2707.6000000000004</v>
      </c>
      <c r="AJ440" s="368">
        <f t="shared" si="124"/>
        <v>648.30000000000007</v>
      </c>
      <c r="AK440" s="368">
        <f t="shared" si="125"/>
        <v>4180.7</v>
      </c>
      <c r="AL440" s="368">
        <f t="shared" si="126"/>
        <v>2764.1</v>
      </c>
      <c r="AM440" s="371">
        <f t="shared" si="127"/>
        <v>1416.6000000000001</v>
      </c>
      <c r="AN440" s="368">
        <f t="shared" si="128"/>
        <v>824.79999999999927</v>
      </c>
      <c r="AO440" s="368">
        <f t="shared" si="128"/>
        <v>56.499999999999545</v>
      </c>
      <c r="AP440" s="368">
        <f t="shared" si="128"/>
        <v>768.30000000000007</v>
      </c>
      <c r="AQ440" s="360">
        <f t="shared" si="129"/>
        <v>45.1</v>
      </c>
      <c r="AR440" s="372">
        <f t="shared" si="118"/>
        <v>2809.2</v>
      </c>
    </row>
    <row r="441" spans="1:44" ht="31.5" x14ac:dyDescent="0.25">
      <c r="A441" s="395"/>
      <c r="B441" s="395" t="s">
        <v>4366</v>
      </c>
      <c r="C441" s="402" t="s">
        <v>385</v>
      </c>
      <c r="D441" s="362">
        <f t="shared" si="115"/>
        <v>1673.2</v>
      </c>
      <c r="E441" s="367">
        <v>1673.2</v>
      </c>
      <c r="F441" s="371">
        <v>1364.9</v>
      </c>
      <c r="G441" s="367">
        <v>8.1</v>
      </c>
      <c r="H441" s="371"/>
      <c r="I441" s="362">
        <f t="shared" si="116"/>
        <v>827.5</v>
      </c>
      <c r="J441" s="371">
        <v>821.5</v>
      </c>
      <c r="K441" s="371">
        <v>292.10000000000002</v>
      </c>
      <c r="L441" s="371">
        <v>137.19999999999999</v>
      </c>
      <c r="M441" s="371">
        <v>6</v>
      </c>
      <c r="N441" s="362">
        <f t="shared" si="117"/>
        <v>2500.6999999999998</v>
      </c>
      <c r="O441" s="345"/>
      <c r="P441" s="395"/>
      <c r="Q441" s="395" t="s">
        <v>4366</v>
      </c>
      <c r="R441" s="402" t="s">
        <v>385</v>
      </c>
      <c r="S441" s="371">
        <f t="shared" si="119"/>
        <v>1607.2</v>
      </c>
      <c r="T441" s="371">
        <v>1607.2</v>
      </c>
      <c r="U441" s="371">
        <v>1179.5999999999999</v>
      </c>
      <c r="V441" s="371"/>
      <c r="W441" s="371"/>
      <c r="X441" s="371">
        <f t="shared" si="120"/>
        <v>437.8</v>
      </c>
      <c r="Y441" s="371">
        <v>437.8</v>
      </c>
      <c r="Z441" s="371">
        <v>91.600000000000009</v>
      </c>
      <c r="AA441" s="371">
        <v>68.400000000000006</v>
      </c>
      <c r="AB441" s="371"/>
      <c r="AC441" s="371">
        <f t="shared" si="121"/>
        <v>2045</v>
      </c>
      <c r="AE441" s="395"/>
      <c r="AF441" s="395" t="s">
        <v>4366</v>
      </c>
      <c r="AG441" s="402" t="s">
        <v>385</v>
      </c>
      <c r="AH441" s="371">
        <f t="shared" si="122"/>
        <v>2045</v>
      </c>
      <c r="AI441" s="368">
        <f t="shared" si="123"/>
        <v>1607.2</v>
      </c>
      <c r="AJ441" s="368">
        <f t="shared" si="124"/>
        <v>437.8</v>
      </c>
      <c r="AK441" s="368">
        <f t="shared" si="125"/>
        <v>2500.6999999999998</v>
      </c>
      <c r="AL441" s="368">
        <f t="shared" si="126"/>
        <v>1673.2</v>
      </c>
      <c r="AM441" s="371">
        <f t="shared" si="127"/>
        <v>827.5</v>
      </c>
      <c r="AN441" s="368">
        <f t="shared" si="128"/>
        <v>455.69999999999982</v>
      </c>
      <c r="AO441" s="368">
        <f t="shared" si="128"/>
        <v>66</v>
      </c>
      <c r="AP441" s="368">
        <f t="shared" si="128"/>
        <v>389.7</v>
      </c>
      <c r="AQ441" s="360">
        <f t="shared" si="129"/>
        <v>27.3</v>
      </c>
      <c r="AR441" s="372">
        <f t="shared" si="118"/>
        <v>1700.5</v>
      </c>
    </row>
    <row r="442" spans="1:44" ht="31.5" x14ac:dyDescent="0.25">
      <c r="A442" s="395"/>
      <c r="B442" s="395" t="s">
        <v>4366</v>
      </c>
      <c r="C442" s="402" t="s">
        <v>386</v>
      </c>
      <c r="D442" s="362">
        <f t="shared" si="115"/>
        <v>1356.7</v>
      </c>
      <c r="E442" s="367">
        <v>1356.7</v>
      </c>
      <c r="F442" s="371">
        <v>1101.2</v>
      </c>
      <c r="G442" s="367">
        <v>13.2</v>
      </c>
      <c r="H442" s="371"/>
      <c r="I442" s="362">
        <f t="shared" si="116"/>
        <v>862.2</v>
      </c>
      <c r="J442" s="371">
        <v>856.2</v>
      </c>
      <c r="K442" s="371">
        <v>235.7</v>
      </c>
      <c r="L442" s="371">
        <v>120.9</v>
      </c>
      <c r="M442" s="371">
        <v>6</v>
      </c>
      <c r="N442" s="362">
        <f t="shared" si="117"/>
        <v>2218.9</v>
      </c>
      <c r="O442" s="345"/>
      <c r="P442" s="395"/>
      <c r="Q442" s="395" t="s">
        <v>4366</v>
      </c>
      <c r="R442" s="402" t="s">
        <v>386</v>
      </c>
      <c r="S442" s="371">
        <f t="shared" si="119"/>
        <v>1476.5</v>
      </c>
      <c r="T442" s="371">
        <v>1476.5</v>
      </c>
      <c r="U442" s="371">
        <v>1083.7</v>
      </c>
      <c r="V442" s="371"/>
      <c r="W442" s="371"/>
      <c r="X442" s="371">
        <f t="shared" si="120"/>
        <v>458</v>
      </c>
      <c r="Y442" s="371">
        <v>458</v>
      </c>
      <c r="Z442" s="371">
        <v>84.100000000000009</v>
      </c>
      <c r="AA442" s="371">
        <v>82.7</v>
      </c>
      <c r="AB442" s="371"/>
      <c r="AC442" s="371">
        <f t="shared" si="121"/>
        <v>1934.5</v>
      </c>
      <c r="AE442" s="395"/>
      <c r="AF442" s="395" t="s">
        <v>4366</v>
      </c>
      <c r="AG442" s="402" t="s">
        <v>386</v>
      </c>
      <c r="AH442" s="371">
        <f t="shared" si="122"/>
        <v>1934.5</v>
      </c>
      <c r="AI442" s="368">
        <f t="shared" si="123"/>
        <v>1476.5</v>
      </c>
      <c r="AJ442" s="368">
        <f t="shared" si="124"/>
        <v>458</v>
      </c>
      <c r="AK442" s="368">
        <f t="shared" si="125"/>
        <v>2218.9</v>
      </c>
      <c r="AL442" s="368">
        <f t="shared" si="126"/>
        <v>1356.7</v>
      </c>
      <c r="AM442" s="371">
        <f t="shared" si="127"/>
        <v>862.2</v>
      </c>
      <c r="AN442" s="368">
        <f t="shared" si="128"/>
        <v>284.40000000000009</v>
      </c>
      <c r="AO442" s="368">
        <f t="shared" si="128"/>
        <v>-119.79999999999995</v>
      </c>
      <c r="AP442" s="368">
        <f t="shared" si="128"/>
        <v>404.20000000000005</v>
      </c>
      <c r="AQ442" s="360">
        <f t="shared" si="129"/>
        <v>22</v>
      </c>
      <c r="AR442" s="372">
        <f t="shared" si="118"/>
        <v>1378.7</v>
      </c>
    </row>
    <row r="443" spans="1:44" ht="31.5" x14ac:dyDescent="0.25">
      <c r="A443" s="395"/>
      <c r="B443" s="395" t="s">
        <v>4366</v>
      </c>
      <c r="C443" s="402" t="s">
        <v>387</v>
      </c>
      <c r="D443" s="362">
        <f t="shared" si="115"/>
        <v>6190.4</v>
      </c>
      <c r="E443" s="367">
        <v>6190.4</v>
      </c>
      <c r="F443" s="371">
        <v>4812.3999999999996</v>
      </c>
      <c r="G443" s="367">
        <v>318.60000000000002</v>
      </c>
      <c r="H443" s="371"/>
      <c r="I443" s="362">
        <f t="shared" si="116"/>
        <v>2203.9</v>
      </c>
      <c r="J443" s="371">
        <v>2087.9</v>
      </c>
      <c r="K443" s="371">
        <v>1070.4000000000001</v>
      </c>
      <c r="L443" s="371">
        <v>244.2</v>
      </c>
      <c r="M443" s="371">
        <v>116</v>
      </c>
      <c r="N443" s="362">
        <f t="shared" si="117"/>
        <v>8394.2999999999993</v>
      </c>
      <c r="O443" s="345"/>
      <c r="P443" s="395"/>
      <c r="Q443" s="395" t="s">
        <v>4366</v>
      </c>
      <c r="R443" s="402" t="s">
        <v>387</v>
      </c>
      <c r="S443" s="371">
        <f t="shared" si="119"/>
        <v>5443.2999999999993</v>
      </c>
      <c r="T443" s="371">
        <v>5443.2999999999993</v>
      </c>
      <c r="U443" s="371">
        <v>3995.1</v>
      </c>
      <c r="V443" s="371"/>
      <c r="W443" s="371"/>
      <c r="X443" s="371">
        <f t="shared" si="120"/>
        <v>1109.1000000000001</v>
      </c>
      <c r="Y443" s="371">
        <v>1109.1000000000001</v>
      </c>
      <c r="Z443" s="371">
        <v>310.20000000000005</v>
      </c>
      <c r="AA443" s="371">
        <v>177.1</v>
      </c>
      <c r="AB443" s="371"/>
      <c r="AC443" s="371">
        <f t="shared" si="121"/>
        <v>6552.4</v>
      </c>
      <c r="AE443" s="395"/>
      <c r="AF443" s="395" t="s">
        <v>4366</v>
      </c>
      <c r="AG443" s="402" t="s">
        <v>387</v>
      </c>
      <c r="AH443" s="371">
        <f t="shared" si="122"/>
        <v>6552.4</v>
      </c>
      <c r="AI443" s="368">
        <f t="shared" si="123"/>
        <v>5443.2999999999993</v>
      </c>
      <c r="AJ443" s="368">
        <f t="shared" si="124"/>
        <v>1109.1000000000001</v>
      </c>
      <c r="AK443" s="368">
        <f t="shared" si="125"/>
        <v>8394.2999999999993</v>
      </c>
      <c r="AL443" s="368">
        <f t="shared" si="126"/>
        <v>6190.4</v>
      </c>
      <c r="AM443" s="371">
        <f t="shared" si="127"/>
        <v>2203.9</v>
      </c>
      <c r="AN443" s="368">
        <f t="shared" si="128"/>
        <v>1841.8999999999996</v>
      </c>
      <c r="AO443" s="368">
        <f t="shared" si="128"/>
        <v>747.10000000000036</v>
      </c>
      <c r="AP443" s="368">
        <f t="shared" si="128"/>
        <v>1094.8</v>
      </c>
      <c r="AQ443" s="360">
        <f t="shared" si="129"/>
        <v>96.2</v>
      </c>
      <c r="AR443" s="372">
        <f t="shared" si="118"/>
        <v>6286.5999999999995</v>
      </c>
    </row>
    <row r="444" spans="1:44" ht="31.5" x14ac:dyDescent="0.25">
      <c r="A444" s="395"/>
      <c r="B444" s="395" t="s">
        <v>4366</v>
      </c>
      <c r="C444" s="402" t="s">
        <v>388</v>
      </c>
      <c r="D444" s="362">
        <f t="shared" ref="D444:D507" si="130">E444+H444</f>
        <v>3441.3</v>
      </c>
      <c r="E444" s="367">
        <v>3441.3</v>
      </c>
      <c r="F444" s="371">
        <v>2674.7</v>
      </c>
      <c r="G444" s="367">
        <v>177.7</v>
      </c>
      <c r="H444" s="371"/>
      <c r="I444" s="362">
        <f t="shared" ref="I444:I507" si="131">J444+M444</f>
        <v>1110.3</v>
      </c>
      <c r="J444" s="371">
        <v>1104.3</v>
      </c>
      <c r="K444" s="371">
        <v>572.4</v>
      </c>
      <c r="L444" s="371">
        <v>38.6</v>
      </c>
      <c r="M444" s="371">
        <v>6</v>
      </c>
      <c r="N444" s="362">
        <f t="shared" ref="N444:N507" si="132">D444+I444</f>
        <v>4551.6000000000004</v>
      </c>
      <c r="O444" s="345"/>
      <c r="P444" s="395"/>
      <c r="Q444" s="395" t="s">
        <v>4366</v>
      </c>
      <c r="R444" s="402" t="s">
        <v>388</v>
      </c>
      <c r="S444" s="371">
        <f t="shared" si="119"/>
        <v>3630.8999999999996</v>
      </c>
      <c r="T444" s="371">
        <v>3630.8999999999996</v>
      </c>
      <c r="U444" s="371">
        <v>2664.8</v>
      </c>
      <c r="V444" s="371"/>
      <c r="W444" s="371"/>
      <c r="X444" s="371">
        <f t="shared" si="120"/>
        <v>891.1</v>
      </c>
      <c r="Y444" s="371">
        <v>891.1</v>
      </c>
      <c r="Z444" s="371">
        <v>207</v>
      </c>
      <c r="AA444" s="371">
        <v>182.3</v>
      </c>
      <c r="AB444" s="371"/>
      <c r="AC444" s="371">
        <f t="shared" si="121"/>
        <v>4522</v>
      </c>
      <c r="AE444" s="395"/>
      <c r="AF444" s="395" t="s">
        <v>4366</v>
      </c>
      <c r="AG444" s="402" t="s">
        <v>388</v>
      </c>
      <c r="AH444" s="371">
        <f t="shared" si="122"/>
        <v>4522</v>
      </c>
      <c r="AI444" s="368">
        <f t="shared" si="123"/>
        <v>3630.8999999999996</v>
      </c>
      <c r="AJ444" s="368">
        <f t="shared" si="124"/>
        <v>891.1</v>
      </c>
      <c r="AK444" s="368">
        <f t="shared" si="125"/>
        <v>4551.6000000000004</v>
      </c>
      <c r="AL444" s="368">
        <f t="shared" si="126"/>
        <v>3441.3</v>
      </c>
      <c r="AM444" s="371">
        <f t="shared" si="127"/>
        <v>1110.3</v>
      </c>
      <c r="AN444" s="368">
        <f t="shared" si="128"/>
        <v>29.600000000000364</v>
      </c>
      <c r="AO444" s="368">
        <f t="shared" si="128"/>
        <v>-189.59999999999945</v>
      </c>
      <c r="AP444" s="368">
        <f t="shared" si="128"/>
        <v>219.19999999999993</v>
      </c>
      <c r="AQ444" s="360">
        <f t="shared" si="129"/>
        <v>53.5</v>
      </c>
      <c r="AR444" s="372">
        <f t="shared" si="118"/>
        <v>3494.8</v>
      </c>
    </row>
    <row r="445" spans="1:44" ht="31.5" x14ac:dyDescent="0.25">
      <c r="A445" s="395"/>
      <c r="B445" s="395" t="s">
        <v>4366</v>
      </c>
      <c r="C445" s="402" t="s">
        <v>389</v>
      </c>
      <c r="D445" s="362">
        <f t="shared" si="130"/>
        <v>2114.5</v>
      </c>
      <c r="E445" s="367">
        <v>2114.5</v>
      </c>
      <c r="F445" s="371">
        <v>1719.5</v>
      </c>
      <c r="G445" s="367">
        <v>16.8</v>
      </c>
      <c r="H445" s="371"/>
      <c r="I445" s="362">
        <f t="shared" si="131"/>
        <v>987.6</v>
      </c>
      <c r="J445" s="371">
        <v>981.6</v>
      </c>
      <c r="K445" s="371">
        <v>368</v>
      </c>
      <c r="L445" s="371">
        <v>146.19999999999999</v>
      </c>
      <c r="M445" s="371">
        <v>6</v>
      </c>
      <c r="N445" s="362">
        <f t="shared" si="132"/>
        <v>3102.1</v>
      </c>
      <c r="O445" s="345"/>
      <c r="P445" s="395"/>
      <c r="Q445" s="395" t="s">
        <v>4366</v>
      </c>
      <c r="R445" s="402" t="s">
        <v>389</v>
      </c>
      <c r="S445" s="371">
        <f t="shared" si="119"/>
        <v>3069.6</v>
      </c>
      <c r="T445" s="371">
        <v>3069.6</v>
      </c>
      <c r="U445" s="371">
        <v>2252.8999999999996</v>
      </c>
      <c r="V445" s="371"/>
      <c r="W445" s="371"/>
      <c r="X445" s="371">
        <f t="shared" si="120"/>
        <v>644.80000000000007</v>
      </c>
      <c r="Y445" s="371">
        <v>644.80000000000007</v>
      </c>
      <c r="Z445" s="371">
        <v>174.9</v>
      </c>
      <c r="AA445" s="371">
        <v>83.5</v>
      </c>
      <c r="AB445" s="371"/>
      <c r="AC445" s="371">
        <f t="shared" si="121"/>
        <v>3714.4</v>
      </c>
      <c r="AE445" s="395"/>
      <c r="AF445" s="395" t="s">
        <v>4366</v>
      </c>
      <c r="AG445" s="402" t="s">
        <v>389</v>
      </c>
      <c r="AH445" s="371">
        <f t="shared" si="122"/>
        <v>3714.4</v>
      </c>
      <c r="AI445" s="368">
        <f t="shared" si="123"/>
        <v>3069.6</v>
      </c>
      <c r="AJ445" s="368">
        <f t="shared" si="124"/>
        <v>644.80000000000007</v>
      </c>
      <c r="AK445" s="368">
        <f t="shared" si="125"/>
        <v>3102.1</v>
      </c>
      <c r="AL445" s="368">
        <f t="shared" si="126"/>
        <v>2114.5</v>
      </c>
      <c r="AM445" s="371">
        <f t="shared" si="127"/>
        <v>987.6</v>
      </c>
      <c r="AN445" s="368">
        <f t="shared" si="128"/>
        <v>-612.30000000000018</v>
      </c>
      <c r="AO445" s="368">
        <f t="shared" si="128"/>
        <v>-955.09999999999991</v>
      </c>
      <c r="AP445" s="368">
        <f t="shared" si="128"/>
        <v>342.79999999999995</v>
      </c>
      <c r="AQ445" s="360">
        <f t="shared" si="129"/>
        <v>34.4</v>
      </c>
      <c r="AR445" s="372">
        <f t="shared" si="118"/>
        <v>2148.9</v>
      </c>
    </row>
    <row r="446" spans="1:44" ht="31.5" x14ac:dyDescent="0.25">
      <c r="A446" s="395"/>
      <c r="B446" s="395" t="s">
        <v>4366</v>
      </c>
      <c r="C446" s="402" t="s">
        <v>390</v>
      </c>
      <c r="D446" s="362">
        <f t="shared" si="130"/>
        <v>1861.2</v>
      </c>
      <c r="E446" s="367">
        <v>1861.2</v>
      </c>
      <c r="F446" s="371">
        <v>1520.9</v>
      </c>
      <c r="G446" s="367">
        <v>5.9</v>
      </c>
      <c r="H446" s="371"/>
      <c r="I446" s="362">
        <f t="shared" si="131"/>
        <v>815.80000000000007</v>
      </c>
      <c r="J446" s="371">
        <v>809.80000000000007</v>
      </c>
      <c r="K446" s="371">
        <v>325.5</v>
      </c>
      <c r="L446" s="371">
        <v>77.900000000000006</v>
      </c>
      <c r="M446" s="371">
        <v>6</v>
      </c>
      <c r="N446" s="362">
        <f t="shared" si="132"/>
        <v>2677</v>
      </c>
      <c r="O446" s="345"/>
      <c r="P446" s="395"/>
      <c r="Q446" s="395" t="s">
        <v>4366</v>
      </c>
      <c r="R446" s="402" t="s">
        <v>390</v>
      </c>
      <c r="S446" s="371">
        <f t="shared" si="119"/>
        <v>2092</v>
      </c>
      <c r="T446" s="371">
        <v>2092</v>
      </c>
      <c r="U446" s="371">
        <v>1535.3999999999999</v>
      </c>
      <c r="V446" s="371"/>
      <c r="W446" s="371"/>
      <c r="X446" s="371">
        <f t="shared" si="120"/>
        <v>493.20000000000005</v>
      </c>
      <c r="Y446" s="371">
        <v>493.20000000000005</v>
      </c>
      <c r="Z446" s="371">
        <v>119.20000000000002</v>
      </c>
      <c r="AA446" s="371">
        <v>53.4</v>
      </c>
      <c r="AB446" s="371"/>
      <c r="AC446" s="371">
        <f t="shared" si="121"/>
        <v>2585.1999999999998</v>
      </c>
      <c r="AE446" s="395"/>
      <c r="AF446" s="395" t="s">
        <v>4366</v>
      </c>
      <c r="AG446" s="402" t="s">
        <v>390</v>
      </c>
      <c r="AH446" s="371">
        <f t="shared" si="122"/>
        <v>2585.1999999999998</v>
      </c>
      <c r="AI446" s="368">
        <f t="shared" si="123"/>
        <v>2092</v>
      </c>
      <c r="AJ446" s="368">
        <f t="shared" si="124"/>
        <v>493.20000000000005</v>
      </c>
      <c r="AK446" s="368">
        <f t="shared" si="125"/>
        <v>2677</v>
      </c>
      <c r="AL446" s="368">
        <f t="shared" si="126"/>
        <v>1861.2</v>
      </c>
      <c r="AM446" s="371">
        <f t="shared" si="127"/>
        <v>815.80000000000007</v>
      </c>
      <c r="AN446" s="368">
        <f t="shared" si="128"/>
        <v>91.800000000000182</v>
      </c>
      <c r="AO446" s="368">
        <f t="shared" si="128"/>
        <v>-230.79999999999995</v>
      </c>
      <c r="AP446" s="368">
        <f t="shared" si="128"/>
        <v>322.60000000000002</v>
      </c>
      <c r="AQ446" s="360">
        <f t="shared" si="129"/>
        <v>30.4</v>
      </c>
      <c r="AR446" s="372">
        <f t="shared" si="118"/>
        <v>1891.6000000000001</v>
      </c>
    </row>
    <row r="447" spans="1:44" ht="31.5" x14ac:dyDescent="0.25">
      <c r="A447" s="395"/>
      <c r="B447" s="395" t="s">
        <v>4366</v>
      </c>
      <c r="C447" s="402" t="s">
        <v>391</v>
      </c>
      <c r="D447" s="362">
        <f t="shared" si="130"/>
        <v>3551</v>
      </c>
      <c r="E447" s="367">
        <v>3551</v>
      </c>
      <c r="F447" s="371">
        <v>2895.7</v>
      </c>
      <c r="G447" s="367">
        <v>18.3</v>
      </c>
      <c r="H447" s="371"/>
      <c r="I447" s="362">
        <f t="shared" si="131"/>
        <v>1594.1</v>
      </c>
      <c r="J447" s="371">
        <v>1588.1</v>
      </c>
      <c r="K447" s="371">
        <v>619.6</v>
      </c>
      <c r="L447" s="371">
        <v>30.1</v>
      </c>
      <c r="M447" s="371">
        <v>6</v>
      </c>
      <c r="N447" s="362">
        <f t="shared" si="132"/>
        <v>5145.1000000000004</v>
      </c>
      <c r="O447" s="345"/>
      <c r="P447" s="395"/>
      <c r="Q447" s="395" t="s">
        <v>4366</v>
      </c>
      <c r="R447" s="402" t="s">
        <v>391</v>
      </c>
      <c r="S447" s="371">
        <f t="shared" si="119"/>
        <v>3747.6</v>
      </c>
      <c r="T447" s="371">
        <v>3747.6</v>
      </c>
      <c r="U447" s="371">
        <v>2750.5</v>
      </c>
      <c r="V447" s="371"/>
      <c r="W447" s="371"/>
      <c r="X447" s="371">
        <f t="shared" si="120"/>
        <v>854.6</v>
      </c>
      <c r="Y447" s="371">
        <v>854.6</v>
      </c>
      <c r="Z447" s="371">
        <v>213.6</v>
      </c>
      <c r="AA447" s="371">
        <v>170</v>
      </c>
      <c r="AB447" s="371"/>
      <c r="AC447" s="371">
        <f t="shared" si="121"/>
        <v>4602.2</v>
      </c>
      <c r="AE447" s="395"/>
      <c r="AF447" s="395" t="s">
        <v>4366</v>
      </c>
      <c r="AG447" s="402" t="s">
        <v>391</v>
      </c>
      <c r="AH447" s="371">
        <f t="shared" si="122"/>
        <v>4602.2</v>
      </c>
      <c r="AI447" s="368">
        <f t="shared" si="123"/>
        <v>3747.6</v>
      </c>
      <c r="AJ447" s="368">
        <f t="shared" si="124"/>
        <v>854.6</v>
      </c>
      <c r="AK447" s="368">
        <f t="shared" si="125"/>
        <v>5145.1000000000004</v>
      </c>
      <c r="AL447" s="368">
        <f t="shared" si="126"/>
        <v>3551</v>
      </c>
      <c r="AM447" s="371">
        <f t="shared" si="127"/>
        <v>1594.1</v>
      </c>
      <c r="AN447" s="368">
        <f t="shared" si="128"/>
        <v>542.90000000000055</v>
      </c>
      <c r="AO447" s="368">
        <f t="shared" si="128"/>
        <v>-196.59999999999991</v>
      </c>
      <c r="AP447" s="368">
        <f t="shared" si="128"/>
        <v>739.49999999999989</v>
      </c>
      <c r="AQ447" s="360">
        <f t="shared" si="129"/>
        <v>57.9</v>
      </c>
      <c r="AR447" s="372">
        <f t="shared" si="118"/>
        <v>3608.9</v>
      </c>
    </row>
    <row r="448" spans="1:44" ht="31.5" x14ac:dyDescent="0.25">
      <c r="A448" s="395"/>
      <c r="B448" s="395" t="s">
        <v>4366</v>
      </c>
      <c r="C448" s="402" t="s">
        <v>392</v>
      </c>
      <c r="D448" s="362">
        <f t="shared" si="130"/>
        <v>5185.5</v>
      </c>
      <c r="E448" s="367">
        <v>5185.5</v>
      </c>
      <c r="F448" s="371">
        <v>4235.3999999999996</v>
      </c>
      <c r="G448" s="367">
        <v>18.3</v>
      </c>
      <c r="H448" s="371"/>
      <c r="I448" s="362">
        <f t="shared" si="131"/>
        <v>2583.6999999999998</v>
      </c>
      <c r="J448" s="371">
        <v>2402.6999999999998</v>
      </c>
      <c r="K448" s="371">
        <v>867.1</v>
      </c>
      <c r="L448" s="371">
        <v>401.4</v>
      </c>
      <c r="M448" s="371">
        <v>181</v>
      </c>
      <c r="N448" s="362">
        <f t="shared" si="132"/>
        <v>7769.2</v>
      </c>
      <c r="O448" s="345"/>
      <c r="P448" s="395"/>
      <c r="Q448" s="395" t="s">
        <v>4366</v>
      </c>
      <c r="R448" s="402" t="s">
        <v>392</v>
      </c>
      <c r="S448" s="371">
        <f t="shared" si="119"/>
        <v>3878.3999999999996</v>
      </c>
      <c r="T448" s="371">
        <v>3878.3999999999996</v>
      </c>
      <c r="U448" s="371">
        <v>2846.4</v>
      </c>
      <c r="V448" s="371"/>
      <c r="W448" s="371"/>
      <c r="X448" s="371">
        <f t="shared" si="120"/>
        <v>1054.0999999999999</v>
      </c>
      <c r="Y448" s="371">
        <v>1054.0999999999999</v>
      </c>
      <c r="Z448" s="371">
        <v>221</v>
      </c>
      <c r="AA448" s="371">
        <v>127.6</v>
      </c>
      <c r="AB448" s="371"/>
      <c r="AC448" s="371">
        <f t="shared" si="121"/>
        <v>4932.5</v>
      </c>
      <c r="AE448" s="395"/>
      <c r="AF448" s="395" t="s">
        <v>4366</v>
      </c>
      <c r="AG448" s="402" t="s">
        <v>392</v>
      </c>
      <c r="AH448" s="371">
        <f t="shared" si="122"/>
        <v>4932.5</v>
      </c>
      <c r="AI448" s="368">
        <f t="shared" si="123"/>
        <v>3878.3999999999996</v>
      </c>
      <c r="AJ448" s="368">
        <f t="shared" si="124"/>
        <v>1054.0999999999999</v>
      </c>
      <c r="AK448" s="368">
        <f t="shared" si="125"/>
        <v>7769.2</v>
      </c>
      <c r="AL448" s="368">
        <f t="shared" si="126"/>
        <v>5185.5</v>
      </c>
      <c r="AM448" s="371">
        <f t="shared" si="127"/>
        <v>2583.6999999999998</v>
      </c>
      <c r="AN448" s="368">
        <f t="shared" si="128"/>
        <v>2836.7</v>
      </c>
      <c r="AO448" s="368">
        <f t="shared" si="128"/>
        <v>1307.1000000000004</v>
      </c>
      <c r="AP448" s="368">
        <f t="shared" si="128"/>
        <v>1529.6</v>
      </c>
      <c r="AQ448" s="360">
        <f t="shared" si="129"/>
        <v>84.7</v>
      </c>
      <c r="AR448" s="372">
        <f t="shared" si="118"/>
        <v>5270.2</v>
      </c>
    </row>
    <row r="449" spans="1:44" ht="31.5" x14ac:dyDescent="0.25">
      <c r="A449" s="395"/>
      <c r="B449" s="395" t="s">
        <v>4366</v>
      </c>
      <c r="C449" s="402" t="s">
        <v>393</v>
      </c>
      <c r="D449" s="362">
        <f t="shared" si="130"/>
        <v>1385.3</v>
      </c>
      <c r="E449" s="367">
        <v>1385.3</v>
      </c>
      <c r="F449" s="371">
        <v>1130.2</v>
      </c>
      <c r="G449" s="367">
        <v>6.6</v>
      </c>
      <c r="H449" s="371"/>
      <c r="I449" s="362">
        <f t="shared" si="131"/>
        <v>916.9</v>
      </c>
      <c r="J449" s="371">
        <v>910.9</v>
      </c>
      <c r="K449" s="371">
        <v>241.9</v>
      </c>
      <c r="L449" s="371">
        <v>327.3</v>
      </c>
      <c r="M449" s="371">
        <v>6</v>
      </c>
      <c r="N449" s="362">
        <f t="shared" si="132"/>
        <v>2302.1999999999998</v>
      </c>
      <c r="O449" s="345"/>
      <c r="P449" s="395"/>
      <c r="Q449" s="395" t="s">
        <v>4366</v>
      </c>
      <c r="R449" s="402" t="s">
        <v>393</v>
      </c>
      <c r="S449" s="371">
        <f t="shared" si="119"/>
        <v>1713.7</v>
      </c>
      <c r="T449" s="371">
        <v>1713.7</v>
      </c>
      <c r="U449" s="371">
        <v>1257.8</v>
      </c>
      <c r="V449" s="371"/>
      <c r="W449" s="371"/>
      <c r="X449" s="371">
        <f t="shared" si="120"/>
        <v>375.6</v>
      </c>
      <c r="Y449" s="371">
        <v>375.6</v>
      </c>
      <c r="Z449" s="371">
        <v>97.7</v>
      </c>
      <c r="AA449" s="371">
        <v>68.8</v>
      </c>
      <c r="AB449" s="371"/>
      <c r="AC449" s="371">
        <f t="shared" si="121"/>
        <v>2089.3000000000002</v>
      </c>
      <c r="AE449" s="395"/>
      <c r="AF449" s="395" t="s">
        <v>4366</v>
      </c>
      <c r="AG449" s="402" t="s">
        <v>393</v>
      </c>
      <c r="AH449" s="371">
        <f t="shared" si="122"/>
        <v>2089.3000000000002</v>
      </c>
      <c r="AI449" s="368">
        <f t="shared" si="123"/>
        <v>1713.7</v>
      </c>
      <c r="AJ449" s="368">
        <f t="shared" si="124"/>
        <v>375.6</v>
      </c>
      <c r="AK449" s="368">
        <f t="shared" si="125"/>
        <v>2302.1999999999998</v>
      </c>
      <c r="AL449" s="368">
        <f t="shared" si="126"/>
        <v>1385.3</v>
      </c>
      <c r="AM449" s="371">
        <f t="shared" si="127"/>
        <v>916.9</v>
      </c>
      <c r="AN449" s="368">
        <f t="shared" si="128"/>
        <v>212.89999999999964</v>
      </c>
      <c r="AO449" s="368">
        <f t="shared" si="128"/>
        <v>-328.40000000000009</v>
      </c>
      <c r="AP449" s="368">
        <f t="shared" si="128"/>
        <v>541.29999999999995</v>
      </c>
      <c r="AQ449" s="360">
        <f t="shared" si="129"/>
        <v>22.6</v>
      </c>
      <c r="AR449" s="372">
        <f t="shared" si="118"/>
        <v>1407.8999999999999</v>
      </c>
    </row>
    <row r="450" spans="1:44" ht="31.5" x14ac:dyDescent="0.25">
      <c r="A450" s="395"/>
      <c r="B450" s="395" t="s">
        <v>4366</v>
      </c>
      <c r="C450" s="402" t="s">
        <v>394</v>
      </c>
      <c r="D450" s="362">
        <f t="shared" si="130"/>
        <v>2220.9</v>
      </c>
      <c r="E450" s="367">
        <v>2220.9</v>
      </c>
      <c r="F450" s="371">
        <v>1815.1</v>
      </c>
      <c r="G450" s="367">
        <v>6.6</v>
      </c>
      <c r="H450" s="371"/>
      <c r="I450" s="362">
        <f t="shared" si="131"/>
        <v>1019.3000000000001</v>
      </c>
      <c r="J450" s="371">
        <v>1013.3000000000001</v>
      </c>
      <c r="K450" s="371">
        <v>398.6</v>
      </c>
      <c r="L450" s="371">
        <v>70.400000000000006</v>
      </c>
      <c r="M450" s="371">
        <v>6</v>
      </c>
      <c r="N450" s="362">
        <f t="shared" si="132"/>
        <v>3240.2000000000003</v>
      </c>
      <c r="O450" s="345"/>
      <c r="P450" s="395"/>
      <c r="Q450" s="395" t="s">
        <v>4366</v>
      </c>
      <c r="R450" s="402" t="s">
        <v>394</v>
      </c>
      <c r="S450" s="371">
        <f t="shared" si="119"/>
        <v>1713.7</v>
      </c>
      <c r="T450" s="371">
        <v>1713.7</v>
      </c>
      <c r="U450" s="371">
        <v>1257.8</v>
      </c>
      <c r="V450" s="371"/>
      <c r="W450" s="371"/>
      <c r="X450" s="371">
        <f t="shared" si="120"/>
        <v>465.6</v>
      </c>
      <c r="Y450" s="371">
        <v>465.6</v>
      </c>
      <c r="Z450" s="371">
        <v>97.7</v>
      </c>
      <c r="AA450" s="371">
        <v>79.5</v>
      </c>
      <c r="AB450" s="371"/>
      <c r="AC450" s="371">
        <f t="shared" si="121"/>
        <v>2179.3000000000002</v>
      </c>
      <c r="AE450" s="395"/>
      <c r="AF450" s="395" t="s">
        <v>4366</v>
      </c>
      <c r="AG450" s="402" t="s">
        <v>394</v>
      </c>
      <c r="AH450" s="371">
        <f t="shared" si="122"/>
        <v>2179.3000000000002</v>
      </c>
      <c r="AI450" s="368">
        <f t="shared" si="123"/>
        <v>1713.7</v>
      </c>
      <c r="AJ450" s="368">
        <f t="shared" si="124"/>
        <v>465.6</v>
      </c>
      <c r="AK450" s="368">
        <f t="shared" si="125"/>
        <v>3240.2000000000003</v>
      </c>
      <c r="AL450" s="368">
        <f t="shared" si="126"/>
        <v>2220.9</v>
      </c>
      <c r="AM450" s="371">
        <f t="shared" si="127"/>
        <v>1019.3000000000001</v>
      </c>
      <c r="AN450" s="368">
        <f t="shared" si="128"/>
        <v>1060.9000000000001</v>
      </c>
      <c r="AO450" s="368">
        <f t="shared" si="128"/>
        <v>507.20000000000005</v>
      </c>
      <c r="AP450" s="368">
        <f t="shared" si="128"/>
        <v>553.70000000000005</v>
      </c>
      <c r="AQ450" s="360">
        <f t="shared" si="129"/>
        <v>36.299999999999997</v>
      </c>
      <c r="AR450" s="372">
        <f t="shared" si="118"/>
        <v>2257.2000000000003</v>
      </c>
    </row>
    <row r="451" spans="1:44" ht="31.5" x14ac:dyDescent="0.25">
      <c r="A451" s="395"/>
      <c r="B451" s="395" t="s">
        <v>4366</v>
      </c>
      <c r="C451" s="402" t="s">
        <v>477</v>
      </c>
      <c r="D451" s="362">
        <f t="shared" si="130"/>
        <v>1369.3</v>
      </c>
      <c r="E451" s="367">
        <v>1369.3</v>
      </c>
      <c r="F451" s="371">
        <v>1092.3</v>
      </c>
      <c r="G451" s="367">
        <v>36.6</v>
      </c>
      <c r="H451" s="371"/>
      <c r="I451" s="362">
        <f t="shared" si="131"/>
        <v>723.69999999999993</v>
      </c>
      <c r="J451" s="371">
        <v>717.69999999999993</v>
      </c>
      <c r="K451" s="371">
        <v>233.7</v>
      </c>
      <c r="L451" s="371">
        <v>167.9</v>
      </c>
      <c r="M451" s="371">
        <v>6</v>
      </c>
      <c r="N451" s="362">
        <f t="shared" si="132"/>
        <v>2093</v>
      </c>
      <c r="O451" s="345"/>
      <c r="P451" s="395"/>
      <c r="Q451" s="395" t="s">
        <v>4366</v>
      </c>
      <c r="R451" s="402" t="s">
        <v>477</v>
      </c>
      <c r="S451" s="371">
        <f t="shared" si="119"/>
        <v>1738</v>
      </c>
      <c r="T451" s="371">
        <v>1738</v>
      </c>
      <c r="U451" s="371">
        <v>1275.5999999999999</v>
      </c>
      <c r="V451" s="371"/>
      <c r="W451" s="371"/>
      <c r="X451" s="371">
        <f t="shared" si="120"/>
        <v>377.2</v>
      </c>
      <c r="Y451" s="371">
        <v>377.2</v>
      </c>
      <c r="Z451" s="371">
        <v>99</v>
      </c>
      <c r="AA451" s="371">
        <v>25</v>
      </c>
      <c r="AB451" s="371"/>
      <c r="AC451" s="371">
        <f t="shared" si="121"/>
        <v>2115.1999999999998</v>
      </c>
      <c r="AE451" s="395"/>
      <c r="AF451" s="395" t="s">
        <v>4366</v>
      </c>
      <c r="AG451" s="402" t="s">
        <v>477</v>
      </c>
      <c r="AH451" s="371">
        <f t="shared" si="122"/>
        <v>2115.1999999999998</v>
      </c>
      <c r="AI451" s="368">
        <f t="shared" si="123"/>
        <v>1738</v>
      </c>
      <c r="AJ451" s="368">
        <f t="shared" si="124"/>
        <v>377.2</v>
      </c>
      <c r="AK451" s="368">
        <f t="shared" si="125"/>
        <v>2093</v>
      </c>
      <c r="AL451" s="368">
        <f t="shared" si="126"/>
        <v>1369.3</v>
      </c>
      <c r="AM451" s="371">
        <f t="shared" si="127"/>
        <v>723.69999999999993</v>
      </c>
      <c r="AN451" s="368">
        <f t="shared" si="128"/>
        <v>-22.199999999999818</v>
      </c>
      <c r="AO451" s="368">
        <f t="shared" si="128"/>
        <v>-368.70000000000005</v>
      </c>
      <c r="AP451" s="368">
        <f t="shared" si="128"/>
        <v>346.49999999999994</v>
      </c>
      <c r="AQ451" s="360">
        <f t="shared" si="129"/>
        <v>21.8</v>
      </c>
      <c r="AR451" s="372">
        <f t="shared" ref="AR451:AR514" si="133">E451+AQ451</f>
        <v>1391.1</v>
      </c>
    </row>
    <row r="452" spans="1:44" ht="31.5" x14ac:dyDescent="0.25">
      <c r="A452" s="395"/>
      <c r="B452" s="395" t="s">
        <v>4366</v>
      </c>
      <c r="C452" s="402" t="s">
        <v>478</v>
      </c>
      <c r="D452" s="362">
        <f t="shared" si="130"/>
        <v>3518</v>
      </c>
      <c r="E452" s="367">
        <v>3518</v>
      </c>
      <c r="F452" s="371">
        <v>2874.6</v>
      </c>
      <c r="G452" s="367">
        <v>11</v>
      </c>
      <c r="H452" s="371"/>
      <c r="I452" s="362">
        <f t="shared" si="131"/>
        <v>1538.8</v>
      </c>
      <c r="J452" s="371">
        <v>1518.8</v>
      </c>
      <c r="K452" s="371">
        <v>615.20000000000005</v>
      </c>
      <c r="L452" s="371">
        <v>16.5</v>
      </c>
      <c r="M452" s="371">
        <v>20</v>
      </c>
      <c r="N452" s="362">
        <f t="shared" si="132"/>
        <v>5056.8</v>
      </c>
      <c r="O452" s="345"/>
      <c r="P452" s="395"/>
      <c r="Q452" s="395" t="s">
        <v>4366</v>
      </c>
      <c r="R452" s="402" t="s">
        <v>478</v>
      </c>
      <c r="S452" s="371">
        <f t="shared" ref="S452:S515" si="134">T452+W452</f>
        <v>3039.5</v>
      </c>
      <c r="T452" s="371">
        <v>3039.5</v>
      </c>
      <c r="U452" s="371">
        <v>2230.8000000000002</v>
      </c>
      <c r="V452" s="371"/>
      <c r="W452" s="371"/>
      <c r="X452" s="371">
        <f t="shared" ref="X452:X515" si="135">Y452+AB452</f>
        <v>642.6</v>
      </c>
      <c r="Y452" s="371">
        <v>642.6</v>
      </c>
      <c r="Z452" s="371">
        <v>173.2</v>
      </c>
      <c r="AA452" s="371">
        <v>144.19999999999999</v>
      </c>
      <c r="AB452" s="371"/>
      <c r="AC452" s="371">
        <f t="shared" ref="AC452:AC515" si="136">S452+X452</f>
        <v>3682.1</v>
      </c>
      <c r="AE452" s="395"/>
      <c r="AF452" s="395" t="s">
        <v>4366</v>
      </c>
      <c r="AG452" s="402" t="s">
        <v>478</v>
      </c>
      <c r="AH452" s="371">
        <f t="shared" ref="AH452:AH515" si="137">AC452</f>
        <v>3682.1</v>
      </c>
      <c r="AI452" s="368">
        <f t="shared" ref="AI452:AI515" si="138">S452</f>
        <v>3039.5</v>
      </c>
      <c r="AJ452" s="368">
        <f t="shared" ref="AJ452:AJ515" si="139">X452</f>
        <v>642.6</v>
      </c>
      <c r="AK452" s="368">
        <f t="shared" ref="AK452:AK515" si="140">N452</f>
        <v>5056.8</v>
      </c>
      <c r="AL452" s="368">
        <f t="shared" ref="AL452:AL515" si="141">D452</f>
        <v>3518</v>
      </c>
      <c r="AM452" s="371">
        <f t="shared" ref="AM452:AM515" si="142">I452</f>
        <v>1538.8</v>
      </c>
      <c r="AN452" s="368">
        <f t="shared" ref="AN452:AP515" si="143">AK452-AH452</f>
        <v>1374.7000000000003</v>
      </c>
      <c r="AO452" s="368">
        <f t="shared" si="143"/>
        <v>478.5</v>
      </c>
      <c r="AP452" s="368">
        <f t="shared" si="143"/>
        <v>896.19999999999993</v>
      </c>
      <c r="AQ452" s="360">
        <f t="shared" ref="AQ452:AQ515" si="144">ROUND(F452*0.02,1)</f>
        <v>57.5</v>
      </c>
      <c r="AR452" s="372">
        <f t="shared" si="133"/>
        <v>3575.5</v>
      </c>
    </row>
    <row r="453" spans="1:44" ht="31.5" x14ac:dyDescent="0.25">
      <c r="A453" s="395"/>
      <c r="B453" s="395" t="s">
        <v>4366</v>
      </c>
      <c r="C453" s="402" t="s">
        <v>479</v>
      </c>
      <c r="D453" s="362">
        <f t="shared" si="130"/>
        <v>1863.6</v>
      </c>
      <c r="E453" s="367">
        <v>1863.6</v>
      </c>
      <c r="F453" s="371">
        <v>1518.5</v>
      </c>
      <c r="G453" s="367">
        <v>11</v>
      </c>
      <c r="H453" s="371"/>
      <c r="I453" s="362">
        <f t="shared" si="131"/>
        <v>785.8</v>
      </c>
      <c r="J453" s="371">
        <v>779.8</v>
      </c>
      <c r="K453" s="371">
        <v>325</v>
      </c>
      <c r="L453" s="371">
        <v>20.399999999999999</v>
      </c>
      <c r="M453" s="371">
        <v>6</v>
      </c>
      <c r="N453" s="362">
        <f t="shared" si="132"/>
        <v>2649.3999999999996</v>
      </c>
      <c r="O453" s="345"/>
      <c r="P453" s="395"/>
      <c r="Q453" s="395" t="s">
        <v>4366</v>
      </c>
      <c r="R453" s="402" t="s">
        <v>479</v>
      </c>
      <c r="S453" s="371">
        <f t="shared" si="134"/>
        <v>1643.5</v>
      </c>
      <c r="T453" s="371">
        <v>1643.5</v>
      </c>
      <c r="U453" s="371">
        <v>1206.2</v>
      </c>
      <c r="V453" s="371"/>
      <c r="W453" s="371"/>
      <c r="X453" s="371">
        <f t="shared" si="135"/>
        <v>470.5</v>
      </c>
      <c r="Y453" s="371">
        <v>470.5</v>
      </c>
      <c r="Z453" s="371">
        <v>93.699999999999989</v>
      </c>
      <c r="AA453" s="371">
        <v>81.7</v>
      </c>
      <c r="AB453" s="371"/>
      <c r="AC453" s="371">
        <f t="shared" si="136"/>
        <v>2114</v>
      </c>
      <c r="AE453" s="395"/>
      <c r="AF453" s="395" t="s">
        <v>4366</v>
      </c>
      <c r="AG453" s="402" t="s">
        <v>479</v>
      </c>
      <c r="AH453" s="371">
        <f t="shared" si="137"/>
        <v>2114</v>
      </c>
      <c r="AI453" s="368">
        <f t="shared" si="138"/>
        <v>1643.5</v>
      </c>
      <c r="AJ453" s="368">
        <f t="shared" si="139"/>
        <v>470.5</v>
      </c>
      <c r="AK453" s="368">
        <f t="shared" si="140"/>
        <v>2649.3999999999996</v>
      </c>
      <c r="AL453" s="368">
        <f t="shared" si="141"/>
        <v>1863.6</v>
      </c>
      <c r="AM453" s="371">
        <f t="shared" si="142"/>
        <v>785.8</v>
      </c>
      <c r="AN453" s="368">
        <f t="shared" si="143"/>
        <v>535.39999999999964</v>
      </c>
      <c r="AO453" s="368">
        <f t="shared" si="143"/>
        <v>220.09999999999991</v>
      </c>
      <c r="AP453" s="368">
        <f t="shared" si="143"/>
        <v>315.29999999999995</v>
      </c>
      <c r="AQ453" s="360">
        <f t="shared" si="144"/>
        <v>30.4</v>
      </c>
      <c r="AR453" s="372">
        <f t="shared" si="133"/>
        <v>1894</v>
      </c>
    </row>
    <row r="454" spans="1:44" ht="31.5" x14ac:dyDescent="0.25">
      <c r="A454" s="395"/>
      <c r="B454" s="395" t="s">
        <v>4366</v>
      </c>
      <c r="C454" s="402" t="s">
        <v>480</v>
      </c>
      <c r="D454" s="362">
        <f t="shared" si="130"/>
        <v>3379.1</v>
      </c>
      <c r="E454" s="367">
        <v>3379.1</v>
      </c>
      <c r="F454" s="371">
        <v>2614.1</v>
      </c>
      <c r="G454" s="367">
        <v>189.5</v>
      </c>
      <c r="H454" s="371"/>
      <c r="I454" s="362">
        <f t="shared" si="131"/>
        <v>1112.5999999999999</v>
      </c>
      <c r="J454" s="371">
        <v>1106.5999999999999</v>
      </c>
      <c r="K454" s="371">
        <v>545.9</v>
      </c>
      <c r="L454" s="371">
        <v>162.1</v>
      </c>
      <c r="M454" s="371">
        <v>6</v>
      </c>
      <c r="N454" s="362">
        <f t="shared" si="132"/>
        <v>4491.7</v>
      </c>
      <c r="O454" s="345"/>
      <c r="P454" s="395"/>
      <c r="Q454" s="395" t="s">
        <v>4366</v>
      </c>
      <c r="R454" s="402" t="s">
        <v>480</v>
      </c>
      <c r="S454" s="371">
        <f t="shared" si="134"/>
        <v>2444.1000000000004</v>
      </c>
      <c r="T454" s="371">
        <v>2444.1000000000004</v>
      </c>
      <c r="U454" s="371">
        <v>1793.8</v>
      </c>
      <c r="V454" s="371"/>
      <c r="W454" s="371"/>
      <c r="X454" s="371">
        <f t="shared" si="135"/>
        <v>598.9</v>
      </c>
      <c r="Y454" s="371">
        <v>598.9</v>
      </c>
      <c r="Z454" s="371">
        <v>139.19999999999999</v>
      </c>
      <c r="AA454" s="371">
        <v>78.5</v>
      </c>
      <c r="AB454" s="371"/>
      <c r="AC454" s="371">
        <f t="shared" si="136"/>
        <v>3043.0000000000005</v>
      </c>
      <c r="AE454" s="395"/>
      <c r="AF454" s="395" t="s">
        <v>4366</v>
      </c>
      <c r="AG454" s="402" t="s">
        <v>480</v>
      </c>
      <c r="AH454" s="371">
        <f t="shared" si="137"/>
        <v>3043.0000000000005</v>
      </c>
      <c r="AI454" s="368">
        <f t="shared" si="138"/>
        <v>2444.1000000000004</v>
      </c>
      <c r="AJ454" s="368">
        <f t="shared" si="139"/>
        <v>598.9</v>
      </c>
      <c r="AK454" s="368">
        <f t="shared" si="140"/>
        <v>4491.7</v>
      </c>
      <c r="AL454" s="368">
        <f t="shared" si="141"/>
        <v>3379.1</v>
      </c>
      <c r="AM454" s="371">
        <f t="shared" si="142"/>
        <v>1112.5999999999999</v>
      </c>
      <c r="AN454" s="368">
        <f t="shared" si="143"/>
        <v>1448.6999999999994</v>
      </c>
      <c r="AO454" s="368">
        <f t="shared" si="143"/>
        <v>934.99999999999955</v>
      </c>
      <c r="AP454" s="368">
        <f t="shared" si="143"/>
        <v>513.69999999999993</v>
      </c>
      <c r="AQ454" s="360">
        <f t="shared" si="144"/>
        <v>52.3</v>
      </c>
      <c r="AR454" s="372">
        <f t="shared" si="133"/>
        <v>3431.4</v>
      </c>
    </row>
    <row r="455" spans="1:44" ht="31.5" x14ac:dyDescent="0.25">
      <c r="A455" s="395"/>
      <c r="B455" s="395" t="s">
        <v>4366</v>
      </c>
      <c r="C455" s="402" t="s">
        <v>481</v>
      </c>
      <c r="D455" s="362">
        <f t="shared" si="130"/>
        <v>1236.3</v>
      </c>
      <c r="E455" s="367">
        <v>1236.3</v>
      </c>
      <c r="F455" s="371">
        <v>1007.9</v>
      </c>
      <c r="G455" s="367">
        <v>6.6</v>
      </c>
      <c r="H455" s="371"/>
      <c r="I455" s="362">
        <f t="shared" si="131"/>
        <v>648.79999999999995</v>
      </c>
      <c r="J455" s="371">
        <v>642.79999999999995</v>
      </c>
      <c r="K455" s="371">
        <v>215.8</v>
      </c>
      <c r="L455" s="371">
        <v>80.5</v>
      </c>
      <c r="M455" s="371">
        <v>6</v>
      </c>
      <c r="N455" s="362">
        <f t="shared" si="132"/>
        <v>1885.1</v>
      </c>
      <c r="O455" s="345"/>
      <c r="P455" s="395"/>
      <c r="Q455" s="395" t="s">
        <v>4366</v>
      </c>
      <c r="R455" s="402" t="s">
        <v>481</v>
      </c>
      <c r="S455" s="371">
        <f t="shared" si="134"/>
        <v>1466.4</v>
      </c>
      <c r="T455" s="371">
        <v>1466.4</v>
      </c>
      <c r="U455" s="371">
        <v>1076.3</v>
      </c>
      <c r="V455" s="371"/>
      <c r="W455" s="371"/>
      <c r="X455" s="371">
        <f t="shared" si="135"/>
        <v>347.3</v>
      </c>
      <c r="Y455" s="371">
        <v>347.3</v>
      </c>
      <c r="Z455" s="371">
        <v>83.5</v>
      </c>
      <c r="AA455" s="371">
        <v>25</v>
      </c>
      <c r="AB455" s="371"/>
      <c r="AC455" s="371">
        <f t="shared" si="136"/>
        <v>1813.7</v>
      </c>
      <c r="AE455" s="395"/>
      <c r="AF455" s="395" t="s">
        <v>4366</v>
      </c>
      <c r="AG455" s="402" t="s">
        <v>481</v>
      </c>
      <c r="AH455" s="371">
        <f t="shared" si="137"/>
        <v>1813.7</v>
      </c>
      <c r="AI455" s="368">
        <f t="shared" si="138"/>
        <v>1466.4</v>
      </c>
      <c r="AJ455" s="368">
        <f t="shared" si="139"/>
        <v>347.3</v>
      </c>
      <c r="AK455" s="368">
        <f t="shared" si="140"/>
        <v>1885.1</v>
      </c>
      <c r="AL455" s="368">
        <f t="shared" si="141"/>
        <v>1236.3</v>
      </c>
      <c r="AM455" s="371">
        <f t="shared" si="142"/>
        <v>648.79999999999995</v>
      </c>
      <c r="AN455" s="368">
        <f t="shared" si="143"/>
        <v>71.399999999999864</v>
      </c>
      <c r="AO455" s="368">
        <f t="shared" si="143"/>
        <v>-230.10000000000014</v>
      </c>
      <c r="AP455" s="368">
        <f t="shared" si="143"/>
        <v>301.49999999999994</v>
      </c>
      <c r="AQ455" s="360">
        <f t="shared" si="144"/>
        <v>20.2</v>
      </c>
      <c r="AR455" s="372">
        <f t="shared" si="133"/>
        <v>1256.5</v>
      </c>
    </row>
    <row r="456" spans="1:44" ht="31.5" x14ac:dyDescent="0.25">
      <c r="A456" s="395"/>
      <c r="B456" s="395" t="s">
        <v>4366</v>
      </c>
      <c r="C456" s="402" t="s">
        <v>482</v>
      </c>
      <c r="D456" s="362">
        <f t="shared" si="130"/>
        <v>1736</v>
      </c>
      <c r="E456" s="367">
        <v>1736</v>
      </c>
      <c r="F456" s="371">
        <v>1415.8</v>
      </c>
      <c r="G456" s="367">
        <v>8.8000000000000007</v>
      </c>
      <c r="H456" s="371"/>
      <c r="I456" s="362">
        <f t="shared" si="131"/>
        <v>816.80000000000007</v>
      </c>
      <c r="J456" s="371">
        <v>810.80000000000007</v>
      </c>
      <c r="K456" s="371">
        <v>303</v>
      </c>
      <c r="L456" s="371">
        <v>84.1</v>
      </c>
      <c r="M456" s="371">
        <v>6</v>
      </c>
      <c r="N456" s="362">
        <f t="shared" si="132"/>
        <v>2552.8000000000002</v>
      </c>
      <c r="O456" s="345"/>
      <c r="P456" s="395"/>
      <c r="Q456" s="395" t="s">
        <v>4366</v>
      </c>
      <c r="R456" s="402" t="s">
        <v>482</v>
      </c>
      <c r="S456" s="371">
        <f t="shared" si="134"/>
        <v>1927.1999999999998</v>
      </c>
      <c r="T456" s="371">
        <v>1927.1999999999998</v>
      </c>
      <c r="U456" s="371">
        <v>1414.4</v>
      </c>
      <c r="V456" s="371"/>
      <c r="W456" s="371"/>
      <c r="X456" s="371">
        <f t="shared" si="135"/>
        <v>681.09999999999991</v>
      </c>
      <c r="Y456" s="371">
        <v>681.09999999999991</v>
      </c>
      <c r="Z456" s="371">
        <v>109.8</v>
      </c>
      <c r="AA456" s="371">
        <v>49.1</v>
      </c>
      <c r="AB456" s="371"/>
      <c r="AC456" s="371">
        <f t="shared" si="136"/>
        <v>2608.2999999999997</v>
      </c>
      <c r="AE456" s="395"/>
      <c r="AF456" s="395" t="s">
        <v>4366</v>
      </c>
      <c r="AG456" s="402" t="s">
        <v>482</v>
      </c>
      <c r="AH456" s="371">
        <f t="shared" si="137"/>
        <v>2608.2999999999997</v>
      </c>
      <c r="AI456" s="368">
        <f t="shared" si="138"/>
        <v>1927.1999999999998</v>
      </c>
      <c r="AJ456" s="368">
        <f t="shared" si="139"/>
        <v>681.09999999999991</v>
      </c>
      <c r="AK456" s="368">
        <f t="shared" si="140"/>
        <v>2552.8000000000002</v>
      </c>
      <c r="AL456" s="368">
        <f t="shared" si="141"/>
        <v>1736</v>
      </c>
      <c r="AM456" s="371">
        <f t="shared" si="142"/>
        <v>816.80000000000007</v>
      </c>
      <c r="AN456" s="368">
        <f t="shared" si="143"/>
        <v>-55.499999999999545</v>
      </c>
      <c r="AO456" s="368">
        <f t="shared" si="143"/>
        <v>-191.19999999999982</v>
      </c>
      <c r="AP456" s="368">
        <f t="shared" si="143"/>
        <v>135.70000000000016</v>
      </c>
      <c r="AQ456" s="360">
        <f t="shared" si="144"/>
        <v>28.3</v>
      </c>
      <c r="AR456" s="372">
        <f t="shared" si="133"/>
        <v>1764.3</v>
      </c>
    </row>
    <row r="457" spans="1:44" ht="31.5" x14ac:dyDescent="0.25">
      <c r="A457" s="395"/>
      <c r="B457" s="395" t="s">
        <v>4366</v>
      </c>
      <c r="C457" s="402" t="s">
        <v>483</v>
      </c>
      <c r="D457" s="362">
        <f t="shared" si="130"/>
        <v>1886.6</v>
      </c>
      <c r="E457" s="367">
        <v>1886.6</v>
      </c>
      <c r="F457" s="371">
        <v>1539.9</v>
      </c>
      <c r="G457" s="367">
        <v>8</v>
      </c>
      <c r="H457" s="371"/>
      <c r="I457" s="362">
        <f t="shared" si="131"/>
        <v>780.5</v>
      </c>
      <c r="J457" s="371">
        <v>774.5</v>
      </c>
      <c r="K457" s="371">
        <v>329.5</v>
      </c>
      <c r="L457" s="371">
        <v>14.8</v>
      </c>
      <c r="M457" s="371">
        <v>6</v>
      </c>
      <c r="N457" s="362">
        <f t="shared" si="132"/>
        <v>2667.1</v>
      </c>
      <c r="O457" s="345"/>
      <c r="P457" s="395"/>
      <c r="Q457" s="395" t="s">
        <v>4366</v>
      </c>
      <c r="R457" s="402" t="s">
        <v>483</v>
      </c>
      <c r="S457" s="371">
        <f t="shared" si="134"/>
        <v>1750.1000000000001</v>
      </c>
      <c r="T457" s="371">
        <v>1750.1000000000001</v>
      </c>
      <c r="U457" s="371">
        <v>1284.5</v>
      </c>
      <c r="V457" s="371"/>
      <c r="W457" s="371"/>
      <c r="X457" s="371">
        <f t="shared" si="135"/>
        <v>428.1</v>
      </c>
      <c r="Y457" s="371">
        <v>428.1</v>
      </c>
      <c r="Z457" s="371">
        <v>99.7</v>
      </c>
      <c r="AA457" s="371">
        <v>87.3</v>
      </c>
      <c r="AB457" s="371"/>
      <c r="AC457" s="371">
        <f t="shared" si="136"/>
        <v>2178.2000000000003</v>
      </c>
      <c r="AE457" s="395"/>
      <c r="AF457" s="395" t="s">
        <v>4366</v>
      </c>
      <c r="AG457" s="402" t="s">
        <v>483</v>
      </c>
      <c r="AH457" s="371">
        <f t="shared" si="137"/>
        <v>2178.2000000000003</v>
      </c>
      <c r="AI457" s="368">
        <f t="shared" si="138"/>
        <v>1750.1000000000001</v>
      </c>
      <c r="AJ457" s="368">
        <f t="shared" si="139"/>
        <v>428.1</v>
      </c>
      <c r="AK457" s="368">
        <f t="shared" si="140"/>
        <v>2667.1</v>
      </c>
      <c r="AL457" s="368">
        <f t="shared" si="141"/>
        <v>1886.6</v>
      </c>
      <c r="AM457" s="371">
        <f t="shared" si="142"/>
        <v>780.5</v>
      </c>
      <c r="AN457" s="368">
        <f t="shared" si="143"/>
        <v>488.89999999999964</v>
      </c>
      <c r="AO457" s="368">
        <f t="shared" si="143"/>
        <v>136.49999999999977</v>
      </c>
      <c r="AP457" s="368">
        <f t="shared" si="143"/>
        <v>352.4</v>
      </c>
      <c r="AQ457" s="360">
        <f t="shared" si="144"/>
        <v>30.8</v>
      </c>
      <c r="AR457" s="372">
        <f t="shared" si="133"/>
        <v>1917.3999999999999</v>
      </c>
    </row>
    <row r="458" spans="1:44" ht="31.5" x14ac:dyDescent="0.25">
      <c r="A458" s="395"/>
      <c r="B458" s="395" t="s">
        <v>4366</v>
      </c>
      <c r="C458" s="402" t="s">
        <v>484</v>
      </c>
      <c r="D458" s="362">
        <f t="shared" si="130"/>
        <v>2826.2</v>
      </c>
      <c r="E458" s="367">
        <v>2826.2</v>
      </c>
      <c r="F458" s="371">
        <v>2310</v>
      </c>
      <c r="G458" s="367">
        <v>8</v>
      </c>
      <c r="H458" s="371"/>
      <c r="I458" s="362">
        <f t="shared" si="131"/>
        <v>1301.9000000000001</v>
      </c>
      <c r="J458" s="371">
        <v>1295.9000000000001</v>
      </c>
      <c r="K458" s="371">
        <v>492.7</v>
      </c>
      <c r="L458" s="371">
        <v>193.8</v>
      </c>
      <c r="M458" s="371">
        <v>6</v>
      </c>
      <c r="N458" s="362">
        <f t="shared" si="132"/>
        <v>4128.1000000000004</v>
      </c>
      <c r="O458" s="345"/>
      <c r="P458" s="395"/>
      <c r="Q458" s="395" t="s">
        <v>4366</v>
      </c>
      <c r="R458" s="402" t="s">
        <v>484</v>
      </c>
      <c r="S458" s="371">
        <f t="shared" si="134"/>
        <v>2246.7999999999997</v>
      </c>
      <c r="T458" s="371">
        <v>2246.7999999999997</v>
      </c>
      <c r="U458" s="371">
        <v>1649</v>
      </c>
      <c r="V458" s="371"/>
      <c r="W458" s="371"/>
      <c r="X458" s="371">
        <f t="shared" si="135"/>
        <v>644.70000000000005</v>
      </c>
      <c r="Y458" s="371">
        <v>644.70000000000005</v>
      </c>
      <c r="Z458" s="371">
        <v>128.1</v>
      </c>
      <c r="AA458" s="371">
        <v>62.4</v>
      </c>
      <c r="AB458" s="371"/>
      <c r="AC458" s="371">
        <f t="shared" si="136"/>
        <v>2891.5</v>
      </c>
      <c r="AE458" s="395"/>
      <c r="AF458" s="395" t="s">
        <v>4366</v>
      </c>
      <c r="AG458" s="402" t="s">
        <v>484</v>
      </c>
      <c r="AH458" s="371">
        <f t="shared" si="137"/>
        <v>2891.5</v>
      </c>
      <c r="AI458" s="368">
        <f t="shared" si="138"/>
        <v>2246.7999999999997</v>
      </c>
      <c r="AJ458" s="368">
        <f t="shared" si="139"/>
        <v>644.70000000000005</v>
      </c>
      <c r="AK458" s="368">
        <f t="shared" si="140"/>
        <v>4128.1000000000004</v>
      </c>
      <c r="AL458" s="368">
        <f t="shared" si="141"/>
        <v>2826.2</v>
      </c>
      <c r="AM458" s="371">
        <f t="shared" si="142"/>
        <v>1301.9000000000001</v>
      </c>
      <c r="AN458" s="368">
        <f t="shared" si="143"/>
        <v>1236.6000000000004</v>
      </c>
      <c r="AO458" s="368">
        <f t="shared" si="143"/>
        <v>579.40000000000009</v>
      </c>
      <c r="AP458" s="368">
        <f t="shared" si="143"/>
        <v>657.2</v>
      </c>
      <c r="AQ458" s="360">
        <f t="shared" si="144"/>
        <v>46.2</v>
      </c>
      <c r="AR458" s="372">
        <f t="shared" si="133"/>
        <v>2872.3999999999996</v>
      </c>
    </row>
    <row r="459" spans="1:44" ht="31.5" x14ac:dyDescent="0.25">
      <c r="A459" s="395"/>
      <c r="B459" s="395" t="s">
        <v>4366</v>
      </c>
      <c r="C459" s="402" t="s">
        <v>485</v>
      </c>
      <c r="D459" s="362">
        <f t="shared" si="130"/>
        <v>1601.8</v>
      </c>
      <c r="E459" s="367">
        <v>1601.8</v>
      </c>
      <c r="F459" s="371">
        <v>1181.4000000000001</v>
      </c>
      <c r="G459" s="367">
        <v>159.9</v>
      </c>
      <c r="H459" s="371"/>
      <c r="I459" s="362">
        <f t="shared" si="131"/>
        <v>462.20000000000005</v>
      </c>
      <c r="J459" s="371">
        <v>462.20000000000005</v>
      </c>
      <c r="K459" s="371">
        <v>252.8</v>
      </c>
      <c r="L459" s="371">
        <v>18</v>
      </c>
      <c r="M459" s="371"/>
      <c r="N459" s="362">
        <f t="shared" si="132"/>
        <v>2064</v>
      </c>
      <c r="O459" s="345"/>
      <c r="P459" s="395"/>
      <c r="Q459" s="395" t="s">
        <v>4366</v>
      </c>
      <c r="R459" s="402" t="s">
        <v>485</v>
      </c>
      <c r="S459" s="371">
        <f t="shared" si="134"/>
        <v>1631.3</v>
      </c>
      <c r="T459" s="371">
        <v>1631.3</v>
      </c>
      <c r="U459" s="371">
        <v>1197.3000000000002</v>
      </c>
      <c r="V459" s="371"/>
      <c r="W459" s="371"/>
      <c r="X459" s="371">
        <f t="shared" si="135"/>
        <v>279.5</v>
      </c>
      <c r="Y459" s="371">
        <v>279.5</v>
      </c>
      <c r="Z459" s="371">
        <v>93</v>
      </c>
      <c r="AA459" s="371">
        <v>81</v>
      </c>
      <c r="AB459" s="371"/>
      <c r="AC459" s="371">
        <f t="shared" si="136"/>
        <v>1910.8</v>
      </c>
      <c r="AE459" s="395"/>
      <c r="AF459" s="395" t="s">
        <v>4366</v>
      </c>
      <c r="AG459" s="402" t="s">
        <v>485</v>
      </c>
      <c r="AH459" s="371">
        <f t="shared" si="137"/>
        <v>1910.8</v>
      </c>
      <c r="AI459" s="368">
        <f t="shared" si="138"/>
        <v>1631.3</v>
      </c>
      <c r="AJ459" s="368">
        <f t="shared" si="139"/>
        <v>279.5</v>
      </c>
      <c r="AK459" s="368">
        <f t="shared" si="140"/>
        <v>2064</v>
      </c>
      <c r="AL459" s="368">
        <f t="shared" si="141"/>
        <v>1601.8</v>
      </c>
      <c r="AM459" s="371">
        <f t="shared" si="142"/>
        <v>462.20000000000005</v>
      </c>
      <c r="AN459" s="368">
        <f t="shared" si="143"/>
        <v>153.20000000000005</v>
      </c>
      <c r="AO459" s="368">
        <f t="shared" si="143"/>
        <v>-29.5</v>
      </c>
      <c r="AP459" s="368">
        <f t="shared" si="143"/>
        <v>182.70000000000005</v>
      </c>
      <c r="AQ459" s="360">
        <f t="shared" si="144"/>
        <v>23.6</v>
      </c>
      <c r="AR459" s="372">
        <f t="shared" si="133"/>
        <v>1625.3999999999999</v>
      </c>
    </row>
    <row r="460" spans="1:44" ht="31.5" x14ac:dyDescent="0.25">
      <c r="A460" s="395"/>
      <c r="B460" s="395" t="s">
        <v>4366</v>
      </c>
      <c r="C460" s="402" t="s">
        <v>486</v>
      </c>
      <c r="D460" s="362">
        <f t="shared" si="130"/>
        <v>1337.6</v>
      </c>
      <c r="E460" s="367">
        <v>1337.6</v>
      </c>
      <c r="F460" s="371">
        <v>1092.8</v>
      </c>
      <c r="G460" s="367">
        <v>4.4000000000000004</v>
      </c>
      <c r="H460" s="371"/>
      <c r="I460" s="362">
        <f t="shared" si="131"/>
        <v>594.9</v>
      </c>
      <c r="J460" s="371">
        <v>594.9</v>
      </c>
      <c r="K460" s="371">
        <v>233.9</v>
      </c>
      <c r="L460" s="371">
        <v>6.8</v>
      </c>
      <c r="M460" s="371"/>
      <c r="N460" s="362">
        <f t="shared" si="132"/>
        <v>1932.5</v>
      </c>
      <c r="O460" s="345"/>
      <c r="P460" s="395"/>
      <c r="Q460" s="395" t="s">
        <v>4366</v>
      </c>
      <c r="R460" s="402" t="s">
        <v>486</v>
      </c>
      <c r="S460" s="371">
        <f t="shared" si="134"/>
        <v>2045.8</v>
      </c>
      <c r="T460" s="371">
        <v>2045.8</v>
      </c>
      <c r="U460" s="371">
        <v>1501.5</v>
      </c>
      <c r="V460" s="371"/>
      <c r="W460" s="371"/>
      <c r="X460" s="371">
        <f t="shared" si="135"/>
        <v>409.8</v>
      </c>
      <c r="Y460" s="371">
        <v>409.8</v>
      </c>
      <c r="Z460" s="371">
        <v>116.60000000000001</v>
      </c>
      <c r="AA460" s="371">
        <v>64.8</v>
      </c>
      <c r="AB460" s="371"/>
      <c r="AC460" s="371">
        <f t="shared" si="136"/>
        <v>2455.6</v>
      </c>
      <c r="AE460" s="395"/>
      <c r="AF460" s="395" t="s">
        <v>4366</v>
      </c>
      <c r="AG460" s="402" t="s">
        <v>486</v>
      </c>
      <c r="AH460" s="371">
        <f t="shared" si="137"/>
        <v>2455.6</v>
      </c>
      <c r="AI460" s="368">
        <f t="shared" si="138"/>
        <v>2045.8</v>
      </c>
      <c r="AJ460" s="368">
        <f t="shared" si="139"/>
        <v>409.8</v>
      </c>
      <c r="AK460" s="368">
        <f t="shared" si="140"/>
        <v>1932.5</v>
      </c>
      <c r="AL460" s="368">
        <f t="shared" si="141"/>
        <v>1337.6</v>
      </c>
      <c r="AM460" s="371">
        <f t="shared" si="142"/>
        <v>594.9</v>
      </c>
      <c r="AN460" s="368">
        <f t="shared" si="143"/>
        <v>-523.09999999999991</v>
      </c>
      <c r="AO460" s="368">
        <f t="shared" si="143"/>
        <v>-708.2</v>
      </c>
      <c r="AP460" s="368">
        <f t="shared" si="143"/>
        <v>185.09999999999997</v>
      </c>
      <c r="AQ460" s="360">
        <f t="shared" si="144"/>
        <v>21.9</v>
      </c>
      <c r="AR460" s="372">
        <f t="shared" si="133"/>
        <v>1359.5</v>
      </c>
    </row>
    <row r="461" spans="1:44" ht="31.5" x14ac:dyDescent="0.25">
      <c r="A461" s="395"/>
      <c r="B461" s="395" t="s">
        <v>4366</v>
      </c>
      <c r="C461" s="402" t="s">
        <v>487</v>
      </c>
      <c r="D461" s="362">
        <f t="shared" si="130"/>
        <v>1443.6</v>
      </c>
      <c r="E461" s="367">
        <v>1443.6</v>
      </c>
      <c r="F461" s="371">
        <v>1178.4000000000001</v>
      </c>
      <c r="G461" s="367">
        <v>5.9</v>
      </c>
      <c r="H461" s="371"/>
      <c r="I461" s="362">
        <f t="shared" si="131"/>
        <v>840.30000000000007</v>
      </c>
      <c r="J461" s="371">
        <v>834.30000000000007</v>
      </c>
      <c r="K461" s="371">
        <v>252.2</v>
      </c>
      <c r="L461" s="371">
        <v>146.30000000000001</v>
      </c>
      <c r="M461" s="371">
        <v>6</v>
      </c>
      <c r="N461" s="362">
        <f t="shared" si="132"/>
        <v>2283.9</v>
      </c>
      <c r="O461" s="345"/>
      <c r="P461" s="395"/>
      <c r="Q461" s="395" t="s">
        <v>4366</v>
      </c>
      <c r="R461" s="402" t="s">
        <v>487</v>
      </c>
      <c r="S461" s="371">
        <f t="shared" si="134"/>
        <v>2222.7999999999997</v>
      </c>
      <c r="T461" s="371">
        <v>2222.7999999999997</v>
      </c>
      <c r="U461" s="371">
        <v>1631.4</v>
      </c>
      <c r="V461" s="371"/>
      <c r="W461" s="371"/>
      <c r="X461" s="371">
        <f t="shared" si="135"/>
        <v>932.80000000000007</v>
      </c>
      <c r="Y461" s="371">
        <v>932.80000000000007</v>
      </c>
      <c r="Z461" s="371">
        <v>126.70000000000002</v>
      </c>
      <c r="AA461" s="371">
        <v>64.3</v>
      </c>
      <c r="AB461" s="371"/>
      <c r="AC461" s="371">
        <f t="shared" si="136"/>
        <v>3155.6</v>
      </c>
      <c r="AE461" s="395"/>
      <c r="AF461" s="395" t="s">
        <v>4366</v>
      </c>
      <c r="AG461" s="402" t="s">
        <v>487</v>
      </c>
      <c r="AH461" s="371">
        <f t="shared" si="137"/>
        <v>3155.6</v>
      </c>
      <c r="AI461" s="368">
        <f t="shared" si="138"/>
        <v>2222.7999999999997</v>
      </c>
      <c r="AJ461" s="368">
        <f t="shared" si="139"/>
        <v>932.80000000000007</v>
      </c>
      <c r="AK461" s="368">
        <f t="shared" si="140"/>
        <v>2283.9</v>
      </c>
      <c r="AL461" s="368">
        <f t="shared" si="141"/>
        <v>1443.6</v>
      </c>
      <c r="AM461" s="371">
        <f t="shared" si="142"/>
        <v>840.30000000000007</v>
      </c>
      <c r="AN461" s="368">
        <f t="shared" si="143"/>
        <v>-871.69999999999982</v>
      </c>
      <c r="AO461" s="368">
        <f t="shared" si="143"/>
        <v>-779.19999999999982</v>
      </c>
      <c r="AP461" s="368">
        <f t="shared" si="143"/>
        <v>-92.5</v>
      </c>
      <c r="AQ461" s="360">
        <f t="shared" si="144"/>
        <v>23.6</v>
      </c>
      <c r="AR461" s="372">
        <f t="shared" si="133"/>
        <v>1467.1999999999998</v>
      </c>
    </row>
    <row r="462" spans="1:44" ht="15.75" customHeight="1" x14ac:dyDescent="0.25">
      <c r="A462" s="395"/>
      <c r="B462" s="395" t="s">
        <v>4366</v>
      </c>
      <c r="C462" s="402" t="s">
        <v>488</v>
      </c>
      <c r="D462" s="362">
        <f t="shared" si="130"/>
        <v>1481.3</v>
      </c>
      <c r="E462" s="367">
        <v>1481.3</v>
      </c>
      <c r="F462" s="371">
        <v>1192.5999999999999</v>
      </c>
      <c r="G462" s="367">
        <v>26.3</v>
      </c>
      <c r="H462" s="371"/>
      <c r="I462" s="362">
        <f t="shared" si="131"/>
        <v>707.8</v>
      </c>
      <c r="J462" s="371">
        <v>707.8</v>
      </c>
      <c r="K462" s="371">
        <v>255.2</v>
      </c>
      <c r="L462" s="371">
        <v>125</v>
      </c>
      <c r="M462" s="371"/>
      <c r="N462" s="362">
        <f t="shared" si="132"/>
        <v>2189.1</v>
      </c>
      <c r="O462" s="345"/>
      <c r="P462" s="395"/>
      <c r="Q462" s="395" t="s">
        <v>4366</v>
      </c>
      <c r="R462" s="402" t="s">
        <v>488</v>
      </c>
      <c r="S462" s="371">
        <f t="shared" si="134"/>
        <v>1594.9</v>
      </c>
      <c r="T462" s="371">
        <v>1594.9</v>
      </c>
      <c r="U462" s="371">
        <v>1170.7</v>
      </c>
      <c r="V462" s="371"/>
      <c r="W462" s="371"/>
      <c r="X462" s="371">
        <f t="shared" si="135"/>
        <v>356.8</v>
      </c>
      <c r="Y462" s="371">
        <v>356.8</v>
      </c>
      <c r="Z462" s="371">
        <v>90.9</v>
      </c>
      <c r="AA462" s="371">
        <v>6.5</v>
      </c>
      <c r="AB462" s="371"/>
      <c r="AC462" s="371">
        <f t="shared" si="136"/>
        <v>1951.7</v>
      </c>
      <c r="AE462" s="395"/>
      <c r="AF462" s="395" t="s">
        <v>4366</v>
      </c>
      <c r="AG462" s="402" t="s">
        <v>488</v>
      </c>
      <c r="AH462" s="371">
        <f t="shared" si="137"/>
        <v>1951.7</v>
      </c>
      <c r="AI462" s="368">
        <f t="shared" si="138"/>
        <v>1594.9</v>
      </c>
      <c r="AJ462" s="368">
        <f t="shared" si="139"/>
        <v>356.8</v>
      </c>
      <c r="AK462" s="368">
        <f t="shared" si="140"/>
        <v>2189.1</v>
      </c>
      <c r="AL462" s="368">
        <f t="shared" si="141"/>
        <v>1481.3</v>
      </c>
      <c r="AM462" s="371">
        <f t="shared" si="142"/>
        <v>707.8</v>
      </c>
      <c r="AN462" s="368">
        <f t="shared" si="143"/>
        <v>237.39999999999986</v>
      </c>
      <c r="AO462" s="368">
        <f t="shared" si="143"/>
        <v>-113.60000000000014</v>
      </c>
      <c r="AP462" s="368">
        <f t="shared" si="143"/>
        <v>350.99999999999994</v>
      </c>
      <c r="AQ462" s="360">
        <f t="shared" si="144"/>
        <v>23.9</v>
      </c>
      <c r="AR462" s="372">
        <f t="shared" si="133"/>
        <v>1505.2</v>
      </c>
    </row>
    <row r="463" spans="1:44" ht="15.75" x14ac:dyDescent="0.25">
      <c r="A463" s="395"/>
      <c r="B463" s="395" t="s">
        <v>4366</v>
      </c>
      <c r="C463" s="402" t="s">
        <v>489</v>
      </c>
      <c r="D463" s="362">
        <f t="shared" si="130"/>
        <v>11850.9</v>
      </c>
      <c r="E463" s="367">
        <v>11850.9</v>
      </c>
      <c r="F463" s="371">
        <v>9647.6</v>
      </c>
      <c r="G463" s="367">
        <v>81</v>
      </c>
      <c r="H463" s="371"/>
      <c r="I463" s="362">
        <f t="shared" si="131"/>
        <v>5540.7</v>
      </c>
      <c r="J463" s="371">
        <v>4721.7</v>
      </c>
      <c r="K463" s="371">
        <v>2064.5</v>
      </c>
      <c r="L463" s="371">
        <v>193.4</v>
      </c>
      <c r="M463" s="371">
        <v>819</v>
      </c>
      <c r="N463" s="362">
        <f t="shared" si="132"/>
        <v>17391.599999999999</v>
      </c>
      <c r="O463" s="345"/>
      <c r="P463" s="395"/>
      <c r="Q463" s="395" t="s">
        <v>4366</v>
      </c>
      <c r="R463" s="402" t="s">
        <v>489</v>
      </c>
      <c r="S463" s="371">
        <f t="shared" si="134"/>
        <v>11174.3</v>
      </c>
      <c r="T463" s="371">
        <v>11174.3</v>
      </c>
      <c r="U463" s="371">
        <v>8201.2000000000007</v>
      </c>
      <c r="V463" s="371"/>
      <c r="W463" s="371"/>
      <c r="X463" s="371">
        <f t="shared" si="135"/>
        <v>2218.5</v>
      </c>
      <c r="Y463" s="371">
        <v>2218.5</v>
      </c>
      <c r="Z463" s="371">
        <v>636.79999999999995</v>
      </c>
      <c r="AA463" s="371">
        <v>863.4</v>
      </c>
      <c r="AB463" s="371"/>
      <c r="AC463" s="371">
        <f t="shared" si="136"/>
        <v>13392.8</v>
      </c>
      <c r="AE463" s="395"/>
      <c r="AF463" s="395" t="s">
        <v>4366</v>
      </c>
      <c r="AG463" s="402" t="s">
        <v>489</v>
      </c>
      <c r="AH463" s="371">
        <f t="shared" si="137"/>
        <v>13392.8</v>
      </c>
      <c r="AI463" s="368">
        <f t="shared" si="138"/>
        <v>11174.3</v>
      </c>
      <c r="AJ463" s="368">
        <f t="shared" si="139"/>
        <v>2218.5</v>
      </c>
      <c r="AK463" s="368">
        <f t="shared" si="140"/>
        <v>17391.599999999999</v>
      </c>
      <c r="AL463" s="368">
        <f t="shared" si="141"/>
        <v>11850.9</v>
      </c>
      <c r="AM463" s="371">
        <f t="shared" si="142"/>
        <v>5540.7</v>
      </c>
      <c r="AN463" s="368">
        <f t="shared" si="143"/>
        <v>3998.7999999999993</v>
      </c>
      <c r="AO463" s="368">
        <f t="shared" si="143"/>
        <v>676.60000000000036</v>
      </c>
      <c r="AP463" s="368">
        <f t="shared" si="143"/>
        <v>3322.2</v>
      </c>
      <c r="AQ463" s="360">
        <f t="shared" si="144"/>
        <v>193</v>
      </c>
      <c r="AR463" s="372">
        <f t="shared" si="133"/>
        <v>12043.9</v>
      </c>
    </row>
    <row r="464" spans="1:44" ht="15.75" x14ac:dyDescent="0.25">
      <c r="A464" s="395"/>
      <c r="B464" s="395" t="s">
        <v>4366</v>
      </c>
      <c r="C464" s="402" t="s">
        <v>490</v>
      </c>
      <c r="D464" s="362">
        <f t="shared" si="130"/>
        <v>14877.2</v>
      </c>
      <c r="E464" s="367">
        <v>14877.2</v>
      </c>
      <c r="F464" s="371">
        <v>11156.6</v>
      </c>
      <c r="G464" s="367">
        <v>1262.8</v>
      </c>
      <c r="H464" s="371"/>
      <c r="I464" s="362">
        <f t="shared" si="131"/>
        <v>5763.0999999999995</v>
      </c>
      <c r="J464" s="371">
        <v>5288.0999999999995</v>
      </c>
      <c r="K464" s="371">
        <v>2387.4</v>
      </c>
      <c r="L464" s="371">
        <v>748.3</v>
      </c>
      <c r="M464" s="371">
        <v>475</v>
      </c>
      <c r="N464" s="362">
        <f t="shared" si="132"/>
        <v>20640.3</v>
      </c>
      <c r="O464" s="345"/>
      <c r="P464" s="395"/>
      <c r="Q464" s="395" t="s">
        <v>4366</v>
      </c>
      <c r="R464" s="402" t="s">
        <v>490</v>
      </c>
      <c r="S464" s="371">
        <f t="shared" si="134"/>
        <v>11244.599999999999</v>
      </c>
      <c r="T464" s="371">
        <v>11244.599999999999</v>
      </c>
      <c r="U464" s="371">
        <v>8252.8000000000011</v>
      </c>
      <c r="V464" s="371"/>
      <c r="W464" s="371"/>
      <c r="X464" s="371">
        <f t="shared" si="135"/>
        <v>2473.6</v>
      </c>
      <c r="Y464" s="371">
        <v>2473.6</v>
      </c>
      <c r="Z464" s="371">
        <v>640.80000000000007</v>
      </c>
      <c r="AA464" s="371">
        <v>781.1</v>
      </c>
      <c r="AB464" s="371"/>
      <c r="AC464" s="371">
        <f t="shared" si="136"/>
        <v>13718.199999999999</v>
      </c>
      <c r="AE464" s="395"/>
      <c r="AF464" s="395" t="s">
        <v>4366</v>
      </c>
      <c r="AG464" s="402" t="s">
        <v>490</v>
      </c>
      <c r="AH464" s="371">
        <f t="shared" si="137"/>
        <v>13718.199999999999</v>
      </c>
      <c r="AI464" s="368">
        <f t="shared" si="138"/>
        <v>11244.599999999999</v>
      </c>
      <c r="AJ464" s="368">
        <f t="shared" si="139"/>
        <v>2473.6</v>
      </c>
      <c r="AK464" s="368">
        <f t="shared" si="140"/>
        <v>20640.3</v>
      </c>
      <c r="AL464" s="368">
        <f t="shared" si="141"/>
        <v>14877.2</v>
      </c>
      <c r="AM464" s="371">
        <f t="shared" si="142"/>
        <v>5763.0999999999995</v>
      </c>
      <c r="AN464" s="368">
        <f t="shared" si="143"/>
        <v>6922.1</v>
      </c>
      <c r="AO464" s="368">
        <f t="shared" si="143"/>
        <v>3632.6000000000022</v>
      </c>
      <c r="AP464" s="368">
        <f t="shared" si="143"/>
        <v>3289.4999999999995</v>
      </c>
      <c r="AQ464" s="360">
        <f t="shared" si="144"/>
        <v>223.1</v>
      </c>
      <c r="AR464" s="372">
        <f t="shared" si="133"/>
        <v>15100.300000000001</v>
      </c>
    </row>
    <row r="465" spans="1:44" ht="15.75" x14ac:dyDescent="0.25">
      <c r="A465" s="395"/>
      <c r="B465" s="395" t="s">
        <v>4366</v>
      </c>
      <c r="C465" s="402" t="s">
        <v>491</v>
      </c>
      <c r="D465" s="362">
        <f t="shared" si="130"/>
        <v>16716.900000000001</v>
      </c>
      <c r="E465" s="367">
        <v>16716.900000000001</v>
      </c>
      <c r="F465" s="371">
        <v>12838.1</v>
      </c>
      <c r="G465" s="367">
        <v>1051.8</v>
      </c>
      <c r="H465" s="371"/>
      <c r="I465" s="362">
        <f t="shared" si="131"/>
        <v>5985</v>
      </c>
      <c r="J465" s="371">
        <v>5321</v>
      </c>
      <c r="K465" s="371">
        <v>2747.3</v>
      </c>
      <c r="L465" s="371">
        <v>290.5</v>
      </c>
      <c r="M465" s="371">
        <v>664</v>
      </c>
      <c r="N465" s="362">
        <f t="shared" si="132"/>
        <v>22701.9</v>
      </c>
      <c r="O465" s="345"/>
      <c r="P465" s="395"/>
      <c r="Q465" s="395" t="s">
        <v>4366</v>
      </c>
      <c r="R465" s="402" t="s">
        <v>491</v>
      </c>
      <c r="S465" s="371">
        <f t="shared" si="134"/>
        <v>13940.1</v>
      </c>
      <c r="T465" s="371">
        <v>13940.1</v>
      </c>
      <c r="U465" s="371">
        <v>10231.200000000001</v>
      </c>
      <c r="V465" s="371"/>
      <c r="W465" s="371"/>
      <c r="X465" s="371">
        <f t="shared" si="135"/>
        <v>2824.1</v>
      </c>
      <c r="Y465" s="371">
        <v>2824.1</v>
      </c>
      <c r="Z465" s="371">
        <v>794.50000000000011</v>
      </c>
      <c r="AA465" s="371">
        <v>828.8</v>
      </c>
      <c r="AB465" s="371"/>
      <c r="AC465" s="371">
        <f t="shared" si="136"/>
        <v>16764.2</v>
      </c>
      <c r="AE465" s="395"/>
      <c r="AF465" s="395" t="s">
        <v>4366</v>
      </c>
      <c r="AG465" s="402" t="s">
        <v>491</v>
      </c>
      <c r="AH465" s="371">
        <f t="shared" si="137"/>
        <v>16764.2</v>
      </c>
      <c r="AI465" s="368">
        <f t="shared" si="138"/>
        <v>13940.1</v>
      </c>
      <c r="AJ465" s="368">
        <f t="shared" si="139"/>
        <v>2824.1</v>
      </c>
      <c r="AK465" s="368">
        <f t="shared" si="140"/>
        <v>22701.9</v>
      </c>
      <c r="AL465" s="368">
        <f t="shared" si="141"/>
        <v>16716.900000000001</v>
      </c>
      <c r="AM465" s="371">
        <f t="shared" si="142"/>
        <v>5985</v>
      </c>
      <c r="AN465" s="368">
        <f t="shared" si="143"/>
        <v>5937.7000000000007</v>
      </c>
      <c r="AO465" s="368">
        <f t="shared" si="143"/>
        <v>2776.8000000000011</v>
      </c>
      <c r="AP465" s="368">
        <f t="shared" si="143"/>
        <v>3160.9</v>
      </c>
      <c r="AQ465" s="360">
        <f t="shared" si="144"/>
        <v>256.8</v>
      </c>
      <c r="AR465" s="372">
        <f t="shared" si="133"/>
        <v>16973.7</v>
      </c>
    </row>
    <row r="466" spans="1:44" ht="15.75" x14ac:dyDescent="0.25">
      <c r="A466" s="395"/>
      <c r="B466" s="395" t="s">
        <v>4366</v>
      </c>
      <c r="C466" s="402" t="s">
        <v>492</v>
      </c>
      <c r="D466" s="362">
        <f t="shared" si="130"/>
        <v>12351</v>
      </c>
      <c r="E466" s="367">
        <v>12351</v>
      </c>
      <c r="F466" s="371">
        <v>9218.4</v>
      </c>
      <c r="G466" s="367">
        <v>1101.5999999999999</v>
      </c>
      <c r="H466" s="371"/>
      <c r="I466" s="362">
        <f t="shared" si="131"/>
        <v>4154.6000000000004</v>
      </c>
      <c r="J466" s="371">
        <v>3679.6000000000008</v>
      </c>
      <c r="K466" s="371">
        <v>1972.7</v>
      </c>
      <c r="L466" s="371">
        <v>202.6</v>
      </c>
      <c r="M466" s="371">
        <v>475</v>
      </c>
      <c r="N466" s="362">
        <f t="shared" si="132"/>
        <v>16505.599999999999</v>
      </c>
      <c r="O466" s="345"/>
      <c r="P466" s="395"/>
      <c r="Q466" s="395" t="s">
        <v>4366</v>
      </c>
      <c r="R466" s="402" t="s">
        <v>492</v>
      </c>
      <c r="S466" s="371">
        <f t="shared" si="134"/>
        <v>10721.6</v>
      </c>
      <c r="T466" s="371">
        <v>10721.6</v>
      </c>
      <c r="U466" s="371">
        <v>7869</v>
      </c>
      <c r="V466" s="371"/>
      <c r="W466" s="371"/>
      <c r="X466" s="371">
        <f t="shared" si="135"/>
        <v>2365.3000000000002</v>
      </c>
      <c r="Y466" s="371">
        <v>2365.3000000000002</v>
      </c>
      <c r="Z466" s="371">
        <v>611</v>
      </c>
      <c r="AA466" s="371">
        <v>792.8</v>
      </c>
      <c r="AB466" s="371"/>
      <c r="AC466" s="371">
        <f t="shared" si="136"/>
        <v>13086.900000000001</v>
      </c>
      <c r="AE466" s="395"/>
      <c r="AF466" s="395" t="s">
        <v>4366</v>
      </c>
      <c r="AG466" s="402" t="s">
        <v>492</v>
      </c>
      <c r="AH466" s="371">
        <f t="shared" si="137"/>
        <v>13086.900000000001</v>
      </c>
      <c r="AI466" s="368">
        <f t="shared" si="138"/>
        <v>10721.6</v>
      </c>
      <c r="AJ466" s="368">
        <f t="shared" si="139"/>
        <v>2365.3000000000002</v>
      </c>
      <c r="AK466" s="368">
        <f t="shared" si="140"/>
        <v>16505.599999999999</v>
      </c>
      <c r="AL466" s="368">
        <f t="shared" si="141"/>
        <v>12351</v>
      </c>
      <c r="AM466" s="371">
        <f t="shared" si="142"/>
        <v>4154.6000000000004</v>
      </c>
      <c r="AN466" s="368">
        <f t="shared" si="143"/>
        <v>3418.6999999999971</v>
      </c>
      <c r="AO466" s="368">
        <f t="shared" si="143"/>
        <v>1629.3999999999996</v>
      </c>
      <c r="AP466" s="368">
        <f t="shared" si="143"/>
        <v>1789.3000000000002</v>
      </c>
      <c r="AQ466" s="360">
        <f t="shared" si="144"/>
        <v>184.4</v>
      </c>
      <c r="AR466" s="372">
        <f t="shared" si="133"/>
        <v>12535.4</v>
      </c>
    </row>
    <row r="467" spans="1:44" ht="31.5" x14ac:dyDescent="0.25">
      <c r="A467" s="395"/>
      <c r="B467" s="395" t="s">
        <v>4366</v>
      </c>
      <c r="C467" s="402" t="s">
        <v>493</v>
      </c>
      <c r="D467" s="362">
        <f t="shared" si="130"/>
        <v>7506</v>
      </c>
      <c r="E467" s="367">
        <v>7506</v>
      </c>
      <c r="F467" s="371">
        <v>5850.4</v>
      </c>
      <c r="G467" s="367">
        <v>367.6</v>
      </c>
      <c r="H467" s="371"/>
      <c r="I467" s="362">
        <f t="shared" si="131"/>
        <v>3166.9</v>
      </c>
      <c r="J467" s="371">
        <v>2703.1</v>
      </c>
      <c r="K467" s="371">
        <v>1251.8</v>
      </c>
      <c r="L467" s="371">
        <v>367.7</v>
      </c>
      <c r="M467" s="371">
        <v>463.8</v>
      </c>
      <c r="N467" s="362">
        <f t="shared" si="132"/>
        <v>10672.9</v>
      </c>
      <c r="O467" s="345"/>
      <c r="P467" s="395"/>
      <c r="Q467" s="395" t="s">
        <v>4366</v>
      </c>
      <c r="R467" s="402" t="s">
        <v>493</v>
      </c>
      <c r="S467" s="371">
        <f t="shared" si="134"/>
        <v>5584.5999999999995</v>
      </c>
      <c r="T467" s="371">
        <v>5584.5999999999995</v>
      </c>
      <c r="U467" s="371">
        <v>4080.4</v>
      </c>
      <c r="V467" s="371"/>
      <c r="W467" s="371"/>
      <c r="X467" s="371">
        <f t="shared" si="135"/>
        <v>1711.1</v>
      </c>
      <c r="Y467" s="371">
        <v>1711.1</v>
      </c>
      <c r="Z467" s="371">
        <v>316.8</v>
      </c>
      <c r="AA467" s="371">
        <v>286.39999999999998</v>
      </c>
      <c r="AB467" s="371"/>
      <c r="AC467" s="371">
        <f t="shared" si="136"/>
        <v>7295.6999999999989</v>
      </c>
      <c r="AE467" s="395"/>
      <c r="AF467" s="395" t="s">
        <v>4366</v>
      </c>
      <c r="AG467" s="402" t="s">
        <v>493</v>
      </c>
      <c r="AH467" s="371">
        <f t="shared" si="137"/>
        <v>7295.6999999999989</v>
      </c>
      <c r="AI467" s="368">
        <f t="shared" si="138"/>
        <v>5584.5999999999995</v>
      </c>
      <c r="AJ467" s="368">
        <f t="shared" si="139"/>
        <v>1711.1</v>
      </c>
      <c r="AK467" s="368">
        <f t="shared" si="140"/>
        <v>10672.9</v>
      </c>
      <c r="AL467" s="368">
        <f t="shared" si="141"/>
        <v>7506</v>
      </c>
      <c r="AM467" s="371">
        <f t="shared" si="142"/>
        <v>3166.9</v>
      </c>
      <c r="AN467" s="368">
        <f t="shared" si="143"/>
        <v>3377.2000000000007</v>
      </c>
      <c r="AO467" s="368">
        <f t="shared" si="143"/>
        <v>1921.4000000000005</v>
      </c>
      <c r="AP467" s="368">
        <f t="shared" si="143"/>
        <v>1455.8000000000002</v>
      </c>
      <c r="AQ467" s="360">
        <f t="shared" si="144"/>
        <v>117</v>
      </c>
      <c r="AR467" s="372">
        <f t="shared" si="133"/>
        <v>7623</v>
      </c>
    </row>
    <row r="468" spans="1:44" ht="31.5" x14ac:dyDescent="0.25">
      <c r="A468" s="395"/>
      <c r="B468" s="395" t="s">
        <v>4366</v>
      </c>
      <c r="C468" s="402" t="s">
        <v>494</v>
      </c>
      <c r="D468" s="362">
        <f t="shared" si="130"/>
        <v>3030.8</v>
      </c>
      <c r="E468" s="367">
        <v>3030.8</v>
      </c>
      <c r="F468" s="371">
        <v>2412.8000000000002</v>
      </c>
      <c r="G468" s="367">
        <v>87</v>
      </c>
      <c r="H468" s="371"/>
      <c r="I468" s="362">
        <f t="shared" si="131"/>
        <v>1204.2000000000003</v>
      </c>
      <c r="J468" s="371">
        <v>1094.3000000000002</v>
      </c>
      <c r="K468" s="371">
        <v>516.20000000000005</v>
      </c>
      <c r="L468" s="371">
        <v>87</v>
      </c>
      <c r="M468" s="371">
        <v>109.9</v>
      </c>
      <c r="N468" s="362">
        <f t="shared" si="132"/>
        <v>4235</v>
      </c>
      <c r="O468" s="345"/>
      <c r="P468" s="395"/>
      <c r="Q468" s="395" t="s">
        <v>4366</v>
      </c>
      <c r="R468" s="402" t="s">
        <v>494</v>
      </c>
      <c r="S468" s="371">
        <f t="shared" si="134"/>
        <v>1323.4</v>
      </c>
      <c r="T468" s="371">
        <v>1323.4</v>
      </c>
      <c r="U468" s="371">
        <v>967.40000000000009</v>
      </c>
      <c r="V468" s="371"/>
      <c r="W468" s="371"/>
      <c r="X468" s="371">
        <f t="shared" si="135"/>
        <v>405.4</v>
      </c>
      <c r="Y468" s="371">
        <v>405.4</v>
      </c>
      <c r="Z468" s="371">
        <v>75.100000000000009</v>
      </c>
      <c r="AA468" s="371">
        <v>78.599999999999994</v>
      </c>
      <c r="AB468" s="371"/>
      <c r="AC468" s="371">
        <f t="shared" si="136"/>
        <v>1728.8000000000002</v>
      </c>
      <c r="AE468" s="395"/>
      <c r="AF468" s="395" t="s">
        <v>4366</v>
      </c>
      <c r="AG468" s="402" t="s">
        <v>494</v>
      </c>
      <c r="AH468" s="371">
        <f t="shared" si="137"/>
        <v>1728.8000000000002</v>
      </c>
      <c r="AI468" s="368">
        <f t="shared" si="138"/>
        <v>1323.4</v>
      </c>
      <c r="AJ468" s="368">
        <f t="shared" si="139"/>
        <v>405.4</v>
      </c>
      <c r="AK468" s="368">
        <f t="shared" si="140"/>
        <v>4235</v>
      </c>
      <c r="AL468" s="368">
        <f t="shared" si="141"/>
        <v>3030.8</v>
      </c>
      <c r="AM468" s="371">
        <f t="shared" si="142"/>
        <v>1204.2000000000003</v>
      </c>
      <c r="AN468" s="368">
        <f t="shared" si="143"/>
        <v>2506.1999999999998</v>
      </c>
      <c r="AO468" s="368">
        <f t="shared" si="143"/>
        <v>1707.4</v>
      </c>
      <c r="AP468" s="368">
        <f t="shared" si="143"/>
        <v>798.8000000000003</v>
      </c>
      <c r="AQ468" s="360">
        <f t="shared" si="144"/>
        <v>48.3</v>
      </c>
      <c r="AR468" s="372">
        <f t="shared" si="133"/>
        <v>3079.1000000000004</v>
      </c>
    </row>
    <row r="469" spans="1:44" ht="31.5" x14ac:dyDescent="0.25">
      <c r="A469" s="395"/>
      <c r="B469" s="395" t="s">
        <v>4366</v>
      </c>
      <c r="C469" s="402" t="s">
        <v>495</v>
      </c>
      <c r="D469" s="362">
        <f t="shared" si="130"/>
        <v>4851.3999999999996</v>
      </c>
      <c r="E469" s="367">
        <v>4851.3999999999996</v>
      </c>
      <c r="F469" s="371">
        <v>3900.8</v>
      </c>
      <c r="G469" s="367">
        <v>92.2</v>
      </c>
      <c r="H469" s="371"/>
      <c r="I469" s="362">
        <f t="shared" si="131"/>
        <v>1874.3999999999999</v>
      </c>
      <c r="J469" s="371">
        <v>1763.1</v>
      </c>
      <c r="K469" s="371">
        <v>834.5</v>
      </c>
      <c r="L469" s="371">
        <v>92.2</v>
      </c>
      <c r="M469" s="371">
        <v>111.3</v>
      </c>
      <c r="N469" s="362">
        <f t="shared" si="132"/>
        <v>6725.7999999999993</v>
      </c>
      <c r="O469" s="345"/>
      <c r="P469" s="395"/>
      <c r="Q469" s="395" t="s">
        <v>4366</v>
      </c>
      <c r="R469" s="402" t="s">
        <v>495</v>
      </c>
      <c r="S469" s="371">
        <f t="shared" si="134"/>
        <v>2498.9</v>
      </c>
      <c r="T469" s="371">
        <v>2498.9</v>
      </c>
      <c r="U469" s="371">
        <v>1853.9</v>
      </c>
      <c r="V469" s="371"/>
      <c r="W469" s="371"/>
      <c r="X469" s="371">
        <f t="shared" si="135"/>
        <v>764.4</v>
      </c>
      <c r="Y469" s="371">
        <v>764.4</v>
      </c>
      <c r="Z469" s="371">
        <v>144</v>
      </c>
      <c r="AA469" s="371">
        <v>131.1</v>
      </c>
      <c r="AB469" s="371"/>
      <c r="AC469" s="371">
        <f t="shared" si="136"/>
        <v>3263.3</v>
      </c>
      <c r="AE469" s="395"/>
      <c r="AF469" s="395" t="s">
        <v>4366</v>
      </c>
      <c r="AG469" s="402" t="s">
        <v>495</v>
      </c>
      <c r="AH469" s="371">
        <f t="shared" si="137"/>
        <v>3263.3</v>
      </c>
      <c r="AI469" s="368">
        <f t="shared" si="138"/>
        <v>2498.9</v>
      </c>
      <c r="AJ469" s="368">
        <f t="shared" si="139"/>
        <v>764.4</v>
      </c>
      <c r="AK469" s="368">
        <f t="shared" si="140"/>
        <v>6725.7999999999993</v>
      </c>
      <c r="AL469" s="368">
        <f t="shared" si="141"/>
        <v>4851.3999999999996</v>
      </c>
      <c r="AM469" s="371">
        <f t="shared" si="142"/>
        <v>1874.3999999999999</v>
      </c>
      <c r="AN469" s="368">
        <f t="shared" si="143"/>
        <v>3462.4999999999991</v>
      </c>
      <c r="AO469" s="368">
        <f t="shared" si="143"/>
        <v>2352.4999999999995</v>
      </c>
      <c r="AP469" s="368">
        <f t="shared" si="143"/>
        <v>1110</v>
      </c>
      <c r="AQ469" s="360">
        <f t="shared" si="144"/>
        <v>78</v>
      </c>
      <c r="AR469" s="372">
        <f t="shared" si="133"/>
        <v>4929.3999999999996</v>
      </c>
    </row>
    <row r="470" spans="1:44" ht="31.5" x14ac:dyDescent="0.25">
      <c r="A470" s="395"/>
      <c r="B470" s="395" t="s">
        <v>4366</v>
      </c>
      <c r="C470" s="402" t="s">
        <v>496</v>
      </c>
      <c r="D470" s="362">
        <f t="shared" si="130"/>
        <v>1980</v>
      </c>
      <c r="E470" s="367">
        <v>1980</v>
      </c>
      <c r="F470" s="371">
        <v>1571.8</v>
      </c>
      <c r="G470" s="367">
        <v>62.2</v>
      </c>
      <c r="H470" s="371"/>
      <c r="I470" s="362">
        <f t="shared" si="131"/>
        <v>845.59999999999991</v>
      </c>
      <c r="J470" s="371">
        <v>795.8</v>
      </c>
      <c r="K470" s="371">
        <v>336.40000000000003</v>
      </c>
      <c r="L470" s="371">
        <v>62.2</v>
      </c>
      <c r="M470" s="371">
        <v>49.8</v>
      </c>
      <c r="N470" s="362">
        <f t="shared" si="132"/>
        <v>2825.6</v>
      </c>
      <c r="O470" s="345"/>
      <c r="P470" s="395"/>
      <c r="Q470" s="395" t="s">
        <v>4366</v>
      </c>
      <c r="R470" s="402" t="s">
        <v>496</v>
      </c>
      <c r="S470" s="371">
        <f t="shared" si="134"/>
        <v>1795.3</v>
      </c>
      <c r="T470" s="371">
        <v>1795.3</v>
      </c>
      <c r="U470" s="371">
        <v>1271</v>
      </c>
      <c r="V470" s="371"/>
      <c r="W470" s="371"/>
      <c r="X470" s="371">
        <f t="shared" si="135"/>
        <v>552.29999999999995</v>
      </c>
      <c r="Y470" s="371">
        <v>552.29999999999995</v>
      </c>
      <c r="Z470" s="371">
        <v>98.7</v>
      </c>
      <c r="AA470" s="371">
        <v>93.6</v>
      </c>
      <c r="AB470" s="371"/>
      <c r="AC470" s="371">
        <f t="shared" si="136"/>
        <v>2347.6</v>
      </c>
      <c r="AE470" s="395"/>
      <c r="AF470" s="395" t="s">
        <v>4366</v>
      </c>
      <c r="AG470" s="402" t="s">
        <v>496</v>
      </c>
      <c r="AH470" s="371">
        <f t="shared" si="137"/>
        <v>2347.6</v>
      </c>
      <c r="AI470" s="368">
        <f t="shared" si="138"/>
        <v>1795.3</v>
      </c>
      <c r="AJ470" s="368">
        <f t="shared" si="139"/>
        <v>552.29999999999995</v>
      </c>
      <c r="AK470" s="368">
        <f t="shared" si="140"/>
        <v>2825.6</v>
      </c>
      <c r="AL470" s="368">
        <f t="shared" si="141"/>
        <v>1980</v>
      </c>
      <c r="AM470" s="371">
        <f t="shared" si="142"/>
        <v>845.59999999999991</v>
      </c>
      <c r="AN470" s="368">
        <f t="shared" si="143"/>
        <v>478</v>
      </c>
      <c r="AO470" s="368">
        <f t="shared" si="143"/>
        <v>184.70000000000005</v>
      </c>
      <c r="AP470" s="368">
        <f t="shared" si="143"/>
        <v>293.29999999999995</v>
      </c>
      <c r="AQ470" s="360">
        <f t="shared" si="144"/>
        <v>31.4</v>
      </c>
      <c r="AR470" s="372">
        <f t="shared" si="133"/>
        <v>2011.4</v>
      </c>
    </row>
    <row r="471" spans="1:44" ht="31.5" x14ac:dyDescent="0.25">
      <c r="A471" s="395"/>
      <c r="B471" s="395" t="s">
        <v>4366</v>
      </c>
      <c r="C471" s="402" t="s">
        <v>497</v>
      </c>
      <c r="D471" s="362">
        <f t="shared" si="130"/>
        <v>2819.9</v>
      </c>
      <c r="E471" s="367">
        <v>2819.9</v>
      </c>
      <c r="F471" s="371">
        <v>2237.1999999999998</v>
      </c>
      <c r="G471" s="367">
        <v>90.2</v>
      </c>
      <c r="H471" s="371"/>
      <c r="I471" s="362">
        <f t="shared" si="131"/>
        <v>1121.8</v>
      </c>
      <c r="J471" s="371">
        <v>1029.8</v>
      </c>
      <c r="K471" s="371">
        <v>478.8</v>
      </c>
      <c r="L471" s="371">
        <v>90.2</v>
      </c>
      <c r="M471" s="371">
        <v>92</v>
      </c>
      <c r="N471" s="362">
        <f t="shared" si="132"/>
        <v>3941.7</v>
      </c>
      <c r="O471" s="345"/>
      <c r="P471" s="395"/>
      <c r="Q471" s="395" t="s">
        <v>4366</v>
      </c>
      <c r="R471" s="402" t="s">
        <v>497</v>
      </c>
      <c r="S471" s="371">
        <f t="shared" si="134"/>
        <v>1288.8999999999999</v>
      </c>
      <c r="T471" s="371">
        <v>1288.8999999999999</v>
      </c>
      <c r="U471" s="371">
        <v>962.3</v>
      </c>
      <c r="V471" s="371"/>
      <c r="W471" s="371"/>
      <c r="X471" s="371">
        <f t="shared" si="135"/>
        <v>393.9</v>
      </c>
      <c r="Y471" s="371">
        <v>393.9</v>
      </c>
      <c r="Z471" s="371">
        <v>74.7</v>
      </c>
      <c r="AA471" s="371">
        <v>78.400000000000006</v>
      </c>
      <c r="AB471" s="371"/>
      <c r="AC471" s="371">
        <f t="shared" si="136"/>
        <v>1682.7999999999997</v>
      </c>
      <c r="AE471" s="395"/>
      <c r="AF471" s="395" t="s">
        <v>4366</v>
      </c>
      <c r="AG471" s="402" t="s">
        <v>497</v>
      </c>
      <c r="AH471" s="371">
        <f t="shared" si="137"/>
        <v>1682.7999999999997</v>
      </c>
      <c r="AI471" s="368">
        <f t="shared" si="138"/>
        <v>1288.8999999999999</v>
      </c>
      <c r="AJ471" s="368">
        <f t="shared" si="139"/>
        <v>393.9</v>
      </c>
      <c r="AK471" s="368">
        <f t="shared" si="140"/>
        <v>3941.7</v>
      </c>
      <c r="AL471" s="368">
        <f t="shared" si="141"/>
        <v>2819.9</v>
      </c>
      <c r="AM471" s="371">
        <f t="shared" si="142"/>
        <v>1121.8</v>
      </c>
      <c r="AN471" s="368">
        <f t="shared" si="143"/>
        <v>2258.9</v>
      </c>
      <c r="AO471" s="368">
        <f t="shared" si="143"/>
        <v>1531.0000000000002</v>
      </c>
      <c r="AP471" s="368">
        <f t="shared" si="143"/>
        <v>727.9</v>
      </c>
      <c r="AQ471" s="360">
        <f t="shared" si="144"/>
        <v>44.7</v>
      </c>
      <c r="AR471" s="372">
        <f t="shared" si="133"/>
        <v>2864.6</v>
      </c>
    </row>
    <row r="472" spans="1:44" ht="31.5" x14ac:dyDescent="0.25">
      <c r="A472" s="395"/>
      <c r="B472" s="395" t="s">
        <v>4366</v>
      </c>
      <c r="C472" s="402" t="s">
        <v>498</v>
      </c>
      <c r="D472" s="362">
        <f t="shared" si="130"/>
        <v>2383.4</v>
      </c>
      <c r="E472" s="367">
        <v>2383.4</v>
      </c>
      <c r="F472" s="371">
        <v>1911.2</v>
      </c>
      <c r="G472" s="367">
        <v>51.5</v>
      </c>
      <c r="H472" s="371"/>
      <c r="I472" s="362">
        <f t="shared" si="131"/>
        <v>984.69999999999993</v>
      </c>
      <c r="J472" s="371">
        <v>921.8</v>
      </c>
      <c r="K472" s="371">
        <v>408.8</v>
      </c>
      <c r="L472" s="371">
        <v>51.5</v>
      </c>
      <c r="M472" s="371">
        <v>62.9</v>
      </c>
      <c r="N472" s="362">
        <f t="shared" si="132"/>
        <v>3368.1</v>
      </c>
      <c r="O472" s="345"/>
      <c r="P472" s="395"/>
      <c r="Q472" s="395" t="s">
        <v>4366</v>
      </c>
      <c r="R472" s="402" t="s">
        <v>498</v>
      </c>
      <c r="S472" s="371">
        <f t="shared" si="134"/>
        <v>1340.1999999999998</v>
      </c>
      <c r="T472" s="371">
        <v>1340.1999999999998</v>
      </c>
      <c r="U472" s="371">
        <v>1009.8</v>
      </c>
      <c r="V472" s="371"/>
      <c r="W472" s="371"/>
      <c r="X472" s="371">
        <f t="shared" si="135"/>
        <v>409.1</v>
      </c>
      <c r="Y472" s="371">
        <v>409.1</v>
      </c>
      <c r="Z472" s="371">
        <v>78.399999999999991</v>
      </c>
      <c r="AA472" s="371">
        <v>69.400000000000006</v>
      </c>
      <c r="AB472" s="371"/>
      <c r="AC472" s="371">
        <f t="shared" si="136"/>
        <v>1749.2999999999997</v>
      </c>
      <c r="AE472" s="395"/>
      <c r="AF472" s="395" t="s">
        <v>4366</v>
      </c>
      <c r="AG472" s="402" t="s">
        <v>498</v>
      </c>
      <c r="AH472" s="371">
        <f t="shared" si="137"/>
        <v>1749.2999999999997</v>
      </c>
      <c r="AI472" s="368">
        <f t="shared" si="138"/>
        <v>1340.1999999999998</v>
      </c>
      <c r="AJ472" s="368">
        <f t="shared" si="139"/>
        <v>409.1</v>
      </c>
      <c r="AK472" s="368">
        <f t="shared" si="140"/>
        <v>3368.1</v>
      </c>
      <c r="AL472" s="368">
        <f t="shared" si="141"/>
        <v>2383.4</v>
      </c>
      <c r="AM472" s="371">
        <f t="shared" si="142"/>
        <v>984.69999999999993</v>
      </c>
      <c r="AN472" s="368">
        <f t="shared" si="143"/>
        <v>1618.8000000000002</v>
      </c>
      <c r="AO472" s="368">
        <f t="shared" si="143"/>
        <v>1043.2000000000003</v>
      </c>
      <c r="AP472" s="368">
        <f t="shared" si="143"/>
        <v>575.59999999999991</v>
      </c>
      <c r="AQ472" s="360">
        <f t="shared" si="144"/>
        <v>38.200000000000003</v>
      </c>
      <c r="AR472" s="372">
        <f t="shared" si="133"/>
        <v>2421.6</v>
      </c>
    </row>
    <row r="473" spans="1:44" ht="31.5" x14ac:dyDescent="0.25">
      <c r="A473" s="395"/>
      <c r="B473" s="395" t="s">
        <v>4366</v>
      </c>
      <c r="C473" s="402" t="s">
        <v>499</v>
      </c>
      <c r="D473" s="362">
        <f t="shared" si="130"/>
        <v>2135.9</v>
      </c>
      <c r="E473" s="367">
        <v>2135.9</v>
      </c>
      <c r="F473" s="371">
        <v>1658.8</v>
      </c>
      <c r="G473" s="367">
        <v>111.9</v>
      </c>
      <c r="H473" s="371"/>
      <c r="I473" s="362">
        <f t="shared" si="131"/>
        <v>952</v>
      </c>
      <c r="J473" s="371">
        <v>799.1</v>
      </c>
      <c r="K473" s="371">
        <v>355.4</v>
      </c>
      <c r="L473" s="371">
        <v>111.9</v>
      </c>
      <c r="M473" s="371">
        <v>152.9</v>
      </c>
      <c r="N473" s="362">
        <f t="shared" si="132"/>
        <v>3087.9</v>
      </c>
      <c r="O473" s="345"/>
      <c r="P473" s="395"/>
      <c r="Q473" s="395" t="s">
        <v>4366</v>
      </c>
      <c r="R473" s="402" t="s">
        <v>499</v>
      </c>
      <c r="S473" s="371">
        <f t="shared" si="134"/>
        <v>1643.9</v>
      </c>
      <c r="T473" s="371">
        <v>1643.9</v>
      </c>
      <c r="U473" s="371">
        <v>1202.0000000000002</v>
      </c>
      <c r="V473" s="371"/>
      <c r="W473" s="371"/>
      <c r="X473" s="371">
        <f t="shared" si="135"/>
        <v>503.7</v>
      </c>
      <c r="Y473" s="371">
        <v>503.7</v>
      </c>
      <c r="Z473" s="371">
        <v>93.3</v>
      </c>
      <c r="AA473" s="371">
        <v>102.2</v>
      </c>
      <c r="AB473" s="371"/>
      <c r="AC473" s="371">
        <f t="shared" si="136"/>
        <v>2147.6</v>
      </c>
      <c r="AE473" s="395"/>
      <c r="AF473" s="395" t="s">
        <v>4366</v>
      </c>
      <c r="AG473" s="402" t="s">
        <v>499</v>
      </c>
      <c r="AH473" s="371">
        <f t="shared" si="137"/>
        <v>2147.6</v>
      </c>
      <c r="AI473" s="368">
        <f t="shared" si="138"/>
        <v>1643.9</v>
      </c>
      <c r="AJ473" s="368">
        <f t="shared" si="139"/>
        <v>503.7</v>
      </c>
      <c r="AK473" s="368">
        <f t="shared" si="140"/>
        <v>3087.9</v>
      </c>
      <c r="AL473" s="368">
        <f t="shared" si="141"/>
        <v>2135.9</v>
      </c>
      <c r="AM473" s="371">
        <f t="shared" si="142"/>
        <v>952</v>
      </c>
      <c r="AN473" s="368">
        <f t="shared" si="143"/>
        <v>940.30000000000018</v>
      </c>
      <c r="AO473" s="368">
        <f t="shared" si="143"/>
        <v>492</v>
      </c>
      <c r="AP473" s="368">
        <f t="shared" si="143"/>
        <v>448.3</v>
      </c>
      <c r="AQ473" s="360">
        <f t="shared" si="144"/>
        <v>33.200000000000003</v>
      </c>
      <c r="AR473" s="372">
        <f t="shared" si="133"/>
        <v>2169.1</v>
      </c>
    </row>
    <row r="474" spans="1:44" ht="31.5" x14ac:dyDescent="0.25">
      <c r="A474" s="395"/>
      <c r="B474" s="395" t="s">
        <v>4366</v>
      </c>
      <c r="C474" s="402" t="s">
        <v>500</v>
      </c>
      <c r="D474" s="362">
        <f t="shared" si="130"/>
        <v>1843.9</v>
      </c>
      <c r="E474" s="367">
        <v>1843.9</v>
      </c>
      <c r="F474" s="371">
        <v>1428.1</v>
      </c>
      <c r="G474" s="367">
        <v>101.4</v>
      </c>
      <c r="H474" s="371"/>
      <c r="I474" s="362">
        <f t="shared" si="131"/>
        <v>768.5</v>
      </c>
      <c r="J474" s="371">
        <v>703.7</v>
      </c>
      <c r="K474" s="371">
        <v>305.5</v>
      </c>
      <c r="L474" s="371">
        <v>101.4</v>
      </c>
      <c r="M474" s="371">
        <v>64.8</v>
      </c>
      <c r="N474" s="362">
        <f t="shared" si="132"/>
        <v>2612.4</v>
      </c>
      <c r="O474" s="345"/>
      <c r="P474" s="395"/>
      <c r="Q474" s="395" t="s">
        <v>4366</v>
      </c>
      <c r="R474" s="402" t="s">
        <v>500</v>
      </c>
      <c r="S474" s="371">
        <f t="shared" si="134"/>
        <v>1657.3999999999999</v>
      </c>
      <c r="T474" s="371">
        <v>1657.3999999999999</v>
      </c>
      <c r="U474" s="371">
        <v>1221.7</v>
      </c>
      <c r="V474" s="371"/>
      <c r="W474" s="371"/>
      <c r="X474" s="371">
        <f t="shared" si="135"/>
        <v>507.20000000000005</v>
      </c>
      <c r="Y474" s="371">
        <v>507.20000000000005</v>
      </c>
      <c r="Z474" s="371">
        <v>94.800000000000011</v>
      </c>
      <c r="AA474" s="371">
        <v>112.4</v>
      </c>
      <c r="AB474" s="371"/>
      <c r="AC474" s="371">
        <f t="shared" si="136"/>
        <v>2164.6</v>
      </c>
      <c r="AE474" s="395"/>
      <c r="AF474" s="395" t="s">
        <v>4366</v>
      </c>
      <c r="AG474" s="402" t="s">
        <v>500</v>
      </c>
      <c r="AH474" s="371">
        <f t="shared" si="137"/>
        <v>2164.6</v>
      </c>
      <c r="AI474" s="368">
        <f t="shared" si="138"/>
        <v>1657.3999999999999</v>
      </c>
      <c r="AJ474" s="368">
        <f t="shared" si="139"/>
        <v>507.20000000000005</v>
      </c>
      <c r="AK474" s="368">
        <f t="shared" si="140"/>
        <v>2612.4</v>
      </c>
      <c r="AL474" s="368">
        <f t="shared" si="141"/>
        <v>1843.9</v>
      </c>
      <c r="AM474" s="371">
        <f t="shared" si="142"/>
        <v>768.5</v>
      </c>
      <c r="AN474" s="368">
        <f t="shared" si="143"/>
        <v>447.80000000000018</v>
      </c>
      <c r="AO474" s="368">
        <f t="shared" si="143"/>
        <v>186.50000000000023</v>
      </c>
      <c r="AP474" s="368">
        <f t="shared" si="143"/>
        <v>261.29999999999995</v>
      </c>
      <c r="AQ474" s="360">
        <f t="shared" si="144"/>
        <v>28.6</v>
      </c>
      <c r="AR474" s="372">
        <f t="shared" si="133"/>
        <v>1872.5</v>
      </c>
    </row>
    <row r="475" spans="1:44" ht="15.75" x14ac:dyDescent="0.25">
      <c r="A475" s="395"/>
      <c r="B475" s="395" t="s">
        <v>4366</v>
      </c>
      <c r="C475" s="402" t="s">
        <v>501</v>
      </c>
      <c r="D475" s="362">
        <f t="shared" si="130"/>
        <v>2510.1</v>
      </c>
      <c r="E475" s="367">
        <v>2510.1</v>
      </c>
      <c r="F475" s="371">
        <v>1758</v>
      </c>
      <c r="G475" s="367">
        <v>364.3</v>
      </c>
      <c r="H475" s="371"/>
      <c r="I475" s="362">
        <f t="shared" si="131"/>
        <v>1072.5</v>
      </c>
      <c r="J475" s="371">
        <v>855.8</v>
      </c>
      <c r="K475" s="371">
        <v>376.1</v>
      </c>
      <c r="L475" s="371">
        <v>364.3</v>
      </c>
      <c r="M475" s="371">
        <v>216.7</v>
      </c>
      <c r="N475" s="362">
        <f t="shared" si="132"/>
        <v>3582.6</v>
      </c>
      <c r="O475" s="345"/>
      <c r="P475" s="395"/>
      <c r="Q475" s="395" t="s">
        <v>4366</v>
      </c>
      <c r="R475" s="402" t="s">
        <v>501</v>
      </c>
      <c r="S475" s="371">
        <f t="shared" si="134"/>
        <v>4795.3</v>
      </c>
      <c r="T475" s="371">
        <v>4795.3</v>
      </c>
      <c r="U475" s="371">
        <v>3540.4</v>
      </c>
      <c r="V475" s="371"/>
      <c r="W475" s="371"/>
      <c r="X475" s="371">
        <f t="shared" si="135"/>
        <v>1467.6000000000001</v>
      </c>
      <c r="Y475" s="371">
        <v>1467.6000000000001</v>
      </c>
      <c r="Z475" s="371">
        <v>274.90000000000003</v>
      </c>
      <c r="AA475" s="371">
        <v>512.29999999999995</v>
      </c>
      <c r="AB475" s="371"/>
      <c r="AC475" s="371">
        <f t="shared" si="136"/>
        <v>6262.9000000000005</v>
      </c>
      <c r="AE475" s="395"/>
      <c r="AF475" s="395" t="s">
        <v>4366</v>
      </c>
      <c r="AG475" s="402" t="s">
        <v>501</v>
      </c>
      <c r="AH475" s="371">
        <f t="shared" si="137"/>
        <v>6262.9000000000005</v>
      </c>
      <c r="AI475" s="368">
        <f t="shared" si="138"/>
        <v>4795.3</v>
      </c>
      <c r="AJ475" s="368">
        <f t="shared" si="139"/>
        <v>1467.6000000000001</v>
      </c>
      <c r="AK475" s="368">
        <f t="shared" si="140"/>
        <v>3582.6</v>
      </c>
      <c r="AL475" s="368">
        <f t="shared" si="141"/>
        <v>2510.1</v>
      </c>
      <c r="AM475" s="371">
        <f t="shared" si="142"/>
        <v>1072.5</v>
      </c>
      <c r="AN475" s="368">
        <f t="shared" si="143"/>
        <v>-2680.3000000000006</v>
      </c>
      <c r="AO475" s="368">
        <f t="shared" si="143"/>
        <v>-2285.2000000000003</v>
      </c>
      <c r="AP475" s="368">
        <f t="shared" si="143"/>
        <v>-395.10000000000014</v>
      </c>
      <c r="AQ475" s="360">
        <f t="shared" si="144"/>
        <v>35.200000000000003</v>
      </c>
      <c r="AR475" s="372">
        <f t="shared" si="133"/>
        <v>2545.2999999999997</v>
      </c>
    </row>
    <row r="476" spans="1:44" ht="31.5" x14ac:dyDescent="0.25">
      <c r="A476" s="395"/>
      <c r="B476" s="395" t="s">
        <v>4366</v>
      </c>
      <c r="C476" s="402" t="s">
        <v>502</v>
      </c>
      <c r="D476" s="362">
        <f t="shared" si="130"/>
        <v>1646.8</v>
      </c>
      <c r="E476" s="367">
        <v>1646.8</v>
      </c>
      <c r="F476" s="371">
        <v>1272.8</v>
      </c>
      <c r="G476" s="367">
        <v>93.7</v>
      </c>
      <c r="H476" s="371"/>
      <c r="I476" s="362">
        <f t="shared" si="131"/>
        <v>771.19999999999993</v>
      </c>
      <c r="J476" s="371">
        <v>650.69999999999993</v>
      </c>
      <c r="K476" s="371">
        <v>272.3</v>
      </c>
      <c r="L476" s="371">
        <v>93.7</v>
      </c>
      <c r="M476" s="371">
        <v>120.5</v>
      </c>
      <c r="N476" s="362">
        <f t="shared" si="132"/>
        <v>2418</v>
      </c>
      <c r="O476" s="345"/>
      <c r="P476" s="395"/>
      <c r="Q476" s="395" t="s">
        <v>4366</v>
      </c>
      <c r="R476" s="402" t="s">
        <v>502</v>
      </c>
      <c r="S476" s="371">
        <f t="shared" si="134"/>
        <v>1910.2</v>
      </c>
      <c r="T476" s="371">
        <v>1910.2</v>
      </c>
      <c r="U476" s="371">
        <v>1307.8999999999999</v>
      </c>
      <c r="V476" s="371"/>
      <c r="W476" s="371"/>
      <c r="X476" s="371">
        <f t="shared" si="135"/>
        <v>589.70000000000005</v>
      </c>
      <c r="Y476" s="371">
        <v>589.70000000000005</v>
      </c>
      <c r="Z476" s="371">
        <v>101.5</v>
      </c>
      <c r="AA476" s="371">
        <v>88.9</v>
      </c>
      <c r="AB476" s="371"/>
      <c r="AC476" s="371">
        <f t="shared" si="136"/>
        <v>2499.9</v>
      </c>
      <c r="AE476" s="395"/>
      <c r="AF476" s="395" t="s">
        <v>4366</v>
      </c>
      <c r="AG476" s="402" t="s">
        <v>502</v>
      </c>
      <c r="AH476" s="371">
        <f t="shared" si="137"/>
        <v>2499.9</v>
      </c>
      <c r="AI476" s="368">
        <f t="shared" si="138"/>
        <v>1910.2</v>
      </c>
      <c r="AJ476" s="368">
        <f t="shared" si="139"/>
        <v>589.70000000000005</v>
      </c>
      <c r="AK476" s="368">
        <f t="shared" si="140"/>
        <v>2418</v>
      </c>
      <c r="AL476" s="368">
        <f t="shared" si="141"/>
        <v>1646.8</v>
      </c>
      <c r="AM476" s="371">
        <f t="shared" si="142"/>
        <v>771.19999999999993</v>
      </c>
      <c r="AN476" s="368">
        <f t="shared" si="143"/>
        <v>-81.900000000000091</v>
      </c>
      <c r="AO476" s="368">
        <f t="shared" si="143"/>
        <v>-263.40000000000009</v>
      </c>
      <c r="AP476" s="368">
        <f t="shared" si="143"/>
        <v>181.49999999999989</v>
      </c>
      <c r="AQ476" s="360">
        <f t="shared" si="144"/>
        <v>25.5</v>
      </c>
      <c r="AR476" s="372">
        <f t="shared" si="133"/>
        <v>1672.3</v>
      </c>
    </row>
    <row r="477" spans="1:44" ht="31.5" x14ac:dyDescent="0.25">
      <c r="A477" s="395"/>
      <c r="B477" s="395" t="s">
        <v>4366</v>
      </c>
      <c r="C477" s="402" t="s">
        <v>503</v>
      </c>
      <c r="D477" s="362">
        <f t="shared" si="130"/>
        <v>2667.6</v>
      </c>
      <c r="E477" s="367">
        <v>2667.6</v>
      </c>
      <c r="F477" s="371">
        <v>2111.5</v>
      </c>
      <c r="G477" s="367">
        <v>91.4</v>
      </c>
      <c r="H477" s="371"/>
      <c r="I477" s="362">
        <f t="shared" si="131"/>
        <v>1050.0999999999999</v>
      </c>
      <c r="J477" s="371">
        <v>966.1</v>
      </c>
      <c r="K477" s="371">
        <v>451.7</v>
      </c>
      <c r="L477" s="371">
        <v>91.4</v>
      </c>
      <c r="M477" s="371">
        <v>84</v>
      </c>
      <c r="N477" s="362">
        <f t="shared" si="132"/>
        <v>3717.7</v>
      </c>
      <c r="O477" s="345"/>
      <c r="P477" s="395"/>
      <c r="Q477" s="395" t="s">
        <v>4366</v>
      </c>
      <c r="R477" s="402" t="s">
        <v>503</v>
      </c>
      <c r="S477" s="371">
        <f t="shared" si="134"/>
        <v>1411</v>
      </c>
      <c r="T477" s="371">
        <v>1411</v>
      </c>
      <c r="U477" s="371">
        <v>1003.9</v>
      </c>
      <c r="V477" s="371"/>
      <c r="W477" s="371"/>
      <c r="X477" s="371">
        <f t="shared" si="135"/>
        <v>433.70000000000005</v>
      </c>
      <c r="Y477" s="371">
        <v>433.70000000000005</v>
      </c>
      <c r="Z477" s="371">
        <v>77.899999999999991</v>
      </c>
      <c r="AA477" s="371">
        <v>163.1</v>
      </c>
      <c r="AB477" s="371"/>
      <c r="AC477" s="371">
        <f t="shared" si="136"/>
        <v>1844.7</v>
      </c>
      <c r="AE477" s="395"/>
      <c r="AF477" s="395" t="s">
        <v>4366</v>
      </c>
      <c r="AG477" s="402" t="s">
        <v>503</v>
      </c>
      <c r="AH477" s="371">
        <f t="shared" si="137"/>
        <v>1844.7</v>
      </c>
      <c r="AI477" s="368">
        <f t="shared" si="138"/>
        <v>1411</v>
      </c>
      <c r="AJ477" s="368">
        <f t="shared" si="139"/>
        <v>433.70000000000005</v>
      </c>
      <c r="AK477" s="368">
        <f t="shared" si="140"/>
        <v>3717.7</v>
      </c>
      <c r="AL477" s="368">
        <f t="shared" si="141"/>
        <v>2667.6</v>
      </c>
      <c r="AM477" s="371">
        <f t="shared" si="142"/>
        <v>1050.0999999999999</v>
      </c>
      <c r="AN477" s="368">
        <f t="shared" si="143"/>
        <v>1872.9999999999998</v>
      </c>
      <c r="AO477" s="368">
        <f t="shared" si="143"/>
        <v>1256.5999999999999</v>
      </c>
      <c r="AP477" s="368">
        <f t="shared" si="143"/>
        <v>616.39999999999986</v>
      </c>
      <c r="AQ477" s="360">
        <f t="shared" si="144"/>
        <v>42.2</v>
      </c>
      <c r="AR477" s="372">
        <f t="shared" si="133"/>
        <v>2709.7999999999997</v>
      </c>
    </row>
    <row r="478" spans="1:44" ht="31.5" x14ac:dyDescent="0.25">
      <c r="A478" s="395"/>
      <c r="B478" s="395" t="s">
        <v>4366</v>
      </c>
      <c r="C478" s="402" t="s">
        <v>3123</v>
      </c>
      <c r="D478" s="362">
        <f t="shared" si="130"/>
        <v>2120.3000000000002</v>
      </c>
      <c r="E478" s="367">
        <v>2120.3000000000002</v>
      </c>
      <c r="F478" s="371">
        <v>1666.3</v>
      </c>
      <c r="G478" s="367">
        <v>87.3</v>
      </c>
      <c r="H478" s="371"/>
      <c r="I478" s="362">
        <f t="shared" si="131"/>
        <v>896.7</v>
      </c>
      <c r="J478" s="371">
        <v>829.2</v>
      </c>
      <c r="K478" s="371">
        <v>356.4</v>
      </c>
      <c r="L478" s="371">
        <v>87.3</v>
      </c>
      <c r="M478" s="371">
        <v>67.5</v>
      </c>
      <c r="N478" s="362">
        <f t="shared" si="132"/>
        <v>3017</v>
      </c>
      <c r="O478" s="345"/>
      <c r="P478" s="395"/>
      <c r="Q478" s="395" t="s">
        <v>4366</v>
      </c>
      <c r="R478" s="402" t="s">
        <v>3123</v>
      </c>
      <c r="S478" s="371">
        <f t="shared" si="134"/>
        <v>2282.8999999999996</v>
      </c>
      <c r="T478" s="371">
        <v>2282.8999999999996</v>
      </c>
      <c r="U478" s="371">
        <v>1707.5</v>
      </c>
      <c r="V478" s="371"/>
      <c r="W478" s="371"/>
      <c r="X478" s="371">
        <f t="shared" si="135"/>
        <v>697.7</v>
      </c>
      <c r="Y478" s="371">
        <v>697.7</v>
      </c>
      <c r="Z478" s="371">
        <v>132.6</v>
      </c>
      <c r="AA478" s="371">
        <v>120</v>
      </c>
      <c r="AB478" s="371"/>
      <c r="AC478" s="371">
        <f t="shared" si="136"/>
        <v>2980.5999999999995</v>
      </c>
      <c r="AE478" s="395"/>
      <c r="AF478" s="395" t="s">
        <v>4366</v>
      </c>
      <c r="AG478" s="402" t="s">
        <v>3123</v>
      </c>
      <c r="AH478" s="371">
        <f t="shared" si="137"/>
        <v>2980.5999999999995</v>
      </c>
      <c r="AI478" s="368">
        <f t="shared" si="138"/>
        <v>2282.8999999999996</v>
      </c>
      <c r="AJ478" s="368">
        <f t="shared" si="139"/>
        <v>697.7</v>
      </c>
      <c r="AK478" s="368">
        <f t="shared" si="140"/>
        <v>3017</v>
      </c>
      <c r="AL478" s="368">
        <f t="shared" si="141"/>
        <v>2120.3000000000002</v>
      </c>
      <c r="AM478" s="371">
        <f t="shared" si="142"/>
        <v>896.7</v>
      </c>
      <c r="AN478" s="368">
        <f t="shared" si="143"/>
        <v>36.400000000000546</v>
      </c>
      <c r="AO478" s="368">
        <f t="shared" si="143"/>
        <v>-162.59999999999945</v>
      </c>
      <c r="AP478" s="368">
        <f t="shared" si="143"/>
        <v>199</v>
      </c>
      <c r="AQ478" s="360">
        <f t="shared" si="144"/>
        <v>33.299999999999997</v>
      </c>
      <c r="AR478" s="372">
        <f t="shared" si="133"/>
        <v>2153.6000000000004</v>
      </c>
    </row>
    <row r="479" spans="1:44" ht="31.5" x14ac:dyDescent="0.25">
      <c r="A479" s="395"/>
      <c r="B479" s="395" t="s">
        <v>4366</v>
      </c>
      <c r="C479" s="402" t="s">
        <v>3124</v>
      </c>
      <c r="D479" s="362">
        <f t="shared" si="130"/>
        <v>2709.6</v>
      </c>
      <c r="E479" s="367">
        <v>2709.6</v>
      </c>
      <c r="F479" s="371">
        <v>2133.5</v>
      </c>
      <c r="G479" s="367">
        <v>106.5</v>
      </c>
      <c r="H479" s="371"/>
      <c r="I479" s="362">
        <f t="shared" si="131"/>
        <v>1082.8</v>
      </c>
      <c r="J479" s="371">
        <v>976.59999999999991</v>
      </c>
      <c r="K479" s="371">
        <v>456.4</v>
      </c>
      <c r="L479" s="371">
        <v>106.5</v>
      </c>
      <c r="M479" s="371">
        <v>106.2</v>
      </c>
      <c r="N479" s="362">
        <f t="shared" si="132"/>
        <v>3792.3999999999996</v>
      </c>
      <c r="O479" s="345"/>
      <c r="P479" s="395"/>
      <c r="Q479" s="395" t="s">
        <v>4366</v>
      </c>
      <c r="R479" s="402" t="s">
        <v>3124</v>
      </c>
      <c r="S479" s="371">
        <f t="shared" si="134"/>
        <v>1550.2</v>
      </c>
      <c r="T479" s="371">
        <v>1550.2</v>
      </c>
      <c r="U479" s="371">
        <v>1091.3</v>
      </c>
      <c r="V479" s="371"/>
      <c r="W479" s="371"/>
      <c r="X479" s="371">
        <f t="shared" si="135"/>
        <v>477.2</v>
      </c>
      <c r="Y479" s="371">
        <v>477.2</v>
      </c>
      <c r="Z479" s="371">
        <v>84.800000000000011</v>
      </c>
      <c r="AA479" s="371">
        <v>276.10000000000002</v>
      </c>
      <c r="AB479" s="371"/>
      <c r="AC479" s="371">
        <f t="shared" si="136"/>
        <v>2027.4</v>
      </c>
      <c r="AE479" s="395"/>
      <c r="AF479" s="395" t="s">
        <v>4366</v>
      </c>
      <c r="AG479" s="402" t="s">
        <v>3124</v>
      </c>
      <c r="AH479" s="371">
        <f t="shared" si="137"/>
        <v>2027.4</v>
      </c>
      <c r="AI479" s="368">
        <f t="shared" si="138"/>
        <v>1550.2</v>
      </c>
      <c r="AJ479" s="368">
        <f t="shared" si="139"/>
        <v>477.2</v>
      </c>
      <c r="AK479" s="368">
        <f t="shared" si="140"/>
        <v>3792.3999999999996</v>
      </c>
      <c r="AL479" s="368">
        <f t="shared" si="141"/>
        <v>2709.6</v>
      </c>
      <c r="AM479" s="371">
        <f t="shared" si="142"/>
        <v>1082.8</v>
      </c>
      <c r="AN479" s="368">
        <f t="shared" si="143"/>
        <v>1764.9999999999995</v>
      </c>
      <c r="AO479" s="368">
        <f t="shared" si="143"/>
        <v>1159.3999999999999</v>
      </c>
      <c r="AP479" s="368">
        <f t="shared" si="143"/>
        <v>605.59999999999991</v>
      </c>
      <c r="AQ479" s="360">
        <f t="shared" si="144"/>
        <v>42.7</v>
      </c>
      <c r="AR479" s="372">
        <f t="shared" si="133"/>
        <v>2752.2999999999997</v>
      </c>
    </row>
    <row r="480" spans="1:44" ht="31.5" x14ac:dyDescent="0.25">
      <c r="A480" s="395"/>
      <c r="B480" s="395" t="s">
        <v>4366</v>
      </c>
      <c r="C480" s="402" t="s">
        <v>3125</v>
      </c>
      <c r="D480" s="362">
        <f t="shared" si="130"/>
        <v>2245</v>
      </c>
      <c r="E480" s="367">
        <v>2245</v>
      </c>
      <c r="F480" s="371">
        <v>1759.9</v>
      </c>
      <c r="G480" s="367">
        <v>97.7</v>
      </c>
      <c r="H480" s="371"/>
      <c r="I480" s="362">
        <f t="shared" si="131"/>
        <v>932.8</v>
      </c>
      <c r="J480" s="371">
        <v>877</v>
      </c>
      <c r="K480" s="371">
        <v>376.5</v>
      </c>
      <c r="L480" s="371">
        <v>97.7</v>
      </c>
      <c r="M480" s="371">
        <v>55.8</v>
      </c>
      <c r="N480" s="362">
        <f t="shared" si="132"/>
        <v>3177.8</v>
      </c>
      <c r="O480" s="345"/>
      <c r="P480" s="395"/>
      <c r="Q480" s="395" t="s">
        <v>4366</v>
      </c>
      <c r="R480" s="402" t="s">
        <v>3125</v>
      </c>
      <c r="S480" s="371">
        <f t="shared" si="134"/>
        <v>1822.4</v>
      </c>
      <c r="T480" s="371">
        <v>1822.4</v>
      </c>
      <c r="U480" s="371">
        <v>1288.3999999999999</v>
      </c>
      <c r="V480" s="371"/>
      <c r="W480" s="371"/>
      <c r="X480" s="371">
        <f t="shared" si="135"/>
        <v>560.6</v>
      </c>
      <c r="Y480" s="371">
        <v>560.6</v>
      </c>
      <c r="Z480" s="371">
        <v>100.10000000000001</v>
      </c>
      <c r="AA480" s="371">
        <v>108.8</v>
      </c>
      <c r="AB480" s="371"/>
      <c r="AC480" s="371">
        <f t="shared" si="136"/>
        <v>2383</v>
      </c>
      <c r="AE480" s="395"/>
      <c r="AF480" s="395" t="s">
        <v>4366</v>
      </c>
      <c r="AG480" s="402" t="s">
        <v>3125</v>
      </c>
      <c r="AH480" s="371">
        <f t="shared" si="137"/>
        <v>2383</v>
      </c>
      <c r="AI480" s="368">
        <f t="shared" si="138"/>
        <v>1822.4</v>
      </c>
      <c r="AJ480" s="368">
        <f t="shared" si="139"/>
        <v>560.6</v>
      </c>
      <c r="AK480" s="368">
        <f t="shared" si="140"/>
        <v>3177.8</v>
      </c>
      <c r="AL480" s="368">
        <f t="shared" si="141"/>
        <v>2245</v>
      </c>
      <c r="AM480" s="371">
        <f t="shared" si="142"/>
        <v>932.8</v>
      </c>
      <c r="AN480" s="368">
        <f t="shared" si="143"/>
        <v>794.80000000000018</v>
      </c>
      <c r="AO480" s="368">
        <f t="shared" si="143"/>
        <v>422.59999999999991</v>
      </c>
      <c r="AP480" s="368">
        <f t="shared" si="143"/>
        <v>372.19999999999993</v>
      </c>
      <c r="AQ480" s="360">
        <f t="shared" si="144"/>
        <v>35.200000000000003</v>
      </c>
      <c r="AR480" s="372">
        <f t="shared" si="133"/>
        <v>2280.1999999999998</v>
      </c>
    </row>
    <row r="481" spans="1:44" ht="31.5" x14ac:dyDescent="0.25">
      <c r="A481" s="395"/>
      <c r="B481" s="395" t="s">
        <v>4366</v>
      </c>
      <c r="C481" s="402" t="s">
        <v>3126</v>
      </c>
      <c r="D481" s="362">
        <f t="shared" si="130"/>
        <v>2560</v>
      </c>
      <c r="E481" s="367">
        <v>2560</v>
      </c>
      <c r="F481" s="371">
        <v>1879.9</v>
      </c>
      <c r="G481" s="367">
        <v>265.8</v>
      </c>
      <c r="H481" s="371"/>
      <c r="I481" s="362">
        <f t="shared" si="131"/>
        <v>1158.8</v>
      </c>
      <c r="J481" s="371">
        <v>898.3</v>
      </c>
      <c r="K481" s="371">
        <v>402.1</v>
      </c>
      <c r="L481" s="371">
        <v>265.8</v>
      </c>
      <c r="M481" s="371">
        <v>260.5</v>
      </c>
      <c r="N481" s="362">
        <f t="shared" si="132"/>
        <v>3718.8</v>
      </c>
      <c r="O481" s="345"/>
      <c r="P481" s="395"/>
      <c r="Q481" s="395" t="s">
        <v>4366</v>
      </c>
      <c r="R481" s="402" t="s">
        <v>3126</v>
      </c>
      <c r="S481" s="371">
        <f t="shared" si="134"/>
        <v>3423.1</v>
      </c>
      <c r="T481" s="371">
        <v>3423.1</v>
      </c>
      <c r="U481" s="371">
        <v>2511.8000000000002</v>
      </c>
      <c r="V481" s="371"/>
      <c r="W481" s="371"/>
      <c r="X481" s="371">
        <f t="shared" si="135"/>
        <v>1048.5</v>
      </c>
      <c r="Y481" s="371">
        <v>1048.5</v>
      </c>
      <c r="Z481" s="371">
        <v>195.1</v>
      </c>
      <c r="AA481" s="371">
        <v>130.80000000000001</v>
      </c>
      <c r="AB481" s="371"/>
      <c r="AC481" s="371">
        <f t="shared" si="136"/>
        <v>4471.6000000000004</v>
      </c>
      <c r="AE481" s="395"/>
      <c r="AF481" s="395" t="s">
        <v>4366</v>
      </c>
      <c r="AG481" s="402" t="s">
        <v>3126</v>
      </c>
      <c r="AH481" s="371">
        <f t="shared" si="137"/>
        <v>4471.6000000000004</v>
      </c>
      <c r="AI481" s="368">
        <f t="shared" si="138"/>
        <v>3423.1</v>
      </c>
      <c r="AJ481" s="368">
        <f t="shared" si="139"/>
        <v>1048.5</v>
      </c>
      <c r="AK481" s="368">
        <f t="shared" si="140"/>
        <v>3718.8</v>
      </c>
      <c r="AL481" s="368">
        <f t="shared" si="141"/>
        <v>2560</v>
      </c>
      <c r="AM481" s="371">
        <f t="shared" si="142"/>
        <v>1158.8</v>
      </c>
      <c r="AN481" s="368">
        <f t="shared" si="143"/>
        <v>-752.80000000000018</v>
      </c>
      <c r="AO481" s="368">
        <f t="shared" si="143"/>
        <v>-863.09999999999991</v>
      </c>
      <c r="AP481" s="368">
        <f t="shared" si="143"/>
        <v>110.29999999999995</v>
      </c>
      <c r="AQ481" s="360">
        <f t="shared" si="144"/>
        <v>37.6</v>
      </c>
      <c r="AR481" s="372">
        <f t="shared" si="133"/>
        <v>2597.6</v>
      </c>
    </row>
    <row r="482" spans="1:44" ht="15.75" x14ac:dyDescent="0.25">
      <c r="A482" s="395"/>
      <c r="B482" s="395" t="s">
        <v>4366</v>
      </c>
      <c r="C482" s="402" t="s">
        <v>3127</v>
      </c>
      <c r="D482" s="362">
        <f t="shared" si="130"/>
        <v>4481</v>
      </c>
      <c r="E482" s="367">
        <v>4481</v>
      </c>
      <c r="F482" s="371">
        <v>3459.2</v>
      </c>
      <c r="G482" s="367">
        <v>260.10000000000002</v>
      </c>
      <c r="H482" s="371"/>
      <c r="I482" s="362">
        <f t="shared" si="131"/>
        <v>1682.1000000000001</v>
      </c>
      <c r="J482" s="371">
        <v>1562.9</v>
      </c>
      <c r="K482" s="371">
        <v>740.1</v>
      </c>
      <c r="L482" s="371">
        <v>260.10000000000002</v>
      </c>
      <c r="M482" s="371">
        <v>119.2</v>
      </c>
      <c r="N482" s="362">
        <f t="shared" si="132"/>
        <v>6163.1</v>
      </c>
      <c r="O482" s="345"/>
      <c r="P482" s="395"/>
      <c r="Q482" s="395" t="s">
        <v>4366</v>
      </c>
      <c r="R482" s="402" t="s">
        <v>3127</v>
      </c>
      <c r="S482" s="371">
        <f t="shared" si="134"/>
        <v>3224.4</v>
      </c>
      <c r="T482" s="371">
        <v>3224.4</v>
      </c>
      <c r="U482" s="371">
        <v>2409.1000000000004</v>
      </c>
      <c r="V482" s="371"/>
      <c r="W482" s="371"/>
      <c r="X482" s="371">
        <f t="shared" si="135"/>
        <v>985.30000000000007</v>
      </c>
      <c r="Y482" s="371">
        <v>985.30000000000007</v>
      </c>
      <c r="Z482" s="371">
        <v>187</v>
      </c>
      <c r="AA482" s="371">
        <v>273.7</v>
      </c>
      <c r="AB482" s="371"/>
      <c r="AC482" s="371">
        <f t="shared" si="136"/>
        <v>4209.7</v>
      </c>
      <c r="AE482" s="395"/>
      <c r="AF482" s="395" t="s">
        <v>4366</v>
      </c>
      <c r="AG482" s="402" t="s">
        <v>3127</v>
      </c>
      <c r="AH482" s="371">
        <f t="shared" si="137"/>
        <v>4209.7</v>
      </c>
      <c r="AI482" s="368">
        <f t="shared" si="138"/>
        <v>3224.4</v>
      </c>
      <c r="AJ482" s="368">
        <f t="shared" si="139"/>
        <v>985.30000000000007</v>
      </c>
      <c r="AK482" s="368">
        <f t="shared" si="140"/>
        <v>6163.1</v>
      </c>
      <c r="AL482" s="368">
        <f t="shared" si="141"/>
        <v>4481</v>
      </c>
      <c r="AM482" s="371">
        <f t="shared" si="142"/>
        <v>1682.1000000000001</v>
      </c>
      <c r="AN482" s="368">
        <f t="shared" si="143"/>
        <v>1953.4000000000005</v>
      </c>
      <c r="AO482" s="368">
        <f t="shared" si="143"/>
        <v>1256.5999999999999</v>
      </c>
      <c r="AP482" s="368">
        <f t="shared" si="143"/>
        <v>696.80000000000007</v>
      </c>
      <c r="AQ482" s="360">
        <f t="shared" si="144"/>
        <v>69.2</v>
      </c>
      <c r="AR482" s="372">
        <f t="shared" si="133"/>
        <v>4550.2</v>
      </c>
    </row>
    <row r="483" spans="1:44" ht="31.5" x14ac:dyDescent="0.25">
      <c r="A483" s="395"/>
      <c r="B483" s="395" t="s">
        <v>4366</v>
      </c>
      <c r="C483" s="402" t="s">
        <v>3128</v>
      </c>
      <c r="D483" s="362">
        <f t="shared" si="130"/>
        <v>2057.9</v>
      </c>
      <c r="E483" s="367">
        <v>2057.9</v>
      </c>
      <c r="F483" s="371">
        <v>1611.7</v>
      </c>
      <c r="G483" s="367">
        <v>91.4</v>
      </c>
      <c r="H483" s="371"/>
      <c r="I483" s="362">
        <f t="shared" si="131"/>
        <v>857.9</v>
      </c>
      <c r="J483" s="371">
        <v>792.4</v>
      </c>
      <c r="K483" s="371">
        <v>344.8</v>
      </c>
      <c r="L483" s="371">
        <v>91.4</v>
      </c>
      <c r="M483" s="371">
        <v>65.5</v>
      </c>
      <c r="N483" s="362">
        <f t="shared" si="132"/>
        <v>2915.8</v>
      </c>
      <c r="O483" s="345"/>
      <c r="P483" s="395"/>
      <c r="Q483" s="395" t="s">
        <v>4366</v>
      </c>
      <c r="R483" s="402" t="s">
        <v>3128</v>
      </c>
      <c r="S483" s="371">
        <f t="shared" si="134"/>
        <v>2077.6999999999998</v>
      </c>
      <c r="T483" s="371">
        <v>2077.6999999999998</v>
      </c>
      <c r="U483" s="371">
        <v>1518.7</v>
      </c>
      <c r="V483" s="371"/>
      <c r="W483" s="371"/>
      <c r="X483" s="371">
        <f t="shared" si="135"/>
        <v>636.59999999999991</v>
      </c>
      <c r="Y483" s="371">
        <v>636.59999999999991</v>
      </c>
      <c r="Z483" s="371">
        <v>117.9</v>
      </c>
      <c r="AA483" s="371">
        <v>145.4</v>
      </c>
      <c r="AB483" s="371"/>
      <c r="AC483" s="371">
        <f t="shared" si="136"/>
        <v>2714.2999999999997</v>
      </c>
      <c r="AE483" s="395"/>
      <c r="AF483" s="395" t="s">
        <v>4366</v>
      </c>
      <c r="AG483" s="402" t="s">
        <v>3128</v>
      </c>
      <c r="AH483" s="371">
        <f t="shared" si="137"/>
        <v>2714.2999999999997</v>
      </c>
      <c r="AI483" s="368">
        <f t="shared" si="138"/>
        <v>2077.6999999999998</v>
      </c>
      <c r="AJ483" s="368">
        <f t="shared" si="139"/>
        <v>636.59999999999991</v>
      </c>
      <c r="AK483" s="368">
        <f t="shared" si="140"/>
        <v>2915.8</v>
      </c>
      <c r="AL483" s="368">
        <f t="shared" si="141"/>
        <v>2057.9</v>
      </c>
      <c r="AM483" s="371">
        <f t="shared" si="142"/>
        <v>857.9</v>
      </c>
      <c r="AN483" s="368">
        <f t="shared" si="143"/>
        <v>201.50000000000045</v>
      </c>
      <c r="AO483" s="368">
        <f t="shared" si="143"/>
        <v>-19.799999999999727</v>
      </c>
      <c r="AP483" s="368">
        <f t="shared" si="143"/>
        <v>221.30000000000007</v>
      </c>
      <c r="AQ483" s="360">
        <f t="shared" si="144"/>
        <v>32.200000000000003</v>
      </c>
      <c r="AR483" s="372">
        <f t="shared" si="133"/>
        <v>2090.1</v>
      </c>
    </row>
    <row r="484" spans="1:44" ht="31.5" x14ac:dyDescent="0.25">
      <c r="A484" s="395"/>
      <c r="B484" s="395" t="s">
        <v>4366</v>
      </c>
      <c r="C484" s="402" t="s">
        <v>3129</v>
      </c>
      <c r="D484" s="362">
        <f t="shared" si="130"/>
        <v>3802.5</v>
      </c>
      <c r="E484" s="367">
        <v>3802.5</v>
      </c>
      <c r="F484" s="371">
        <v>2941.8</v>
      </c>
      <c r="G484" s="367">
        <v>212.9</v>
      </c>
      <c r="H484" s="371"/>
      <c r="I484" s="362">
        <f t="shared" si="131"/>
        <v>1416.1</v>
      </c>
      <c r="J484" s="371">
        <v>1361.3999999999999</v>
      </c>
      <c r="K484" s="371">
        <v>629.4</v>
      </c>
      <c r="L484" s="371">
        <v>212.9</v>
      </c>
      <c r="M484" s="371">
        <v>54.7</v>
      </c>
      <c r="N484" s="362">
        <f t="shared" si="132"/>
        <v>5218.6000000000004</v>
      </c>
      <c r="O484" s="345"/>
      <c r="P484" s="395"/>
      <c r="Q484" s="395" t="s">
        <v>4366</v>
      </c>
      <c r="R484" s="402" t="s">
        <v>3129</v>
      </c>
      <c r="S484" s="371">
        <f t="shared" si="134"/>
        <v>3453.1</v>
      </c>
      <c r="T484" s="371">
        <v>3453.1</v>
      </c>
      <c r="U484" s="371">
        <v>2595</v>
      </c>
      <c r="V484" s="371"/>
      <c r="W484" s="371"/>
      <c r="X484" s="371">
        <f t="shared" si="135"/>
        <v>1054.5</v>
      </c>
      <c r="Y484" s="371">
        <v>1054.5</v>
      </c>
      <c r="Z484" s="371">
        <v>201.5</v>
      </c>
      <c r="AA484" s="371">
        <v>289.10000000000002</v>
      </c>
      <c r="AB484" s="371"/>
      <c r="AC484" s="371">
        <f t="shared" si="136"/>
        <v>4507.6000000000004</v>
      </c>
      <c r="AE484" s="395"/>
      <c r="AF484" s="395" t="s">
        <v>4366</v>
      </c>
      <c r="AG484" s="402" t="s">
        <v>3129</v>
      </c>
      <c r="AH484" s="371">
        <f t="shared" si="137"/>
        <v>4507.6000000000004</v>
      </c>
      <c r="AI484" s="368">
        <f t="shared" si="138"/>
        <v>3453.1</v>
      </c>
      <c r="AJ484" s="368">
        <f t="shared" si="139"/>
        <v>1054.5</v>
      </c>
      <c r="AK484" s="368">
        <f t="shared" si="140"/>
        <v>5218.6000000000004</v>
      </c>
      <c r="AL484" s="368">
        <f t="shared" si="141"/>
        <v>3802.5</v>
      </c>
      <c r="AM484" s="371">
        <f t="shared" si="142"/>
        <v>1416.1</v>
      </c>
      <c r="AN484" s="368">
        <f t="shared" si="143"/>
        <v>711</v>
      </c>
      <c r="AO484" s="368">
        <f t="shared" si="143"/>
        <v>349.40000000000009</v>
      </c>
      <c r="AP484" s="368">
        <f t="shared" si="143"/>
        <v>361.59999999999991</v>
      </c>
      <c r="AQ484" s="360">
        <f t="shared" si="144"/>
        <v>58.8</v>
      </c>
      <c r="AR484" s="372">
        <f t="shared" si="133"/>
        <v>3861.3</v>
      </c>
    </row>
    <row r="485" spans="1:44" ht="31.5" x14ac:dyDescent="0.25">
      <c r="A485" s="395"/>
      <c r="B485" s="395" t="s">
        <v>4366</v>
      </c>
      <c r="C485" s="402" t="s">
        <v>3130</v>
      </c>
      <c r="D485" s="362">
        <f t="shared" si="130"/>
        <v>2063.5</v>
      </c>
      <c r="E485" s="367">
        <v>2063.5</v>
      </c>
      <c r="F485" s="371">
        <v>1622</v>
      </c>
      <c r="G485" s="367">
        <v>84.6</v>
      </c>
      <c r="H485" s="371"/>
      <c r="I485" s="362">
        <f t="shared" si="131"/>
        <v>839.09999999999991</v>
      </c>
      <c r="J485" s="371">
        <v>773.19999999999993</v>
      </c>
      <c r="K485" s="371">
        <v>347</v>
      </c>
      <c r="L485" s="371">
        <v>84.6</v>
      </c>
      <c r="M485" s="371">
        <v>65.900000000000006</v>
      </c>
      <c r="N485" s="362">
        <f t="shared" si="132"/>
        <v>2902.6</v>
      </c>
      <c r="O485" s="345"/>
      <c r="P485" s="395"/>
      <c r="Q485" s="395" t="s">
        <v>4366</v>
      </c>
      <c r="R485" s="402" t="s">
        <v>3130</v>
      </c>
      <c r="S485" s="371">
        <f t="shared" si="134"/>
        <v>1396.6999999999998</v>
      </c>
      <c r="T485" s="371">
        <v>1396.6999999999998</v>
      </c>
      <c r="U485" s="371">
        <v>1038.3999999999999</v>
      </c>
      <c r="V485" s="371"/>
      <c r="W485" s="371"/>
      <c r="X485" s="371">
        <f t="shared" si="135"/>
        <v>427.1</v>
      </c>
      <c r="Y485" s="371">
        <v>427.1</v>
      </c>
      <c r="Z485" s="371">
        <v>80.600000000000009</v>
      </c>
      <c r="AA485" s="371">
        <v>118.3</v>
      </c>
      <c r="AB485" s="371"/>
      <c r="AC485" s="371">
        <f t="shared" si="136"/>
        <v>1823.7999999999997</v>
      </c>
      <c r="AE485" s="395"/>
      <c r="AF485" s="395" t="s">
        <v>4366</v>
      </c>
      <c r="AG485" s="402" t="s">
        <v>3130</v>
      </c>
      <c r="AH485" s="371">
        <f t="shared" si="137"/>
        <v>1823.7999999999997</v>
      </c>
      <c r="AI485" s="368">
        <f t="shared" si="138"/>
        <v>1396.6999999999998</v>
      </c>
      <c r="AJ485" s="368">
        <f t="shared" si="139"/>
        <v>427.1</v>
      </c>
      <c r="AK485" s="368">
        <f t="shared" si="140"/>
        <v>2902.6</v>
      </c>
      <c r="AL485" s="368">
        <f t="shared" si="141"/>
        <v>2063.5</v>
      </c>
      <c r="AM485" s="371">
        <f t="shared" si="142"/>
        <v>839.09999999999991</v>
      </c>
      <c r="AN485" s="368">
        <f t="shared" si="143"/>
        <v>1078.8000000000002</v>
      </c>
      <c r="AO485" s="368">
        <f t="shared" si="143"/>
        <v>666.80000000000018</v>
      </c>
      <c r="AP485" s="368">
        <f t="shared" si="143"/>
        <v>411.99999999999989</v>
      </c>
      <c r="AQ485" s="360">
        <f t="shared" si="144"/>
        <v>32.4</v>
      </c>
      <c r="AR485" s="372">
        <f t="shared" si="133"/>
        <v>2095.9</v>
      </c>
    </row>
    <row r="486" spans="1:44" ht="31.5" x14ac:dyDescent="0.25">
      <c r="A486" s="395"/>
      <c r="B486" s="395" t="s">
        <v>4366</v>
      </c>
      <c r="C486" s="402" t="s">
        <v>3131</v>
      </c>
      <c r="D486" s="362">
        <f t="shared" si="130"/>
        <v>1697.3</v>
      </c>
      <c r="E486" s="367">
        <v>1697.3</v>
      </c>
      <c r="F486" s="371">
        <v>1289.9000000000001</v>
      </c>
      <c r="G486" s="367">
        <v>123.3</v>
      </c>
      <c r="H486" s="371"/>
      <c r="I486" s="362">
        <f t="shared" si="131"/>
        <v>722.19999999999993</v>
      </c>
      <c r="J486" s="371">
        <v>669.8</v>
      </c>
      <c r="K486" s="371">
        <v>276</v>
      </c>
      <c r="L486" s="371">
        <v>123.3</v>
      </c>
      <c r="M486" s="371">
        <v>52.4</v>
      </c>
      <c r="N486" s="362">
        <f t="shared" si="132"/>
        <v>2419.5</v>
      </c>
      <c r="O486" s="345"/>
      <c r="P486" s="395"/>
      <c r="Q486" s="395" t="s">
        <v>4366</v>
      </c>
      <c r="R486" s="402" t="s">
        <v>3131</v>
      </c>
      <c r="S486" s="371">
        <f t="shared" si="134"/>
        <v>2658.8</v>
      </c>
      <c r="T486" s="371">
        <v>2658.8</v>
      </c>
      <c r="U486" s="371">
        <v>1898.5</v>
      </c>
      <c r="V486" s="371"/>
      <c r="W486" s="371"/>
      <c r="X486" s="371">
        <f t="shared" si="135"/>
        <v>817</v>
      </c>
      <c r="Y486" s="371">
        <v>817</v>
      </c>
      <c r="Z486" s="371">
        <v>147.4</v>
      </c>
      <c r="AA486" s="371">
        <v>167.8</v>
      </c>
      <c r="AB486" s="371"/>
      <c r="AC486" s="371">
        <f t="shared" si="136"/>
        <v>3475.8</v>
      </c>
      <c r="AE486" s="395"/>
      <c r="AF486" s="395" t="s">
        <v>4366</v>
      </c>
      <c r="AG486" s="402" t="s">
        <v>3131</v>
      </c>
      <c r="AH486" s="371">
        <f t="shared" si="137"/>
        <v>3475.8</v>
      </c>
      <c r="AI486" s="368">
        <f t="shared" si="138"/>
        <v>2658.8</v>
      </c>
      <c r="AJ486" s="368">
        <f t="shared" si="139"/>
        <v>817</v>
      </c>
      <c r="AK486" s="368">
        <f t="shared" si="140"/>
        <v>2419.5</v>
      </c>
      <c r="AL486" s="368">
        <f t="shared" si="141"/>
        <v>1697.3</v>
      </c>
      <c r="AM486" s="371">
        <f t="shared" si="142"/>
        <v>722.19999999999993</v>
      </c>
      <c r="AN486" s="368">
        <f t="shared" si="143"/>
        <v>-1056.3000000000002</v>
      </c>
      <c r="AO486" s="368">
        <f t="shared" si="143"/>
        <v>-961.50000000000023</v>
      </c>
      <c r="AP486" s="368">
        <f t="shared" si="143"/>
        <v>-94.800000000000068</v>
      </c>
      <c r="AQ486" s="360">
        <f t="shared" si="144"/>
        <v>25.8</v>
      </c>
      <c r="AR486" s="372">
        <f t="shared" si="133"/>
        <v>1723.1</v>
      </c>
    </row>
    <row r="487" spans="1:44" ht="31.5" x14ac:dyDescent="0.25">
      <c r="A487" s="395"/>
      <c r="B487" s="395" t="s">
        <v>4366</v>
      </c>
      <c r="C487" s="402" t="s">
        <v>3132</v>
      </c>
      <c r="D487" s="362">
        <f t="shared" si="130"/>
        <v>1949.3</v>
      </c>
      <c r="E487" s="367">
        <v>1949.3</v>
      </c>
      <c r="F487" s="371">
        <v>1545.3</v>
      </c>
      <c r="G487" s="367">
        <v>63.9</v>
      </c>
      <c r="H487" s="371"/>
      <c r="I487" s="362">
        <f t="shared" si="131"/>
        <v>864.7</v>
      </c>
      <c r="J487" s="371">
        <v>793.30000000000007</v>
      </c>
      <c r="K487" s="371">
        <v>330.6</v>
      </c>
      <c r="L487" s="371">
        <v>63.9</v>
      </c>
      <c r="M487" s="371">
        <v>71.400000000000006</v>
      </c>
      <c r="N487" s="362">
        <f t="shared" si="132"/>
        <v>2814</v>
      </c>
      <c r="O487" s="345"/>
      <c r="P487" s="395"/>
      <c r="Q487" s="395" t="s">
        <v>4366</v>
      </c>
      <c r="R487" s="402" t="s">
        <v>3132</v>
      </c>
      <c r="S487" s="371">
        <f t="shared" si="134"/>
        <v>1358.1999999999998</v>
      </c>
      <c r="T487" s="371">
        <v>1358.1999999999998</v>
      </c>
      <c r="U487" s="371">
        <v>965.19999999999993</v>
      </c>
      <c r="V487" s="371"/>
      <c r="W487" s="371"/>
      <c r="X487" s="371">
        <f t="shared" si="135"/>
        <v>417.59999999999997</v>
      </c>
      <c r="Y487" s="371">
        <v>417.59999999999997</v>
      </c>
      <c r="Z487" s="371">
        <v>75</v>
      </c>
      <c r="AA487" s="371">
        <v>109.3</v>
      </c>
      <c r="AB487" s="371"/>
      <c r="AC487" s="371">
        <f t="shared" si="136"/>
        <v>1775.7999999999997</v>
      </c>
      <c r="AE487" s="395"/>
      <c r="AF487" s="395" t="s">
        <v>4366</v>
      </c>
      <c r="AG487" s="402" t="s">
        <v>3132</v>
      </c>
      <c r="AH487" s="371">
        <f t="shared" si="137"/>
        <v>1775.7999999999997</v>
      </c>
      <c r="AI487" s="368">
        <f t="shared" si="138"/>
        <v>1358.1999999999998</v>
      </c>
      <c r="AJ487" s="368">
        <f t="shared" si="139"/>
        <v>417.59999999999997</v>
      </c>
      <c r="AK487" s="368">
        <f t="shared" si="140"/>
        <v>2814</v>
      </c>
      <c r="AL487" s="368">
        <f t="shared" si="141"/>
        <v>1949.3</v>
      </c>
      <c r="AM487" s="371">
        <f t="shared" si="142"/>
        <v>864.7</v>
      </c>
      <c r="AN487" s="368">
        <f t="shared" si="143"/>
        <v>1038.2000000000003</v>
      </c>
      <c r="AO487" s="368">
        <f t="shared" si="143"/>
        <v>591.10000000000014</v>
      </c>
      <c r="AP487" s="368">
        <f t="shared" si="143"/>
        <v>447.10000000000008</v>
      </c>
      <c r="AQ487" s="360">
        <f t="shared" si="144"/>
        <v>30.9</v>
      </c>
      <c r="AR487" s="372">
        <f t="shared" si="133"/>
        <v>1980.2</v>
      </c>
    </row>
    <row r="488" spans="1:44" ht="15.75" customHeight="1" x14ac:dyDescent="0.25">
      <c r="A488" s="395"/>
      <c r="B488" s="395" t="s">
        <v>4366</v>
      </c>
      <c r="C488" s="402" t="s">
        <v>3133</v>
      </c>
      <c r="D488" s="362">
        <f t="shared" si="130"/>
        <v>2150.5</v>
      </c>
      <c r="E488" s="367">
        <v>2150.5</v>
      </c>
      <c r="F488" s="371">
        <v>1359.9</v>
      </c>
      <c r="G488" s="367">
        <v>490.1</v>
      </c>
      <c r="H488" s="371"/>
      <c r="I488" s="362">
        <f t="shared" si="131"/>
        <v>930.99999999999977</v>
      </c>
      <c r="J488" s="371">
        <v>782.0999999999998</v>
      </c>
      <c r="K488" s="371">
        <v>290.89999999999998</v>
      </c>
      <c r="L488" s="371">
        <v>490.1</v>
      </c>
      <c r="M488" s="371">
        <v>148.9</v>
      </c>
      <c r="N488" s="362">
        <f t="shared" si="132"/>
        <v>3081.5</v>
      </c>
      <c r="O488" s="345"/>
      <c r="P488" s="395"/>
      <c r="Q488" s="395" t="s">
        <v>4366</v>
      </c>
      <c r="R488" s="402" t="s">
        <v>3133</v>
      </c>
      <c r="S488" s="371">
        <f t="shared" si="134"/>
        <v>5982.2</v>
      </c>
      <c r="T488" s="371">
        <v>5982.2</v>
      </c>
      <c r="U488" s="371">
        <v>4477.3999999999996</v>
      </c>
      <c r="V488" s="371"/>
      <c r="W488" s="371"/>
      <c r="X488" s="371">
        <f t="shared" si="135"/>
        <v>1827.6</v>
      </c>
      <c r="Y488" s="371">
        <v>1827.6</v>
      </c>
      <c r="Z488" s="371">
        <v>347.59999999999997</v>
      </c>
      <c r="AA488" s="371">
        <v>520.6</v>
      </c>
      <c r="AB488" s="371"/>
      <c r="AC488" s="371">
        <f t="shared" si="136"/>
        <v>7809.7999999999993</v>
      </c>
      <c r="AE488" s="395"/>
      <c r="AF488" s="395" t="s">
        <v>4366</v>
      </c>
      <c r="AG488" s="402" t="s">
        <v>3133</v>
      </c>
      <c r="AH488" s="371">
        <f t="shared" si="137"/>
        <v>7809.7999999999993</v>
      </c>
      <c r="AI488" s="368">
        <f t="shared" si="138"/>
        <v>5982.2</v>
      </c>
      <c r="AJ488" s="368">
        <f t="shared" si="139"/>
        <v>1827.6</v>
      </c>
      <c r="AK488" s="368">
        <f t="shared" si="140"/>
        <v>3081.5</v>
      </c>
      <c r="AL488" s="368">
        <f t="shared" si="141"/>
        <v>2150.5</v>
      </c>
      <c r="AM488" s="371">
        <f t="shared" si="142"/>
        <v>930.99999999999977</v>
      </c>
      <c r="AN488" s="368">
        <f t="shared" si="143"/>
        <v>-4728.2999999999993</v>
      </c>
      <c r="AO488" s="368">
        <f t="shared" si="143"/>
        <v>-3831.7</v>
      </c>
      <c r="AP488" s="368">
        <f t="shared" si="143"/>
        <v>-896.60000000000014</v>
      </c>
      <c r="AQ488" s="360">
        <f t="shared" si="144"/>
        <v>27.2</v>
      </c>
      <c r="AR488" s="372">
        <f t="shared" si="133"/>
        <v>2177.6999999999998</v>
      </c>
    </row>
    <row r="489" spans="1:44" ht="31.5" x14ac:dyDescent="0.25">
      <c r="A489" s="395"/>
      <c r="B489" s="395" t="s">
        <v>4366</v>
      </c>
      <c r="C489" s="402" t="s">
        <v>3134</v>
      </c>
      <c r="D489" s="362">
        <f t="shared" si="130"/>
        <v>2014.3</v>
      </c>
      <c r="E489" s="367">
        <v>2014.3</v>
      </c>
      <c r="F489" s="371">
        <v>1597.7</v>
      </c>
      <c r="G489" s="367">
        <v>64.900000000000006</v>
      </c>
      <c r="H489" s="371"/>
      <c r="I489" s="362">
        <f t="shared" si="131"/>
        <v>934.30000000000018</v>
      </c>
      <c r="J489" s="371">
        <v>796.20000000000016</v>
      </c>
      <c r="K489" s="371">
        <v>341.8</v>
      </c>
      <c r="L489" s="371">
        <v>64.900000000000006</v>
      </c>
      <c r="M489" s="371">
        <v>138.1</v>
      </c>
      <c r="N489" s="362">
        <f t="shared" si="132"/>
        <v>2948.6000000000004</v>
      </c>
      <c r="O489" s="345"/>
      <c r="P489" s="395"/>
      <c r="Q489" s="395" t="s">
        <v>4366</v>
      </c>
      <c r="R489" s="402" t="s">
        <v>3134</v>
      </c>
      <c r="S489" s="371">
        <f t="shared" si="134"/>
        <v>1429.6</v>
      </c>
      <c r="T489" s="371">
        <v>1429.6</v>
      </c>
      <c r="U489" s="371">
        <v>1026.9000000000001</v>
      </c>
      <c r="V489" s="371"/>
      <c r="W489" s="371"/>
      <c r="X489" s="371">
        <f t="shared" si="135"/>
        <v>439</v>
      </c>
      <c r="Y489" s="371">
        <v>439</v>
      </c>
      <c r="Z489" s="371">
        <v>79.8</v>
      </c>
      <c r="AA489" s="371">
        <v>92</v>
      </c>
      <c r="AB489" s="371"/>
      <c r="AC489" s="371">
        <f t="shared" si="136"/>
        <v>1868.6</v>
      </c>
      <c r="AE489" s="395"/>
      <c r="AF489" s="395" t="s">
        <v>4366</v>
      </c>
      <c r="AG489" s="402" t="s">
        <v>3134</v>
      </c>
      <c r="AH489" s="371">
        <f t="shared" si="137"/>
        <v>1868.6</v>
      </c>
      <c r="AI489" s="368">
        <f t="shared" si="138"/>
        <v>1429.6</v>
      </c>
      <c r="AJ489" s="368">
        <f t="shared" si="139"/>
        <v>439</v>
      </c>
      <c r="AK489" s="368">
        <f t="shared" si="140"/>
        <v>2948.6000000000004</v>
      </c>
      <c r="AL489" s="368">
        <f t="shared" si="141"/>
        <v>2014.3</v>
      </c>
      <c r="AM489" s="371">
        <f t="shared" si="142"/>
        <v>934.30000000000018</v>
      </c>
      <c r="AN489" s="368">
        <f t="shared" si="143"/>
        <v>1080.0000000000005</v>
      </c>
      <c r="AO489" s="368">
        <f t="shared" si="143"/>
        <v>584.70000000000005</v>
      </c>
      <c r="AP489" s="368">
        <f t="shared" si="143"/>
        <v>495.30000000000018</v>
      </c>
      <c r="AQ489" s="360">
        <f t="shared" si="144"/>
        <v>32</v>
      </c>
      <c r="AR489" s="372">
        <f t="shared" si="133"/>
        <v>2046.3</v>
      </c>
    </row>
    <row r="490" spans="1:44" ht="31.5" x14ac:dyDescent="0.25">
      <c r="A490" s="395"/>
      <c r="B490" s="395" t="s">
        <v>4366</v>
      </c>
      <c r="C490" s="402" t="s">
        <v>3135</v>
      </c>
      <c r="D490" s="362">
        <f t="shared" si="130"/>
        <v>2075</v>
      </c>
      <c r="E490" s="367">
        <v>2075</v>
      </c>
      <c r="F490" s="371">
        <v>1622.3</v>
      </c>
      <c r="G490" s="367">
        <v>95.6</v>
      </c>
      <c r="H490" s="371"/>
      <c r="I490" s="362">
        <f t="shared" si="131"/>
        <v>928.9</v>
      </c>
      <c r="J490" s="371">
        <v>819.4</v>
      </c>
      <c r="K490" s="371">
        <v>347</v>
      </c>
      <c r="L490" s="371">
        <v>95.6</v>
      </c>
      <c r="M490" s="371">
        <v>109.5</v>
      </c>
      <c r="N490" s="362">
        <f t="shared" si="132"/>
        <v>3003.9</v>
      </c>
      <c r="O490" s="345"/>
      <c r="P490" s="395"/>
      <c r="Q490" s="395" t="s">
        <v>4366</v>
      </c>
      <c r="R490" s="402" t="s">
        <v>3135</v>
      </c>
      <c r="S490" s="371">
        <f t="shared" si="134"/>
        <v>1588.2</v>
      </c>
      <c r="T490" s="371">
        <v>1588.2</v>
      </c>
      <c r="U490" s="371">
        <v>1142</v>
      </c>
      <c r="V490" s="371"/>
      <c r="W490" s="371"/>
      <c r="X490" s="371">
        <f t="shared" si="135"/>
        <v>487.7</v>
      </c>
      <c r="Y490" s="371">
        <v>487.7</v>
      </c>
      <c r="Z490" s="371">
        <v>88.7</v>
      </c>
      <c r="AA490" s="371">
        <v>123.6</v>
      </c>
      <c r="AB490" s="371"/>
      <c r="AC490" s="371">
        <f t="shared" si="136"/>
        <v>2075.9</v>
      </c>
      <c r="AE490" s="395"/>
      <c r="AF490" s="395" t="s">
        <v>4366</v>
      </c>
      <c r="AG490" s="402" t="s">
        <v>3135</v>
      </c>
      <c r="AH490" s="371">
        <f t="shared" si="137"/>
        <v>2075.9</v>
      </c>
      <c r="AI490" s="368">
        <f t="shared" si="138"/>
        <v>1588.2</v>
      </c>
      <c r="AJ490" s="368">
        <f t="shared" si="139"/>
        <v>487.7</v>
      </c>
      <c r="AK490" s="368">
        <f t="shared" si="140"/>
        <v>3003.9</v>
      </c>
      <c r="AL490" s="368">
        <f t="shared" si="141"/>
        <v>2075</v>
      </c>
      <c r="AM490" s="371">
        <f t="shared" si="142"/>
        <v>928.9</v>
      </c>
      <c r="AN490" s="368">
        <f t="shared" si="143"/>
        <v>928</v>
      </c>
      <c r="AO490" s="368">
        <f t="shared" si="143"/>
        <v>486.79999999999995</v>
      </c>
      <c r="AP490" s="368">
        <f t="shared" si="143"/>
        <v>441.2</v>
      </c>
      <c r="AQ490" s="360">
        <f t="shared" si="144"/>
        <v>32.4</v>
      </c>
      <c r="AR490" s="372">
        <f t="shared" si="133"/>
        <v>2107.4</v>
      </c>
    </row>
    <row r="491" spans="1:44" ht="31.5" x14ac:dyDescent="0.25">
      <c r="A491" s="395"/>
      <c r="B491" s="395" t="s">
        <v>4366</v>
      </c>
      <c r="C491" s="402" t="s">
        <v>3136</v>
      </c>
      <c r="D491" s="362">
        <f t="shared" si="130"/>
        <v>1708.4</v>
      </c>
      <c r="E491" s="367">
        <v>1708.4</v>
      </c>
      <c r="F491" s="371">
        <v>1305.7</v>
      </c>
      <c r="G491" s="367">
        <v>115.2</v>
      </c>
      <c r="H491" s="371"/>
      <c r="I491" s="362">
        <f t="shared" si="131"/>
        <v>944.09999999999991</v>
      </c>
      <c r="J491" s="371">
        <v>745.39999999999986</v>
      </c>
      <c r="K491" s="371">
        <v>279.39999999999998</v>
      </c>
      <c r="L491" s="371">
        <v>115.2</v>
      </c>
      <c r="M491" s="371">
        <v>198.7</v>
      </c>
      <c r="N491" s="362">
        <f t="shared" si="132"/>
        <v>2652.5</v>
      </c>
      <c r="O491" s="345"/>
      <c r="P491" s="395"/>
      <c r="Q491" s="395" t="s">
        <v>4366</v>
      </c>
      <c r="R491" s="402" t="s">
        <v>3136</v>
      </c>
      <c r="S491" s="371">
        <f t="shared" si="134"/>
        <v>2770.6</v>
      </c>
      <c r="T491" s="371">
        <v>2770.6</v>
      </c>
      <c r="U491" s="371">
        <v>2041.5</v>
      </c>
      <c r="V491" s="371"/>
      <c r="W491" s="371"/>
      <c r="X491" s="371">
        <f t="shared" si="135"/>
        <v>848.09999999999991</v>
      </c>
      <c r="Y491" s="371">
        <v>848.09999999999991</v>
      </c>
      <c r="Z491" s="371">
        <v>158.5</v>
      </c>
      <c r="AA491" s="371">
        <v>163.1</v>
      </c>
      <c r="AB491" s="371"/>
      <c r="AC491" s="371">
        <f t="shared" si="136"/>
        <v>3618.7</v>
      </c>
      <c r="AE491" s="395"/>
      <c r="AF491" s="395" t="s">
        <v>4366</v>
      </c>
      <c r="AG491" s="402" t="s">
        <v>3136</v>
      </c>
      <c r="AH491" s="371">
        <f t="shared" si="137"/>
        <v>3618.7</v>
      </c>
      <c r="AI491" s="368">
        <f t="shared" si="138"/>
        <v>2770.6</v>
      </c>
      <c r="AJ491" s="368">
        <f t="shared" si="139"/>
        <v>848.09999999999991</v>
      </c>
      <c r="AK491" s="368">
        <f t="shared" si="140"/>
        <v>2652.5</v>
      </c>
      <c r="AL491" s="368">
        <f t="shared" si="141"/>
        <v>1708.4</v>
      </c>
      <c r="AM491" s="371">
        <f t="shared" si="142"/>
        <v>944.09999999999991</v>
      </c>
      <c r="AN491" s="368">
        <f t="shared" si="143"/>
        <v>-966.19999999999982</v>
      </c>
      <c r="AO491" s="368">
        <f t="shared" si="143"/>
        <v>-1062.1999999999998</v>
      </c>
      <c r="AP491" s="368">
        <f t="shared" si="143"/>
        <v>96</v>
      </c>
      <c r="AQ491" s="360">
        <f t="shared" si="144"/>
        <v>26.1</v>
      </c>
      <c r="AR491" s="372">
        <f t="shared" si="133"/>
        <v>1734.5</v>
      </c>
    </row>
    <row r="492" spans="1:44" ht="31.5" x14ac:dyDescent="0.25">
      <c r="A492" s="395"/>
      <c r="B492" s="395" t="s">
        <v>4366</v>
      </c>
      <c r="C492" s="402" t="s">
        <v>3137</v>
      </c>
      <c r="D492" s="362">
        <f t="shared" si="130"/>
        <v>1999.9</v>
      </c>
      <c r="E492" s="367">
        <v>1999.9</v>
      </c>
      <c r="F492" s="371">
        <v>1572</v>
      </c>
      <c r="G492" s="367">
        <v>81.900000000000006</v>
      </c>
      <c r="H492" s="371"/>
      <c r="I492" s="362">
        <f t="shared" si="131"/>
        <v>817.69999999999993</v>
      </c>
      <c r="J492" s="371">
        <v>755.19999999999993</v>
      </c>
      <c r="K492" s="371">
        <v>336.3</v>
      </c>
      <c r="L492" s="371">
        <v>81.900000000000006</v>
      </c>
      <c r="M492" s="371">
        <v>62.5</v>
      </c>
      <c r="N492" s="362">
        <f t="shared" si="132"/>
        <v>2817.6</v>
      </c>
      <c r="O492" s="345"/>
      <c r="P492" s="395"/>
      <c r="Q492" s="395" t="s">
        <v>4366</v>
      </c>
      <c r="R492" s="402" t="s">
        <v>3137</v>
      </c>
      <c r="S492" s="371">
        <f t="shared" si="134"/>
        <v>1502.9</v>
      </c>
      <c r="T492" s="371">
        <v>1502.9</v>
      </c>
      <c r="U492" s="371">
        <v>1143.0999999999999</v>
      </c>
      <c r="V492" s="371"/>
      <c r="W492" s="371"/>
      <c r="X492" s="371">
        <f t="shared" si="135"/>
        <v>458.4</v>
      </c>
      <c r="Y492" s="371">
        <v>458.4</v>
      </c>
      <c r="Z492" s="371">
        <v>88.8</v>
      </c>
      <c r="AA492" s="371">
        <v>123.5</v>
      </c>
      <c r="AB492" s="371"/>
      <c r="AC492" s="371">
        <f t="shared" si="136"/>
        <v>1961.3000000000002</v>
      </c>
      <c r="AE492" s="395"/>
      <c r="AF492" s="395" t="s">
        <v>4366</v>
      </c>
      <c r="AG492" s="402" t="s">
        <v>3137</v>
      </c>
      <c r="AH492" s="371">
        <f t="shared" si="137"/>
        <v>1961.3000000000002</v>
      </c>
      <c r="AI492" s="368">
        <f t="shared" si="138"/>
        <v>1502.9</v>
      </c>
      <c r="AJ492" s="368">
        <f t="shared" si="139"/>
        <v>458.4</v>
      </c>
      <c r="AK492" s="368">
        <f t="shared" si="140"/>
        <v>2817.6</v>
      </c>
      <c r="AL492" s="368">
        <f t="shared" si="141"/>
        <v>1999.9</v>
      </c>
      <c r="AM492" s="371">
        <f t="shared" si="142"/>
        <v>817.69999999999993</v>
      </c>
      <c r="AN492" s="368">
        <f t="shared" si="143"/>
        <v>856.29999999999973</v>
      </c>
      <c r="AO492" s="368">
        <f t="shared" si="143"/>
        <v>497</v>
      </c>
      <c r="AP492" s="368">
        <f t="shared" si="143"/>
        <v>359.29999999999995</v>
      </c>
      <c r="AQ492" s="360">
        <f t="shared" si="144"/>
        <v>31.4</v>
      </c>
      <c r="AR492" s="372">
        <f t="shared" si="133"/>
        <v>2031.3000000000002</v>
      </c>
    </row>
    <row r="493" spans="1:44" ht="31.5" x14ac:dyDescent="0.25">
      <c r="A493" s="395"/>
      <c r="B493" s="395" t="s">
        <v>4366</v>
      </c>
      <c r="C493" s="402" t="s">
        <v>3138</v>
      </c>
      <c r="D493" s="362">
        <f t="shared" si="130"/>
        <v>1868.2</v>
      </c>
      <c r="E493" s="367">
        <v>1868.2</v>
      </c>
      <c r="F493" s="371">
        <v>1489</v>
      </c>
      <c r="G493" s="367">
        <v>51.5</v>
      </c>
      <c r="H493" s="371"/>
      <c r="I493" s="362">
        <f t="shared" si="131"/>
        <v>818.09999999999991</v>
      </c>
      <c r="J493" s="371">
        <v>753.3</v>
      </c>
      <c r="K493" s="371">
        <v>318.60000000000002</v>
      </c>
      <c r="L493" s="371">
        <v>51.5</v>
      </c>
      <c r="M493" s="371">
        <v>64.8</v>
      </c>
      <c r="N493" s="362">
        <f t="shared" si="132"/>
        <v>2686.3</v>
      </c>
      <c r="O493" s="345"/>
      <c r="P493" s="395"/>
      <c r="Q493" s="395" t="s">
        <v>4366</v>
      </c>
      <c r="R493" s="402" t="s">
        <v>3138</v>
      </c>
      <c r="S493" s="371">
        <f t="shared" si="134"/>
        <v>1382.1</v>
      </c>
      <c r="T493" s="371">
        <v>1382.1</v>
      </c>
      <c r="U493" s="371">
        <v>965.5</v>
      </c>
      <c r="V493" s="371"/>
      <c r="W493" s="371"/>
      <c r="X493" s="371">
        <f t="shared" si="135"/>
        <v>425.79999999999995</v>
      </c>
      <c r="Y493" s="371">
        <v>425.79999999999995</v>
      </c>
      <c r="Z493" s="371">
        <v>75</v>
      </c>
      <c r="AA493" s="371">
        <v>69.599999999999994</v>
      </c>
      <c r="AB493" s="371"/>
      <c r="AC493" s="371">
        <f t="shared" si="136"/>
        <v>1807.8999999999999</v>
      </c>
      <c r="AE493" s="395"/>
      <c r="AF493" s="395" t="s">
        <v>4366</v>
      </c>
      <c r="AG493" s="402" t="s">
        <v>3138</v>
      </c>
      <c r="AH493" s="371">
        <f t="shared" si="137"/>
        <v>1807.8999999999999</v>
      </c>
      <c r="AI493" s="368">
        <f t="shared" si="138"/>
        <v>1382.1</v>
      </c>
      <c r="AJ493" s="368">
        <f t="shared" si="139"/>
        <v>425.79999999999995</v>
      </c>
      <c r="AK493" s="368">
        <f t="shared" si="140"/>
        <v>2686.3</v>
      </c>
      <c r="AL493" s="368">
        <f t="shared" si="141"/>
        <v>1868.2</v>
      </c>
      <c r="AM493" s="371">
        <f t="shared" si="142"/>
        <v>818.09999999999991</v>
      </c>
      <c r="AN493" s="368">
        <f t="shared" si="143"/>
        <v>878.40000000000032</v>
      </c>
      <c r="AO493" s="368">
        <f t="shared" si="143"/>
        <v>486.10000000000014</v>
      </c>
      <c r="AP493" s="368">
        <f t="shared" si="143"/>
        <v>392.29999999999995</v>
      </c>
      <c r="AQ493" s="360">
        <f t="shared" si="144"/>
        <v>29.8</v>
      </c>
      <c r="AR493" s="372">
        <f t="shared" si="133"/>
        <v>1898</v>
      </c>
    </row>
    <row r="494" spans="1:44" ht="31.5" x14ac:dyDescent="0.25">
      <c r="A494" s="395"/>
      <c r="B494" s="395" t="s">
        <v>4366</v>
      </c>
      <c r="C494" s="402" t="s">
        <v>3139</v>
      </c>
      <c r="D494" s="362">
        <f t="shared" si="130"/>
        <v>5668.5</v>
      </c>
      <c r="E494" s="367">
        <v>5668.5</v>
      </c>
      <c r="F494" s="371">
        <v>4581.8999999999996</v>
      </c>
      <c r="G494" s="367">
        <v>78.5</v>
      </c>
      <c r="H494" s="371"/>
      <c r="I494" s="362">
        <f t="shared" si="131"/>
        <v>2172.5</v>
      </c>
      <c r="J494" s="371">
        <v>2047.6999999999998</v>
      </c>
      <c r="K494" s="371">
        <v>980.2</v>
      </c>
      <c r="L494" s="371">
        <v>78.5</v>
      </c>
      <c r="M494" s="371">
        <v>124.8</v>
      </c>
      <c r="N494" s="362">
        <f t="shared" si="132"/>
        <v>7841</v>
      </c>
      <c r="O494" s="345"/>
      <c r="P494" s="395"/>
      <c r="Q494" s="395" t="s">
        <v>4366</v>
      </c>
      <c r="R494" s="402" t="s">
        <v>3139</v>
      </c>
      <c r="S494" s="371">
        <f t="shared" si="134"/>
        <v>1885.8999999999999</v>
      </c>
      <c r="T494" s="371">
        <v>1885.8999999999999</v>
      </c>
      <c r="U494" s="371">
        <v>1455.1</v>
      </c>
      <c r="V494" s="371"/>
      <c r="W494" s="371"/>
      <c r="X494" s="371">
        <f t="shared" si="135"/>
        <v>574</v>
      </c>
      <c r="Y494" s="371">
        <v>574</v>
      </c>
      <c r="Z494" s="371">
        <v>112.99999999999999</v>
      </c>
      <c r="AA494" s="371">
        <v>88.8</v>
      </c>
      <c r="AB494" s="371"/>
      <c r="AC494" s="371">
        <f t="shared" si="136"/>
        <v>2459.8999999999996</v>
      </c>
      <c r="AE494" s="395"/>
      <c r="AF494" s="395" t="s">
        <v>4366</v>
      </c>
      <c r="AG494" s="402" t="s">
        <v>3139</v>
      </c>
      <c r="AH494" s="371">
        <f t="shared" si="137"/>
        <v>2459.8999999999996</v>
      </c>
      <c r="AI494" s="368">
        <f t="shared" si="138"/>
        <v>1885.8999999999999</v>
      </c>
      <c r="AJ494" s="368">
        <f t="shared" si="139"/>
        <v>574</v>
      </c>
      <c r="AK494" s="368">
        <f t="shared" si="140"/>
        <v>7841</v>
      </c>
      <c r="AL494" s="368">
        <f t="shared" si="141"/>
        <v>5668.5</v>
      </c>
      <c r="AM494" s="371">
        <f t="shared" si="142"/>
        <v>2172.5</v>
      </c>
      <c r="AN494" s="368">
        <f t="shared" si="143"/>
        <v>5381.1</v>
      </c>
      <c r="AO494" s="368">
        <f t="shared" si="143"/>
        <v>3782.6000000000004</v>
      </c>
      <c r="AP494" s="368">
        <f t="shared" si="143"/>
        <v>1598.5</v>
      </c>
      <c r="AQ494" s="360">
        <f t="shared" si="144"/>
        <v>91.6</v>
      </c>
      <c r="AR494" s="372">
        <f t="shared" si="133"/>
        <v>5760.1</v>
      </c>
    </row>
    <row r="495" spans="1:44" ht="31.5" x14ac:dyDescent="0.25">
      <c r="A495" s="395"/>
      <c r="B495" s="395" t="s">
        <v>4366</v>
      </c>
      <c r="C495" s="402" t="s">
        <v>3140</v>
      </c>
      <c r="D495" s="362">
        <f t="shared" si="130"/>
        <v>4258.1000000000004</v>
      </c>
      <c r="E495" s="367">
        <v>4258.1000000000004</v>
      </c>
      <c r="F495" s="371">
        <v>3456.3</v>
      </c>
      <c r="G495" s="367">
        <v>41.5</v>
      </c>
      <c r="H495" s="371"/>
      <c r="I495" s="362">
        <f t="shared" si="131"/>
        <v>1663</v>
      </c>
      <c r="J495" s="371">
        <v>1571.8</v>
      </c>
      <c r="K495" s="371">
        <v>739.3</v>
      </c>
      <c r="L495" s="371">
        <v>41.5</v>
      </c>
      <c r="M495" s="371">
        <v>91.2</v>
      </c>
      <c r="N495" s="362">
        <f t="shared" si="132"/>
        <v>5921.1</v>
      </c>
      <c r="O495" s="345"/>
      <c r="P495" s="395"/>
      <c r="Q495" s="395" t="s">
        <v>4366</v>
      </c>
      <c r="R495" s="402" t="s">
        <v>3140</v>
      </c>
      <c r="S495" s="371">
        <f t="shared" si="134"/>
        <v>1449.3999999999999</v>
      </c>
      <c r="T495" s="371">
        <v>1449.3999999999999</v>
      </c>
      <c r="U495" s="371">
        <v>1146.8999999999999</v>
      </c>
      <c r="V495" s="371"/>
      <c r="W495" s="371"/>
      <c r="X495" s="371">
        <f t="shared" si="135"/>
        <v>439.5</v>
      </c>
      <c r="Y495" s="371">
        <v>439.5</v>
      </c>
      <c r="Z495" s="371">
        <v>89</v>
      </c>
      <c r="AA495" s="371">
        <v>46.5</v>
      </c>
      <c r="AB495" s="371"/>
      <c r="AC495" s="371">
        <f t="shared" si="136"/>
        <v>1888.8999999999999</v>
      </c>
      <c r="AE495" s="395"/>
      <c r="AF495" s="395" t="s">
        <v>4366</v>
      </c>
      <c r="AG495" s="402" t="s">
        <v>3140</v>
      </c>
      <c r="AH495" s="371">
        <f t="shared" si="137"/>
        <v>1888.8999999999999</v>
      </c>
      <c r="AI495" s="368">
        <f t="shared" si="138"/>
        <v>1449.3999999999999</v>
      </c>
      <c r="AJ495" s="368">
        <f t="shared" si="139"/>
        <v>439.5</v>
      </c>
      <c r="AK495" s="368">
        <f t="shared" si="140"/>
        <v>5921.1</v>
      </c>
      <c r="AL495" s="368">
        <f t="shared" si="141"/>
        <v>4258.1000000000004</v>
      </c>
      <c r="AM495" s="371">
        <f t="shared" si="142"/>
        <v>1663</v>
      </c>
      <c r="AN495" s="368">
        <f t="shared" si="143"/>
        <v>4032.2000000000007</v>
      </c>
      <c r="AO495" s="368">
        <f t="shared" si="143"/>
        <v>2808.7000000000007</v>
      </c>
      <c r="AP495" s="368">
        <f t="shared" si="143"/>
        <v>1223.5</v>
      </c>
      <c r="AQ495" s="360">
        <f t="shared" si="144"/>
        <v>69.099999999999994</v>
      </c>
      <c r="AR495" s="372">
        <f t="shared" si="133"/>
        <v>4327.2000000000007</v>
      </c>
    </row>
    <row r="496" spans="1:44" ht="31.5" x14ac:dyDescent="0.25">
      <c r="A496" s="395"/>
      <c r="B496" s="395" t="s">
        <v>4366</v>
      </c>
      <c r="C496" s="402" t="s">
        <v>3141</v>
      </c>
      <c r="D496" s="362">
        <f t="shared" si="130"/>
        <v>6916</v>
      </c>
      <c r="E496" s="367">
        <v>6916</v>
      </c>
      <c r="F496" s="371">
        <v>5614.3</v>
      </c>
      <c r="G496" s="367">
        <v>66.7</v>
      </c>
      <c r="H496" s="371"/>
      <c r="I496" s="362">
        <f t="shared" si="131"/>
        <v>2520.9000000000005</v>
      </c>
      <c r="J496" s="371">
        <v>2456.1000000000004</v>
      </c>
      <c r="K496" s="371">
        <v>1201.0999999999999</v>
      </c>
      <c r="L496" s="371">
        <v>66.7</v>
      </c>
      <c r="M496" s="371">
        <v>64.8</v>
      </c>
      <c r="N496" s="362">
        <f t="shared" si="132"/>
        <v>9436.9000000000015</v>
      </c>
      <c r="O496" s="345"/>
      <c r="P496" s="395"/>
      <c r="Q496" s="395" t="s">
        <v>4366</v>
      </c>
      <c r="R496" s="402" t="s">
        <v>3141</v>
      </c>
      <c r="S496" s="371">
        <f t="shared" si="134"/>
        <v>1451.7</v>
      </c>
      <c r="T496" s="371">
        <v>1451.7</v>
      </c>
      <c r="U496" s="371">
        <v>1018.6999999999999</v>
      </c>
      <c r="V496" s="371"/>
      <c r="W496" s="371"/>
      <c r="X496" s="371">
        <f t="shared" si="135"/>
        <v>447</v>
      </c>
      <c r="Y496" s="371">
        <v>447</v>
      </c>
      <c r="Z496" s="371">
        <v>79.100000000000009</v>
      </c>
      <c r="AA496" s="371">
        <v>92.9</v>
      </c>
      <c r="AB496" s="371"/>
      <c r="AC496" s="371">
        <f t="shared" si="136"/>
        <v>1898.7</v>
      </c>
      <c r="AE496" s="395"/>
      <c r="AF496" s="395" t="s">
        <v>4366</v>
      </c>
      <c r="AG496" s="402" t="s">
        <v>3141</v>
      </c>
      <c r="AH496" s="371">
        <f t="shared" si="137"/>
        <v>1898.7</v>
      </c>
      <c r="AI496" s="368">
        <f t="shared" si="138"/>
        <v>1451.7</v>
      </c>
      <c r="AJ496" s="368">
        <f t="shared" si="139"/>
        <v>447</v>
      </c>
      <c r="AK496" s="368">
        <f t="shared" si="140"/>
        <v>9436.9000000000015</v>
      </c>
      <c r="AL496" s="368">
        <f t="shared" si="141"/>
        <v>6916</v>
      </c>
      <c r="AM496" s="371">
        <f t="shared" si="142"/>
        <v>2520.9000000000005</v>
      </c>
      <c r="AN496" s="368">
        <f t="shared" si="143"/>
        <v>7538.2000000000016</v>
      </c>
      <c r="AO496" s="368">
        <f t="shared" si="143"/>
        <v>5464.3</v>
      </c>
      <c r="AP496" s="368">
        <f t="shared" si="143"/>
        <v>2073.9000000000005</v>
      </c>
      <c r="AQ496" s="360">
        <f t="shared" si="144"/>
        <v>112.3</v>
      </c>
      <c r="AR496" s="372">
        <f t="shared" si="133"/>
        <v>7028.3</v>
      </c>
    </row>
    <row r="497" spans="1:44" ht="31.5" x14ac:dyDescent="0.25">
      <c r="A497" s="395"/>
      <c r="B497" s="395" t="s">
        <v>4366</v>
      </c>
      <c r="C497" s="402" t="s">
        <v>3142</v>
      </c>
      <c r="D497" s="362">
        <f t="shared" si="130"/>
        <v>3862.1</v>
      </c>
      <c r="E497" s="367">
        <v>3862.1</v>
      </c>
      <c r="F497" s="371">
        <v>3131.1</v>
      </c>
      <c r="G497" s="367">
        <v>42.2</v>
      </c>
      <c r="H497" s="371"/>
      <c r="I497" s="362">
        <f t="shared" si="131"/>
        <v>1529.7</v>
      </c>
      <c r="J497" s="371">
        <v>1424.7</v>
      </c>
      <c r="K497" s="371">
        <v>669.8</v>
      </c>
      <c r="L497" s="371">
        <v>42.2</v>
      </c>
      <c r="M497" s="371">
        <v>105</v>
      </c>
      <c r="N497" s="362">
        <f t="shared" si="132"/>
        <v>5391.8</v>
      </c>
      <c r="O497" s="345"/>
      <c r="P497" s="395"/>
      <c r="Q497" s="395" t="s">
        <v>4366</v>
      </c>
      <c r="R497" s="402" t="s">
        <v>3142</v>
      </c>
      <c r="S497" s="371">
        <f t="shared" si="134"/>
        <v>1307.0999999999999</v>
      </c>
      <c r="T497" s="371">
        <v>1307.0999999999999</v>
      </c>
      <c r="U497" s="371">
        <v>961.6</v>
      </c>
      <c r="V497" s="371"/>
      <c r="W497" s="371"/>
      <c r="X497" s="371">
        <f t="shared" si="135"/>
        <v>401</v>
      </c>
      <c r="Y497" s="371">
        <v>401</v>
      </c>
      <c r="Z497" s="371">
        <v>74.7</v>
      </c>
      <c r="AA497" s="371">
        <v>49.1</v>
      </c>
      <c r="AB497" s="371"/>
      <c r="AC497" s="371">
        <f t="shared" si="136"/>
        <v>1708.1</v>
      </c>
      <c r="AE497" s="395"/>
      <c r="AF497" s="395" t="s">
        <v>4366</v>
      </c>
      <c r="AG497" s="402" t="s">
        <v>3142</v>
      </c>
      <c r="AH497" s="371">
        <f t="shared" si="137"/>
        <v>1708.1</v>
      </c>
      <c r="AI497" s="368">
        <f t="shared" si="138"/>
        <v>1307.0999999999999</v>
      </c>
      <c r="AJ497" s="368">
        <f t="shared" si="139"/>
        <v>401</v>
      </c>
      <c r="AK497" s="368">
        <f t="shared" si="140"/>
        <v>5391.8</v>
      </c>
      <c r="AL497" s="368">
        <f t="shared" si="141"/>
        <v>3862.1</v>
      </c>
      <c r="AM497" s="371">
        <f t="shared" si="142"/>
        <v>1529.7</v>
      </c>
      <c r="AN497" s="368">
        <f t="shared" si="143"/>
        <v>3683.7000000000003</v>
      </c>
      <c r="AO497" s="368">
        <f t="shared" si="143"/>
        <v>2555</v>
      </c>
      <c r="AP497" s="368">
        <f t="shared" si="143"/>
        <v>1128.7</v>
      </c>
      <c r="AQ497" s="360">
        <f t="shared" si="144"/>
        <v>62.6</v>
      </c>
      <c r="AR497" s="372">
        <f t="shared" si="133"/>
        <v>3924.7</v>
      </c>
    </row>
    <row r="498" spans="1:44" ht="31.5" x14ac:dyDescent="0.25">
      <c r="A498" s="395"/>
      <c r="B498" s="395" t="s">
        <v>4366</v>
      </c>
      <c r="C498" s="402" t="s">
        <v>3143</v>
      </c>
      <c r="D498" s="362">
        <f t="shared" si="130"/>
        <v>2154.1999999999998</v>
      </c>
      <c r="E498" s="367">
        <v>2154.1999999999998</v>
      </c>
      <c r="F498" s="371">
        <v>1765.8</v>
      </c>
      <c r="G498" s="367"/>
      <c r="H498" s="371"/>
      <c r="I498" s="362">
        <f t="shared" si="131"/>
        <v>1443.6</v>
      </c>
      <c r="J498" s="371">
        <v>1403.6</v>
      </c>
      <c r="K498" s="371">
        <v>838.1</v>
      </c>
      <c r="L498" s="371">
        <v>126.5</v>
      </c>
      <c r="M498" s="371">
        <v>40</v>
      </c>
      <c r="N498" s="362">
        <f t="shared" si="132"/>
        <v>3597.7999999999997</v>
      </c>
      <c r="O498" s="345"/>
      <c r="P498" s="395"/>
      <c r="Q498" s="395" t="s">
        <v>4366</v>
      </c>
      <c r="R498" s="402" t="s">
        <v>3143</v>
      </c>
      <c r="S498" s="371">
        <f t="shared" si="134"/>
        <v>1736.1000000000001</v>
      </c>
      <c r="T498" s="371">
        <v>1736.1000000000001</v>
      </c>
      <c r="U498" s="371">
        <v>1190.5</v>
      </c>
      <c r="V498" s="371"/>
      <c r="W498" s="371"/>
      <c r="X498" s="371">
        <f t="shared" si="135"/>
        <v>493.70000000000005</v>
      </c>
      <c r="Y498" s="371">
        <v>493.70000000000005</v>
      </c>
      <c r="Z498" s="371">
        <v>92.5</v>
      </c>
      <c r="AA498" s="371">
        <v>74.8</v>
      </c>
      <c r="AB498" s="371"/>
      <c r="AC498" s="371">
        <f t="shared" si="136"/>
        <v>2229.8000000000002</v>
      </c>
      <c r="AE498" s="395"/>
      <c r="AF498" s="395" t="s">
        <v>4366</v>
      </c>
      <c r="AG498" s="402" t="s">
        <v>3143</v>
      </c>
      <c r="AH498" s="371">
        <f t="shared" si="137"/>
        <v>2229.8000000000002</v>
      </c>
      <c r="AI498" s="368">
        <f t="shared" si="138"/>
        <v>1736.1000000000001</v>
      </c>
      <c r="AJ498" s="368">
        <f t="shared" si="139"/>
        <v>493.70000000000005</v>
      </c>
      <c r="AK498" s="368">
        <f t="shared" si="140"/>
        <v>3597.7999999999997</v>
      </c>
      <c r="AL498" s="368">
        <f t="shared" si="141"/>
        <v>2154.1999999999998</v>
      </c>
      <c r="AM498" s="371">
        <f t="shared" si="142"/>
        <v>1443.6</v>
      </c>
      <c r="AN498" s="368">
        <f t="shared" si="143"/>
        <v>1367.9999999999995</v>
      </c>
      <c r="AO498" s="368">
        <f t="shared" si="143"/>
        <v>418.09999999999968</v>
      </c>
      <c r="AP498" s="368">
        <f t="shared" si="143"/>
        <v>949.89999999999986</v>
      </c>
      <c r="AQ498" s="360">
        <f t="shared" si="144"/>
        <v>35.299999999999997</v>
      </c>
      <c r="AR498" s="372">
        <f t="shared" si="133"/>
        <v>2189.5</v>
      </c>
    </row>
    <row r="499" spans="1:44" ht="31.5" x14ac:dyDescent="0.25">
      <c r="A499" s="395"/>
      <c r="B499" s="395" t="s">
        <v>4366</v>
      </c>
      <c r="C499" s="402" t="s">
        <v>3144</v>
      </c>
      <c r="D499" s="362">
        <f t="shared" si="130"/>
        <v>1597.7</v>
      </c>
      <c r="E499" s="367">
        <v>1597.7</v>
      </c>
      <c r="F499" s="371">
        <v>1309.5999999999999</v>
      </c>
      <c r="G499" s="367"/>
      <c r="H499" s="371"/>
      <c r="I499" s="362">
        <f t="shared" si="131"/>
        <v>1422.1</v>
      </c>
      <c r="J499" s="371">
        <v>1395.3</v>
      </c>
      <c r="K499" s="371">
        <v>749.3</v>
      </c>
      <c r="L499" s="371">
        <v>148.69999999999999</v>
      </c>
      <c r="M499" s="371">
        <v>26.8</v>
      </c>
      <c r="N499" s="362">
        <f t="shared" si="132"/>
        <v>3019.8</v>
      </c>
      <c r="O499" s="345"/>
      <c r="P499" s="395"/>
      <c r="Q499" s="395" t="s">
        <v>4366</v>
      </c>
      <c r="R499" s="402" t="s">
        <v>3144</v>
      </c>
      <c r="S499" s="371">
        <f t="shared" si="134"/>
        <v>1928</v>
      </c>
      <c r="T499" s="371">
        <v>1928</v>
      </c>
      <c r="U499" s="371">
        <v>1241.8999999999999</v>
      </c>
      <c r="V499" s="371"/>
      <c r="W499" s="371"/>
      <c r="X499" s="371">
        <f t="shared" si="135"/>
        <v>510.09999999999997</v>
      </c>
      <c r="Y499" s="371">
        <v>510.09999999999997</v>
      </c>
      <c r="Z499" s="371">
        <v>96.4</v>
      </c>
      <c r="AA499" s="371">
        <v>86.2</v>
      </c>
      <c r="AB499" s="371"/>
      <c r="AC499" s="371">
        <f t="shared" si="136"/>
        <v>2438.1</v>
      </c>
      <c r="AE499" s="395"/>
      <c r="AF499" s="395" t="s">
        <v>4366</v>
      </c>
      <c r="AG499" s="402" t="s">
        <v>3144</v>
      </c>
      <c r="AH499" s="371">
        <f t="shared" si="137"/>
        <v>2438.1</v>
      </c>
      <c r="AI499" s="368">
        <f t="shared" si="138"/>
        <v>1928</v>
      </c>
      <c r="AJ499" s="368">
        <f t="shared" si="139"/>
        <v>510.09999999999997</v>
      </c>
      <c r="AK499" s="368">
        <f t="shared" si="140"/>
        <v>3019.8</v>
      </c>
      <c r="AL499" s="368">
        <f t="shared" si="141"/>
        <v>1597.7</v>
      </c>
      <c r="AM499" s="371">
        <f t="shared" si="142"/>
        <v>1422.1</v>
      </c>
      <c r="AN499" s="368">
        <f t="shared" si="143"/>
        <v>581.70000000000027</v>
      </c>
      <c r="AO499" s="368">
        <f t="shared" si="143"/>
        <v>-330.29999999999995</v>
      </c>
      <c r="AP499" s="368">
        <f t="shared" si="143"/>
        <v>912</v>
      </c>
      <c r="AQ499" s="360">
        <f t="shared" si="144"/>
        <v>26.2</v>
      </c>
      <c r="AR499" s="372">
        <f t="shared" si="133"/>
        <v>1623.9</v>
      </c>
    </row>
    <row r="500" spans="1:44" ht="31.5" x14ac:dyDescent="0.25">
      <c r="A500" s="395"/>
      <c r="B500" s="395" t="s">
        <v>4366</v>
      </c>
      <c r="C500" s="402" t="s">
        <v>3145</v>
      </c>
      <c r="D500" s="362">
        <f t="shared" si="130"/>
        <v>1367.3</v>
      </c>
      <c r="E500" s="367">
        <v>1367.3</v>
      </c>
      <c r="F500" s="371">
        <v>1120.8</v>
      </c>
      <c r="G500" s="367"/>
      <c r="H500" s="371"/>
      <c r="I500" s="362">
        <f t="shared" si="131"/>
        <v>485.2</v>
      </c>
      <c r="J500" s="371">
        <v>458.4</v>
      </c>
      <c r="K500" s="371">
        <v>173</v>
      </c>
      <c r="L500" s="371">
        <v>91.8</v>
      </c>
      <c r="M500" s="371">
        <v>26.8</v>
      </c>
      <c r="N500" s="362">
        <f t="shared" si="132"/>
        <v>1852.5</v>
      </c>
      <c r="O500" s="345"/>
      <c r="P500" s="395"/>
      <c r="Q500" s="395" t="s">
        <v>4366</v>
      </c>
      <c r="R500" s="402" t="s">
        <v>3145</v>
      </c>
      <c r="S500" s="371">
        <f t="shared" si="134"/>
        <v>1275.7</v>
      </c>
      <c r="T500" s="371">
        <v>1275.7</v>
      </c>
      <c r="U500" s="371">
        <v>914.2</v>
      </c>
      <c r="V500" s="371"/>
      <c r="W500" s="371"/>
      <c r="X500" s="371">
        <f t="shared" si="135"/>
        <v>351.29999999999995</v>
      </c>
      <c r="Y500" s="371">
        <v>351.29999999999995</v>
      </c>
      <c r="Z500" s="371">
        <v>70.899999999999991</v>
      </c>
      <c r="AA500" s="371">
        <v>60.2</v>
      </c>
      <c r="AB500" s="371"/>
      <c r="AC500" s="371">
        <f t="shared" si="136"/>
        <v>1627</v>
      </c>
      <c r="AE500" s="395"/>
      <c r="AF500" s="395" t="s">
        <v>4366</v>
      </c>
      <c r="AG500" s="402" t="s">
        <v>3145</v>
      </c>
      <c r="AH500" s="371">
        <f t="shared" si="137"/>
        <v>1627</v>
      </c>
      <c r="AI500" s="368">
        <f t="shared" si="138"/>
        <v>1275.7</v>
      </c>
      <c r="AJ500" s="368">
        <f t="shared" si="139"/>
        <v>351.29999999999995</v>
      </c>
      <c r="AK500" s="368">
        <f t="shared" si="140"/>
        <v>1852.5</v>
      </c>
      <c r="AL500" s="368">
        <f t="shared" si="141"/>
        <v>1367.3</v>
      </c>
      <c r="AM500" s="371">
        <f t="shared" si="142"/>
        <v>485.2</v>
      </c>
      <c r="AN500" s="368">
        <f t="shared" si="143"/>
        <v>225.5</v>
      </c>
      <c r="AO500" s="368">
        <f t="shared" si="143"/>
        <v>91.599999999999909</v>
      </c>
      <c r="AP500" s="368">
        <f t="shared" si="143"/>
        <v>133.90000000000003</v>
      </c>
      <c r="AQ500" s="360">
        <f t="shared" si="144"/>
        <v>22.4</v>
      </c>
      <c r="AR500" s="372">
        <f t="shared" si="133"/>
        <v>1389.7</v>
      </c>
    </row>
    <row r="501" spans="1:44" ht="31.5" x14ac:dyDescent="0.25">
      <c r="A501" s="395"/>
      <c r="B501" s="395" t="s">
        <v>4366</v>
      </c>
      <c r="C501" s="402" t="s">
        <v>3146</v>
      </c>
      <c r="D501" s="362">
        <f t="shared" si="130"/>
        <v>1406.3</v>
      </c>
      <c r="E501" s="367">
        <v>1406.3</v>
      </c>
      <c r="F501" s="371">
        <v>1152.8</v>
      </c>
      <c r="G501" s="367"/>
      <c r="H501" s="371"/>
      <c r="I501" s="362">
        <f t="shared" si="131"/>
        <v>476.59999999999997</v>
      </c>
      <c r="J501" s="371">
        <v>449.79999999999995</v>
      </c>
      <c r="K501" s="371">
        <v>128.6</v>
      </c>
      <c r="L501" s="371">
        <v>120.5</v>
      </c>
      <c r="M501" s="371">
        <v>26.8</v>
      </c>
      <c r="N501" s="362">
        <f t="shared" si="132"/>
        <v>1882.8999999999999</v>
      </c>
      <c r="O501" s="345"/>
      <c r="P501" s="395"/>
      <c r="Q501" s="395" t="s">
        <v>4366</v>
      </c>
      <c r="R501" s="402" t="s">
        <v>3146</v>
      </c>
      <c r="S501" s="371">
        <f t="shared" si="134"/>
        <v>1188.8999999999999</v>
      </c>
      <c r="T501" s="371">
        <v>1188.8999999999999</v>
      </c>
      <c r="U501" s="371">
        <v>914.2</v>
      </c>
      <c r="V501" s="371"/>
      <c r="W501" s="371"/>
      <c r="X501" s="371">
        <f t="shared" si="135"/>
        <v>254.9</v>
      </c>
      <c r="Y501" s="371">
        <v>254.9</v>
      </c>
      <c r="Z501" s="371">
        <v>70.899999999999991</v>
      </c>
      <c r="AA501" s="371">
        <v>63</v>
      </c>
      <c r="AB501" s="371"/>
      <c r="AC501" s="371">
        <f t="shared" si="136"/>
        <v>1443.8</v>
      </c>
      <c r="AE501" s="395"/>
      <c r="AF501" s="395" t="s">
        <v>4366</v>
      </c>
      <c r="AG501" s="402" t="s">
        <v>3146</v>
      </c>
      <c r="AH501" s="371">
        <f t="shared" si="137"/>
        <v>1443.8</v>
      </c>
      <c r="AI501" s="368">
        <f t="shared" si="138"/>
        <v>1188.8999999999999</v>
      </c>
      <c r="AJ501" s="368">
        <f t="shared" si="139"/>
        <v>254.9</v>
      </c>
      <c r="AK501" s="368">
        <f t="shared" si="140"/>
        <v>1882.8999999999999</v>
      </c>
      <c r="AL501" s="368">
        <f t="shared" si="141"/>
        <v>1406.3</v>
      </c>
      <c r="AM501" s="371">
        <f t="shared" si="142"/>
        <v>476.59999999999997</v>
      </c>
      <c r="AN501" s="368">
        <f t="shared" si="143"/>
        <v>439.09999999999991</v>
      </c>
      <c r="AO501" s="368">
        <f t="shared" si="143"/>
        <v>217.40000000000009</v>
      </c>
      <c r="AP501" s="368">
        <f t="shared" si="143"/>
        <v>221.69999999999996</v>
      </c>
      <c r="AQ501" s="360">
        <f t="shared" si="144"/>
        <v>23.1</v>
      </c>
      <c r="AR501" s="372">
        <f t="shared" si="133"/>
        <v>1429.3999999999999</v>
      </c>
    </row>
    <row r="502" spans="1:44" ht="31.5" x14ac:dyDescent="0.25">
      <c r="A502" s="395"/>
      <c r="B502" s="395" t="s">
        <v>4366</v>
      </c>
      <c r="C502" s="402" t="s">
        <v>3147</v>
      </c>
      <c r="D502" s="362">
        <f t="shared" si="130"/>
        <v>1576.3</v>
      </c>
      <c r="E502" s="367">
        <v>1576.3</v>
      </c>
      <c r="F502" s="371">
        <v>1292.0999999999999</v>
      </c>
      <c r="G502" s="367"/>
      <c r="H502" s="371"/>
      <c r="I502" s="362">
        <f t="shared" si="131"/>
        <v>981.7</v>
      </c>
      <c r="J502" s="371">
        <v>484.9</v>
      </c>
      <c r="K502" s="371">
        <v>107.1</v>
      </c>
      <c r="L502" s="371">
        <v>120.9</v>
      </c>
      <c r="M502" s="371">
        <v>496.8</v>
      </c>
      <c r="N502" s="362">
        <f t="shared" si="132"/>
        <v>2558</v>
      </c>
      <c r="O502" s="345"/>
      <c r="P502" s="395"/>
      <c r="Q502" s="395" t="s">
        <v>4366</v>
      </c>
      <c r="R502" s="402" t="s">
        <v>3147</v>
      </c>
      <c r="S502" s="371">
        <f t="shared" si="134"/>
        <v>1481.4</v>
      </c>
      <c r="T502" s="371">
        <v>1481.4</v>
      </c>
      <c r="U502" s="371">
        <v>935.40000000000009</v>
      </c>
      <c r="V502" s="371"/>
      <c r="W502" s="371"/>
      <c r="X502" s="371">
        <f t="shared" si="135"/>
        <v>495.1</v>
      </c>
      <c r="Y502" s="371">
        <v>495.1</v>
      </c>
      <c r="Z502" s="371">
        <v>72.599999999999994</v>
      </c>
      <c r="AA502" s="371">
        <v>101.2</v>
      </c>
      <c r="AB502" s="371"/>
      <c r="AC502" s="371">
        <f t="shared" si="136"/>
        <v>1976.5</v>
      </c>
      <c r="AE502" s="395"/>
      <c r="AF502" s="395" t="s">
        <v>4366</v>
      </c>
      <c r="AG502" s="402" t="s">
        <v>3147</v>
      </c>
      <c r="AH502" s="371">
        <f t="shared" si="137"/>
        <v>1976.5</v>
      </c>
      <c r="AI502" s="368">
        <f t="shared" si="138"/>
        <v>1481.4</v>
      </c>
      <c r="AJ502" s="368">
        <f t="shared" si="139"/>
        <v>495.1</v>
      </c>
      <c r="AK502" s="368">
        <f t="shared" si="140"/>
        <v>2558</v>
      </c>
      <c r="AL502" s="368">
        <f t="shared" si="141"/>
        <v>1576.3</v>
      </c>
      <c r="AM502" s="371">
        <f t="shared" si="142"/>
        <v>981.7</v>
      </c>
      <c r="AN502" s="368">
        <f t="shared" si="143"/>
        <v>581.5</v>
      </c>
      <c r="AO502" s="368">
        <f t="shared" si="143"/>
        <v>94.899999999999864</v>
      </c>
      <c r="AP502" s="368">
        <f t="shared" si="143"/>
        <v>486.6</v>
      </c>
      <c r="AQ502" s="360">
        <f t="shared" si="144"/>
        <v>25.8</v>
      </c>
      <c r="AR502" s="372">
        <f t="shared" si="133"/>
        <v>1602.1</v>
      </c>
    </row>
    <row r="503" spans="1:44" ht="31.5" x14ac:dyDescent="0.25">
      <c r="A503" s="395"/>
      <c r="B503" s="395" t="s">
        <v>4366</v>
      </c>
      <c r="C503" s="402" t="s">
        <v>3148</v>
      </c>
      <c r="D503" s="362">
        <f t="shared" si="130"/>
        <v>4402.8</v>
      </c>
      <c r="E503" s="367">
        <v>4402.8</v>
      </c>
      <c r="F503" s="371">
        <v>3609</v>
      </c>
      <c r="G503" s="367"/>
      <c r="H503" s="371"/>
      <c r="I503" s="362">
        <f t="shared" si="131"/>
        <v>1161.7999999999997</v>
      </c>
      <c r="J503" s="371">
        <v>1092.1999999999998</v>
      </c>
      <c r="K503" s="371">
        <v>410.3</v>
      </c>
      <c r="L503" s="371">
        <v>257.60000000000002</v>
      </c>
      <c r="M503" s="371">
        <v>69.599999999999994</v>
      </c>
      <c r="N503" s="362">
        <f t="shared" si="132"/>
        <v>5564.6</v>
      </c>
      <c r="O503" s="345"/>
      <c r="P503" s="395"/>
      <c r="Q503" s="395" t="s">
        <v>4366</v>
      </c>
      <c r="R503" s="402" t="s">
        <v>3148</v>
      </c>
      <c r="S503" s="371">
        <f t="shared" si="134"/>
        <v>3244.9</v>
      </c>
      <c r="T503" s="371">
        <v>3244.9</v>
      </c>
      <c r="U503" s="371">
        <v>2444.7999999999997</v>
      </c>
      <c r="V503" s="371"/>
      <c r="W503" s="371"/>
      <c r="X503" s="371">
        <f t="shared" si="135"/>
        <v>821.6</v>
      </c>
      <c r="Y503" s="371">
        <v>821.6</v>
      </c>
      <c r="Z503" s="371">
        <v>189.8</v>
      </c>
      <c r="AA503" s="371">
        <v>177.4</v>
      </c>
      <c r="AB503" s="371"/>
      <c r="AC503" s="371">
        <f t="shared" si="136"/>
        <v>4066.5</v>
      </c>
      <c r="AE503" s="395"/>
      <c r="AF503" s="395" t="s">
        <v>4366</v>
      </c>
      <c r="AG503" s="402" t="s">
        <v>3148</v>
      </c>
      <c r="AH503" s="371">
        <f t="shared" si="137"/>
        <v>4066.5</v>
      </c>
      <c r="AI503" s="368">
        <f t="shared" si="138"/>
        <v>3244.9</v>
      </c>
      <c r="AJ503" s="368">
        <f t="shared" si="139"/>
        <v>821.6</v>
      </c>
      <c r="AK503" s="368">
        <f t="shared" si="140"/>
        <v>5564.6</v>
      </c>
      <c r="AL503" s="368">
        <f t="shared" si="141"/>
        <v>4402.8</v>
      </c>
      <c r="AM503" s="371">
        <f t="shared" si="142"/>
        <v>1161.7999999999997</v>
      </c>
      <c r="AN503" s="368">
        <f t="shared" si="143"/>
        <v>1498.1000000000004</v>
      </c>
      <c r="AO503" s="368">
        <f t="shared" si="143"/>
        <v>1157.9000000000001</v>
      </c>
      <c r="AP503" s="368">
        <f t="shared" si="143"/>
        <v>340.1999999999997</v>
      </c>
      <c r="AQ503" s="360">
        <f t="shared" si="144"/>
        <v>72.2</v>
      </c>
      <c r="AR503" s="372">
        <f t="shared" si="133"/>
        <v>4475</v>
      </c>
    </row>
    <row r="504" spans="1:44" ht="31.5" x14ac:dyDescent="0.25">
      <c r="A504" s="395"/>
      <c r="B504" s="395" t="s">
        <v>4366</v>
      </c>
      <c r="C504" s="402" t="s">
        <v>3149</v>
      </c>
      <c r="D504" s="362">
        <f t="shared" si="130"/>
        <v>1406.5</v>
      </c>
      <c r="E504" s="367">
        <v>1406.5</v>
      </c>
      <c r="F504" s="371">
        <v>1152.9000000000001</v>
      </c>
      <c r="G504" s="367"/>
      <c r="H504" s="371"/>
      <c r="I504" s="362">
        <f t="shared" si="131"/>
        <v>462.90000000000003</v>
      </c>
      <c r="J504" s="371">
        <v>443.3</v>
      </c>
      <c r="K504" s="371">
        <v>111.5</v>
      </c>
      <c r="L504" s="371">
        <v>151.4</v>
      </c>
      <c r="M504" s="371">
        <v>19.600000000000001</v>
      </c>
      <c r="N504" s="362">
        <f t="shared" si="132"/>
        <v>1869.4</v>
      </c>
      <c r="O504" s="345"/>
      <c r="P504" s="395"/>
      <c r="Q504" s="395" t="s">
        <v>4366</v>
      </c>
      <c r="R504" s="402" t="s">
        <v>3149</v>
      </c>
      <c r="S504" s="371">
        <f t="shared" si="134"/>
        <v>1621.1000000000001</v>
      </c>
      <c r="T504" s="371">
        <v>1621.1000000000001</v>
      </c>
      <c r="U504" s="371">
        <v>1233.3</v>
      </c>
      <c r="V504" s="371"/>
      <c r="W504" s="371"/>
      <c r="X504" s="371">
        <f t="shared" si="135"/>
        <v>372</v>
      </c>
      <c r="Y504" s="371">
        <v>372</v>
      </c>
      <c r="Z504" s="371">
        <v>95.8</v>
      </c>
      <c r="AA504" s="371">
        <v>48.6</v>
      </c>
      <c r="AB504" s="371"/>
      <c r="AC504" s="371">
        <f t="shared" si="136"/>
        <v>1993.1000000000001</v>
      </c>
      <c r="AE504" s="395"/>
      <c r="AF504" s="395" t="s">
        <v>4366</v>
      </c>
      <c r="AG504" s="402" t="s">
        <v>3149</v>
      </c>
      <c r="AH504" s="371">
        <f t="shared" si="137"/>
        <v>1993.1000000000001</v>
      </c>
      <c r="AI504" s="368">
        <f t="shared" si="138"/>
        <v>1621.1000000000001</v>
      </c>
      <c r="AJ504" s="368">
        <f t="shared" si="139"/>
        <v>372</v>
      </c>
      <c r="AK504" s="368">
        <f t="shared" si="140"/>
        <v>1869.4</v>
      </c>
      <c r="AL504" s="368">
        <f t="shared" si="141"/>
        <v>1406.5</v>
      </c>
      <c r="AM504" s="371">
        <f t="shared" si="142"/>
        <v>462.90000000000003</v>
      </c>
      <c r="AN504" s="368">
        <f t="shared" si="143"/>
        <v>-123.70000000000005</v>
      </c>
      <c r="AO504" s="368">
        <f t="shared" si="143"/>
        <v>-214.60000000000014</v>
      </c>
      <c r="AP504" s="368">
        <f t="shared" si="143"/>
        <v>90.900000000000034</v>
      </c>
      <c r="AQ504" s="360">
        <f t="shared" si="144"/>
        <v>23.1</v>
      </c>
      <c r="AR504" s="372">
        <f t="shared" si="133"/>
        <v>1429.6</v>
      </c>
    </row>
    <row r="505" spans="1:44" ht="31.5" x14ac:dyDescent="0.25">
      <c r="A505" s="395"/>
      <c r="B505" s="395" t="s">
        <v>4366</v>
      </c>
      <c r="C505" s="402" t="s">
        <v>3150</v>
      </c>
      <c r="D505" s="362">
        <f t="shared" si="130"/>
        <v>3030.2</v>
      </c>
      <c r="E505" s="367">
        <v>3030.2</v>
      </c>
      <c r="F505" s="371">
        <v>2483.9</v>
      </c>
      <c r="G505" s="367"/>
      <c r="H505" s="371"/>
      <c r="I505" s="362">
        <f t="shared" si="131"/>
        <v>762.6</v>
      </c>
      <c r="J505" s="371">
        <v>729.80000000000007</v>
      </c>
      <c r="K505" s="371">
        <v>187.4</v>
      </c>
      <c r="L505" s="371">
        <v>302.10000000000002</v>
      </c>
      <c r="M505" s="371">
        <v>32.799999999999997</v>
      </c>
      <c r="N505" s="362">
        <f t="shared" si="132"/>
        <v>3792.7999999999997</v>
      </c>
      <c r="O505" s="345"/>
      <c r="P505" s="395"/>
      <c r="Q505" s="395" t="s">
        <v>4366</v>
      </c>
      <c r="R505" s="402" t="s">
        <v>3150</v>
      </c>
      <c r="S505" s="371">
        <f t="shared" si="134"/>
        <v>2744.1</v>
      </c>
      <c r="T505" s="371">
        <v>2744.1</v>
      </c>
      <c r="U505" s="371">
        <v>2062.1999999999998</v>
      </c>
      <c r="V505" s="371"/>
      <c r="W505" s="371"/>
      <c r="X505" s="371">
        <f t="shared" si="135"/>
        <v>697.7</v>
      </c>
      <c r="Y505" s="371">
        <v>697.7</v>
      </c>
      <c r="Z505" s="371">
        <v>160.19999999999999</v>
      </c>
      <c r="AA505" s="371">
        <v>191.8</v>
      </c>
      <c r="AB505" s="371"/>
      <c r="AC505" s="371">
        <f t="shared" si="136"/>
        <v>3441.8</v>
      </c>
      <c r="AE505" s="395"/>
      <c r="AF505" s="395" t="s">
        <v>4366</v>
      </c>
      <c r="AG505" s="402" t="s">
        <v>3150</v>
      </c>
      <c r="AH505" s="371">
        <f t="shared" si="137"/>
        <v>3441.8</v>
      </c>
      <c r="AI505" s="368">
        <f t="shared" si="138"/>
        <v>2744.1</v>
      </c>
      <c r="AJ505" s="368">
        <f t="shared" si="139"/>
        <v>697.7</v>
      </c>
      <c r="AK505" s="368">
        <f t="shared" si="140"/>
        <v>3792.7999999999997</v>
      </c>
      <c r="AL505" s="368">
        <f t="shared" si="141"/>
        <v>3030.2</v>
      </c>
      <c r="AM505" s="371">
        <f t="shared" si="142"/>
        <v>762.6</v>
      </c>
      <c r="AN505" s="368">
        <f t="shared" si="143"/>
        <v>350.99999999999955</v>
      </c>
      <c r="AO505" s="368">
        <f t="shared" si="143"/>
        <v>286.09999999999991</v>
      </c>
      <c r="AP505" s="368">
        <f t="shared" si="143"/>
        <v>64.899999999999977</v>
      </c>
      <c r="AQ505" s="360">
        <f t="shared" si="144"/>
        <v>49.7</v>
      </c>
      <c r="AR505" s="372">
        <f t="shared" si="133"/>
        <v>3079.8999999999996</v>
      </c>
    </row>
    <row r="506" spans="1:44" ht="31.5" x14ac:dyDescent="0.25">
      <c r="A506" s="395"/>
      <c r="B506" s="395" t="s">
        <v>4366</v>
      </c>
      <c r="C506" s="402" t="s">
        <v>3151</v>
      </c>
      <c r="D506" s="362">
        <f t="shared" si="130"/>
        <v>1584.5</v>
      </c>
      <c r="E506" s="367">
        <v>1584.5</v>
      </c>
      <c r="F506" s="371">
        <v>1298.8</v>
      </c>
      <c r="G506" s="367"/>
      <c r="H506" s="371"/>
      <c r="I506" s="362">
        <f t="shared" si="131"/>
        <v>572.09999999999991</v>
      </c>
      <c r="J506" s="371">
        <v>545.29999999999995</v>
      </c>
      <c r="K506" s="371">
        <v>125.6</v>
      </c>
      <c r="L506" s="371">
        <v>115.7</v>
      </c>
      <c r="M506" s="371">
        <v>26.8</v>
      </c>
      <c r="N506" s="362">
        <f t="shared" si="132"/>
        <v>2156.6</v>
      </c>
      <c r="O506" s="345"/>
      <c r="P506" s="395"/>
      <c r="Q506" s="395" t="s">
        <v>4366</v>
      </c>
      <c r="R506" s="402" t="s">
        <v>3151</v>
      </c>
      <c r="S506" s="371">
        <f t="shared" si="134"/>
        <v>1574</v>
      </c>
      <c r="T506" s="371">
        <v>1574</v>
      </c>
      <c r="U506" s="371">
        <v>1211.8000000000002</v>
      </c>
      <c r="V506" s="371"/>
      <c r="W506" s="371"/>
      <c r="X506" s="371">
        <f t="shared" si="135"/>
        <v>388.9</v>
      </c>
      <c r="Y506" s="371">
        <v>388.9</v>
      </c>
      <c r="Z506" s="371">
        <v>94.1</v>
      </c>
      <c r="AA506" s="371">
        <v>68</v>
      </c>
      <c r="AB506" s="371"/>
      <c r="AC506" s="371">
        <f t="shared" si="136"/>
        <v>1962.9</v>
      </c>
      <c r="AE506" s="395"/>
      <c r="AF506" s="395" t="s">
        <v>4366</v>
      </c>
      <c r="AG506" s="402" t="s">
        <v>3151</v>
      </c>
      <c r="AH506" s="371">
        <f t="shared" si="137"/>
        <v>1962.9</v>
      </c>
      <c r="AI506" s="368">
        <f t="shared" si="138"/>
        <v>1574</v>
      </c>
      <c r="AJ506" s="368">
        <f t="shared" si="139"/>
        <v>388.9</v>
      </c>
      <c r="AK506" s="368">
        <f t="shared" si="140"/>
        <v>2156.6</v>
      </c>
      <c r="AL506" s="368">
        <f t="shared" si="141"/>
        <v>1584.5</v>
      </c>
      <c r="AM506" s="371">
        <f t="shared" si="142"/>
        <v>572.09999999999991</v>
      </c>
      <c r="AN506" s="368">
        <f t="shared" si="143"/>
        <v>193.69999999999982</v>
      </c>
      <c r="AO506" s="368">
        <f t="shared" si="143"/>
        <v>10.5</v>
      </c>
      <c r="AP506" s="368">
        <f t="shared" si="143"/>
        <v>183.19999999999993</v>
      </c>
      <c r="AQ506" s="360">
        <f t="shared" si="144"/>
        <v>26</v>
      </c>
      <c r="AR506" s="372">
        <f t="shared" si="133"/>
        <v>1610.5</v>
      </c>
    </row>
    <row r="507" spans="1:44" ht="31.5" x14ac:dyDescent="0.25">
      <c r="A507" s="395"/>
      <c r="B507" s="395" t="s">
        <v>4366</v>
      </c>
      <c r="C507" s="402" t="s">
        <v>3152</v>
      </c>
      <c r="D507" s="362">
        <f t="shared" si="130"/>
        <v>2252.6</v>
      </c>
      <c r="E507" s="367">
        <v>2252.6</v>
      </c>
      <c r="F507" s="371">
        <v>1846.4</v>
      </c>
      <c r="G507" s="367"/>
      <c r="H507" s="371"/>
      <c r="I507" s="362">
        <f t="shared" si="131"/>
        <v>847.4</v>
      </c>
      <c r="J507" s="371">
        <v>814.6</v>
      </c>
      <c r="K507" s="371">
        <v>326.8</v>
      </c>
      <c r="L507" s="371">
        <v>159.9</v>
      </c>
      <c r="M507" s="371">
        <v>32.799999999999997</v>
      </c>
      <c r="N507" s="362">
        <f t="shared" si="132"/>
        <v>3100</v>
      </c>
      <c r="O507" s="345"/>
      <c r="P507" s="395"/>
      <c r="Q507" s="395" t="s">
        <v>4366</v>
      </c>
      <c r="R507" s="402" t="s">
        <v>3152</v>
      </c>
      <c r="S507" s="371">
        <f t="shared" si="134"/>
        <v>2011.7</v>
      </c>
      <c r="T507" s="371">
        <v>2011.7</v>
      </c>
      <c r="U507" s="371">
        <v>1488.1000000000001</v>
      </c>
      <c r="V507" s="371"/>
      <c r="W507" s="371"/>
      <c r="X507" s="371">
        <f t="shared" si="135"/>
        <v>576.90000000000009</v>
      </c>
      <c r="Y507" s="371">
        <v>576.90000000000009</v>
      </c>
      <c r="Z507" s="371">
        <v>115.5</v>
      </c>
      <c r="AA507" s="371">
        <v>127.3</v>
      </c>
      <c r="AB507" s="371"/>
      <c r="AC507" s="371">
        <f t="shared" si="136"/>
        <v>2588.6000000000004</v>
      </c>
      <c r="AE507" s="395"/>
      <c r="AF507" s="395" t="s">
        <v>4366</v>
      </c>
      <c r="AG507" s="402" t="s">
        <v>3152</v>
      </c>
      <c r="AH507" s="371">
        <f t="shared" si="137"/>
        <v>2588.6000000000004</v>
      </c>
      <c r="AI507" s="368">
        <f t="shared" si="138"/>
        <v>2011.7</v>
      </c>
      <c r="AJ507" s="368">
        <f t="shared" si="139"/>
        <v>576.90000000000009</v>
      </c>
      <c r="AK507" s="368">
        <f t="shared" si="140"/>
        <v>3100</v>
      </c>
      <c r="AL507" s="368">
        <f t="shared" si="141"/>
        <v>2252.6</v>
      </c>
      <c r="AM507" s="371">
        <f t="shared" si="142"/>
        <v>847.4</v>
      </c>
      <c r="AN507" s="368">
        <f t="shared" si="143"/>
        <v>511.39999999999964</v>
      </c>
      <c r="AO507" s="368">
        <f t="shared" si="143"/>
        <v>240.89999999999986</v>
      </c>
      <c r="AP507" s="368">
        <f t="shared" si="143"/>
        <v>270.49999999999989</v>
      </c>
      <c r="AQ507" s="360">
        <f t="shared" si="144"/>
        <v>36.9</v>
      </c>
      <c r="AR507" s="372">
        <f t="shared" si="133"/>
        <v>2289.5</v>
      </c>
    </row>
    <row r="508" spans="1:44" ht="31.5" x14ac:dyDescent="0.25">
      <c r="A508" s="395"/>
      <c r="B508" s="395" t="s">
        <v>4366</v>
      </c>
      <c r="C508" s="402" t="s">
        <v>3153</v>
      </c>
      <c r="D508" s="362">
        <f t="shared" ref="D508:D571" si="145">E508+H508</f>
        <v>1652.6</v>
      </c>
      <c r="E508" s="367">
        <v>1652.6</v>
      </c>
      <c r="F508" s="371">
        <v>1354.7</v>
      </c>
      <c r="G508" s="367"/>
      <c r="H508" s="371"/>
      <c r="I508" s="362">
        <f t="shared" ref="I508:I571" si="146">J508+M508</f>
        <v>562.99999999999989</v>
      </c>
      <c r="J508" s="371">
        <v>530.19999999999993</v>
      </c>
      <c r="K508" s="371">
        <v>147.19999999999999</v>
      </c>
      <c r="L508" s="371">
        <v>142.6</v>
      </c>
      <c r="M508" s="371">
        <v>32.799999999999997</v>
      </c>
      <c r="N508" s="362">
        <f t="shared" ref="N508:N571" si="147">D508+I508</f>
        <v>2215.6</v>
      </c>
      <c r="O508" s="345"/>
      <c r="P508" s="395"/>
      <c r="Q508" s="395" t="s">
        <v>4366</v>
      </c>
      <c r="R508" s="402" t="s">
        <v>3153</v>
      </c>
      <c r="S508" s="371">
        <f t="shared" si="134"/>
        <v>1655.7</v>
      </c>
      <c r="T508" s="371">
        <v>1655.7</v>
      </c>
      <c r="U508" s="371">
        <v>1169.3</v>
      </c>
      <c r="V508" s="371"/>
      <c r="W508" s="371"/>
      <c r="X508" s="371">
        <f t="shared" si="135"/>
        <v>476.40000000000003</v>
      </c>
      <c r="Y508" s="371">
        <v>476.40000000000003</v>
      </c>
      <c r="Z508" s="371">
        <v>90.8</v>
      </c>
      <c r="AA508" s="371">
        <v>109.7</v>
      </c>
      <c r="AB508" s="371"/>
      <c r="AC508" s="371">
        <f t="shared" si="136"/>
        <v>2132.1</v>
      </c>
      <c r="AE508" s="395"/>
      <c r="AF508" s="395" t="s">
        <v>4366</v>
      </c>
      <c r="AG508" s="402" t="s">
        <v>3153</v>
      </c>
      <c r="AH508" s="371">
        <f t="shared" si="137"/>
        <v>2132.1</v>
      </c>
      <c r="AI508" s="368">
        <f t="shared" si="138"/>
        <v>1655.7</v>
      </c>
      <c r="AJ508" s="368">
        <f t="shared" si="139"/>
        <v>476.40000000000003</v>
      </c>
      <c r="AK508" s="368">
        <f t="shared" si="140"/>
        <v>2215.6</v>
      </c>
      <c r="AL508" s="368">
        <f t="shared" si="141"/>
        <v>1652.6</v>
      </c>
      <c r="AM508" s="371">
        <f t="shared" si="142"/>
        <v>562.99999999999989</v>
      </c>
      <c r="AN508" s="368">
        <f t="shared" si="143"/>
        <v>83.5</v>
      </c>
      <c r="AO508" s="368">
        <f t="shared" si="143"/>
        <v>-3.1000000000001364</v>
      </c>
      <c r="AP508" s="368">
        <f t="shared" si="143"/>
        <v>86.599999999999852</v>
      </c>
      <c r="AQ508" s="360">
        <f t="shared" si="144"/>
        <v>27.1</v>
      </c>
      <c r="AR508" s="372">
        <f t="shared" si="133"/>
        <v>1679.6999999999998</v>
      </c>
    </row>
    <row r="509" spans="1:44" ht="31.5" x14ac:dyDescent="0.25">
      <c r="A509" s="395"/>
      <c r="B509" s="395" t="s">
        <v>4366</v>
      </c>
      <c r="C509" s="402" t="s">
        <v>3154</v>
      </c>
      <c r="D509" s="362">
        <f t="shared" si="145"/>
        <v>2752.7</v>
      </c>
      <c r="E509" s="367">
        <v>2752.7</v>
      </c>
      <c r="F509" s="371">
        <v>2256.4</v>
      </c>
      <c r="G509" s="367"/>
      <c r="H509" s="371"/>
      <c r="I509" s="362">
        <f t="shared" si="146"/>
        <v>637.29999999999995</v>
      </c>
      <c r="J509" s="371">
        <v>604.5</v>
      </c>
      <c r="K509" s="371">
        <v>165.6</v>
      </c>
      <c r="L509" s="371">
        <v>169.2</v>
      </c>
      <c r="M509" s="371">
        <v>32.799999999999997</v>
      </c>
      <c r="N509" s="362">
        <f t="shared" si="147"/>
        <v>3390</v>
      </c>
      <c r="O509" s="345"/>
      <c r="P509" s="395"/>
      <c r="Q509" s="395" t="s">
        <v>4366</v>
      </c>
      <c r="R509" s="402" t="s">
        <v>3154</v>
      </c>
      <c r="S509" s="371">
        <f t="shared" si="134"/>
        <v>1967.3</v>
      </c>
      <c r="T509" s="371">
        <v>1967.3</v>
      </c>
      <c r="U509" s="371">
        <v>1523.6</v>
      </c>
      <c r="V509" s="371"/>
      <c r="W509" s="371"/>
      <c r="X509" s="371">
        <f t="shared" si="135"/>
        <v>560.19999999999993</v>
      </c>
      <c r="Y509" s="371">
        <v>560.19999999999993</v>
      </c>
      <c r="Z509" s="371">
        <v>118.29999999999998</v>
      </c>
      <c r="AA509" s="371">
        <v>108</v>
      </c>
      <c r="AB509" s="371"/>
      <c r="AC509" s="371">
        <f t="shared" si="136"/>
        <v>2527.5</v>
      </c>
      <c r="AE509" s="395"/>
      <c r="AF509" s="395" t="s">
        <v>4366</v>
      </c>
      <c r="AG509" s="402" t="s">
        <v>3154</v>
      </c>
      <c r="AH509" s="371">
        <f t="shared" si="137"/>
        <v>2527.5</v>
      </c>
      <c r="AI509" s="368">
        <f t="shared" si="138"/>
        <v>1967.3</v>
      </c>
      <c r="AJ509" s="368">
        <f t="shared" si="139"/>
        <v>560.19999999999993</v>
      </c>
      <c r="AK509" s="368">
        <f t="shared" si="140"/>
        <v>3390</v>
      </c>
      <c r="AL509" s="368">
        <f t="shared" si="141"/>
        <v>2752.7</v>
      </c>
      <c r="AM509" s="371">
        <f t="shared" si="142"/>
        <v>637.29999999999995</v>
      </c>
      <c r="AN509" s="368">
        <f t="shared" si="143"/>
        <v>862.5</v>
      </c>
      <c r="AO509" s="368">
        <f t="shared" si="143"/>
        <v>785.39999999999986</v>
      </c>
      <c r="AP509" s="368">
        <f t="shared" si="143"/>
        <v>77.100000000000023</v>
      </c>
      <c r="AQ509" s="360">
        <f t="shared" si="144"/>
        <v>45.1</v>
      </c>
      <c r="AR509" s="372">
        <f t="shared" si="133"/>
        <v>2797.7999999999997</v>
      </c>
    </row>
    <row r="510" spans="1:44" ht="31.5" x14ac:dyDescent="0.25">
      <c r="A510" s="395"/>
      <c r="B510" s="395" t="s">
        <v>4366</v>
      </c>
      <c r="C510" s="402" t="s">
        <v>3155</v>
      </c>
      <c r="D510" s="362">
        <f t="shared" si="145"/>
        <v>1843.5</v>
      </c>
      <c r="E510" s="367">
        <v>1843.5</v>
      </c>
      <c r="F510" s="371">
        <v>1511.1</v>
      </c>
      <c r="G510" s="367"/>
      <c r="H510" s="371"/>
      <c r="I510" s="362">
        <f t="shared" si="146"/>
        <v>747.3</v>
      </c>
      <c r="J510" s="371">
        <v>727.69999999999993</v>
      </c>
      <c r="K510" s="371">
        <v>143.69999999999999</v>
      </c>
      <c r="L510" s="371">
        <v>130.19999999999999</v>
      </c>
      <c r="M510" s="371">
        <v>19.600000000000001</v>
      </c>
      <c r="N510" s="362">
        <f t="shared" si="147"/>
        <v>2590.8000000000002</v>
      </c>
      <c r="O510" s="345"/>
      <c r="P510" s="395"/>
      <c r="Q510" s="395" t="s">
        <v>4366</v>
      </c>
      <c r="R510" s="402" t="s">
        <v>3155</v>
      </c>
      <c r="S510" s="371">
        <f t="shared" si="134"/>
        <v>1678.3000000000002</v>
      </c>
      <c r="T510" s="371">
        <v>1678.3000000000002</v>
      </c>
      <c r="U510" s="371">
        <v>1190.5</v>
      </c>
      <c r="V510" s="371"/>
      <c r="W510" s="371"/>
      <c r="X510" s="371">
        <f t="shared" si="135"/>
        <v>412.70000000000005</v>
      </c>
      <c r="Y510" s="371">
        <v>412.70000000000005</v>
      </c>
      <c r="Z510" s="371">
        <v>92.5</v>
      </c>
      <c r="AA510" s="371">
        <v>93.4</v>
      </c>
      <c r="AB510" s="371"/>
      <c r="AC510" s="371">
        <f t="shared" si="136"/>
        <v>2091</v>
      </c>
      <c r="AE510" s="395"/>
      <c r="AF510" s="395" t="s">
        <v>4366</v>
      </c>
      <c r="AG510" s="402" t="s">
        <v>3155</v>
      </c>
      <c r="AH510" s="371">
        <f t="shared" si="137"/>
        <v>2091</v>
      </c>
      <c r="AI510" s="368">
        <f t="shared" si="138"/>
        <v>1678.3000000000002</v>
      </c>
      <c r="AJ510" s="368">
        <f t="shared" si="139"/>
        <v>412.70000000000005</v>
      </c>
      <c r="AK510" s="368">
        <f t="shared" si="140"/>
        <v>2590.8000000000002</v>
      </c>
      <c r="AL510" s="368">
        <f t="shared" si="141"/>
        <v>1843.5</v>
      </c>
      <c r="AM510" s="371">
        <f t="shared" si="142"/>
        <v>747.3</v>
      </c>
      <c r="AN510" s="368">
        <f t="shared" si="143"/>
        <v>499.80000000000018</v>
      </c>
      <c r="AO510" s="368">
        <f t="shared" si="143"/>
        <v>165.19999999999982</v>
      </c>
      <c r="AP510" s="368">
        <f t="shared" si="143"/>
        <v>334.59999999999991</v>
      </c>
      <c r="AQ510" s="360">
        <f t="shared" si="144"/>
        <v>30.2</v>
      </c>
      <c r="AR510" s="372">
        <f t="shared" si="133"/>
        <v>1873.7</v>
      </c>
    </row>
    <row r="511" spans="1:44" ht="31.5" x14ac:dyDescent="0.25">
      <c r="A511" s="395"/>
      <c r="B511" s="395" t="s">
        <v>4366</v>
      </c>
      <c r="C511" s="402" t="s">
        <v>3156</v>
      </c>
      <c r="D511" s="362">
        <f t="shared" si="145"/>
        <v>3155.8</v>
      </c>
      <c r="E511" s="367">
        <v>3155.8</v>
      </c>
      <c r="F511" s="371">
        <v>2586.8000000000002</v>
      </c>
      <c r="G511" s="367"/>
      <c r="H511" s="371"/>
      <c r="I511" s="362">
        <f t="shared" si="146"/>
        <v>2549.4</v>
      </c>
      <c r="J511" s="371">
        <v>2482.6</v>
      </c>
      <c r="K511" s="371">
        <v>1436.4</v>
      </c>
      <c r="L511" s="371">
        <v>241.8</v>
      </c>
      <c r="M511" s="371">
        <v>66.8</v>
      </c>
      <c r="N511" s="362">
        <f t="shared" si="147"/>
        <v>5705.2000000000007</v>
      </c>
      <c r="O511" s="345"/>
      <c r="P511" s="395"/>
      <c r="Q511" s="395" t="s">
        <v>4366</v>
      </c>
      <c r="R511" s="402" t="s">
        <v>3156</v>
      </c>
      <c r="S511" s="371">
        <f t="shared" si="134"/>
        <v>3240.3</v>
      </c>
      <c r="T511" s="371">
        <v>3240.3</v>
      </c>
      <c r="U511" s="371">
        <v>2251.6999999999998</v>
      </c>
      <c r="V511" s="371"/>
      <c r="W511" s="371"/>
      <c r="X511" s="371">
        <f t="shared" si="135"/>
        <v>557.19999999999993</v>
      </c>
      <c r="Y511" s="371">
        <v>557.19999999999993</v>
      </c>
      <c r="Z511" s="371">
        <v>174.9</v>
      </c>
      <c r="AA511" s="371">
        <v>132.30000000000001</v>
      </c>
      <c r="AB511" s="371"/>
      <c r="AC511" s="371">
        <f t="shared" si="136"/>
        <v>3797.5</v>
      </c>
      <c r="AE511" s="395"/>
      <c r="AF511" s="395" t="s">
        <v>4366</v>
      </c>
      <c r="AG511" s="402" t="s">
        <v>3156</v>
      </c>
      <c r="AH511" s="371">
        <f t="shared" si="137"/>
        <v>3797.5</v>
      </c>
      <c r="AI511" s="368">
        <f t="shared" si="138"/>
        <v>3240.3</v>
      </c>
      <c r="AJ511" s="368">
        <f t="shared" si="139"/>
        <v>557.19999999999993</v>
      </c>
      <c r="AK511" s="368">
        <f t="shared" si="140"/>
        <v>5705.2000000000007</v>
      </c>
      <c r="AL511" s="368">
        <f t="shared" si="141"/>
        <v>3155.8</v>
      </c>
      <c r="AM511" s="371">
        <f t="shared" si="142"/>
        <v>2549.4</v>
      </c>
      <c r="AN511" s="368">
        <f t="shared" si="143"/>
        <v>1907.7000000000007</v>
      </c>
      <c r="AO511" s="368">
        <f t="shared" si="143"/>
        <v>-84.5</v>
      </c>
      <c r="AP511" s="368">
        <f t="shared" si="143"/>
        <v>1992.2000000000003</v>
      </c>
      <c r="AQ511" s="360">
        <f t="shared" si="144"/>
        <v>51.7</v>
      </c>
      <c r="AR511" s="372">
        <f t="shared" si="133"/>
        <v>3207.5</v>
      </c>
    </row>
    <row r="512" spans="1:44" ht="31.5" x14ac:dyDescent="0.25">
      <c r="A512" s="395"/>
      <c r="B512" s="395" t="s">
        <v>4366</v>
      </c>
      <c r="C512" s="402" t="s">
        <v>3157</v>
      </c>
      <c r="D512" s="362">
        <f t="shared" si="145"/>
        <v>1406.3</v>
      </c>
      <c r="E512" s="367">
        <v>1406.3</v>
      </c>
      <c r="F512" s="371">
        <v>1152.8</v>
      </c>
      <c r="G512" s="367"/>
      <c r="H512" s="371"/>
      <c r="I512" s="362">
        <f t="shared" si="146"/>
        <v>1279.3999999999999</v>
      </c>
      <c r="J512" s="371">
        <v>1252.5999999999999</v>
      </c>
      <c r="K512" s="371">
        <v>111.5</v>
      </c>
      <c r="L512" s="371">
        <v>152.5</v>
      </c>
      <c r="M512" s="371">
        <v>26.8</v>
      </c>
      <c r="N512" s="362">
        <f t="shared" si="147"/>
        <v>2685.7</v>
      </c>
      <c r="O512" s="345"/>
      <c r="P512" s="395"/>
      <c r="Q512" s="395" t="s">
        <v>4366</v>
      </c>
      <c r="R512" s="402" t="s">
        <v>3157</v>
      </c>
      <c r="S512" s="371">
        <f t="shared" si="134"/>
        <v>1543.3000000000002</v>
      </c>
      <c r="T512" s="371">
        <v>1543.3000000000002</v>
      </c>
      <c r="U512" s="371">
        <v>1190.5</v>
      </c>
      <c r="V512" s="371"/>
      <c r="W512" s="371"/>
      <c r="X512" s="371">
        <f t="shared" si="135"/>
        <v>400</v>
      </c>
      <c r="Y512" s="371">
        <v>400</v>
      </c>
      <c r="Z512" s="371">
        <v>92.5</v>
      </c>
      <c r="AA512" s="371">
        <v>81</v>
      </c>
      <c r="AB512" s="371"/>
      <c r="AC512" s="371">
        <f t="shared" si="136"/>
        <v>1943.3000000000002</v>
      </c>
      <c r="AE512" s="395"/>
      <c r="AF512" s="395" t="s">
        <v>4366</v>
      </c>
      <c r="AG512" s="402" t="s">
        <v>3157</v>
      </c>
      <c r="AH512" s="371">
        <f t="shared" si="137"/>
        <v>1943.3000000000002</v>
      </c>
      <c r="AI512" s="368">
        <f t="shared" si="138"/>
        <v>1543.3000000000002</v>
      </c>
      <c r="AJ512" s="368">
        <f t="shared" si="139"/>
        <v>400</v>
      </c>
      <c r="AK512" s="368">
        <f t="shared" si="140"/>
        <v>2685.7</v>
      </c>
      <c r="AL512" s="368">
        <f t="shared" si="141"/>
        <v>1406.3</v>
      </c>
      <c r="AM512" s="371">
        <f t="shared" si="142"/>
        <v>1279.3999999999999</v>
      </c>
      <c r="AN512" s="368">
        <f t="shared" si="143"/>
        <v>742.39999999999964</v>
      </c>
      <c r="AO512" s="368">
        <f t="shared" si="143"/>
        <v>-137.00000000000023</v>
      </c>
      <c r="AP512" s="368">
        <f t="shared" si="143"/>
        <v>879.39999999999986</v>
      </c>
      <c r="AQ512" s="360">
        <f t="shared" si="144"/>
        <v>23.1</v>
      </c>
      <c r="AR512" s="372">
        <f t="shared" si="133"/>
        <v>1429.3999999999999</v>
      </c>
    </row>
    <row r="513" spans="1:44" ht="31.5" x14ac:dyDescent="0.25">
      <c r="A513" s="395"/>
      <c r="B513" s="395" t="s">
        <v>4366</v>
      </c>
      <c r="C513" s="402" t="s">
        <v>3158</v>
      </c>
      <c r="D513" s="362">
        <f t="shared" si="145"/>
        <v>3658.1</v>
      </c>
      <c r="E513" s="367">
        <v>3658.1</v>
      </c>
      <c r="F513" s="371">
        <v>2998.5</v>
      </c>
      <c r="G513" s="367"/>
      <c r="H513" s="371"/>
      <c r="I513" s="362">
        <f t="shared" si="146"/>
        <v>1033.6000000000001</v>
      </c>
      <c r="J513" s="371">
        <v>973.2</v>
      </c>
      <c r="K513" s="371">
        <v>270.5</v>
      </c>
      <c r="L513" s="371">
        <v>99.2</v>
      </c>
      <c r="M513" s="371">
        <v>60.4</v>
      </c>
      <c r="N513" s="362">
        <f t="shared" si="147"/>
        <v>4691.7</v>
      </c>
      <c r="O513" s="345"/>
      <c r="P513" s="395"/>
      <c r="Q513" s="395" t="s">
        <v>4366</v>
      </c>
      <c r="R513" s="402" t="s">
        <v>3158</v>
      </c>
      <c r="S513" s="371">
        <f t="shared" si="134"/>
        <v>2814.2</v>
      </c>
      <c r="T513" s="371">
        <v>2814.2</v>
      </c>
      <c r="U513" s="371">
        <v>2082.3000000000002</v>
      </c>
      <c r="V513" s="371"/>
      <c r="W513" s="371"/>
      <c r="X513" s="371">
        <f t="shared" si="135"/>
        <v>592.1</v>
      </c>
      <c r="Y513" s="371">
        <v>592.1</v>
      </c>
      <c r="Z513" s="371">
        <v>161.60000000000002</v>
      </c>
      <c r="AA513" s="371">
        <v>84.3</v>
      </c>
      <c r="AB513" s="371"/>
      <c r="AC513" s="371">
        <f t="shared" si="136"/>
        <v>3406.2999999999997</v>
      </c>
      <c r="AE513" s="395"/>
      <c r="AF513" s="395" t="s">
        <v>4366</v>
      </c>
      <c r="AG513" s="402" t="s">
        <v>3158</v>
      </c>
      <c r="AH513" s="371">
        <f t="shared" si="137"/>
        <v>3406.2999999999997</v>
      </c>
      <c r="AI513" s="368">
        <f t="shared" si="138"/>
        <v>2814.2</v>
      </c>
      <c r="AJ513" s="368">
        <f t="shared" si="139"/>
        <v>592.1</v>
      </c>
      <c r="AK513" s="368">
        <f t="shared" si="140"/>
        <v>4691.7</v>
      </c>
      <c r="AL513" s="368">
        <f t="shared" si="141"/>
        <v>3658.1</v>
      </c>
      <c r="AM513" s="371">
        <f t="shared" si="142"/>
        <v>1033.6000000000001</v>
      </c>
      <c r="AN513" s="368">
        <f t="shared" si="143"/>
        <v>1285.4000000000001</v>
      </c>
      <c r="AO513" s="368">
        <f t="shared" si="143"/>
        <v>843.90000000000009</v>
      </c>
      <c r="AP513" s="368">
        <f t="shared" si="143"/>
        <v>441.50000000000011</v>
      </c>
      <c r="AQ513" s="360">
        <f t="shared" si="144"/>
        <v>60</v>
      </c>
      <c r="AR513" s="372">
        <f t="shared" si="133"/>
        <v>3718.1</v>
      </c>
    </row>
    <row r="514" spans="1:44" ht="31.5" x14ac:dyDescent="0.25">
      <c r="A514" s="395"/>
      <c r="B514" s="395" t="s">
        <v>4366</v>
      </c>
      <c r="C514" s="402" t="s">
        <v>3159</v>
      </c>
      <c r="D514" s="362">
        <f t="shared" si="145"/>
        <v>2336</v>
      </c>
      <c r="E514" s="367">
        <v>2336</v>
      </c>
      <c r="F514" s="371">
        <v>1914.8</v>
      </c>
      <c r="G514" s="367"/>
      <c r="H514" s="371"/>
      <c r="I514" s="362">
        <f t="shared" si="146"/>
        <v>633.79999999999995</v>
      </c>
      <c r="J514" s="371">
        <v>579.79999999999995</v>
      </c>
      <c r="K514" s="371">
        <v>185.2</v>
      </c>
      <c r="L514" s="371">
        <v>47.1</v>
      </c>
      <c r="M514" s="371">
        <v>54</v>
      </c>
      <c r="N514" s="362">
        <f t="shared" si="147"/>
        <v>2969.8</v>
      </c>
      <c r="O514" s="345"/>
      <c r="P514" s="395"/>
      <c r="Q514" s="395" t="s">
        <v>4366</v>
      </c>
      <c r="R514" s="402" t="s">
        <v>3159</v>
      </c>
      <c r="S514" s="371">
        <f t="shared" si="134"/>
        <v>2595.8000000000002</v>
      </c>
      <c r="T514" s="371">
        <v>2595.8000000000002</v>
      </c>
      <c r="U514" s="371">
        <v>1977.2000000000003</v>
      </c>
      <c r="V514" s="371"/>
      <c r="W514" s="371"/>
      <c r="X514" s="371">
        <f t="shared" si="135"/>
        <v>428.49999999999994</v>
      </c>
      <c r="Y514" s="371">
        <v>428.49999999999994</v>
      </c>
      <c r="Z514" s="371">
        <v>153.5</v>
      </c>
      <c r="AA514" s="371">
        <v>30.9</v>
      </c>
      <c r="AB514" s="371"/>
      <c r="AC514" s="371">
        <f t="shared" si="136"/>
        <v>3024.3</v>
      </c>
      <c r="AE514" s="395"/>
      <c r="AF514" s="395" t="s">
        <v>4366</v>
      </c>
      <c r="AG514" s="402" t="s">
        <v>3159</v>
      </c>
      <c r="AH514" s="371">
        <f t="shared" si="137"/>
        <v>3024.3</v>
      </c>
      <c r="AI514" s="368">
        <f t="shared" si="138"/>
        <v>2595.8000000000002</v>
      </c>
      <c r="AJ514" s="368">
        <f t="shared" si="139"/>
        <v>428.49999999999994</v>
      </c>
      <c r="AK514" s="368">
        <f t="shared" si="140"/>
        <v>2969.8</v>
      </c>
      <c r="AL514" s="368">
        <f t="shared" si="141"/>
        <v>2336</v>
      </c>
      <c r="AM514" s="371">
        <f t="shared" si="142"/>
        <v>633.79999999999995</v>
      </c>
      <c r="AN514" s="368">
        <f t="shared" si="143"/>
        <v>-54.5</v>
      </c>
      <c r="AO514" s="368">
        <f t="shared" si="143"/>
        <v>-259.80000000000018</v>
      </c>
      <c r="AP514" s="368">
        <f t="shared" si="143"/>
        <v>205.3</v>
      </c>
      <c r="AQ514" s="360">
        <f t="shared" si="144"/>
        <v>38.299999999999997</v>
      </c>
      <c r="AR514" s="372">
        <f t="shared" si="133"/>
        <v>2374.3000000000002</v>
      </c>
    </row>
    <row r="515" spans="1:44" ht="31.5" x14ac:dyDescent="0.25">
      <c r="A515" s="395"/>
      <c r="B515" s="395" t="s">
        <v>4366</v>
      </c>
      <c r="C515" s="402" t="s">
        <v>3160</v>
      </c>
      <c r="D515" s="362">
        <f t="shared" si="145"/>
        <v>10034.9</v>
      </c>
      <c r="E515" s="367">
        <v>10034.9</v>
      </c>
      <c r="F515" s="371">
        <v>8225.6</v>
      </c>
      <c r="G515" s="367"/>
      <c r="H515" s="371"/>
      <c r="I515" s="362">
        <f t="shared" si="146"/>
        <v>4588.1000000000004</v>
      </c>
      <c r="J515" s="371">
        <v>4376.1000000000004</v>
      </c>
      <c r="K515" s="371">
        <v>2733</v>
      </c>
      <c r="L515" s="371">
        <v>292.3</v>
      </c>
      <c r="M515" s="371">
        <v>212</v>
      </c>
      <c r="N515" s="362">
        <f t="shared" si="147"/>
        <v>14623</v>
      </c>
      <c r="O515" s="345"/>
      <c r="P515" s="395"/>
      <c r="Q515" s="395" t="s">
        <v>4366</v>
      </c>
      <c r="R515" s="402" t="s">
        <v>3160</v>
      </c>
      <c r="S515" s="371">
        <f t="shared" si="134"/>
        <v>9261.3000000000011</v>
      </c>
      <c r="T515" s="371">
        <v>9261.3000000000011</v>
      </c>
      <c r="U515" s="371">
        <v>6950.7</v>
      </c>
      <c r="V515" s="371"/>
      <c r="W515" s="371"/>
      <c r="X515" s="371">
        <f t="shared" si="135"/>
        <v>2251.1</v>
      </c>
      <c r="Y515" s="371">
        <v>2251.1</v>
      </c>
      <c r="Z515" s="371">
        <v>539.70000000000005</v>
      </c>
      <c r="AA515" s="371">
        <v>244</v>
      </c>
      <c r="AB515" s="371"/>
      <c r="AC515" s="371">
        <f t="shared" si="136"/>
        <v>11512.400000000001</v>
      </c>
      <c r="AE515" s="395"/>
      <c r="AF515" s="395" t="s">
        <v>4366</v>
      </c>
      <c r="AG515" s="402" t="s">
        <v>3160</v>
      </c>
      <c r="AH515" s="371">
        <f t="shared" si="137"/>
        <v>11512.400000000001</v>
      </c>
      <c r="AI515" s="368">
        <f t="shared" si="138"/>
        <v>9261.3000000000011</v>
      </c>
      <c r="AJ515" s="368">
        <f t="shared" si="139"/>
        <v>2251.1</v>
      </c>
      <c r="AK515" s="368">
        <f t="shared" si="140"/>
        <v>14623</v>
      </c>
      <c r="AL515" s="368">
        <f t="shared" si="141"/>
        <v>10034.9</v>
      </c>
      <c r="AM515" s="371">
        <f t="shared" si="142"/>
        <v>4588.1000000000004</v>
      </c>
      <c r="AN515" s="368">
        <f t="shared" si="143"/>
        <v>3110.5999999999985</v>
      </c>
      <c r="AO515" s="368">
        <f t="shared" si="143"/>
        <v>773.59999999999854</v>
      </c>
      <c r="AP515" s="368">
        <f t="shared" si="143"/>
        <v>2337.0000000000005</v>
      </c>
      <c r="AQ515" s="360">
        <f t="shared" si="144"/>
        <v>164.5</v>
      </c>
      <c r="AR515" s="372">
        <f t="shared" ref="AR515:AR578" si="148">E515+AQ515</f>
        <v>10199.4</v>
      </c>
    </row>
    <row r="516" spans="1:44" ht="31.5" x14ac:dyDescent="0.25">
      <c r="A516" s="395"/>
      <c r="B516" s="395" t="s">
        <v>4366</v>
      </c>
      <c r="C516" s="402" t="s">
        <v>3161</v>
      </c>
      <c r="D516" s="362">
        <f t="shared" si="145"/>
        <v>2495.6999999999998</v>
      </c>
      <c r="E516" s="367">
        <v>2495.6999999999998</v>
      </c>
      <c r="F516" s="371">
        <v>2045.7</v>
      </c>
      <c r="G516" s="367"/>
      <c r="H516" s="371"/>
      <c r="I516" s="362">
        <f t="shared" si="146"/>
        <v>1398.8</v>
      </c>
      <c r="J516" s="371">
        <v>1335.8</v>
      </c>
      <c r="K516" s="371">
        <v>437.8</v>
      </c>
      <c r="L516" s="371">
        <v>410.3</v>
      </c>
      <c r="M516" s="371">
        <v>63</v>
      </c>
      <c r="N516" s="362">
        <f t="shared" si="147"/>
        <v>3894.5</v>
      </c>
      <c r="O516" s="345"/>
      <c r="P516" s="395"/>
      <c r="Q516" s="395" t="s">
        <v>4366</v>
      </c>
      <c r="R516" s="402" t="s">
        <v>3161</v>
      </c>
      <c r="S516" s="371">
        <f t="shared" ref="S516:S579" si="149">T516+W516</f>
        <v>2531.3000000000002</v>
      </c>
      <c r="T516" s="371">
        <v>2531.3000000000002</v>
      </c>
      <c r="U516" s="371">
        <v>1857.8</v>
      </c>
      <c r="V516" s="371"/>
      <c r="W516" s="371"/>
      <c r="X516" s="371">
        <f t="shared" ref="X516:X579" si="150">Y516+AB516</f>
        <v>920.59999999999991</v>
      </c>
      <c r="Y516" s="371">
        <v>920.59999999999991</v>
      </c>
      <c r="Z516" s="371">
        <v>144.20000000000002</v>
      </c>
      <c r="AA516" s="371">
        <v>241.4</v>
      </c>
      <c r="AB516" s="371"/>
      <c r="AC516" s="371">
        <f t="shared" ref="AC516:AC579" si="151">S516+X516</f>
        <v>3451.9</v>
      </c>
      <c r="AE516" s="395"/>
      <c r="AF516" s="395" t="s">
        <v>4366</v>
      </c>
      <c r="AG516" s="402" t="s">
        <v>3161</v>
      </c>
      <c r="AH516" s="371">
        <f t="shared" ref="AH516:AH579" si="152">AC516</f>
        <v>3451.9</v>
      </c>
      <c r="AI516" s="368">
        <f t="shared" ref="AI516:AI579" si="153">S516</f>
        <v>2531.3000000000002</v>
      </c>
      <c r="AJ516" s="368">
        <f t="shared" ref="AJ516:AJ579" si="154">X516</f>
        <v>920.59999999999991</v>
      </c>
      <c r="AK516" s="368">
        <f t="shared" ref="AK516:AK579" si="155">N516</f>
        <v>3894.5</v>
      </c>
      <c r="AL516" s="368">
        <f t="shared" ref="AL516:AL579" si="156">D516</f>
        <v>2495.6999999999998</v>
      </c>
      <c r="AM516" s="371">
        <f t="shared" ref="AM516:AM579" si="157">I516</f>
        <v>1398.8</v>
      </c>
      <c r="AN516" s="368">
        <f t="shared" ref="AN516:AP579" si="158">AK516-AH516</f>
        <v>442.59999999999991</v>
      </c>
      <c r="AO516" s="368">
        <f t="shared" si="158"/>
        <v>-35.600000000000364</v>
      </c>
      <c r="AP516" s="368">
        <f t="shared" si="158"/>
        <v>478.20000000000005</v>
      </c>
      <c r="AQ516" s="360">
        <f t="shared" ref="AQ516:AQ579" si="159">ROUND(F516*0.02,1)</f>
        <v>40.9</v>
      </c>
      <c r="AR516" s="372">
        <f t="shared" si="148"/>
        <v>2536.6</v>
      </c>
    </row>
    <row r="517" spans="1:44" ht="31.5" x14ac:dyDescent="0.25">
      <c r="A517" s="395"/>
      <c r="B517" s="395" t="s">
        <v>4366</v>
      </c>
      <c r="C517" s="402" t="s">
        <v>3162</v>
      </c>
      <c r="D517" s="362">
        <f t="shared" si="145"/>
        <v>2320</v>
      </c>
      <c r="E517" s="367">
        <v>2320</v>
      </c>
      <c r="F517" s="371">
        <v>1901.7</v>
      </c>
      <c r="G517" s="367"/>
      <c r="H517" s="371"/>
      <c r="I517" s="362">
        <f t="shared" si="146"/>
        <v>970.1</v>
      </c>
      <c r="J517" s="371">
        <v>966.30000000000007</v>
      </c>
      <c r="K517" s="371">
        <v>406.8</v>
      </c>
      <c r="L517" s="371">
        <v>146.69999999999999</v>
      </c>
      <c r="M517" s="371">
        <v>3.8</v>
      </c>
      <c r="N517" s="362">
        <f t="shared" si="147"/>
        <v>3290.1</v>
      </c>
      <c r="O517" s="345"/>
      <c r="P517" s="395"/>
      <c r="Q517" s="395" t="s">
        <v>4366</v>
      </c>
      <c r="R517" s="402" t="s">
        <v>3162</v>
      </c>
      <c r="S517" s="371">
        <f t="shared" si="149"/>
        <v>1870.2</v>
      </c>
      <c r="T517" s="371">
        <v>1870.2</v>
      </c>
      <c r="U517" s="371">
        <v>1372.7</v>
      </c>
      <c r="V517" s="371"/>
      <c r="W517" s="371"/>
      <c r="X517" s="371">
        <f t="shared" si="150"/>
        <v>560.4</v>
      </c>
      <c r="Y517" s="371">
        <v>560.4</v>
      </c>
      <c r="Z517" s="371">
        <v>106.5</v>
      </c>
      <c r="AA517" s="371">
        <v>110.8</v>
      </c>
      <c r="AB517" s="371"/>
      <c r="AC517" s="371">
        <f t="shared" si="151"/>
        <v>2430.6</v>
      </c>
      <c r="AE517" s="395"/>
      <c r="AF517" s="395" t="s">
        <v>4366</v>
      </c>
      <c r="AG517" s="402" t="s">
        <v>3162</v>
      </c>
      <c r="AH517" s="371">
        <f t="shared" si="152"/>
        <v>2430.6</v>
      </c>
      <c r="AI517" s="368">
        <f t="shared" si="153"/>
        <v>1870.2</v>
      </c>
      <c r="AJ517" s="368">
        <f t="shared" si="154"/>
        <v>560.4</v>
      </c>
      <c r="AK517" s="368">
        <f t="shared" si="155"/>
        <v>3290.1</v>
      </c>
      <c r="AL517" s="368">
        <f t="shared" si="156"/>
        <v>2320</v>
      </c>
      <c r="AM517" s="371">
        <f t="shared" si="157"/>
        <v>970.1</v>
      </c>
      <c r="AN517" s="368">
        <f t="shared" si="158"/>
        <v>859.5</v>
      </c>
      <c r="AO517" s="368">
        <f t="shared" si="158"/>
        <v>449.79999999999995</v>
      </c>
      <c r="AP517" s="368">
        <f t="shared" si="158"/>
        <v>409.70000000000005</v>
      </c>
      <c r="AQ517" s="360">
        <f t="shared" si="159"/>
        <v>38</v>
      </c>
      <c r="AR517" s="372">
        <f t="shared" si="148"/>
        <v>2358</v>
      </c>
    </row>
    <row r="518" spans="1:44" ht="31.5" customHeight="1" x14ac:dyDescent="0.25">
      <c r="A518" s="395"/>
      <c r="B518" s="395" t="s">
        <v>4366</v>
      </c>
      <c r="C518" s="402" t="s">
        <v>3163</v>
      </c>
      <c r="D518" s="362">
        <f t="shared" si="145"/>
        <v>1761.8</v>
      </c>
      <c r="E518" s="367">
        <v>1761.8</v>
      </c>
      <c r="F518" s="371">
        <v>1444.1</v>
      </c>
      <c r="G518" s="367"/>
      <c r="H518" s="371"/>
      <c r="I518" s="362">
        <f t="shared" si="146"/>
        <v>757.69999999999993</v>
      </c>
      <c r="J518" s="371">
        <v>753.9</v>
      </c>
      <c r="K518" s="371">
        <v>309.10000000000002</v>
      </c>
      <c r="L518" s="371">
        <v>165.7</v>
      </c>
      <c r="M518" s="371">
        <v>3.8</v>
      </c>
      <c r="N518" s="362">
        <f t="shared" si="147"/>
        <v>2519.5</v>
      </c>
      <c r="O518" s="345"/>
      <c r="P518" s="395"/>
      <c r="Q518" s="395" t="s">
        <v>4366</v>
      </c>
      <c r="R518" s="402" t="s">
        <v>3163</v>
      </c>
      <c r="S518" s="371">
        <f t="shared" si="149"/>
        <v>1678.3999999999999</v>
      </c>
      <c r="T518" s="371">
        <v>1678.3999999999999</v>
      </c>
      <c r="U518" s="371">
        <v>1231.8</v>
      </c>
      <c r="V518" s="371"/>
      <c r="W518" s="371"/>
      <c r="X518" s="371">
        <f t="shared" si="150"/>
        <v>416.7</v>
      </c>
      <c r="Y518" s="371">
        <v>416.7</v>
      </c>
      <c r="Z518" s="371">
        <v>95.6</v>
      </c>
      <c r="AA518" s="371">
        <v>110.9</v>
      </c>
      <c r="AB518" s="371"/>
      <c r="AC518" s="371">
        <f t="shared" si="151"/>
        <v>2095.1</v>
      </c>
      <c r="AE518" s="395"/>
      <c r="AF518" s="395" t="s">
        <v>4366</v>
      </c>
      <c r="AG518" s="402" t="s">
        <v>3163</v>
      </c>
      <c r="AH518" s="371">
        <f t="shared" si="152"/>
        <v>2095.1</v>
      </c>
      <c r="AI518" s="368">
        <f t="shared" si="153"/>
        <v>1678.3999999999999</v>
      </c>
      <c r="AJ518" s="368">
        <f t="shared" si="154"/>
        <v>416.7</v>
      </c>
      <c r="AK518" s="368">
        <f t="shared" si="155"/>
        <v>2519.5</v>
      </c>
      <c r="AL518" s="368">
        <f t="shared" si="156"/>
        <v>1761.8</v>
      </c>
      <c r="AM518" s="371">
        <f t="shared" si="157"/>
        <v>757.69999999999993</v>
      </c>
      <c r="AN518" s="368">
        <f t="shared" si="158"/>
        <v>424.40000000000009</v>
      </c>
      <c r="AO518" s="368">
        <f t="shared" si="158"/>
        <v>83.400000000000091</v>
      </c>
      <c r="AP518" s="368">
        <f t="shared" si="158"/>
        <v>340.99999999999994</v>
      </c>
      <c r="AQ518" s="360">
        <f t="shared" si="159"/>
        <v>28.9</v>
      </c>
      <c r="AR518" s="372">
        <f t="shared" si="148"/>
        <v>1790.7</v>
      </c>
    </row>
    <row r="519" spans="1:44" ht="31.5" x14ac:dyDescent="0.25">
      <c r="A519" s="395"/>
      <c r="B519" s="395" t="s">
        <v>4366</v>
      </c>
      <c r="C519" s="402" t="s">
        <v>3427</v>
      </c>
      <c r="D519" s="362">
        <f t="shared" si="145"/>
        <v>3708.4</v>
      </c>
      <c r="E519" s="367">
        <v>3708.4</v>
      </c>
      <c r="F519" s="371">
        <v>3039.7</v>
      </c>
      <c r="G519" s="367"/>
      <c r="H519" s="371"/>
      <c r="I519" s="362">
        <f t="shared" si="146"/>
        <v>2462.6</v>
      </c>
      <c r="J519" s="371">
        <v>1450.5</v>
      </c>
      <c r="K519" s="371">
        <v>650.4</v>
      </c>
      <c r="L519" s="371">
        <v>457.4</v>
      </c>
      <c r="M519" s="371">
        <v>1012.1</v>
      </c>
      <c r="N519" s="362">
        <f t="shared" si="147"/>
        <v>6171</v>
      </c>
      <c r="O519" s="345"/>
      <c r="P519" s="395"/>
      <c r="Q519" s="395" t="s">
        <v>4366</v>
      </c>
      <c r="R519" s="402" t="s">
        <v>3427</v>
      </c>
      <c r="S519" s="371">
        <f t="shared" si="149"/>
        <v>3236.2000000000003</v>
      </c>
      <c r="T519" s="371">
        <v>3236.2000000000003</v>
      </c>
      <c r="U519" s="371">
        <v>2375.1999999999998</v>
      </c>
      <c r="V519" s="371"/>
      <c r="W519" s="371"/>
      <c r="X519" s="371">
        <f t="shared" si="150"/>
        <v>983.9</v>
      </c>
      <c r="Y519" s="371">
        <v>983.9</v>
      </c>
      <c r="Z519" s="371">
        <v>184.4</v>
      </c>
      <c r="AA519" s="371">
        <v>348.7</v>
      </c>
      <c r="AB519" s="371"/>
      <c r="AC519" s="371">
        <f t="shared" si="151"/>
        <v>4220.1000000000004</v>
      </c>
      <c r="AE519" s="395"/>
      <c r="AF519" s="395" t="s">
        <v>4366</v>
      </c>
      <c r="AG519" s="402" t="s">
        <v>3427</v>
      </c>
      <c r="AH519" s="371">
        <f t="shared" si="152"/>
        <v>4220.1000000000004</v>
      </c>
      <c r="AI519" s="368">
        <f t="shared" si="153"/>
        <v>3236.2000000000003</v>
      </c>
      <c r="AJ519" s="368">
        <f t="shared" si="154"/>
        <v>983.9</v>
      </c>
      <c r="AK519" s="368">
        <f t="shared" si="155"/>
        <v>6171</v>
      </c>
      <c r="AL519" s="368">
        <f t="shared" si="156"/>
        <v>3708.4</v>
      </c>
      <c r="AM519" s="371">
        <f t="shared" si="157"/>
        <v>2462.6</v>
      </c>
      <c r="AN519" s="368">
        <f t="shared" si="158"/>
        <v>1950.8999999999996</v>
      </c>
      <c r="AO519" s="368">
        <f t="shared" si="158"/>
        <v>472.19999999999982</v>
      </c>
      <c r="AP519" s="368">
        <f t="shared" si="158"/>
        <v>1478.6999999999998</v>
      </c>
      <c r="AQ519" s="360">
        <f t="shared" si="159"/>
        <v>60.8</v>
      </c>
      <c r="AR519" s="372">
        <f t="shared" si="148"/>
        <v>3769.2000000000003</v>
      </c>
    </row>
    <row r="520" spans="1:44" ht="15.75" x14ac:dyDescent="0.25">
      <c r="A520" s="395"/>
      <c r="B520" s="395" t="s">
        <v>4366</v>
      </c>
      <c r="C520" s="402" t="s">
        <v>3428</v>
      </c>
      <c r="D520" s="362">
        <f t="shared" si="145"/>
        <v>6371.8</v>
      </c>
      <c r="E520" s="367">
        <v>6371.8</v>
      </c>
      <c r="F520" s="371">
        <v>5223</v>
      </c>
      <c r="G520" s="367"/>
      <c r="H520" s="371"/>
      <c r="I520" s="362">
        <f t="shared" si="146"/>
        <v>2959.7999999999997</v>
      </c>
      <c r="J520" s="371">
        <v>2686.8999999999996</v>
      </c>
      <c r="K520" s="371">
        <v>1117.5999999999999</v>
      </c>
      <c r="L520" s="371">
        <v>526.29999999999995</v>
      </c>
      <c r="M520" s="371">
        <v>272.89999999999998</v>
      </c>
      <c r="N520" s="362">
        <f t="shared" si="147"/>
        <v>9331.6</v>
      </c>
      <c r="O520" s="345"/>
      <c r="P520" s="395"/>
      <c r="Q520" s="395" t="s">
        <v>4366</v>
      </c>
      <c r="R520" s="402" t="s">
        <v>3428</v>
      </c>
      <c r="S520" s="371">
        <f t="shared" si="149"/>
        <v>5811.3</v>
      </c>
      <c r="T520" s="371">
        <v>5811.3</v>
      </c>
      <c r="U520" s="371">
        <v>4265.2</v>
      </c>
      <c r="V520" s="371"/>
      <c r="W520" s="371"/>
      <c r="X520" s="371">
        <f t="shared" si="150"/>
        <v>1471</v>
      </c>
      <c r="Y520" s="371">
        <v>1471</v>
      </c>
      <c r="Z520" s="371">
        <v>331.20000000000005</v>
      </c>
      <c r="AA520" s="371">
        <v>401.5</v>
      </c>
      <c r="AB520" s="371"/>
      <c r="AC520" s="371">
        <f t="shared" si="151"/>
        <v>7282.3</v>
      </c>
      <c r="AE520" s="395"/>
      <c r="AF520" s="395" t="s">
        <v>4366</v>
      </c>
      <c r="AG520" s="402" t="s">
        <v>3428</v>
      </c>
      <c r="AH520" s="371">
        <f t="shared" si="152"/>
        <v>7282.3</v>
      </c>
      <c r="AI520" s="368">
        <f t="shared" si="153"/>
        <v>5811.3</v>
      </c>
      <c r="AJ520" s="368">
        <f t="shared" si="154"/>
        <v>1471</v>
      </c>
      <c r="AK520" s="368">
        <f t="shared" si="155"/>
        <v>9331.6</v>
      </c>
      <c r="AL520" s="368">
        <f t="shared" si="156"/>
        <v>6371.8</v>
      </c>
      <c r="AM520" s="371">
        <f t="shared" si="157"/>
        <v>2959.7999999999997</v>
      </c>
      <c r="AN520" s="368">
        <f t="shared" si="158"/>
        <v>2049.3000000000002</v>
      </c>
      <c r="AO520" s="368">
        <f t="shared" si="158"/>
        <v>560.5</v>
      </c>
      <c r="AP520" s="368">
        <f t="shared" si="158"/>
        <v>1488.7999999999997</v>
      </c>
      <c r="AQ520" s="360">
        <f t="shared" si="159"/>
        <v>104.5</v>
      </c>
      <c r="AR520" s="372">
        <f t="shared" si="148"/>
        <v>6476.3</v>
      </c>
    </row>
    <row r="521" spans="1:44" ht="15.75" x14ac:dyDescent="0.25">
      <c r="A521" s="395"/>
      <c r="B521" s="395" t="s">
        <v>4366</v>
      </c>
      <c r="C521" s="402" t="s">
        <v>3429</v>
      </c>
      <c r="D521" s="362">
        <f t="shared" si="145"/>
        <v>6960.5</v>
      </c>
      <c r="E521" s="367">
        <v>6960.5</v>
      </c>
      <c r="F521" s="371">
        <v>5705.5</v>
      </c>
      <c r="G521" s="367"/>
      <c r="H521" s="371"/>
      <c r="I521" s="362">
        <f t="shared" si="146"/>
        <v>3037.4</v>
      </c>
      <c r="J521" s="371">
        <v>2764.5</v>
      </c>
      <c r="K521" s="371">
        <v>1220.9000000000001</v>
      </c>
      <c r="L521" s="371">
        <v>378.3</v>
      </c>
      <c r="M521" s="371">
        <v>272.89999999999998</v>
      </c>
      <c r="N521" s="362">
        <f t="shared" si="147"/>
        <v>9997.9</v>
      </c>
      <c r="O521" s="345"/>
      <c r="P521" s="395"/>
      <c r="Q521" s="395" t="s">
        <v>4366</v>
      </c>
      <c r="R521" s="402" t="s">
        <v>3429</v>
      </c>
      <c r="S521" s="371">
        <f t="shared" si="149"/>
        <v>5621</v>
      </c>
      <c r="T521" s="371">
        <v>5621</v>
      </c>
      <c r="U521" s="371">
        <v>4125.4000000000005</v>
      </c>
      <c r="V521" s="371"/>
      <c r="W521" s="371"/>
      <c r="X521" s="371">
        <f t="shared" si="150"/>
        <v>1649</v>
      </c>
      <c r="Y521" s="371">
        <v>1649</v>
      </c>
      <c r="Z521" s="371">
        <v>320.3</v>
      </c>
      <c r="AA521" s="371">
        <v>352.8</v>
      </c>
      <c r="AB521" s="371"/>
      <c r="AC521" s="371">
        <f t="shared" si="151"/>
        <v>7270</v>
      </c>
      <c r="AE521" s="395"/>
      <c r="AF521" s="395" t="s">
        <v>4366</v>
      </c>
      <c r="AG521" s="402" t="s">
        <v>3429</v>
      </c>
      <c r="AH521" s="371">
        <f t="shared" si="152"/>
        <v>7270</v>
      </c>
      <c r="AI521" s="368">
        <f t="shared" si="153"/>
        <v>5621</v>
      </c>
      <c r="AJ521" s="368">
        <f t="shared" si="154"/>
        <v>1649</v>
      </c>
      <c r="AK521" s="368">
        <f t="shared" si="155"/>
        <v>9997.9</v>
      </c>
      <c r="AL521" s="368">
        <f t="shared" si="156"/>
        <v>6960.5</v>
      </c>
      <c r="AM521" s="371">
        <f t="shared" si="157"/>
        <v>3037.4</v>
      </c>
      <c r="AN521" s="368">
        <f t="shared" si="158"/>
        <v>2727.8999999999996</v>
      </c>
      <c r="AO521" s="368">
        <f t="shared" si="158"/>
        <v>1339.5</v>
      </c>
      <c r="AP521" s="368">
        <f t="shared" si="158"/>
        <v>1388.4</v>
      </c>
      <c r="AQ521" s="360">
        <f t="shared" si="159"/>
        <v>114.1</v>
      </c>
      <c r="AR521" s="372">
        <f t="shared" si="148"/>
        <v>7074.6</v>
      </c>
    </row>
    <row r="522" spans="1:44" ht="31.5" x14ac:dyDescent="0.25">
      <c r="A522" s="395"/>
      <c r="B522" s="395" t="s">
        <v>4366</v>
      </c>
      <c r="C522" s="402" t="s">
        <v>3430</v>
      </c>
      <c r="D522" s="362">
        <f t="shared" si="145"/>
        <v>5986.8</v>
      </c>
      <c r="E522" s="367">
        <v>5986.8</v>
      </c>
      <c r="F522" s="371">
        <v>4907.3</v>
      </c>
      <c r="G522" s="367"/>
      <c r="H522" s="371"/>
      <c r="I522" s="362">
        <f t="shared" si="146"/>
        <v>3078.5</v>
      </c>
      <c r="J522" s="371">
        <v>2900.3</v>
      </c>
      <c r="K522" s="371">
        <v>1050</v>
      </c>
      <c r="L522" s="371">
        <v>229</v>
      </c>
      <c r="M522" s="371">
        <v>178.2</v>
      </c>
      <c r="N522" s="362">
        <f t="shared" si="147"/>
        <v>9065.2999999999993</v>
      </c>
      <c r="O522" s="345"/>
      <c r="P522" s="395"/>
      <c r="Q522" s="395" t="s">
        <v>4366</v>
      </c>
      <c r="R522" s="402" t="s">
        <v>3430</v>
      </c>
      <c r="S522" s="371">
        <f t="shared" si="149"/>
        <v>4622.7</v>
      </c>
      <c r="T522" s="371">
        <v>4622.7</v>
      </c>
      <c r="U522" s="371">
        <v>3392.9</v>
      </c>
      <c r="V522" s="371"/>
      <c r="W522" s="371"/>
      <c r="X522" s="371">
        <f t="shared" si="150"/>
        <v>945.2</v>
      </c>
      <c r="Y522" s="371">
        <v>945.2</v>
      </c>
      <c r="Z522" s="371">
        <v>263.5</v>
      </c>
      <c r="AA522" s="371">
        <v>193.4</v>
      </c>
      <c r="AB522" s="371"/>
      <c r="AC522" s="371">
        <f t="shared" si="151"/>
        <v>5567.9</v>
      </c>
      <c r="AE522" s="395"/>
      <c r="AF522" s="395" t="s">
        <v>4366</v>
      </c>
      <c r="AG522" s="402" t="s">
        <v>3430</v>
      </c>
      <c r="AH522" s="371">
        <f t="shared" si="152"/>
        <v>5567.9</v>
      </c>
      <c r="AI522" s="368">
        <f t="shared" si="153"/>
        <v>4622.7</v>
      </c>
      <c r="AJ522" s="368">
        <f t="shared" si="154"/>
        <v>945.2</v>
      </c>
      <c r="AK522" s="368">
        <f t="shared" si="155"/>
        <v>9065.2999999999993</v>
      </c>
      <c r="AL522" s="368">
        <f t="shared" si="156"/>
        <v>5986.8</v>
      </c>
      <c r="AM522" s="371">
        <f t="shared" si="157"/>
        <v>3078.5</v>
      </c>
      <c r="AN522" s="368">
        <f t="shared" si="158"/>
        <v>3497.3999999999996</v>
      </c>
      <c r="AO522" s="368">
        <f t="shared" si="158"/>
        <v>1364.1000000000004</v>
      </c>
      <c r="AP522" s="368">
        <f t="shared" si="158"/>
        <v>2133.3000000000002</v>
      </c>
      <c r="AQ522" s="360">
        <f t="shared" si="159"/>
        <v>98.1</v>
      </c>
      <c r="AR522" s="372">
        <f t="shared" si="148"/>
        <v>6084.9000000000005</v>
      </c>
    </row>
    <row r="523" spans="1:44" ht="31.5" x14ac:dyDescent="0.25">
      <c r="A523" s="395"/>
      <c r="B523" s="395" t="s">
        <v>4366</v>
      </c>
      <c r="C523" s="402" t="s">
        <v>3431</v>
      </c>
      <c r="D523" s="362">
        <f t="shared" si="145"/>
        <v>1860</v>
      </c>
      <c r="E523" s="367">
        <v>1860</v>
      </c>
      <c r="F523" s="371">
        <v>1524.7</v>
      </c>
      <c r="G523" s="367"/>
      <c r="H523" s="371"/>
      <c r="I523" s="362">
        <f t="shared" si="146"/>
        <v>863</v>
      </c>
      <c r="J523" s="371">
        <v>800</v>
      </c>
      <c r="K523" s="371">
        <v>326.2</v>
      </c>
      <c r="L523" s="371">
        <v>129</v>
      </c>
      <c r="M523" s="371">
        <v>63</v>
      </c>
      <c r="N523" s="362">
        <f t="shared" si="147"/>
        <v>2723</v>
      </c>
      <c r="O523" s="345"/>
      <c r="P523" s="395"/>
      <c r="Q523" s="395" t="s">
        <v>4366</v>
      </c>
      <c r="R523" s="402" t="s">
        <v>3431</v>
      </c>
      <c r="S523" s="371">
        <f t="shared" si="149"/>
        <v>1729</v>
      </c>
      <c r="T523" s="371">
        <v>1729</v>
      </c>
      <c r="U523" s="371">
        <v>1269.0999999999999</v>
      </c>
      <c r="V523" s="371"/>
      <c r="W523" s="371"/>
      <c r="X523" s="371">
        <f t="shared" si="150"/>
        <v>525.19999999999993</v>
      </c>
      <c r="Y523" s="371">
        <v>525.19999999999993</v>
      </c>
      <c r="Z523" s="371">
        <v>98.600000000000009</v>
      </c>
      <c r="AA523" s="371">
        <v>122.6</v>
      </c>
      <c r="AB523" s="371"/>
      <c r="AC523" s="371">
        <f t="shared" si="151"/>
        <v>2254.1999999999998</v>
      </c>
      <c r="AE523" s="395"/>
      <c r="AF523" s="395" t="s">
        <v>4366</v>
      </c>
      <c r="AG523" s="402" t="s">
        <v>3431</v>
      </c>
      <c r="AH523" s="371">
        <f t="shared" si="152"/>
        <v>2254.1999999999998</v>
      </c>
      <c r="AI523" s="368">
        <f t="shared" si="153"/>
        <v>1729</v>
      </c>
      <c r="AJ523" s="368">
        <f t="shared" si="154"/>
        <v>525.19999999999993</v>
      </c>
      <c r="AK523" s="368">
        <f t="shared" si="155"/>
        <v>2723</v>
      </c>
      <c r="AL523" s="368">
        <f t="shared" si="156"/>
        <v>1860</v>
      </c>
      <c r="AM523" s="371">
        <f t="shared" si="157"/>
        <v>863</v>
      </c>
      <c r="AN523" s="368">
        <f t="shared" si="158"/>
        <v>468.80000000000018</v>
      </c>
      <c r="AO523" s="368">
        <f t="shared" si="158"/>
        <v>131</v>
      </c>
      <c r="AP523" s="368">
        <f t="shared" si="158"/>
        <v>337.80000000000007</v>
      </c>
      <c r="AQ523" s="360">
        <f t="shared" si="159"/>
        <v>30.5</v>
      </c>
      <c r="AR523" s="372">
        <f t="shared" si="148"/>
        <v>1890.5</v>
      </c>
    </row>
    <row r="524" spans="1:44" ht="31.5" x14ac:dyDescent="0.25">
      <c r="A524" s="395"/>
      <c r="B524" s="395" t="s">
        <v>4366</v>
      </c>
      <c r="C524" s="402" t="s">
        <v>3432</v>
      </c>
      <c r="D524" s="362">
        <f t="shared" si="145"/>
        <v>2619.4</v>
      </c>
      <c r="E524" s="367">
        <v>2619.4</v>
      </c>
      <c r="F524" s="371">
        <v>2147.1999999999998</v>
      </c>
      <c r="G524" s="367"/>
      <c r="H524" s="371"/>
      <c r="I524" s="362">
        <f t="shared" si="146"/>
        <v>1350.5</v>
      </c>
      <c r="J524" s="371">
        <v>1346.7</v>
      </c>
      <c r="K524" s="371">
        <v>459.4</v>
      </c>
      <c r="L524" s="371">
        <v>245.9</v>
      </c>
      <c r="M524" s="371">
        <v>3.8</v>
      </c>
      <c r="N524" s="362">
        <f t="shared" si="147"/>
        <v>3969.9</v>
      </c>
      <c r="O524" s="345"/>
      <c r="P524" s="395"/>
      <c r="Q524" s="395" t="s">
        <v>4366</v>
      </c>
      <c r="R524" s="402" t="s">
        <v>3432</v>
      </c>
      <c r="S524" s="371">
        <f t="shared" si="149"/>
        <v>2110.8000000000002</v>
      </c>
      <c r="T524" s="371">
        <v>2110.8000000000002</v>
      </c>
      <c r="U524" s="371">
        <v>1549.2</v>
      </c>
      <c r="V524" s="371"/>
      <c r="W524" s="371"/>
      <c r="X524" s="371">
        <f t="shared" si="150"/>
        <v>704.6</v>
      </c>
      <c r="Y524" s="371">
        <v>704.6</v>
      </c>
      <c r="Z524" s="371">
        <v>120.3</v>
      </c>
      <c r="AA524" s="371">
        <v>217.6</v>
      </c>
      <c r="AB524" s="371"/>
      <c r="AC524" s="371">
        <f t="shared" si="151"/>
        <v>2815.4</v>
      </c>
      <c r="AE524" s="395"/>
      <c r="AF524" s="395" t="s">
        <v>4366</v>
      </c>
      <c r="AG524" s="402" t="s">
        <v>3432</v>
      </c>
      <c r="AH524" s="371">
        <f t="shared" si="152"/>
        <v>2815.4</v>
      </c>
      <c r="AI524" s="368">
        <f t="shared" si="153"/>
        <v>2110.8000000000002</v>
      </c>
      <c r="AJ524" s="368">
        <f t="shared" si="154"/>
        <v>704.6</v>
      </c>
      <c r="AK524" s="368">
        <f t="shared" si="155"/>
        <v>3969.9</v>
      </c>
      <c r="AL524" s="368">
        <f t="shared" si="156"/>
        <v>2619.4</v>
      </c>
      <c r="AM524" s="371">
        <f t="shared" si="157"/>
        <v>1350.5</v>
      </c>
      <c r="AN524" s="368">
        <f t="shared" si="158"/>
        <v>1154.5</v>
      </c>
      <c r="AO524" s="368">
        <f t="shared" si="158"/>
        <v>508.59999999999991</v>
      </c>
      <c r="AP524" s="368">
        <f t="shared" si="158"/>
        <v>645.9</v>
      </c>
      <c r="AQ524" s="360">
        <f t="shared" si="159"/>
        <v>42.9</v>
      </c>
      <c r="AR524" s="372">
        <f t="shared" si="148"/>
        <v>2662.3</v>
      </c>
    </row>
    <row r="525" spans="1:44" ht="31.5" x14ac:dyDescent="0.25">
      <c r="A525" s="395"/>
      <c r="B525" s="395" t="s">
        <v>4366</v>
      </c>
      <c r="C525" s="402" t="s">
        <v>3433</v>
      </c>
      <c r="D525" s="362">
        <f t="shared" si="145"/>
        <v>2544.1</v>
      </c>
      <c r="E525" s="367">
        <v>2544.1</v>
      </c>
      <c r="F525" s="371">
        <v>2085.4</v>
      </c>
      <c r="G525" s="367"/>
      <c r="H525" s="371"/>
      <c r="I525" s="362">
        <f t="shared" si="146"/>
        <v>1586.8</v>
      </c>
      <c r="J525" s="371">
        <v>1538</v>
      </c>
      <c r="K525" s="371">
        <v>446.2</v>
      </c>
      <c r="L525" s="371">
        <v>214.3</v>
      </c>
      <c r="M525" s="371">
        <v>48.8</v>
      </c>
      <c r="N525" s="362">
        <f t="shared" si="147"/>
        <v>4130.8999999999996</v>
      </c>
      <c r="O525" s="345"/>
      <c r="P525" s="395"/>
      <c r="Q525" s="395" t="s">
        <v>4366</v>
      </c>
      <c r="R525" s="402" t="s">
        <v>3433</v>
      </c>
      <c r="S525" s="371">
        <f t="shared" si="149"/>
        <v>2861.6</v>
      </c>
      <c r="T525" s="371">
        <v>2861.6</v>
      </c>
      <c r="U525" s="371">
        <v>2100.1999999999998</v>
      </c>
      <c r="V525" s="371"/>
      <c r="W525" s="371"/>
      <c r="X525" s="371">
        <f t="shared" si="150"/>
        <v>844.5</v>
      </c>
      <c r="Y525" s="371">
        <v>844.5</v>
      </c>
      <c r="Z525" s="371">
        <v>163</v>
      </c>
      <c r="AA525" s="371">
        <v>199.6</v>
      </c>
      <c r="AB525" s="371"/>
      <c r="AC525" s="371">
        <f t="shared" si="151"/>
        <v>3706.1</v>
      </c>
      <c r="AE525" s="395"/>
      <c r="AF525" s="395" t="s">
        <v>4366</v>
      </c>
      <c r="AG525" s="402" t="s">
        <v>3433</v>
      </c>
      <c r="AH525" s="371">
        <f t="shared" si="152"/>
        <v>3706.1</v>
      </c>
      <c r="AI525" s="368">
        <f t="shared" si="153"/>
        <v>2861.6</v>
      </c>
      <c r="AJ525" s="368">
        <f t="shared" si="154"/>
        <v>844.5</v>
      </c>
      <c r="AK525" s="368">
        <f t="shared" si="155"/>
        <v>4130.8999999999996</v>
      </c>
      <c r="AL525" s="368">
        <f t="shared" si="156"/>
        <v>2544.1</v>
      </c>
      <c r="AM525" s="371">
        <f t="shared" si="157"/>
        <v>1586.8</v>
      </c>
      <c r="AN525" s="368">
        <f t="shared" si="158"/>
        <v>424.79999999999973</v>
      </c>
      <c r="AO525" s="368">
        <f t="shared" si="158"/>
        <v>-317.5</v>
      </c>
      <c r="AP525" s="368">
        <f t="shared" si="158"/>
        <v>742.3</v>
      </c>
      <c r="AQ525" s="360">
        <f t="shared" si="159"/>
        <v>41.7</v>
      </c>
      <c r="AR525" s="372">
        <f t="shared" si="148"/>
        <v>2585.7999999999997</v>
      </c>
    </row>
    <row r="526" spans="1:44" ht="31.5" x14ac:dyDescent="0.25">
      <c r="A526" s="395"/>
      <c r="B526" s="395" t="s">
        <v>4366</v>
      </c>
      <c r="C526" s="402" t="s">
        <v>3434</v>
      </c>
      <c r="D526" s="362">
        <f t="shared" si="145"/>
        <v>1508.3</v>
      </c>
      <c r="E526" s="367">
        <v>1508.3</v>
      </c>
      <c r="F526" s="371">
        <v>1236.3</v>
      </c>
      <c r="G526" s="367"/>
      <c r="H526" s="371"/>
      <c r="I526" s="362">
        <f t="shared" si="146"/>
        <v>618.49999999999989</v>
      </c>
      <c r="J526" s="371">
        <v>614.69999999999993</v>
      </c>
      <c r="K526" s="371">
        <v>264.5</v>
      </c>
      <c r="L526" s="371">
        <v>109.4</v>
      </c>
      <c r="M526" s="371">
        <v>3.8</v>
      </c>
      <c r="N526" s="362">
        <f t="shared" si="147"/>
        <v>2126.7999999999997</v>
      </c>
      <c r="O526" s="345"/>
      <c r="P526" s="395"/>
      <c r="Q526" s="395" t="s">
        <v>4366</v>
      </c>
      <c r="R526" s="402" t="s">
        <v>3434</v>
      </c>
      <c r="S526" s="371">
        <f t="shared" si="149"/>
        <v>1367.5</v>
      </c>
      <c r="T526" s="371">
        <v>1367.5</v>
      </c>
      <c r="U526" s="371">
        <v>1003.5999999999999</v>
      </c>
      <c r="V526" s="371"/>
      <c r="W526" s="371"/>
      <c r="X526" s="371">
        <f t="shared" si="150"/>
        <v>412.1</v>
      </c>
      <c r="Y526" s="371">
        <v>412.1</v>
      </c>
      <c r="Z526" s="371">
        <v>77.899999999999991</v>
      </c>
      <c r="AA526" s="371">
        <v>71.599999999999994</v>
      </c>
      <c r="AB526" s="371"/>
      <c r="AC526" s="371">
        <f t="shared" si="151"/>
        <v>1779.6</v>
      </c>
      <c r="AE526" s="395"/>
      <c r="AF526" s="395" t="s">
        <v>4366</v>
      </c>
      <c r="AG526" s="402" t="s">
        <v>3434</v>
      </c>
      <c r="AH526" s="371">
        <f t="shared" si="152"/>
        <v>1779.6</v>
      </c>
      <c r="AI526" s="368">
        <f t="shared" si="153"/>
        <v>1367.5</v>
      </c>
      <c r="AJ526" s="368">
        <f t="shared" si="154"/>
        <v>412.1</v>
      </c>
      <c r="AK526" s="368">
        <f t="shared" si="155"/>
        <v>2126.7999999999997</v>
      </c>
      <c r="AL526" s="368">
        <f t="shared" si="156"/>
        <v>1508.3</v>
      </c>
      <c r="AM526" s="371">
        <f t="shared" si="157"/>
        <v>618.49999999999989</v>
      </c>
      <c r="AN526" s="368">
        <f t="shared" si="158"/>
        <v>347.19999999999982</v>
      </c>
      <c r="AO526" s="368">
        <f t="shared" si="158"/>
        <v>140.79999999999995</v>
      </c>
      <c r="AP526" s="368">
        <f t="shared" si="158"/>
        <v>206.39999999999986</v>
      </c>
      <c r="AQ526" s="360">
        <f t="shared" si="159"/>
        <v>24.7</v>
      </c>
      <c r="AR526" s="372">
        <f t="shared" si="148"/>
        <v>1533</v>
      </c>
    </row>
    <row r="527" spans="1:44" ht="31.5" x14ac:dyDescent="0.25">
      <c r="A527" s="395"/>
      <c r="B527" s="395" t="s">
        <v>4366</v>
      </c>
      <c r="C527" s="402" t="s">
        <v>3435</v>
      </c>
      <c r="D527" s="362">
        <f t="shared" si="145"/>
        <v>1550.2</v>
      </c>
      <c r="E527" s="367">
        <v>1550.2</v>
      </c>
      <c r="F527" s="371">
        <v>1270.7</v>
      </c>
      <c r="G527" s="367"/>
      <c r="H527" s="371"/>
      <c r="I527" s="362">
        <f t="shared" si="146"/>
        <v>664.39999999999986</v>
      </c>
      <c r="J527" s="371">
        <v>660.59999999999991</v>
      </c>
      <c r="K527" s="371">
        <v>271.8</v>
      </c>
      <c r="L527" s="371">
        <v>125.8</v>
      </c>
      <c r="M527" s="371">
        <v>3.8</v>
      </c>
      <c r="N527" s="362">
        <f t="shared" si="147"/>
        <v>2214.6</v>
      </c>
      <c r="O527" s="345"/>
      <c r="P527" s="395"/>
      <c r="Q527" s="395" t="s">
        <v>4366</v>
      </c>
      <c r="R527" s="402" t="s">
        <v>3435</v>
      </c>
      <c r="S527" s="371">
        <f t="shared" si="149"/>
        <v>1473.3999999999999</v>
      </c>
      <c r="T527" s="371">
        <v>1473.3999999999999</v>
      </c>
      <c r="U527" s="371">
        <v>1081.4000000000001</v>
      </c>
      <c r="V527" s="371"/>
      <c r="W527" s="371"/>
      <c r="X527" s="371">
        <f t="shared" si="150"/>
        <v>482.80000000000007</v>
      </c>
      <c r="Y527" s="371">
        <v>482.80000000000007</v>
      </c>
      <c r="Z527" s="371">
        <v>84</v>
      </c>
      <c r="AA527" s="371">
        <v>121.8</v>
      </c>
      <c r="AB527" s="371"/>
      <c r="AC527" s="371">
        <f t="shared" si="151"/>
        <v>1956.1999999999998</v>
      </c>
      <c r="AE527" s="395"/>
      <c r="AF527" s="395" t="s">
        <v>4366</v>
      </c>
      <c r="AG527" s="402" t="s">
        <v>3435</v>
      </c>
      <c r="AH527" s="371">
        <f t="shared" si="152"/>
        <v>1956.1999999999998</v>
      </c>
      <c r="AI527" s="368">
        <f t="shared" si="153"/>
        <v>1473.3999999999999</v>
      </c>
      <c r="AJ527" s="368">
        <f t="shared" si="154"/>
        <v>482.80000000000007</v>
      </c>
      <c r="AK527" s="368">
        <f t="shared" si="155"/>
        <v>2214.6</v>
      </c>
      <c r="AL527" s="368">
        <f t="shared" si="156"/>
        <v>1550.2</v>
      </c>
      <c r="AM527" s="371">
        <f t="shared" si="157"/>
        <v>664.39999999999986</v>
      </c>
      <c r="AN527" s="368">
        <f t="shared" si="158"/>
        <v>258.40000000000009</v>
      </c>
      <c r="AO527" s="368">
        <f t="shared" si="158"/>
        <v>76.800000000000182</v>
      </c>
      <c r="AP527" s="368">
        <f t="shared" si="158"/>
        <v>181.5999999999998</v>
      </c>
      <c r="AQ527" s="360">
        <f t="shared" si="159"/>
        <v>25.4</v>
      </c>
      <c r="AR527" s="372">
        <f t="shared" si="148"/>
        <v>1575.6000000000001</v>
      </c>
    </row>
    <row r="528" spans="1:44" ht="31.5" x14ac:dyDescent="0.25">
      <c r="A528" s="395"/>
      <c r="B528" s="395" t="s">
        <v>4366</v>
      </c>
      <c r="C528" s="402" t="s">
        <v>3436</v>
      </c>
      <c r="D528" s="362">
        <f t="shared" si="145"/>
        <v>5145.3999999999996</v>
      </c>
      <c r="E528" s="367">
        <v>5145.3999999999996</v>
      </c>
      <c r="F528" s="371">
        <v>4217.7</v>
      </c>
      <c r="G528" s="367"/>
      <c r="H528" s="371"/>
      <c r="I528" s="362">
        <f t="shared" si="146"/>
        <v>2163.3000000000002</v>
      </c>
      <c r="J528" s="371">
        <v>1981.4</v>
      </c>
      <c r="K528" s="371">
        <v>902.5</v>
      </c>
      <c r="L528" s="371">
        <v>228.3</v>
      </c>
      <c r="M528" s="371">
        <v>181.9</v>
      </c>
      <c r="N528" s="362">
        <f t="shared" si="147"/>
        <v>7308.7</v>
      </c>
      <c r="O528" s="345"/>
      <c r="P528" s="395"/>
      <c r="Q528" s="395" t="s">
        <v>4366</v>
      </c>
      <c r="R528" s="402" t="s">
        <v>3436</v>
      </c>
      <c r="S528" s="371">
        <f t="shared" si="149"/>
        <v>3741.2000000000003</v>
      </c>
      <c r="T528" s="371">
        <v>3741.2000000000003</v>
      </c>
      <c r="U528" s="371">
        <v>2745.9</v>
      </c>
      <c r="V528" s="371"/>
      <c r="W528" s="371"/>
      <c r="X528" s="371">
        <f t="shared" si="150"/>
        <v>832.7</v>
      </c>
      <c r="Y528" s="371">
        <v>832.7</v>
      </c>
      <c r="Z528" s="371">
        <v>213.2</v>
      </c>
      <c r="AA528" s="371">
        <v>142.1</v>
      </c>
      <c r="AB528" s="371"/>
      <c r="AC528" s="371">
        <f t="shared" si="151"/>
        <v>4573.9000000000005</v>
      </c>
      <c r="AE528" s="395"/>
      <c r="AF528" s="395" t="s">
        <v>4366</v>
      </c>
      <c r="AG528" s="402" t="s">
        <v>3436</v>
      </c>
      <c r="AH528" s="371">
        <f t="shared" si="152"/>
        <v>4573.9000000000005</v>
      </c>
      <c r="AI528" s="368">
        <f t="shared" si="153"/>
        <v>3741.2000000000003</v>
      </c>
      <c r="AJ528" s="368">
        <f t="shared" si="154"/>
        <v>832.7</v>
      </c>
      <c r="AK528" s="368">
        <f t="shared" si="155"/>
        <v>7308.7</v>
      </c>
      <c r="AL528" s="368">
        <f t="shared" si="156"/>
        <v>5145.3999999999996</v>
      </c>
      <c r="AM528" s="371">
        <f t="shared" si="157"/>
        <v>2163.3000000000002</v>
      </c>
      <c r="AN528" s="368">
        <f t="shared" si="158"/>
        <v>2734.7999999999993</v>
      </c>
      <c r="AO528" s="368">
        <f t="shared" si="158"/>
        <v>1404.1999999999994</v>
      </c>
      <c r="AP528" s="368">
        <f t="shared" si="158"/>
        <v>1330.6000000000001</v>
      </c>
      <c r="AQ528" s="360">
        <f t="shared" si="159"/>
        <v>84.4</v>
      </c>
      <c r="AR528" s="372">
        <f t="shared" si="148"/>
        <v>5229.7999999999993</v>
      </c>
    </row>
    <row r="529" spans="1:44" ht="31.5" x14ac:dyDescent="0.25">
      <c r="A529" s="395"/>
      <c r="B529" s="395" t="s">
        <v>4366</v>
      </c>
      <c r="C529" s="402" t="s">
        <v>3437</v>
      </c>
      <c r="D529" s="362">
        <f t="shared" si="145"/>
        <v>2079</v>
      </c>
      <c r="E529" s="367">
        <v>2079</v>
      </c>
      <c r="F529" s="371">
        <v>1704.1</v>
      </c>
      <c r="G529" s="367"/>
      <c r="H529" s="371"/>
      <c r="I529" s="362">
        <f t="shared" si="146"/>
        <v>1000.6999999999999</v>
      </c>
      <c r="J529" s="371">
        <v>808.3</v>
      </c>
      <c r="K529" s="371">
        <v>364.6</v>
      </c>
      <c r="L529" s="371">
        <v>100.5</v>
      </c>
      <c r="M529" s="371">
        <v>192.4</v>
      </c>
      <c r="N529" s="362">
        <f t="shared" si="147"/>
        <v>3079.7</v>
      </c>
      <c r="O529" s="345"/>
      <c r="P529" s="395"/>
      <c r="Q529" s="395" t="s">
        <v>4366</v>
      </c>
      <c r="R529" s="402" t="s">
        <v>3437</v>
      </c>
      <c r="S529" s="371">
        <f t="shared" si="149"/>
        <v>1578.3999999999999</v>
      </c>
      <c r="T529" s="371">
        <v>1578.3999999999999</v>
      </c>
      <c r="U529" s="371">
        <v>1158.5</v>
      </c>
      <c r="V529" s="371"/>
      <c r="W529" s="371"/>
      <c r="X529" s="371">
        <f t="shared" si="150"/>
        <v>329.29999999999995</v>
      </c>
      <c r="Y529" s="371">
        <v>329.29999999999995</v>
      </c>
      <c r="Z529" s="371">
        <v>89.899999999999991</v>
      </c>
      <c r="AA529" s="371">
        <v>59.4</v>
      </c>
      <c r="AB529" s="371"/>
      <c r="AC529" s="371">
        <f t="shared" si="151"/>
        <v>1907.6999999999998</v>
      </c>
      <c r="AE529" s="395"/>
      <c r="AF529" s="395" t="s">
        <v>4366</v>
      </c>
      <c r="AG529" s="402" t="s">
        <v>3437</v>
      </c>
      <c r="AH529" s="371">
        <f t="shared" si="152"/>
        <v>1907.6999999999998</v>
      </c>
      <c r="AI529" s="368">
        <f t="shared" si="153"/>
        <v>1578.3999999999999</v>
      </c>
      <c r="AJ529" s="368">
        <f t="shared" si="154"/>
        <v>329.29999999999995</v>
      </c>
      <c r="AK529" s="368">
        <f t="shared" si="155"/>
        <v>3079.7</v>
      </c>
      <c r="AL529" s="368">
        <f t="shared" si="156"/>
        <v>2079</v>
      </c>
      <c r="AM529" s="371">
        <f t="shared" si="157"/>
        <v>1000.6999999999999</v>
      </c>
      <c r="AN529" s="368">
        <f t="shared" si="158"/>
        <v>1172</v>
      </c>
      <c r="AO529" s="368">
        <f t="shared" si="158"/>
        <v>500.60000000000014</v>
      </c>
      <c r="AP529" s="368">
        <f t="shared" si="158"/>
        <v>671.4</v>
      </c>
      <c r="AQ529" s="360">
        <f t="shared" si="159"/>
        <v>34.1</v>
      </c>
      <c r="AR529" s="372">
        <f t="shared" si="148"/>
        <v>2113.1</v>
      </c>
    </row>
    <row r="530" spans="1:44" ht="31.5" x14ac:dyDescent="0.25">
      <c r="A530" s="395"/>
      <c r="B530" s="395" t="s">
        <v>4366</v>
      </c>
      <c r="C530" s="402" t="s">
        <v>3438</v>
      </c>
      <c r="D530" s="362">
        <f t="shared" si="145"/>
        <v>4820.8</v>
      </c>
      <c r="E530" s="367">
        <v>4820.8</v>
      </c>
      <c r="F530" s="371">
        <v>3951.6</v>
      </c>
      <c r="G530" s="367"/>
      <c r="H530" s="371"/>
      <c r="I530" s="362">
        <f t="shared" si="146"/>
        <v>2070.5</v>
      </c>
      <c r="J530" s="371">
        <v>1843.6999999999998</v>
      </c>
      <c r="K530" s="371">
        <v>845.5</v>
      </c>
      <c r="L530" s="371">
        <v>595</v>
      </c>
      <c r="M530" s="371">
        <v>226.8</v>
      </c>
      <c r="N530" s="362">
        <f t="shared" si="147"/>
        <v>6891.3</v>
      </c>
      <c r="O530" s="345"/>
      <c r="P530" s="395"/>
      <c r="Q530" s="395" t="s">
        <v>4366</v>
      </c>
      <c r="R530" s="402" t="s">
        <v>3438</v>
      </c>
      <c r="S530" s="371">
        <f t="shared" si="149"/>
        <v>3758.1</v>
      </c>
      <c r="T530" s="371">
        <v>3758.1</v>
      </c>
      <c r="U530" s="371">
        <v>2758.2000000000003</v>
      </c>
      <c r="V530" s="371"/>
      <c r="W530" s="371"/>
      <c r="X530" s="371">
        <f t="shared" si="150"/>
        <v>946.30000000000007</v>
      </c>
      <c r="Y530" s="371">
        <v>946.30000000000007</v>
      </c>
      <c r="Z530" s="371">
        <v>214.10000000000002</v>
      </c>
      <c r="AA530" s="371">
        <v>233.6</v>
      </c>
      <c r="AB530" s="371"/>
      <c r="AC530" s="371">
        <f t="shared" si="151"/>
        <v>4704.3999999999996</v>
      </c>
      <c r="AE530" s="395"/>
      <c r="AF530" s="395" t="s">
        <v>4366</v>
      </c>
      <c r="AG530" s="402" t="s">
        <v>3438</v>
      </c>
      <c r="AH530" s="371">
        <f t="shared" si="152"/>
        <v>4704.3999999999996</v>
      </c>
      <c r="AI530" s="368">
        <f t="shared" si="153"/>
        <v>3758.1</v>
      </c>
      <c r="AJ530" s="368">
        <f t="shared" si="154"/>
        <v>946.30000000000007</v>
      </c>
      <c r="AK530" s="368">
        <f t="shared" si="155"/>
        <v>6891.3</v>
      </c>
      <c r="AL530" s="368">
        <f t="shared" si="156"/>
        <v>4820.8</v>
      </c>
      <c r="AM530" s="371">
        <f t="shared" si="157"/>
        <v>2070.5</v>
      </c>
      <c r="AN530" s="368">
        <f t="shared" si="158"/>
        <v>2186.9000000000005</v>
      </c>
      <c r="AO530" s="368">
        <f t="shared" si="158"/>
        <v>1062.7000000000003</v>
      </c>
      <c r="AP530" s="368">
        <f t="shared" si="158"/>
        <v>1124.1999999999998</v>
      </c>
      <c r="AQ530" s="360">
        <f t="shared" si="159"/>
        <v>79</v>
      </c>
      <c r="AR530" s="372">
        <f t="shared" si="148"/>
        <v>4899.8</v>
      </c>
    </row>
    <row r="531" spans="1:44" ht="31.5" x14ac:dyDescent="0.25">
      <c r="A531" s="395"/>
      <c r="B531" s="395" t="s">
        <v>4366</v>
      </c>
      <c r="C531" s="402" t="s">
        <v>3439</v>
      </c>
      <c r="D531" s="362">
        <f t="shared" si="145"/>
        <v>1648.1</v>
      </c>
      <c r="E531" s="367">
        <v>1648.1</v>
      </c>
      <c r="F531" s="371">
        <v>1351</v>
      </c>
      <c r="G531" s="367"/>
      <c r="H531" s="371"/>
      <c r="I531" s="362">
        <f t="shared" si="146"/>
        <v>838.2</v>
      </c>
      <c r="J531" s="371">
        <v>645.9</v>
      </c>
      <c r="K531" s="371">
        <v>289</v>
      </c>
      <c r="L531" s="371">
        <v>169.7</v>
      </c>
      <c r="M531" s="371">
        <v>192.3</v>
      </c>
      <c r="N531" s="362">
        <f t="shared" si="147"/>
        <v>2486.3000000000002</v>
      </c>
      <c r="O531" s="345"/>
      <c r="P531" s="395"/>
      <c r="Q531" s="395" t="s">
        <v>4366</v>
      </c>
      <c r="R531" s="402" t="s">
        <v>3439</v>
      </c>
      <c r="S531" s="371">
        <f t="shared" si="149"/>
        <v>1822.6</v>
      </c>
      <c r="T531" s="371">
        <v>1822.6</v>
      </c>
      <c r="U531" s="371">
        <v>1337.7</v>
      </c>
      <c r="V531" s="371"/>
      <c r="W531" s="371"/>
      <c r="X531" s="371">
        <f t="shared" si="150"/>
        <v>294.5</v>
      </c>
      <c r="Y531" s="371">
        <v>294.5</v>
      </c>
      <c r="Z531" s="371">
        <v>103.8</v>
      </c>
      <c r="AA531" s="371">
        <v>6.8</v>
      </c>
      <c r="AB531" s="371"/>
      <c r="AC531" s="371">
        <f t="shared" si="151"/>
        <v>2117.1</v>
      </c>
      <c r="AE531" s="395"/>
      <c r="AF531" s="395" t="s">
        <v>4366</v>
      </c>
      <c r="AG531" s="402" t="s">
        <v>3439</v>
      </c>
      <c r="AH531" s="371">
        <f t="shared" si="152"/>
        <v>2117.1</v>
      </c>
      <c r="AI531" s="368">
        <f t="shared" si="153"/>
        <v>1822.6</v>
      </c>
      <c r="AJ531" s="368">
        <f t="shared" si="154"/>
        <v>294.5</v>
      </c>
      <c r="AK531" s="368">
        <f t="shared" si="155"/>
        <v>2486.3000000000002</v>
      </c>
      <c r="AL531" s="368">
        <f t="shared" si="156"/>
        <v>1648.1</v>
      </c>
      <c r="AM531" s="371">
        <f t="shared" si="157"/>
        <v>838.2</v>
      </c>
      <c r="AN531" s="368">
        <f t="shared" si="158"/>
        <v>369.20000000000027</v>
      </c>
      <c r="AO531" s="368">
        <f t="shared" si="158"/>
        <v>-174.5</v>
      </c>
      <c r="AP531" s="368">
        <f t="shared" si="158"/>
        <v>543.70000000000005</v>
      </c>
      <c r="AQ531" s="360">
        <f t="shared" si="159"/>
        <v>27</v>
      </c>
      <c r="AR531" s="372">
        <f t="shared" si="148"/>
        <v>1675.1</v>
      </c>
    </row>
    <row r="532" spans="1:44" ht="31.5" x14ac:dyDescent="0.25">
      <c r="A532" s="395"/>
      <c r="B532" s="395" t="s">
        <v>4366</v>
      </c>
      <c r="C532" s="402" t="s">
        <v>3440</v>
      </c>
      <c r="D532" s="362">
        <f t="shared" si="145"/>
        <v>2694</v>
      </c>
      <c r="E532" s="367">
        <v>2694</v>
      </c>
      <c r="F532" s="371">
        <v>2208.3000000000002</v>
      </c>
      <c r="G532" s="367"/>
      <c r="H532" s="371"/>
      <c r="I532" s="362">
        <f t="shared" si="146"/>
        <v>1184.5</v>
      </c>
      <c r="J532" s="371">
        <v>1006.3</v>
      </c>
      <c r="K532" s="371">
        <v>472.5</v>
      </c>
      <c r="L532" s="371"/>
      <c r="M532" s="371">
        <v>178.2</v>
      </c>
      <c r="N532" s="362">
        <f t="shared" si="147"/>
        <v>3878.5</v>
      </c>
      <c r="O532" s="345"/>
      <c r="P532" s="395"/>
      <c r="Q532" s="395" t="s">
        <v>4366</v>
      </c>
      <c r="R532" s="402" t="s">
        <v>3440</v>
      </c>
      <c r="S532" s="371">
        <f t="shared" si="149"/>
        <v>2795.9</v>
      </c>
      <c r="T532" s="371">
        <v>2795.9</v>
      </c>
      <c r="U532" s="371">
        <v>2052</v>
      </c>
      <c r="V532" s="371"/>
      <c r="W532" s="371"/>
      <c r="X532" s="371">
        <f t="shared" si="150"/>
        <v>506.59999999999997</v>
      </c>
      <c r="Y532" s="371">
        <v>506.59999999999997</v>
      </c>
      <c r="Z532" s="371">
        <v>159.39999999999998</v>
      </c>
      <c r="AA532" s="371"/>
      <c r="AB532" s="371"/>
      <c r="AC532" s="371">
        <f t="shared" si="151"/>
        <v>3302.5</v>
      </c>
      <c r="AE532" s="395"/>
      <c r="AF532" s="395" t="s">
        <v>4366</v>
      </c>
      <c r="AG532" s="402" t="s">
        <v>3440</v>
      </c>
      <c r="AH532" s="371">
        <f t="shared" si="152"/>
        <v>3302.5</v>
      </c>
      <c r="AI532" s="368">
        <f t="shared" si="153"/>
        <v>2795.9</v>
      </c>
      <c r="AJ532" s="368">
        <f t="shared" si="154"/>
        <v>506.59999999999997</v>
      </c>
      <c r="AK532" s="368">
        <f t="shared" si="155"/>
        <v>3878.5</v>
      </c>
      <c r="AL532" s="368">
        <f t="shared" si="156"/>
        <v>2694</v>
      </c>
      <c r="AM532" s="371">
        <f t="shared" si="157"/>
        <v>1184.5</v>
      </c>
      <c r="AN532" s="368">
        <f t="shared" si="158"/>
        <v>576</v>
      </c>
      <c r="AO532" s="368">
        <f t="shared" si="158"/>
        <v>-101.90000000000009</v>
      </c>
      <c r="AP532" s="368">
        <f t="shared" si="158"/>
        <v>677.90000000000009</v>
      </c>
      <c r="AQ532" s="360">
        <f t="shared" si="159"/>
        <v>44.2</v>
      </c>
      <c r="AR532" s="372">
        <f t="shared" si="148"/>
        <v>2738.2</v>
      </c>
    </row>
    <row r="533" spans="1:44" ht="31.5" x14ac:dyDescent="0.25">
      <c r="A533" s="395"/>
      <c r="B533" s="395" t="s">
        <v>4366</v>
      </c>
      <c r="C533" s="402" t="s">
        <v>3441</v>
      </c>
      <c r="D533" s="362">
        <f t="shared" si="145"/>
        <v>2308.1</v>
      </c>
      <c r="E533" s="367">
        <v>2308.1</v>
      </c>
      <c r="F533" s="371">
        <v>1892</v>
      </c>
      <c r="G533" s="367"/>
      <c r="H533" s="371"/>
      <c r="I533" s="362">
        <f t="shared" si="146"/>
        <v>1001</v>
      </c>
      <c r="J533" s="371">
        <v>952.2</v>
      </c>
      <c r="K533" s="371">
        <v>404.9</v>
      </c>
      <c r="L533" s="371">
        <v>295.89999999999998</v>
      </c>
      <c r="M533" s="371">
        <v>48.8</v>
      </c>
      <c r="N533" s="362">
        <f t="shared" si="147"/>
        <v>3309.1</v>
      </c>
      <c r="O533" s="345"/>
      <c r="P533" s="395"/>
      <c r="Q533" s="395" t="s">
        <v>4366</v>
      </c>
      <c r="R533" s="402" t="s">
        <v>3441</v>
      </c>
      <c r="S533" s="371">
        <f t="shared" si="149"/>
        <v>1911.3</v>
      </c>
      <c r="T533" s="371">
        <v>1911.3</v>
      </c>
      <c r="U533" s="371">
        <v>1402.8</v>
      </c>
      <c r="V533" s="371"/>
      <c r="W533" s="371"/>
      <c r="X533" s="371">
        <f t="shared" si="150"/>
        <v>500.5</v>
      </c>
      <c r="Y533" s="371">
        <v>500.5</v>
      </c>
      <c r="Z533" s="371">
        <v>108.9</v>
      </c>
      <c r="AA533" s="371">
        <v>143.30000000000001</v>
      </c>
      <c r="AB533" s="371"/>
      <c r="AC533" s="371">
        <f t="shared" si="151"/>
        <v>2411.8000000000002</v>
      </c>
      <c r="AE533" s="395"/>
      <c r="AF533" s="395" t="s">
        <v>4366</v>
      </c>
      <c r="AG533" s="402" t="s">
        <v>3441</v>
      </c>
      <c r="AH533" s="371">
        <f t="shared" si="152"/>
        <v>2411.8000000000002</v>
      </c>
      <c r="AI533" s="368">
        <f t="shared" si="153"/>
        <v>1911.3</v>
      </c>
      <c r="AJ533" s="368">
        <f t="shared" si="154"/>
        <v>500.5</v>
      </c>
      <c r="AK533" s="368">
        <f t="shared" si="155"/>
        <v>3309.1</v>
      </c>
      <c r="AL533" s="368">
        <f t="shared" si="156"/>
        <v>2308.1</v>
      </c>
      <c r="AM533" s="371">
        <f t="shared" si="157"/>
        <v>1001</v>
      </c>
      <c r="AN533" s="368">
        <f t="shared" si="158"/>
        <v>897.29999999999973</v>
      </c>
      <c r="AO533" s="368">
        <f t="shared" si="158"/>
        <v>396.79999999999995</v>
      </c>
      <c r="AP533" s="368">
        <f t="shared" si="158"/>
        <v>500.5</v>
      </c>
      <c r="AQ533" s="360">
        <f t="shared" si="159"/>
        <v>37.799999999999997</v>
      </c>
      <c r="AR533" s="372">
        <f t="shared" si="148"/>
        <v>2345.9</v>
      </c>
    </row>
    <row r="534" spans="1:44" ht="31.5" x14ac:dyDescent="0.25">
      <c r="A534" s="395"/>
      <c r="B534" s="395" t="s">
        <v>4366</v>
      </c>
      <c r="C534" s="402" t="s">
        <v>3442</v>
      </c>
      <c r="D534" s="362">
        <f t="shared" si="145"/>
        <v>4923.5</v>
      </c>
      <c r="E534" s="367">
        <v>4923.5</v>
      </c>
      <c r="F534" s="371">
        <v>4035.7</v>
      </c>
      <c r="G534" s="367"/>
      <c r="H534" s="371"/>
      <c r="I534" s="362">
        <f t="shared" si="146"/>
        <v>1903.1</v>
      </c>
      <c r="J534" s="371">
        <v>1721.3</v>
      </c>
      <c r="K534" s="371">
        <v>862.3</v>
      </c>
      <c r="L534" s="371">
        <v>285.2</v>
      </c>
      <c r="M534" s="371">
        <v>181.8</v>
      </c>
      <c r="N534" s="362">
        <f t="shared" si="147"/>
        <v>6826.6</v>
      </c>
      <c r="O534" s="345"/>
      <c r="P534" s="395"/>
      <c r="Q534" s="395" t="s">
        <v>4366</v>
      </c>
      <c r="R534" s="402" t="s">
        <v>3442</v>
      </c>
      <c r="S534" s="371">
        <f t="shared" si="149"/>
        <v>3836.6</v>
      </c>
      <c r="T534" s="371">
        <v>3836.6</v>
      </c>
      <c r="U534" s="371">
        <v>2815.9</v>
      </c>
      <c r="V534" s="371"/>
      <c r="W534" s="371"/>
      <c r="X534" s="371">
        <f t="shared" si="150"/>
        <v>1015.0999999999999</v>
      </c>
      <c r="Y534" s="371">
        <v>1015.0999999999999</v>
      </c>
      <c r="Z534" s="371">
        <v>218.7</v>
      </c>
      <c r="AA534" s="371">
        <v>249.8</v>
      </c>
      <c r="AB534" s="371"/>
      <c r="AC534" s="371">
        <f t="shared" si="151"/>
        <v>4851.7</v>
      </c>
      <c r="AE534" s="395"/>
      <c r="AF534" s="395" t="s">
        <v>4366</v>
      </c>
      <c r="AG534" s="402" t="s">
        <v>3442</v>
      </c>
      <c r="AH534" s="371">
        <f t="shared" si="152"/>
        <v>4851.7</v>
      </c>
      <c r="AI534" s="368">
        <f t="shared" si="153"/>
        <v>3836.6</v>
      </c>
      <c r="AJ534" s="368">
        <f t="shared" si="154"/>
        <v>1015.0999999999999</v>
      </c>
      <c r="AK534" s="368">
        <f t="shared" si="155"/>
        <v>6826.6</v>
      </c>
      <c r="AL534" s="368">
        <f t="shared" si="156"/>
        <v>4923.5</v>
      </c>
      <c r="AM534" s="371">
        <f t="shared" si="157"/>
        <v>1903.1</v>
      </c>
      <c r="AN534" s="368">
        <f t="shared" si="158"/>
        <v>1974.9000000000005</v>
      </c>
      <c r="AO534" s="368">
        <f t="shared" si="158"/>
        <v>1086.9000000000001</v>
      </c>
      <c r="AP534" s="368">
        <f t="shared" si="158"/>
        <v>888</v>
      </c>
      <c r="AQ534" s="360">
        <f t="shared" si="159"/>
        <v>80.7</v>
      </c>
      <c r="AR534" s="372">
        <f t="shared" si="148"/>
        <v>5004.2</v>
      </c>
    </row>
    <row r="535" spans="1:44" ht="31.5" x14ac:dyDescent="0.25">
      <c r="A535" s="395"/>
      <c r="B535" s="395" t="s">
        <v>4366</v>
      </c>
      <c r="C535" s="402" t="s">
        <v>3443</v>
      </c>
      <c r="D535" s="362">
        <f t="shared" si="145"/>
        <v>2139.6999999999998</v>
      </c>
      <c r="E535" s="367">
        <v>2139.6999999999998</v>
      </c>
      <c r="F535" s="371">
        <v>1753.9</v>
      </c>
      <c r="G535" s="367"/>
      <c r="H535" s="371"/>
      <c r="I535" s="362">
        <f t="shared" si="146"/>
        <v>1026.5</v>
      </c>
      <c r="J535" s="371">
        <v>789.19999999999993</v>
      </c>
      <c r="K535" s="371">
        <v>375.2</v>
      </c>
      <c r="L535" s="371">
        <v>204.6</v>
      </c>
      <c r="M535" s="371">
        <v>237.3</v>
      </c>
      <c r="N535" s="362">
        <f t="shared" si="147"/>
        <v>3166.2</v>
      </c>
      <c r="O535" s="345"/>
      <c r="P535" s="395"/>
      <c r="Q535" s="395" t="s">
        <v>4366</v>
      </c>
      <c r="R535" s="402" t="s">
        <v>3443</v>
      </c>
      <c r="S535" s="371">
        <f t="shared" si="149"/>
        <v>1889.6</v>
      </c>
      <c r="T535" s="371">
        <v>1889.6</v>
      </c>
      <c r="U535" s="371">
        <v>1386.9</v>
      </c>
      <c r="V535" s="371"/>
      <c r="W535" s="371"/>
      <c r="X535" s="371">
        <f t="shared" si="150"/>
        <v>477.7</v>
      </c>
      <c r="Y535" s="371">
        <v>477.7</v>
      </c>
      <c r="Z535" s="371">
        <v>107.69999999999999</v>
      </c>
      <c r="AA535" s="371">
        <v>137.9</v>
      </c>
      <c r="AB535" s="371"/>
      <c r="AC535" s="371">
        <f t="shared" si="151"/>
        <v>2367.2999999999997</v>
      </c>
      <c r="AE535" s="395"/>
      <c r="AF535" s="395" t="s">
        <v>4366</v>
      </c>
      <c r="AG535" s="402" t="s">
        <v>3443</v>
      </c>
      <c r="AH535" s="371">
        <f t="shared" si="152"/>
        <v>2367.2999999999997</v>
      </c>
      <c r="AI535" s="368">
        <f t="shared" si="153"/>
        <v>1889.6</v>
      </c>
      <c r="AJ535" s="368">
        <f t="shared" si="154"/>
        <v>477.7</v>
      </c>
      <c r="AK535" s="368">
        <f t="shared" si="155"/>
        <v>3166.2</v>
      </c>
      <c r="AL535" s="368">
        <f t="shared" si="156"/>
        <v>2139.6999999999998</v>
      </c>
      <c r="AM535" s="371">
        <f t="shared" si="157"/>
        <v>1026.5</v>
      </c>
      <c r="AN535" s="368">
        <f t="shared" si="158"/>
        <v>798.90000000000009</v>
      </c>
      <c r="AO535" s="368">
        <f t="shared" si="158"/>
        <v>250.09999999999991</v>
      </c>
      <c r="AP535" s="368">
        <f t="shared" si="158"/>
        <v>548.79999999999995</v>
      </c>
      <c r="AQ535" s="360">
        <f t="shared" si="159"/>
        <v>35.1</v>
      </c>
      <c r="AR535" s="372">
        <f t="shared" si="148"/>
        <v>2174.7999999999997</v>
      </c>
    </row>
    <row r="536" spans="1:44" ht="31.5" x14ac:dyDescent="0.25">
      <c r="A536" s="395"/>
      <c r="B536" s="395" t="s">
        <v>4366</v>
      </c>
      <c r="C536" s="402" t="s">
        <v>3444</v>
      </c>
      <c r="D536" s="362">
        <f t="shared" si="145"/>
        <v>2661.7</v>
      </c>
      <c r="E536" s="367">
        <v>2661.7</v>
      </c>
      <c r="F536" s="371">
        <v>2181.9</v>
      </c>
      <c r="G536" s="367"/>
      <c r="H536" s="371"/>
      <c r="I536" s="362">
        <f t="shared" si="146"/>
        <v>1385</v>
      </c>
      <c r="J536" s="371">
        <v>1028.5</v>
      </c>
      <c r="K536" s="371">
        <v>466.8</v>
      </c>
      <c r="L536" s="371">
        <v>161.6</v>
      </c>
      <c r="M536" s="371">
        <v>356.5</v>
      </c>
      <c r="N536" s="362">
        <f t="shared" si="147"/>
        <v>4046.7</v>
      </c>
      <c r="O536" s="345"/>
      <c r="P536" s="395"/>
      <c r="Q536" s="395" t="s">
        <v>4366</v>
      </c>
      <c r="R536" s="402" t="s">
        <v>3444</v>
      </c>
      <c r="S536" s="371">
        <f t="shared" si="149"/>
        <v>1886.6000000000001</v>
      </c>
      <c r="T536" s="371">
        <v>1886.6000000000001</v>
      </c>
      <c r="U536" s="371">
        <v>1384.6</v>
      </c>
      <c r="V536" s="371"/>
      <c r="W536" s="371"/>
      <c r="X536" s="371">
        <f t="shared" si="150"/>
        <v>598.20000000000005</v>
      </c>
      <c r="Y536" s="371">
        <v>598.20000000000005</v>
      </c>
      <c r="Z536" s="371">
        <v>107.5</v>
      </c>
      <c r="AA536" s="371">
        <v>145.19999999999999</v>
      </c>
      <c r="AB536" s="371"/>
      <c r="AC536" s="371">
        <f t="shared" si="151"/>
        <v>2484.8000000000002</v>
      </c>
      <c r="AE536" s="395"/>
      <c r="AF536" s="395" t="s">
        <v>4366</v>
      </c>
      <c r="AG536" s="402" t="s">
        <v>3444</v>
      </c>
      <c r="AH536" s="371">
        <f t="shared" si="152"/>
        <v>2484.8000000000002</v>
      </c>
      <c r="AI536" s="368">
        <f t="shared" si="153"/>
        <v>1886.6000000000001</v>
      </c>
      <c r="AJ536" s="368">
        <f t="shared" si="154"/>
        <v>598.20000000000005</v>
      </c>
      <c r="AK536" s="368">
        <f t="shared" si="155"/>
        <v>4046.7</v>
      </c>
      <c r="AL536" s="368">
        <f t="shared" si="156"/>
        <v>2661.7</v>
      </c>
      <c r="AM536" s="371">
        <f t="shared" si="157"/>
        <v>1385</v>
      </c>
      <c r="AN536" s="368">
        <f t="shared" si="158"/>
        <v>1561.8999999999996</v>
      </c>
      <c r="AO536" s="368">
        <f t="shared" si="158"/>
        <v>775.09999999999968</v>
      </c>
      <c r="AP536" s="368">
        <f t="shared" si="158"/>
        <v>786.8</v>
      </c>
      <c r="AQ536" s="360">
        <f t="shared" si="159"/>
        <v>43.6</v>
      </c>
      <c r="AR536" s="372">
        <f t="shared" si="148"/>
        <v>2705.2999999999997</v>
      </c>
    </row>
    <row r="537" spans="1:44" ht="31.5" x14ac:dyDescent="0.25">
      <c r="A537" s="395"/>
      <c r="B537" s="395" t="s">
        <v>4366</v>
      </c>
      <c r="C537" s="402" t="s">
        <v>3445</v>
      </c>
      <c r="D537" s="362">
        <f t="shared" si="145"/>
        <v>2129.3000000000002</v>
      </c>
      <c r="E537" s="367">
        <v>2129.3000000000002</v>
      </c>
      <c r="F537" s="371">
        <v>1745.4</v>
      </c>
      <c r="G537" s="367"/>
      <c r="H537" s="371"/>
      <c r="I537" s="362">
        <f t="shared" si="146"/>
        <v>1031.0999999999999</v>
      </c>
      <c r="J537" s="371">
        <v>822.59999999999991</v>
      </c>
      <c r="K537" s="371">
        <v>373.5</v>
      </c>
      <c r="L537" s="371">
        <v>123.5</v>
      </c>
      <c r="M537" s="371">
        <v>208.5</v>
      </c>
      <c r="N537" s="362">
        <f t="shared" si="147"/>
        <v>3160.4</v>
      </c>
      <c r="O537" s="345"/>
      <c r="P537" s="395"/>
      <c r="Q537" s="395" t="s">
        <v>4366</v>
      </c>
      <c r="R537" s="402" t="s">
        <v>3445</v>
      </c>
      <c r="S537" s="371">
        <f t="shared" si="149"/>
        <v>1509.1</v>
      </c>
      <c r="T537" s="371">
        <v>1509.1</v>
      </c>
      <c r="U537" s="371">
        <v>1107.6999999999998</v>
      </c>
      <c r="V537" s="371"/>
      <c r="W537" s="371"/>
      <c r="X537" s="371">
        <f t="shared" si="150"/>
        <v>460.5</v>
      </c>
      <c r="Y537" s="371">
        <v>460.5</v>
      </c>
      <c r="Z537" s="371">
        <v>86</v>
      </c>
      <c r="AA537" s="371">
        <v>117.5</v>
      </c>
      <c r="AB537" s="371"/>
      <c r="AC537" s="371">
        <f t="shared" si="151"/>
        <v>1969.6</v>
      </c>
      <c r="AE537" s="395"/>
      <c r="AF537" s="395" t="s">
        <v>4366</v>
      </c>
      <c r="AG537" s="402" t="s">
        <v>3445</v>
      </c>
      <c r="AH537" s="371">
        <f t="shared" si="152"/>
        <v>1969.6</v>
      </c>
      <c r="AI537" s="368">
        <f t="shared" si="153"/>
        <v>1509.1</v>
      </c>
      <c r="AJ537" s="368">
        <f t="shared" si="154"/>
        <v>460.5</v>
      </c>
      <c r="AK537" s="368">
        <f t="shared" si="155"/>
        <v>3160.4</v>
      </c>
      <c r="AL537" s="368">
        <f t="shared" si="156"/>
        <v>2129.3000000000002</v>
      </c>
      <c r="AM537" s="371">
        <f t="shared" si="157"/>
        <v>1031.0999999999999</v>
      </c>
      <c r="AN537" s="368">
        <f t="shared" si="158"/>
        <v>1190.8000000000002</v>
      </c>
      <c r="AO537" s="368">
        <f t="shared" si="158"/>
        <v>620.20000000000027</v>
      </c>
      <c r="AP537" s="368">
        <f t="shared" si="158"/>
        <v>570.59999999999991</v>
      </c>
      <c r="AQ537" s="360">
        <f t="shared" si="159"/>
        <v>34.9</v>
      </c>
      <c r="AR537" s="372">
        <f t="shared" si="148"/>
        <v>2164.2000000000003</v>
      </c>
    </row>
    <row r="538" spans="1:44" ht="31.5" x14ac:dyDescent="0.25">
      <c r="A538" s="395"/>
      <c r="B538" s="395" t="s">
        <v>4366</v>
      </c>
      <c r="C538" s="402" t="s">
        <v>3446</v>
      </c>
      <c r="D538" s="362">
        <f t="shared" si="145"/>
        <v>2129.5</v>
      </c>
      <c r="E538" s="367">
        <v>2129.5</v>
      </c>
      <c r="F538" s="371">
        <v>1745.5</v>
      </c>
      <c r="G538" s="367"/>
      <c r="H538" s="371"/>
      <c r="I538" s="362">
        <f t="shared" si="146"/>
        <v>1631.1</v>
      </c>
      <c r="J538" s="371">
        <v>822.59999999999991</v>
      </c>
      <c r="K538" s="371">
        <v>373.5</v>
      </c>
      <c r="L538" s="371">
        <v>135.4</v>
      </c>
      <c r="M538" s="371">
        <v>808.5</v>
      </c>
      <c r="N538" s="362">
        <f t="shared" si="147"/>
        <v>3760.6</v>
      </c>
      <c r="O538" s="345"/>
      <c r="P538" s="395"/>
      <c r="Q538" s="395" t="s">
        <v>4366</v>
      </c>
      <c r="R538" s="402" t="s">
        <v>3446</v>
      </c>
      <c r="S538" s="371">
        <f t="shared" si="149"/>
        <v>1509.1</v>
      </c>
      <c r="T538" s="371">
        <v>1509.1</v>
      </c>
      <c r="U538" s="371">
        <v>1107.6999999999998</v>
      </c>
      <c r="V538" s="371"/>
      <c r="W538" s="371"/>
      <c r="X538" s="371">
        <f t="shared" si="150"/>
        <v>310.5</v>
      </c>
      <c r="Y538" s="371">
        <v>310.5</v>
      </c>
      <c r="Z538" s="371">
        <v>86</v>
      </c>
      <c r="AA538" s="371">
        <v>100.1</v>
      </c>
      <c r="AB538" s="371"/>
      <c r="AC538" s="371">
        <f t="shared" si="151"/>
        <v>1819.6</v>
      </c>
      <c r="AE538" s="395"/>
      <c r="AF538" s="395" t="s">
        <v>4366</v>
      </c>
      <c r="AG538" s="402" t="s">
        <v>3446</v>
      </c>
      <c r="AH538" s="371">
        <f t="shared" si="152"/>
        <v>1819.6</v>
      </c>
      <c r="AI538" s="368">
        <f t="shared" si="153"/>
        <v>1509.1</v>
      </c>
      <c r="AJ538" s="368">
        <f t="shared" si="154"/>
        <v>310.5</v>
      </c>
      <c r="AK538" s="368">
        <f t="shared" si="155"/>
        <v>3760.6</v>
      </c>
      <c r="AL538" s="368">
        <f t="shared" si="156"/>
        <v>2129.5</v>
      </c>
      <c r="AM538" s="371">
        <f t="shared" si="157"/>
        <v>1631.1</v>
      </c>
      <c r="AN538" s="368">
        <f t="shared" si="158"/>
        <v>1941</v>
      </c>
      <c r="AO538" s="368">
        <f t="shared" si="158"/>
        <v>620.40000000000009</v>
      </c>
      <c r="AP538" s="368">
        <f t="shared" si="158"/>
        <v>1320.6</v>
      </c>
      <c r="AQ538" s="360">
        <f t="shared" si="159"/>
        <v>34.9</v>
      </c>
      <c r="AR538" s="372">
        <f t="shared" si="148"/>
        <v>2164.4</v>
      </c>
    </row>
    <row r="539" spans="1:44" ht="31.5" x14ac:dyDescent="0.25">
      <c r="A539" s="395"/>
      <c r="B539" s="395" t="s">
        <v>4366</v>
      </c>
      <c r="C539" s="402" t="s">
        <v>3447</v>
      </c>
      <c r="D539" s="362">
        <f t="shared" si="145"/>
        <v>2662.1</v>
      </c>
      <c r="E539" s="367">
        <v>2662.1</v>
      </c>
      <c r="F539" s="371">
        <v>2182.1</v>
      </c>
      <c r="G539" s="367"/>
      <c r="H539" s="371"/>
      <c r="I539" s="362">
        <f t="shared" si="146"/>
        <v>1244</v>
      </c>
      <c r="J539" s="371">
        <v>1028.5</v>
      </c>
      <c r="K539" s="371">
        <v>466.90000000000003</v>
      </c>
      <c r="L539" s="371">
        <v>164.4</v>
      </c>
      <c r="M539" s="371">
        <v>215.5</v>
      </c>
      <c r="N539" s="362">
        <f t="shared" si="147"/>
        <v>3906.1</v>
      </c>
      <c r="O539" s="345"/>
      <c r="P539" s="395"/>
      <c r="Q539" s="395" t="s">
        <v>4366</v>
      </c>
      <c r="R539" s="402" t="s">
        <v>3447</v>
      </c>
      <c r="S539" s="371">
        <f t="shared" si="149"/>
        <v>1886.6000000000001</v>
      </c>
      <c r="T539" s="371">
        <v>1886.6000000000001</v>
      </c>
      <c r="U539" s="371">
        <v>1384.6</v>
      </c>
      <c r="V539" s="371"/>
      <c r="W539" s="371"/>
      <c r="X539" s="371">
        <f t="shared" si="150"/>
        <v>588.20000000000005</v>
      </c>
      <c r="Y539" s="371">
        <v>588.20000000000005</v>
      </c>
      <c r="Z539" s="371">
        <v>107.5</v>
      </c>
      <c r="AA539" s="371">
        <v>74.5</v>
      </c>
      <c r="AB539" s="371"/>
      <c r="AC539" s="371">
        <f t="shared" si="151"/>
        <v>2474.8000000000002</v>
      </c>
      <c r="AE539" s="395"/>
      <c r="AF539" s="395" t="s">
        <v>4366</v>
      </c>
      <c r="AG539" s="402" t="s">
        <v>3447</v>
      </c>
      <c r="AH539" s="371">
        <f t="shared" si="152"/>
        <v>2474.8000000000002</v>
      </c>
      <c r="AI539" s="368">
        <f t="shared" si="153"/>
        <v>1886.6000000000001</v>
      </c>
      <c r="AJ539" s="368">
        <f t="shared" si="154"/>
        <v>588.20000000000005</v>
      </c>
      <c r="AK539" s="368">
        <f t="shared" si="155"/>
        <v>3906.1</v>
      </c>
      <c r="AL539" s="368">
        <f t="shared" si="156"/>
        <v>2662.1</v>
      </c>
      <c r="AM539" s="371">
        <f t="shared" si="157"/>
        <v>1244</v>
      </c>
      <c r="AN539" s="368">
        <f t="shared" si="158"/>
        <v>1431.2999999999997</v>
      </c>
      <c r="AO539" s="368">
        <f t="shared" si="158"/>
        <v>775.49999999999977</v>
      </c>
      <c r="AP539" s="368">
        <f t="shared" si="158"/>
        <v>655.8</v>
      </c>
      <c r="AQ539" s="360">
        <f t="shared" si="159"/>
        <v>43.6</v>
      </c>
      <c r="AR539" s="372">
        <f t="shared" si="148"/>
        <v>2705.7</v>
      </c>
    </row>
    <row r="540" spans="1:44" ht="31.5" x14ac:dyDescent="0.25">
      <c r="A540" s="395"/>
      <c r="B540" s="395" t="s">
        <v>4366</v>
      </c>
      <c r="C540" s="402" t="s">
        <v>3448</v>
      </c>
      <c r="D540" s="362">
        <f t="shared" si="145"/>
        <v>1597.3</v>
      </c>
      <c r="E540" s="367">
        <v>1597.3</v>
      </c>
      <c r="F540" s="371">
        <v>1309.2</v>
      </c>
      <c r="G540" s="367"/>
      <c r="H540" s="371"/>
      <c r="I540" s="362">
        <f t="shared" si="146"/>
        <v>718.5</v>
      </c>
      <c r="J540" s="371">
        <v>617</v>
      </c>
      <c r="K540" s="371">
        <v>280.10000000000002</v>
      </c>
      <c r="L540" s="371">
        <v>172.3</v>
      </c>
      <c r="M540" s="371">
        <v>101.5</v>
      </c>
      <c r="N540" s="362">
        <f t="shared" si="147"/>
        <v>2315.8000000000002</v>
      </c>
      <c r="O540" s="345"/>
      <c r="P540" s="395"/>
      <c r="Q540" s="395" t="s">
        <v>4366</v>
      </c>
      <c r="R540" s="402" t="s">
        <v>3448</v>
      </c>
      <c r="S540" s="371">
        <f t="shared" si="149"/>
        <v>1509.1</v>
      </c>
      <c r="T540" s="371">
        <v>1509.1</v>
      </c>
      <c r="U540" s="371">
        <v>1107.6999999999998</v>
      </c>
      <c r="V540" s="371"/>
      <c r="W540" s="371"/>
      <c r="X540" s="371">
        <f t="shared" si="150"/>
        <v>510.49999999999994</v>
      </c>
      <c r="Y540" s="371">
        <v>510.49999999999994</v>
      </c>
      <c r="Z540" s="371">
        <v>86</v>
      </c>
      <c r="AA540" s="371">
        <v>187.3</v>
      </c>
      <c r="AB540" s="371"/>
      <c r="AC540" s="371">
        <f t="shared" si="151"/>
        <v>2019.6</v>
      </c>
      <c r="AE540" s="395"/>
      <c r="AF540" s="395" t="s">
        <v>4366</v>
      </c>
      <c r="AG540" s="402" t="s">
        <v>3448</v>
      </c>
      <c r="AH540" s="371">
        <f t="shared" si="152"/>
        <v>2019.6</v>
      </c>
      <c r="AI540" s="368">
        <f t="shared" si="153"/>
        <v>1509.1</v>
      </c>
      <c r="AJ540" s="368">
        <f t="shared" si="154"/>
        <v>510.49999999999994</v>
      </c>
      <c r="AK540" s="368">
        <f t="shared" si="155"/>
        <v>2315.8000000000002</v>
      </c>
      <c r="AL540" s="368">
        <f t="shared" si="156"/>
        <v>1597.3</v>
      </c>
      <c r="AM540" s="371">
        <f t="shared" si="157"/>
        <v>718.5</v>
      </c>
      <c r="AN540" s="368">
        <f t="shared" si="158"/>
        <v>296.20000000000027</v>
      </c>
      <c r="AO540" s="368">
        <f t="shared" si="158"/>
        <v>88.200000000000045</v>
      </c>
      <c r="AP540" s="368">
        <f t="shared" si="158"/>
        <v>208.00000000000006</v>
      </c>
      <c r="AQ540" s="360">
        <f t="shared" si="159"/>
        <v>26.2</v>
      </c>
      <c r="AR540" s="372">
        <f t="shared" si="148"/>
        <v>1623.5</v>
      </c>
    </row>
    <row r="541" spans="1:44" ht="31.5" x14ac:dyDescent="0.25">
      <c r="A541" s="395"/>
      <c r="B541" s="395" t="s">
        <v>4366</v>
      </c>
      <c r="C541" s="402" t="s">
        <v>3449</v>
      </c>
      <c r="D541" s="362">
        <f t="shared" si="145"/>
        <v>2661.9</v>
      </c>
      <c r="E541" s="367">
        <v>2661.9</v>
      </c>
      <c r="F541" s="371">
        <v>2182</v>
      </c>
      <c r="G541" s="367"/>
      <c r="H541" s="371"/>
      <c r="I541" s="362">
        <f t="shared" si="146"/>
        <v>1342.8</v>
      </c>
      <c r="J541" s="371">
        <v>1028.5</v>
      </c>
      <c r="K541" s="371">
        <v>466.90000000000003</v>
      </c>
      <c r="L541" s="371">
        <v>182</v>
      </c>
      <c r="M541" s="371">
        <v>314.3</v>
      </c>
      <c r="N541" s="362">
        <f t="shared" si="147"/>
        <v>4004.7</v>
      </c>
      <c r="O541" s="345"/>
      <c r="P541" s="395"/>
      <c r="Q541" s="395" t="s">
        <v>4366</v>
      </c>
      <c r="R541" s="402" t="s">
        <v>3449</v>
      </c>
      <c r="S541" s="371">
        <f t="shared" si="149"/>
        <v>1886.6000000000001</v>
      </c>
      <c r="T541" s="371">
        <v>1886.6000000000001</v>
      </c>
      <c r="U541" s="371">
        <v>1384.6</v>
      </c>
      <c r="V541" s="371"/>
      <c r="W541" s="371"/>
      <c r="X541" s="371">
        <f t="shared" si="150"/>
        <v>588.6</v>
      </c>
      <c r="Y541" s="371">
        <v>588.6</v>
      </c>
      <c r="Z541" s="371">
        <v>107.5</v>
      </c>
      <c r="AA541" s="371">
        <v>121.5</v>
      </c>
      <c r="AB541" s="371"/>
      <c r="AC541" s="371">
        <f t="shared" si="151"/>
        <v>2475.2000000000003</v>
      </c>
      <c r="AE541" s="395"/>
      <c r="AF541" s="395" t="s">
        <v>4366</v>
      </c>
      <c r="AG541" s="402" t="s">
        <v>3449</v>
      </c>
      <c r="AH541" s="371">
        <f t="shared" si="152"/>
        <v>2475.2000000000003</v>
      </c>
      <c r="AI541" s="368">
        <f t="shared" si="153"/>
        <v>1886.6000000000001</v>
      </c>
      <c r="AJ541" s="368">
        <f t="shared" si="154"/>
        <v>588.6</v>
      </c>
      <c r="AK541" s="368">
        <f t="shared" si="155"/>
        <v>4004.7</v>
      </c>
      <c r="AL541" s="368">
        <f t="shared" si="156"/>
        <v>2661.9</v>
      </c>
      <c r="AM541" s="371">
        <f t="shared" si="157"/>
        <v>1342.8</v>
      </c>
      <c r="AN541" s="368">
        <f t="shared" si="158"/>
        <v>1529.4999999999995</v>
      </c>
      <c r="AO541" s="368">
        <f t="shared" si="158"/>
        <v>775.3</v>
      </c>
      <c r="AP541" s="368">
        <f t="shared" si="158"/>
        <v>754.19999999999993</v>
      </c>
      <c r="AQ541" s="360">
        <f t="shared" si="159"/>
        <v>43.6</v>
      </c>
      <c r="AR541" s="372">
        <f t="shared" si="148"/>
        <v>2705.5</v>
      </c>
    </row>
    <row r="542" spans="1:44" ht="31.5" x14ac:dyDescent="0.25">
      <c r="A542" s="395"/>
      <c r="B542" s="395" t="s">
        <v>4366</v>
      </c>
      <c r="C542" s="402" t="s">
        <v>3450</v>
      </c>
      <c r="D542" s="362">
        <f t="shared" si="145"/>
        <v>2129.3000000000002</v>
      </c>
      <c r="E542" s="367">
        <v>2129.3000000000002</v>
      </c>
      <c r="F542" s="371">
        <v>1745.4</v>
      </c>
      <c r="G542" s="367"/>
      <c r="H542" s="371"/>
      <c r="I542" s="362">
        <f t="shared" si="146"/>
        <v>931</v>
      </c>
      <c r="J542" s="371">
        <v>822.5</v>
      </c>
      <c r="K542" s="371">
        <v>373.5</v>
      </c>
      <c r="L542" s="371">
        <v>163.19999999999999</v>
      </c>
      <c r="M542" s="371">
        <v>108.5</v>
      </c>
      <c r="N542" s="362">
        <f t="shared" si="147"/>
        <v>3060.3</v>
      </c>
      <c r="O542" s="345"/>
      <c r="P542" s="395"/>
      <c r="Q542" s="395" t="s">
        <v>4366</v>
      </c>
      <c r="R542" s="402" t="s">
        <v>3450</v>
      </c>
      <c r="S542" s="371">
        <f t="shared" si="149"/>
        <v>1509.1</v>
      </c>
      <c r="T542" s="371">
        <v>1509.1</v>
      </c>
      <c r="U542" s="371">
        <v>1107.6999999999998</v>
      </c>
      <c r="V542" s="371"/>
      <c r="W542" s="371"/>
      <c r="X542" s="371">
        <f t="shared" si="150"/>
        <v>460.5</v>
      </c>
      <c r="Y542" s="371">
        <v>460.5</v>
      </c>
      <c r="Z542" s="371">
        <v>86</v>
      </c>
      <c r="AA542" s="371">
        <v>136.4</v>
      </c>
      <c r="AB542" s="371"/>
      <c r="AC542" s="371">
        <f t="shared" si="151"/>
        <v>1969.6</v>
      </c>
      <c r="AE542" s="395"/>
      <c r="AF542" s="395" t="s">
        <v>4366</v>
      </c>
      <c r="AG542" s="402" t="s">
        <v>3450</v>
      </c>
      <c r="AH542" s="371">
        <f t="shared" si="152"/>
        <v>1969.6</v>
      </c>
      <c r="AI542" s="368">
        <f t="shared" si="153"/>
        <v>1509.1</v>
      </c>
      <c r="AJ542" s="368">
        <f t="shared" si="154"/>
        <v>460.5</v>
      </c>
      <c r="AK542" s="368">
        <f t="shared" si="155"/>
        <v>3060.3</v>
      </c>
      <c r="AL542" s="368">
        <f t="shared" si="156"/>
        <v>2129.3000000000002</v>
      </c>
      <c r="AM542" s="371">
        <f t="shared" si="157"/>
        <v>931</v>
      </c>
      <c r="AN542" s="368">
        <f t="shared" si="158"/>
        <v>1090.7000000000003</v>
      </c>
      <c r="AO542" s="368">
        <f t="shared" si="158"/>
        <v>620.20000000000027</v>
      </c>
      <c r="AP542" s="368">
        <f t="shared" si="158"/>
        <v>470.5</v>
      </c>
      <c r="AQ542" s="360">
        <f t="shared" si="159"/>
        <v>34.9</v>
      </c>
      <c r="AR542" s="372">
        <f t="shared" si="148"/>
        <v>2164.2000000000003</v>
      </c>
    </row>
    <row r="543" spans="1:44" ht="31.5" x14ac:dyDescent="0.25">
      <c r="A543" s="395"/>
      <c r="B543" s="395" t="s">
        <v>4366</v>
      </c>
      <c r="C543" s="402" t="s">
        <v>3451</v>
      </c>
      <c r="D543" s="362">
        <f t="shared" si="145"/>
        <v>1597.2</v>
      </c>
      <c r="E543" s="367">
        <v>1597.2</v>
      </c>
      <c r="F543" s="371">
        <v>1309.2</v>
      </c>
      <c r="G543" s="367"/>
      <c r="H543" s="371"/>
      <c r="I543" s="362">
        <f t="shared" si="146"/>
        <v>718.40000000000009</v>
      </c>
      <c r="J543" s="371">
        <v>616.90000000000009</v>
      </c>
      <c r="K543" s="371">
        <v>280</v>
      </c>
      <c r="L543" s="371">
        <v>75.8</v>
      </c>
      <c r="M543" s="371">
        <v>101.5</v>
      </c>
      <c r="N543" s="362">
        <f t="shared" si="147"/>
        <v>2315.6000000000004</v>
      </c>
      <c r="O543" s="345"/>
      <c r="P543" s="395"/>
      <c r="Q543" s="395" t="s">
        <v>4366</v>
      </c>
      <c r="R543" s="402" t="s">
        <v>3451</v>
      </c>
      <c r="S543" s="371">
        <f t="shared" si="149"/>
        <v>1509.1</v>
      </c>
      <c r="T543" s="371">
        <v>1509.1</v>
      </c>
      <c r="U543" s="371">
        <v>1107.6999999999998</v>
      </c>
      <c r="V543" s="371"/>
      <c r="W543" s="371"/>
      <c r="X543" s="371">
        <f t="shared" si="150"/>
        <v>460.5</v>
      </c>
      <c r="Y543" s="371">
        <v>460.5</v>
      </c>
      <c r="Z543" s="371">
        <v>86</v>
      </c>
      <c r="AA543" s="371">
        <v>93.8</v>
      </c>
      <c r="AB543" s="371"/>
      <c r="AC543" s="371">
        <f t="shared" si="151"/>
        <v>1969.6</v>
      </c>
      <c r="AE543" s="395"/>
      <c r="AF543" s="395" t="s">
        <v>4366</v>
      </c>
      <c r="AG543" s="402" t="s">
        <v>3451</v>
      </c>
      <c r="AH543" s="371">
        <f t="shared" si="152"/>
        <v>1969.6</v>
      </c>
      <c r="AI543" s="368">
        <f t="shared" si="153"/>
        <v>1509.1</v>
      </c>
      <c r="AJ543" s="368">
        <f t="shared" si="154"/>
        <v>460.5</v>
      </c>
      <c r="AK543" s="368">
        <f t="shared" si="155"/>
        <v>2315.6000000000004</v>
      </c>
      <c r="AL543" s="368">
        <f t="shared" si="156"/>
        <v>1597.2</v>
      </c>
      <c r="AM543" s="371">
        <f t="shared" si="157"/>
        <v>718.40000000000009</v>
      </c>
      <c r="AN543" s="368">
        <f t="shared" si="158"/>
        <v>346.00000000000045</v>
      </c>
      <c r="AO543" s="368">
        <f t="shared" si="158"/>
        <v>88.100000000000136</v>
      </c>
      <c r="AP543" s="368">
        <f t="shared" si="158"/>
        <v>257.90000000000009</v>
      </c>
      <c r="AQ543" s="360">
        <f t="shared" si="159"/>
        <v>26.2</v>
      </c>
      <c r="AR543" s="372">
        <f t="shared" si="148"/>
        <v>1623.4</v>
      </c>
    </row>
    <row r="544" spans="1:44" ht="31.5" x14ac:dyDescent="0.25">
      <c r="A544" s="395"/>
      <c r="B544" s="395" t="s">
        <v>4366</v>
      </c>
      <c r="C544" s="402" t="s">
        <v>3452</v>
      </c>
      <c r="D544" s="362">
        <f t="shared" si="145"/>
        <v>2661.9</v>
      </c>
      <c r="E544" s="367">
        <v>2661.9</v>
      </c>
      <c r="F544" s="371">
        <v>2182</v>
      </c>
      <c r="G544" s="367"/>
      <c r="H544" s="371"/>
      <c r="I544" s="362">
        <f t="shared" si="146"/>
        <v>1143.9000000000001</v>
      </c>
      <c r="J544" s="371">
        <v>1028.4000000000001</v>
      </c>
      <c r="K544" s="371">
        <v>466.8</v>
      </c>
      <c r="L544" s="371">
        <v>114.9</v>
      </c>
      <c r="M544" s="371">
        <v>115.5</v>
      </c>
      <c r="N544" s="362">
        <f t="shared" si="147"/>
        <v>3805.8</v>
      </c>
      <c r="O544" s="345"/>
      <c r="P544" s="395"/>
      <c r="Q544" s="395" t="s">
        <v>4366</v>
      </c>
      <c r="R544" s="402" t="s">
        <v>3452</v>
      </c>
      <c r="S544" s="371">
        <f t="shared" si="149"/>
        <v>3018.5</v>
      </c>
      <c r="T544" s="371">
        <v>3018.5</v>
      </c>
      <c r="U544" s="371">
        <v>2215.3000000000002</v>
      </c>
      <c r="V544" s="371"/>
      <c r="W544" s="371"/>
      <c r="X544" s="371">
        <f t="shared" si="150"/>
        <v>721.1</v>
      </c>
      <c r="Y544" s="371">
        <v>721.1</v>
      </c>
      <c r="Z544" s="371">
        <v>172</v>
      </c>
      <c r="AA544" s="371">
        <v>129.30000000000001</v>
      </c>
      <c r="AB544" s="371"/>
      <c r="AC544" s="371">
        <f t="shared" si="151"/>
        <v>3739.6</v>
      </c>
      <c r="AE544" s="395"/>
      <c r="AF544" s="395" t="s">
        <v>4366</v>
      </c>
      <c r="AG544" s="402" t="s">
        <v>3452</v>
      </c>
      <c r="AH544" s="371">
        <f t="shared" si="152"/>
        <v>3739.6</v>
      </c>
      <c r="AI544" s="368">
        <f t="shared" si="153"/>
        <v>3018.5</v>
      </c>
      <c r="AJ544" s="368">
        <f t="shared" si="154"/>
        <v>721.1</v>
      </c>
      <c r="AK544" s="368">
        <f t="shared" si="155"/>
        <v>3805.8</v>
      </c>
      <c r="AL544" s="368">
        <f t="shared" si="156"/>
        <v>2661.9</v>
      </c>
      <c r="AM544" s="371">
        <f t="shared" si="157"/>
        <v>1143.9000000000001</v>
      </c>
      <c r="AN544" s="368">
        <f t="shared" si="158"/>
        <v>66.200000000000273</v>
      </c>
      <c r="AO544" s="368">
        <f t="shared" si="158"/>
        <v>-356.59999999999991</v>
      </c>
      <c r="AP544" s="368">
        <f t="shared" si="158"/>
        <v>422.80000000000007</v>
      </c>
      <c r="AQ544" s="360">
        <f t="shared" si="159"/>
        <v>43.6</v>
      </c>
      <c r="AR544" s="372">
        <f t="shared" si="148"/>
        <v>2705.5</v>
      </c>
    </row>
    <row r="545" spans="1:44" ht="31.5" x14ac:dyDescent="0.25">
      <c r="A545" s="395"/>
      <c r="B545" s="395" t="s">
        <v>4366</v>
      </c>
      <c r="C545" s="402" t="s">
        <v>3453</v>
      </c>
      <c r="D545" s="362">
        <f t="shared" si="145"/>
        <v>2129.3000000000002</v>
      </c>
      <c r="E545" s="367">
        <v>2129.3000000000002</v>
      </c>
      <c r="F545" s="371">
        <v>1745.4</v>
      </c>
      <c r="G545" s="367"/>
      <c r="H545" s="371"/>
      <c r="I545" s="362">
        <f t="shared" si="146"/>
        <v>931.09999999999991</v>
      </c>
      <c r="J545" s="371">
        <v>822.59999999999991</v>
      </c>
      <c r="K545" s="371">
        <v>373.5</v>
      </c>
      <c r="L545" s="371">
        <v>89.4</v>
      </c>
      <c r="M545" s="371">
        <v>108.5</v>
      </c>
      <c r="N545" s="362">
        <f t="shared" si="147"/>
        <v>3060.4</v>
      </c>
      <c r="O545" s="345"/>
      <c r="P545" s="395"/>
      <c r="Q545" s="395" t="s">
        <v>4366</v>
      </c>
      <c r="R545" s="402" t="s">
        <v>3453</v>
      </c>
      <c r="S545" s="371">
        <f t="shared" si="149"/>
        <v>1509.1</v>
      </c>
      <c r="T545" s="371">
        <v>1509.1</v>
      </c>
      <c r="U545" s="371">
        <v>1107.6999999999998</v>
      </c>
      <c r="V545" s="371"/>
      <c r="W545" s="371"/>
      <c r="X545" s="371">
        <f t="shared" si="150"/>
        <v>510.49999999999994</v>
      </c>
      <c r="Y545" s="371">
        <v>510.49999999999994</v>
      </c>
      <c r="Z545" s="371">
        <v>86</v>
      </c>
      <c r="AA545" s="371">
        <v>111.4</v>
      </c>
      <c r="AB545" s="371"/>
      <c r="AC545" s="371">
        <f t="shared" si="151"/>
        <v>2019.6</v>
      </c>
      <c r="AE545" s="395"/>
      <c r="AF545" s="395" t="s">
        <v>4366</v>
      </c>
      <c r="AG545" s="402" t="s">
        <v>3453</v>
      </c>
      <c r="AH545" s="371">
        <f t="shared" si="152"/>
        <v>2019.6</v>
      </c>
      <c r="AI545" s="368">
        <f t="shared" si="153"/>
        <v>1509.1</v>
      </c>
      <c r="AJ545" s="368">
        <f t="shared" si="154"/>
        <v>510.49999999999994</v>
      </c>
      <c r="AK545" s="368">
        <f t="shared" si="155"/>
        <v>3060.4</v>
      </c>
      <c r="AL545" s="368">
        <f t="shared" si="156"/>
        <v>2129.3000000000002</v>
      </c>
      <c r="AM545" s="371">
        <f t="shared" si="157"/>
        <v>931.09999999999991</v>
      </c>
      <c r="AN545" s="368">
        <f t="shared" si="158"/>
        <v>1040.8000000000002</v>
      </c>
      <c r="AO545" s="368">
        <f t="shared" si="158"/>
        <v>620.20000000000027</v>
      </c>
      <c r="AP545" s="368">
        <f t="shared" si="158"/>
        <v>420.59999999999997</v>
      </c>
      <c r="AQ545" s="360">
        <f t="shared" si="159"/>
        <v>34.9</v>
      </c>
      <c r="AR545" s="372">
        <f t="shared" si="148"/>
        <v>2164.2000000000003</v>
      </c>
    </row>
    <row r="546" spans="1:44" ht="31.5" x14ac:dyDescent="0.25">
      <c r="A546" s="395"/>
      <c r="B546" s="395" t="s">
        <v>4366</v>
      </c>
      <c r="C546" s="402" t="s">
        <v>3454</v>
      </c>
      <c r="D546" s="362">
        <f t="shared" si="145"/>
        <v>1597.2</v>
      </c>
      <c r="E546" s="367">
        <v>1597.2</v>
      </c>
      <c r="F546" s="371">
        <v>1309.2</v>
      </c>
      <c r="G546" s="367"/>
      <c r="H546" s="371"/>
      <c r="I546" s="362">
        <f t="shared" si="146"/>
        <v>718.40000000000009</v>
      </c>
      <c r="J546" s="371">
        <v>616.90000000000009</v>
      </c>
      <c r="K546" s="371">
        <v>280</v>
      </c>
      <c r="L546" s="371">
        <v>65.7</v>
      </c>
      <c r="M546" s="371">
        <v>101.5</v>
      </c>
      <c r="N546" s="362">
        <f t="shared" si="147"/>
        <v>2315.6000000000004</v>
      </c>
      <c r="O546" s="345"/>
      <c r="P546" s="395"/>
      <c r="Q546" s="395" t="s">
        <v>4366</v>
      </c>
      <c r="R546" s="402" t="s">
        <v>3454</v>
      </c>
      <c r="S546" s="371">
        <f t="shared" si="149"/>
        <v>1509.1</v>
      </c>
      <c r="T546" s="371">
        <v>1509.1</v>
      </c>
      <c r="U546" s="371">
        <v>1107.6999999999998</v>
      </c>
      <c r="V546" s="371"/>
      <c r="W546" s="371"/>
      <c r="X546" s="371">
        <f t="shared" si="150"/>
        <v>410.5</v>
      </c>
      <c r="Y546" s="371">
        <v>410.5</v>
      </c>
      <c r="Z546" s="371">
        <v>86</v>
      </c>
      <c r="AA546" s="371">
        <v>64.5</v>
      </c>
      <c r="AB546" s="371"/>
      <c r="AC546" s="371">
        <f t="shared" si="151"/>
        <v>1919.6</v>
      </c>
      <c r="AE546" s="395"/>
      <c r="AF546" s="395" t="s">
        <v>4366</v>
      </c>
      <c r="AG546" s="402" t="s">
        <v>3454</v>
      </c>
      <c r="AH546" s="371">
        <f t="shared" si="152"/>
        <v>1919.6</v>
      </c>
      <c r="AI546" s="368">
        <f t="shared" si="153"/>
        <v>1509.1</v>
      </c>
      <c r="AJ546" s="368">
        <f t="shared" si="154"/>
        <v>410.5</v>
      </c>
      <c r="AK546" s="368">
        <f t="shared" si="155"/>
        <v>2315.6000000000004</v>
      </c>
      <c r="AL546" s="368">
        <f t="shared" si="156"/>
        <v>1597.2</v>
      </c>
      <c r="AM546" s="371">
        <f t="shared" si="157"/>
        <v>718.40000000000009</v>
      </c>
      <c r="AN546" s="368">
        <f t="shared" si="158"/>
        <v>396.00000000000045</v>
      </c>
      <c r="AO546" s="368">
        <f t="shared" si="158"/>
        <v>88.100000000000136</v>
      </c>
      <c r="AP546" s="368">
        <f t="shared" si="158"/>
        <v>307.90000000000009</v>
      </c>
      <c r="AQ546" s="360">
        <f t="shared" si="159"/>
        <v>26.2</v>
      </c>
      <c r="AR546" s="372">
        <f t="shared" si="148"/>
        <v>1623.4</v>
      </c>
    </row>
    <row r="547" spans="1:44" ht="31.5" x14ac:dyDescent="0.25">
      <c r="A547" s="395"/>
      <c r="B547" s="395" t="s">
        <v>4366</v>
      </c>
      <c r="C547" s="402" t="s">
        <v>3455</v>
      </c>
      <c r="D547" s="362">
        <f t="shared" si="145"/>
        <v>2129.3000000000002</v>
      </c>
      <c r="E547" s="367">
        <v>2129.3000000000002</v>
      </c>
      <c r="F547" s="371">
        <v>1745.4</v>
      </c>
      <c r="G547" s="367"/>
      <c r="H547" s="371"/>
      <c r="I547" s="362">
        <f t="shared" si="146"/>
        <v>931.09999999999991</v>
      </c>
      <c r="J547" s="371">
        <v>822.59999999999991</v>
      </c>
      <c r="K547" s="371">
        <v>373.5</v>
      </c>
      <c r="L547" s="371">
        <v>130.80000000000001</v>
      </c>
      <c r="M547" s="371">
        <v>108.5</v>
      </c>
      <c r="N547" s="362">
        <f t="shared" si="147"/>
        <v>3060.4</v>
      </c>
      <c r="O547" s="345"/>
      <c r="P547" s="395"/>
      <c r="Q547" s="395" t="s">
        <v>4366</v>
      </c>
      <c r="R547" s="402" t="s">
        <v>3455</v>
      </c>
      <c r="S547" s="371">
        <f t="shared" si="149"/>
        <v>1509.1</v>
      </c>
      <c r="T547" s="371">
        <v>1509.1</v>
      </c>
      <c r="U547" s="371">
        <v>1107.6999999999998</v>
      </c>
      <c r="V547" s="371"/>
      <c r="W547" s="371"/>
      <c r="X547" s="371">
        <f t="shared" si="150"/>
        <v>460.5</v>
      </c>
      <c r="Y547" s="371">
        <v>460.5</v>
      </c>
      <c r="Z547" s="371">
        <v>86</v>
      </c>
      <c r="AA547" s="371">
        <v>99.8</v>
      </c>
      <c r="AB547" s="371"/>
      <c r="AC547" s="371">
        <f t="shared" si="151"/>
        <v>1969.6</v>
      </c>
      <c r="AE547" s="395"/>
      <c r="AF547" s="395" t="s">
        <v>4366</v>
      </c>
      <c r="AG547" s="402" t="s">
        <v>3455</v>
      </c>
      <c r="AH547" s="371">
        <f t="shared" si="152"/>
        <v>1969.6</v>
      </c>
      <c r="AI547" s="368">
        <f t="shared" si="153"/>
        <v>1509.1</v>
      </c>
      <c r="AJ547" s="368">
        <f t="shared" si="154"/>
        <v>460.5</v>
      </c>
      <c r="AK547" s="368">
        <f t="shared" si="155"/>
        <v>3060.4</v>
      </c>
      <c r="AL547" s="368">
        <f t="shared" si="156"/>
        <v>2129.3000000000002</v>
      </c>
      <c r="AM547" s="371">
        <f t="shared" si="157"/>
        <v>931.09999999999991</v>
      </c>
      <c r="AN547" s="368">
        <f t="shared" si="158"/>
        <v>1090.8000000000002</v>
      </c>
      <c r="AO547" s="368">
        <f t="shared" si="158"/>
        <v>620.20000000000027</v>
      </c>
      <c r="AP547" s="368">
        <f t="shared" si="158"/>
        <v>470.59999999999991</v>
      </c>
      <c r="AQ547" s="360">
        <f t="shared" si="159"/>
        <v>34.9</v>
      </c>
      <c r="AR547" s="372">
        <f t="shared" si="148"/>
        <v>2164.2000000000003</v>
      </c>
    </row>
    <row r="548" spans="1:44" ht="31.5" x14ac:dyDescent="0.25">
      <c r="A548" s="395"/>
      <c r="B548" s="395" t="s">
        <v>4366</v>
      </c>
      <c r="C548" s="402" t="s">
        <v>3456</v>
      </c>
      <c r="D548" s="362">
        <f t="shared" si="145"/>
        <v>1597.2</v>
      </c>
      <c r="E548" s="367">
        <v>1597.2</v>
      </c>
      <c r="F548" s="371">
        <v>1309.2</v>
      </c>
      <c r="G548" s="367"/>
      <c r="H548" s="371"/>
      <c r="I548" s="362">
        <f t="shared" si="146"/>
        <v>718.40000000000009</v>
      </c>
      <c r="J548" s="371">
        <v>616.90000000000009</v>
      </c>
      <c r="K548" s="371">
        <v>280</v>
      </c>
      <c r="L548" s="371">
        <v>198.7</v>
      </c>
      <c r="M548" s="371">
        <v>101.5</v>
      </c>
      <c r="N548" s="362">
        <f t="shared" si="147"/>
        <v>2315.6000000000004</v>
      </c>
      <c r="O548" s="345"/>
      <c r="P548" s="395"/>
      <c r="Q548" s="395" t="s">
        <v>4366</v>
      </c>
      <c r="R548" s="402" t="s">
        <v>3456</v>
      </c>
      <c r="S548" s="371">
        <f t="shared" si="149"/>
        <v>1509.1</v>
      </c>
      <c r="T548" s="371">
        <v>1509.1</v>
      </c>
      <c r="U548" s="371">
        <v>1107.6999999999998</v>
      </c>
      <c r="V548" s="371"/>
      <c r="W548" s="371"/>
      <c r="X548" s="371">
        <f t="shared" si="150"/>
        <v>430.5</v>
      </c>
      <c r="Y548" s="371">
        <v>430.5</v>
      </c>
      <c r="Z548" s="371">
        <v>86</v>
      </c>
      <c r="AA548" s="371">
        <v>87.5</v>
      </c>
      <c r="AB548" s="371"/>
      <c r="AC548" s="371">
        <f t="shared" si="151"/>
        <v>1939.6</v>
      </c>
      <c r="AE548" s="395"/>
      <c r="AF548" s="395" t="s">
        <v>4366</v>
      </c>
      <c r="AG548" s="402" t="s">
        <v>3456</v>
      </c>
      <c r="AH548" s="371">
        <f t="shared" si="152"/>
        <v>1939.6</v>
      </c>
      <c r="AI548" s="368">
        <f t="shared" si="153"/>
        <v>1509.1</v>
      </c>
      <c r="AJ548" s="368">
        <f t="shared" si="154"/>
        <v>430.5</v>
      </c>
      <c r="AK548" s="368">
        <f t="shared" si="155"/>
        <v>2315.6000000000004</v>
      </c>
      <c r="AL548" s="368">
        <f t="shared" si="156"/>
        <v>1597.2</v>
      </c>
      <c r="AM548" s="371">
        <f t="shared" si="157"/>
        <v>718.40000000000009</v>
      </c>
      <c r="AN548" s="368">
        <f t="shared" si="158"/>
        <v>376.00000000000045</v>
      </c>
      <c r="AO548" s="368">
        <f t="shared" si="158"/>
        <v>88.100000000000136</v>
      </c>
      <c r="AP548" s="368">
        <f t="shared" si="158"/>
        <v>287.90000000000009</v>
      </c>
      <c r="AQ548" s="360">
        <f t="shared" si="159"/>
        <v>26.2</v>
      </c>
      <c r="AR548" s="372">
        <f t="shared" si="148"/>
        <v>1623.4</v>
      </c>
    </row>
    <row r="549" spans="1:44" ht="31.5" x14ac:dyDescent="0.25">
      <c r="A549" s="395"/>
      <c r="B549" s="395" t="s">
        <v>4366</v>
      </c>
      <c r="C549" s="402" t="s">
        <v>1032</v>
      </c>
      <c r="D549" s="362">
        <f t="shared" si="145"/>
        <v>2661.9</v>
      </c>
      <c r="E549" s="367">
        <v>2661.9</v>
      </c>
      <c r="F549" s="371">
        <v>2182</v>
      </c>
      <c r="G549" s="367"/>
      <c r="H549" s="371"/>
      <c r="I549" s="362">
        <f t="shared" si="146"/>
        <v>1188.9000000000001</v>
      </c>
      <c r="J549" s="371">
        <v>1028.4000000000001</v>
      </c>
      <c r="K549" s="371">
        <v>466.8</v>
      </c>
      <c r="L549" s="371">
        <v>140.19999999999999</v>
      </c>
      <c r="M549" s="371">
        <v>160.5</v>
      </c>
      <c r="N549" s="362">
        <f t="shared" si="147"/>
        <v>3850.8</v>
      </c>
      <c r="O549" s="345"/>
      <c r="P549" s="395"/>
      <c r="Q549" s="395" t="s">
        <v>4366</v>
      </c>
      <c r="R549" s="402" t="s">
        <v>1032</v>
      </c>
      <c r="S549" s="371">
        <f t="shared" si="149"/>
        <v>2264.1000000000004</v>
      </c>
      <c r="T549" s="371">
        <v>2264.1000000000004</v>
      </c>
      <c r="U549" s="371">
        <v>1661.7</v>
      </c>
      <c r="V549" s="371"/>
      <c r="W549" s="371"/>
      <c r="X549" s="371">
        <f t="shared" si="150"/>
        <v>715.80000000000007</v>
      </c>
      <c r="Y549" s="371">
        <v>715.80000000000007</v>
      </c>
      <c r="Z549" s="371">
        <v>129</v>
      </c>
      <c r="AA549" s="371">
        <v>42.4</v>
      </c>
      <c r="AB549" s="371"/>
      <c r="AC549" s="371">
        <f t="shared" si="151"/>
        <v>2979.9000000000005</v>
      </c>
      <c r="AE549" s="395"/>
      <c r="AF549" s="395" t="s">
        <v>4366</v>
      </c>
      <c r="AG549" s="402" t="s">
        <v>1032</v>
      </c>
      <c r="AH549" s="371">
        <f t="shared" si="152"/>
        <v>2979.9000000000005</v>
      </c>
      <c r="AI549" s="368">
        <f t="shared" si="153"/>
        <v>2264.1000000000004</v>
      </c>
      <c r="AJ549" s="368">
        <f t="shared" si="154"/>
        <v>715.80000000000007</v>
      </c>
      <c r="AK549" s="368">
        <f t="shared" si="155"/>
        <v>3850.8</v>
      </c>
      <c r="AL549" s="368">
        <f t="shared" si="156"/>
        <v>2661.9</v>
      </c>
      <c r="AM549" s="371">
        <f t="shared" si="157"/>
        <v>1188.9000000000001</v>
      </c>
      <c r="AN549" s="368">
        <f t="shared" si="158"/>
        <v>870.89999999999964</v>
      </c>
      <c r="AO549" s="368">
        <f t="shared" si="158"/>
        <v>397.79999999999973</v>
      </c>
      <c r="AP549" s="368">
        <f t="shared" si="158"/>
        <v>473.1</v>
      </c>
      <c r="AQ549" s="360">
        <f t="shared" si="159"/>
        <v>43.6</v>
      </c>
      <c r="AR549" s="372">
        <f t="shared" si="148"/>
        <v>2705.5</v>
      </c>
    </row>
    <row r="550" spans="1:44" ht="31.5" x14ac:dyDescent="0.25">
      <c r="A550" s="395"/>
      <c r="B550" s="395" t="s">
        <v>4366</v>
      </c>
      <c r="C550" s="402" t="s">
        <v>1033</v>
      </c>
      <c r="D550" s="362">
        <f t="shared" si="145"/>
        <v>13841.7</v>
      </c>
      <c r="E550" s="367">
        <v>13841.7</v>
      </c>
      <c r="F550" s="371">
        <v>11346.1</v>
      </c>
      <c r="G550" s="367"/>
      <c r="H550" s="371"/>
      <c r="I550" s="362">
        <f t="shared" si="146"/>
        <v>5882.6</v>
      </c>
      <c r="J550" s="371">
        <v>5347.1</v>
      </c>
      <c r="K550" s="371">
        <v>2427.4</v>
      </c>
      <c r="L550" s="371">
        <v>380.5</v>
      </c>
      <c r="M550" s="371">
        <v>535.5</v>
      </c>
      <c r="N550" s="362">
        <f t="shared" si="147"/>
        <v>19724.300000000003</v>
      </c>
      <c r="O550" s="345"/>
      <c r="P550" s="395"/>
      <c r="Q550" s="395" t="s">
        <v>4366</v>
      </c>
      <c r="R550" s="402" t="s">
        <v>1034</v>
      </c>
      <c r="S550" s="371">
        <f t="shared" si="149"/>
        <v>10942.5</v>
      </c>
      <c r="T550" s="371">
        <v>10942.5</v>
      </c>
      <c r="U550" s="371">
        <v>8031.1</v>
      </c>
      <c r="V550" s="371"/>
      <c r="W550" s="371"/>
      <c r="X550" s="371">
        <f t="shared" si="150"/>
        <v>3022.5</v>
      </c>
      <c r="Y550" s="371">
        <v>3022.5</v>
      </c>
      <c r="Z550" s="371">
        <v>623.6</v>
      </c>
      <c r="AA550" s="371">
        <v>438.4</v>
      </c>
      <c r="AB550" s="371"/>
      <c r="AC550" s="371">
        <f t="shared" si="151"/>
        <v>13965</v>
      </c>
      <c r="AE550" s="395"/>
      <c r="AF550" s="395" t="s">
        <v>4366</v>
      </c>
      <c r="AG550" s="402" t="s">
        <v>1034</v>
      </c>
      <c r="AH550" s="371">
        <f t="shared" si="152"/>
        <v>13965</v>
      </c>
      <c r="AI550" s="368">
        <f t="shared" si="153"/>
        <v>10942.5</v>
      </c>
      <c r="AJ550" s="368">
        <f t="shared" si="154"/>
        <v>3022.5</v>
      </c>
      <c r="AK550" s="368">
        <f t="shared" si="155"/>
        <v>19724.300000000003</v>
      </c>
      <c r="AL550" s="368">
        <f t="shared" si="156"/>
        <v>13841.7</v>
      </c>
      <c r="AM550" s="371">
        <f t="shared" si="157"/>
        <v>5882.6</v>
      </c>
      <c r="AN550" s="368">
        <f t="shared" si="158"/>
        <v>5759.3000000000029</v>
      </c>
      <c r="AO550" s="368">
        <f t="shared" si="158"/>
        <v>2899.2000000000007</v>
      </c>
      <c r="AP550" s="368">
        <f t="shared" si="158"/>
        <v>2860.1000000000004</v>
      </c>
      <c r="AQ550" s="360">
        <f t="shared" si="159"/>
        <v>226.9</v>
      </c>
      <c r="AR550" s="372">
        <f t="shared" si="148"/>
        <v>14068.6</v>
      </c>
    </row>
    <row r="551" spans="1:44" ht="31.5" x14ac:dyDescent="0.25">
      <c r="A551" s="395"/>
      <c r="B551" s="395" t="s">
        <v>4366</v>
      </c>
      <c r="C551" s="402" t="s">
        <v>1035</v>
      </c>
      <c r="D551" s="362">
        <f t="shared" si="145"/>
        <v>3194.5</v>
      </c>
      <c r="E551" s="367">
        <v>3194.5</v>
      </c>
      <c r="F551" s="371">
        <v>2618.6</v>
      </c>
      <c r="G551" s="367"/>
      <c r="H551" s="371"/>
      <c r="I551" s="362">
        <f t="shared" si="146"/>
        <v>1768.3</v>
      </c>
      <c r="J551" s="371">
        <v>1233.8</v>
      </c>
      <c r="K551" s="371">
        <v>560.20000000000005</v>
      </c>
      <c r="L551" s="371">
        <v>160.30000000000001</v>
      </c>
      <c r="M551" s="371">
        <v>534.5</v>
      </c>
      <c r="N551" s="362">
        <f t="shared" si="147"/>
        <v>4962.8</v>
      </c>
      <c r="O551" s="345"/>
      <c r="P551" s="395"/>
      <c r="Q551" s="395" t="s">
        <v>4366</v>
      </c>
      <c r="R551" s="402" t="s">
        <v>1035</v>
      </c>
      <c r="S551" s="371">
        <f t="shared" si="149"/>
        <v>2264.2000000000003</v>
      </c>
      <c r="T551" s="371">
        <v>2264.2000000000003</v>
      </c>
      <c r="U551" s="371">
        <v>1661.7</v>
      </c>
      <c r="V551" s="371"/>
      <c r="W551" s="371"/>
      <c r="X551" s="371">
        <f t="shared" si="150"/>
        <v>665.80000000000007</v>
      </c>
      <c r="Y551" s="371">
        <v>665.80000000000007</v>
      </c>
      <c r="Z551" s="371">
        <v>129</v>
      </c>
      <c r="AA551" s="371">
        <v>150.30000000000001</v>
      </c>
      <c r="AB551" s="371"/>
      <c r="AC551" s="371">
        <f t="shared" si="151"/>
        <v>2930.0000000000005</v>
      </c>
      <c r="AE551" s="395"/>
      <c r="AF551" s="395" t="s">
        <v>4366</v>
      </c>
      <c r="AG551" s="402" t="s">
        <v>1035</v>
      </c>
      <c r="AH551" s="371">
        <f t="shared" si="152"/>
        <v>2930.0000000000005</v>
      </c>
      <c r="AI551" s="368">
        <f t="shared" si="153"/>
        <v>2264.2000000000003</v>
      </c>
      <c r="AJ551" s="368">
        <f t="shared" si="154"/>
        <v>665.80000000000007</v>
      </c>
      <c r="AK551" s="368">
        <f t="shared" si="155"/>
        <v>4962.8</v>
      </c>
      <c r="AL551" s="368">
        <f t="shared" si="156"/>
        <v>3194.5</v>
      </c>
      <c r="AM551" s="371">
        <f t="shared" si="157"/>
        <v>1768.3</v>
      </c>
      <c r="AN551" s="368">
        <f t="shared" si="158"/>
        <v>2032.7999999999997</v>
      </c>
      <c r="AO551" s="368">
        <f t="shared" si="158"/>
        <v>930.29999999999973</v>
      </c>
      <c r="AP551" s="368">
        <f t="shared" si="158"/>
        <v>1102.5</v>
      </c>
      <c r="AQ551" s="360">
        <f t="shared" si="159"/>
        <v>52.4</v>
      </c>
      <c r="AR551" s="372">
        <f t="shared" si="148"/>
        <v>3246.9</v>
      </c>
    </row>
    <row r="552" spans="1:44" ht="31.5" x14ac:dyDescent="0.25">
      <c r="A552" s="395"/>
      <c r="B552" s="395" t="s">
        <v>4366</v>
      </c>
      <c r="C552" s="402" t="s">
        <v>1036</v>
      </c>
      <c r="D552" s="362">
        <f t="shared" si="145"/>
        <v>1597.2</v>
      </c>
      <c r="E552" s="367">
        <v>1597.2</v>
      </c>
      <c r="F552" s="371">
        <v>1309.2</v>
      </c>
      <c r="G552" s="367"/>
      <c r="H552" s="371"/>
      <c r="I552" s="362">
        <f t="shared" si="146"/>
        <v>718.3</v>
      </c>
      <c r="J552" s="371">
        <v>616.79999999999995</v>
      </c>
      <c r="K552" s="371">
        <v>280</v>
      </c>
      <c r="L552" s="371">
        <v>125.6</v>
      </c>
      <c r="M552" s="371">
        <v>101.5</v>
      </c>
      <c r="N552" s="362">
        <f t="shared" si="147"/>
        <v>2315.5</v>
      </c>
      <c r="O552" s="345"/>
      <c r="P552" s="395"/>
      <c r="Q552" s="395" t="s">
        <v>4366</v>
      </c>
      <c r="R552" s="402" t="s">
        <v>1036</v>
      </c>
      <c r="S552" s="371">
        <f t="shared" si="149"/>
        <v>1886.6000000000001</v>
      </c>
      <c r="T552" s="371">
        <v>1886.6000000000001</v>
      </c>
      <c r="U552" s="371">
        <v>1384.6</v>
      </c>
      <c r="V552" s="371"/>
      <c r="W552" s="371"/>
      <c r="X552" s="371">
        <f t="shared" si="150"/>
        <v>488.2</v>
      </c>
      <c r="Y552" s="371">
        <v>488.2</v>
      </c>
      <c r="Z552" s="371">
        <v>107.5</v>
      </c>
      <c r="AA552" s="371">
        <v>98.5</v>
      </c>
      <c r="AB552" s="371"/>
      <c r="AC552" s="371">
        <f t="shared" si="151"/>
        <v>2374.8000000000002</v>
      </c>
      <c r="AE552" s="395"/>
      <c r="AF552" s="395" t="s">
        <v>4366</v>
      </c>
      <c r="AG552" s="402" t="s">
        <v>1036</v>
      </c>
      <c r="AH552" s="371">
        <f t="shared" si="152"/>
        <v>2374.8000000000002</v>
      </c>
      <c r="AI552" s="368">
        <f t="shared" si="153"/>
        <v>1886.6000000000001</v>
      </c>
      <c r="AJ552" s="368">
        <f t="shared" si="154"/>
        <v>488.2</v>
      </c>
      <c r="AK552" s="368">
        <f t="shared" si="155"/>
        <v>2315.5</v>
      </c>
      <c r="AL552" s="368">
        <f t="shared" si="156"/>
        <v>1597.2</v>
      </c>
      <c r="AM552" s="371">
        <f t="shared" si="157"/>
        <v>718.3</v>
      </c>
      <c r="AN552" s="368">
        <f t="shared" si="158"/>
        <v>-59.300000000000182</v>
      </c>
      <c r="AO552" s="368">
        <f t="shared" si="158"/>
        <v>-289.40000000000009</v>
      </c>
      <c r="AP552" s="368">
        <f t="shared" si="158"/>
        <v>230.09999999999997</v>
      </c>
      <c r="AQ552" s="360">
        <f t="shared" si="159"/>
        <v>26.2</v>
      </c>
      <c r="AR552" s="372">
        <f t="shared" si="148"/>
        <v>1623.4</v>
      </c>
    </row>
    <row r="553" spans="1:44" ht="31.5" x14ac:dyDescent="0.25">
      <c r="A553" s="395"/>
      <c r="B553" s="395" t="s">
        <v>4366</v>
      </c>
      <c r="C553" s="402" t="s">
        <v>1037</v>
      </c>
      <c r="D553" s="362">
        <f t="shared" si="145"/>
        <v>4451.8</v>
      </c>
      <c r="E553" s="367">
        <v>4451.8</v>
      </c>
      <c r="F553" s="371">
        <v>3257.7</v>
      </c>
      <c r="G553" s="367">
        <v>476.1</v>
      </c>
      <c r="H553" s="371"/>
      <c r="I553" s="362">
        <f t="shared" si="146"/>
        <v>1702.6999999999998</v>
      </c>
      <c r="J553" s="371">
        <v>1284.0999999999999</v>
      </c>
      <c r="K553" s="371">
        <v>697</v>
      </c>
      <c r="L553" s="371">
        <v>211</v>
      </c>
      <c r="M553" s="371">
        <v>418.6</v>
      </c>
      <c r="N553" s="362">
        <f t="shared" si="147"/>
        <v>6154.5</v>
      </c>
      <c r="O553" s="345"/>
      <c r="P553" s="395"/>
      <c r="Q553" s="395" t="s">
        <v>4366</v>
      </c>
      <c r="R553" s="402" t="s">
        <v>1037</v>
      </c>
      <c r="S553" s="371">
        <f t="shared" si="149"/>
        <v>2895.6000000000004</v>
      </c>
      <c r="T553" s="371">
        <v>2895.6000000000004</v>
      </c>
      <c r="U553" s="371">
        <v>2125.1999999999998</v>
      </c>
      <c r="V553" s="371"/>
      <c r="W553" s="371"/>
      <c r="X553" s="371">
        <f t="shared" si="150"/>
        <v>1138.4000000000001</v>
      </c>
      <c r="Y553" s="371">
        <v>1138.4000000000001</v>
      </c>
      <c r="Z553" s="371">
        <v>165.1</v>
      </c>
      <c r="AA553" s="371">
        <v>303.7</v>
      </c>
      <c r="AB553" s="371"/>
      <c r="AC553" s="371">
        <f t="shared" si="151"/>
        <v>4034.0000000000005</v>
      </c>
      <c r="AE553" s="395"/>
      <c r="AF553" s="395" t="s">
        <v>4366</v>
      </c>
      <c r="AG553" s="402" t="s">
        <v>1037</v>
      </c>
      <c r="AH553" s="371">
        <f t="shared" si="152"/>
        <v>4034.0000000000005</v>
      </c>
      <c r="AI553" s="368">
        <f t="shared" si="153"/>
        <v>2895.6000000000004</v>
      </c>
      <c r="AJ553" s="368">
        <f t="shared" si="154"/>
        <v>1138.4000000000001</v>
      </c>
      <c r="AK553" s="368">
        <f t="shared" si="155"/>
        <v>6154.5</v>
      </c>
      <c r="AL553" s="368">
        <f t="shared" si="156"/>
        <v>4451.8</v>
      </c>
      <c r="AM553" s="371">
        <f t="shared" si="157"/>
        <v>1702.6999999999998</v>
      </c>
      <c r="AN553" s="368">
        <f t="shared" si="158"/>
        <v>2120.4999999999995</v>
      </c>
      <c r="AO553" s="368">
        <f t="shared" si="158"/>
        <v>1556.1999999999998</v>
      </c>
      <c r="AP553" s="368">
        <f t="shared" si="158"/>
        <v>564.29999999999973</v>
      </c>
      <c r="AQ553" s="360">
        <f t="shared" si="159"/>
        <v>65.2</v>
      </c>
      <c r="AR553" s="372">
        <f t="shared" si="148"/>
        <v>4517</v>
      </c>
    </row>
    <row r="554" spans="1:44" ht="31.5" x14ac:dyDescent="0.25">
      <c r="A554" s="395"/>
      <c r="B554" s="395" t="s">
        <v>4366</v>
      </c>
      <c r="C554" s="402" t="s">
        <v>1038</v>
      </c>
      <c r="D554" s="362">
        <f t="shared" si="145"/>
        <v>1610.2</v>
      </c>
      <c r="E554" s="367">
        <v>1610.2</v>
      </c>
      <c r="F554" s="371">
        <v>1319.9</v>
      </c>
      <c r="G554" s="367"/>
      <c r="H554" s="371"/>
      <c r="I554" s="362">
        <f t="shared" si="146"/>
        <v>886.19999999999993</v>
      </c>
      <c r="J554" s="371">
        <v>779.9</v>
      </c>
      <c r="K554" s="371">
        <v>282.39999999999998</v>
      </c>
      <c r="L554" s="371">
        <v>71.400000000000006</v>
      </c>
      <c r="M554" s="371">
        <v>106.3</v>
      </c>
      <c r="N554" s="362">
        <f t="shared" si="147"/>
        <v>2496.4</v>
      </c>
      <c r="O554" s="345"/>
      <c r="P554" s="395"/>
      <c r="Q554" s="395" t="s">
        <v>4366</v>
      </c>
      <c r="R554" s="402" t="s">
        <v>1038</v>
      </c>
      <c r="S554" s="371">
        <f t="shared" si="149"/>
        <v>1512.1000000000001</v>
      </c>
      <c r="T554" s="371">
        <v>1512.1000000000001</v>
      </c>
      <c r="U554" s="371">
        <v>1109.8</v>
      </c>
      <c r="V554" s="371"/>
      <c r="W554" s="371"/>
      <c r="X554" s="371">
        <f t="shared" si="150"/>
        <v>324.89999999999998</v>
      </c>
      <c r="Y554" s="371">
        <v>324.89999999999998</v>
      </c>
      <c r="Z554" s="371">
        <v>86.2</v>
      </c>
      <c r="AA554" s="371">
        <v>48.5</v>
      </c>
      <c r="AB554" s="371"/>
      <c r="AC554" s="371">
        <f t="shared" si="151"/>
        <v>1837</v>
      </c>
      <c r="AE554" s="395"/>
      <c r="AF554" s="395" t="s">
        <v>4366</v>
      </c>
      <c r="AG554" s="402" t="s">
        <v>1038</v>
      </c>
      <c r="AH554" s="371">
        <f t="shared" si="152"/>
        <v>1837</v>
      </c>
      <c r="AI554" s="368">
        <f t="shared" si="153"/>
        <v>1512.1000000000001</v>
      </c>
      <c r="AJ554" s="368">
        <f t="shared" si="154"/>
        <v>324.89999999999998</v>
      </c>
      <c r="AK554" s="368">
        <f t="shared" si="155"/>
        <v>2496.4</v>
      </c>
      <c r="AL554" s="368">
        <f t="shared" si="156"/>
        <v>1610.2</v>
      </c>
      <c r="AM554" s="371">
        <f t="shared" si="157"/>
        <v>886.19999999999993</v>
      </c>
      <c r="AN554" s="368">
        <f t="shared" si="158"/>
        <v>659.40000000000009</v>
      </c>
      <c r="AO554" s="368">
        <f t="shared" si="158"/>
        <v>98.099999999999909</v>
      </c>
      <c r="AP554" s="368">
        <f t="shared" si="158"/>
        <v>561.29999999999995</v>
      </c>
      <c r="AQ554" s="360">
        <f t="shared" si="159"/>
        <v>26.4</v>
      </c>
      <c r="AR554" s="372">
        <f t="shared" si="148"/>
        <v>1636.6000000000001</v>
      </c>
    </row>
    <row r="555" spans="1:44" ht="31.5" x14ac:dyDescent="0.25">
      <c r="A555" s="395"/>
      <c r="B555" s="395" t="s">
        <v>4366</v>
      </c>
      <c r="C555" s="402" t="s">
        <v>1039</v>
      </c>
      <c r="D555" s="362">
        <f t="shared" si="145"/>
        <v>1587.1</v>
      </c>
      <c r="E555" s="367">
        <v>1587.1</v>
      </c>
      <c r="F555" s="371">
        <v>1301</v>
      </c>
      <c r="G555" s="367"/>
      <c r="H555" s="371"/>
      <c r="I555" s="362">
        <f t="shared" si="146"/>
        <v>734.9</v>
      </c>
      <c r="J555" s="371">
        <v>715.1</v>
      </c>
      <c r="K555" s="371">
        <v>278.3</v>
      </c>
      <c r="L555" s="371">
        <v>73.400000000000006</v>
      </c>
      <c r="M555" s="371">
        <v>19.8</v>
      </c>
      <c r="N555" s="362">
        <f t="shared" si="147"/>
        <v>2322</v>
      </c>
      <c r="O555" s="345"/>
      <c r="P555" s="395"/>
      <c r="Q555" s="395" t="s">
        <v>4366</v>
      </c>
      <c r="R555" s="402" t="s">
        <v>1039</v>
      </c>
      <c r="S555" s="371">
        <f t="shared" si="149"/>
        <v>1452.3000000000002</v>
      </c>
      <c r="T555" s="371">
        <v>1452.3000000000002</v>
      </c>
      <c r="U555" s="371">
        <v>1066</v>
      </c>
      <c r="V555" s="371"/>
      <c r="W555" s="371"/>
      <c r="X555" s="371">
        <f t="shared" si="150"/>
        <v>376.90000000000003</v>
      </c>
      <c r="Y555" s="371">
        <v>376.90000000000003</v>
      </c>
      <c r="Z555" s="371">
        <v>82.699999999999989</v>
      </c>
      <c r="AA555" s="371">
        <v>46.5</v>
      </c>
      <c r="AB555" s="371"/>
      <c r="AC555" s="371">
        <f t="shared" si="151"/>
        <v>1829.2000000000003</v>
      </c>
      <c r="AE555" s="395"/>
      <c r="AF555" s="395" t="s">
        <v>4366</v>
      </c>
      <c r="AG555" s="402" t="s">
        <v>1039</v>
      </c>
      <c r="AH555" s="371">
        <f t="shared" si="152"/>
        <v>1829.2000000000003</v>
      </c>
      <c r="AI555" s="368">
        <f t="shared" si="153"/>
        <v>1452.3000000000002</v>
      </c>
      <c r="AJ555" s="368">
        <f t="shared" si="154"/>
        <v>376.90000000000003</v>
      </c>
      <c r="AK555" s="368">
        <f t="shared" si="155"/>
        <v>2322</v>
      </c>
      <c r="AL555" s="368">
        <f t="shared" si="156"/>
        <v>1587.1</v>
      </c>
      <c r="AM555" s="371">
        <f t="shared" si="157"/>
        <v>734.9</v>
      </c>
      <c r="AN555" s="368">
        <f t="shared" si="158"/>
        <v>492.79999999999973</v>
      </c>
      <c r="AO555" s="368">
        <f t="shared" si="158"/>
        <v>134.79999999999973</v>
      </c>
      <c r="AP555" s="368">
        <f t="shared" si="158"/>
        <v>357.99999999999994</v>
      </c>
      <c r="AQ555" s="360">
        <f t="shared" si="159"/>
        <v>26</v>
      </c>
      <c r="AR555" s="372">
        <f t="shared" si="148"/>
        <v>1613.1</v>
      </c>
    </row>
    <row r="556" spans="1:44" ht="31.5" x14ac:dyDescent="0.25">
      <c r="A556" s="395"/>
      <c r="B556" s="395" t="s">
        <v>4366</v>
      </c>
      <c r="C556" s="402" t="s">
        <v>1040</v>
      </c>
      <c r="D556" s="362">
        <f t="shared" si="145"/>
        <v>2507.4</v>
      </c>
      <c r="E556" s="367">
        <v>2507.4</v>
      </c>
      <c r="F556" s="371">
        <v>2055.3000000000002</v>
      </c>
      <c r="G556" s="367"/>
      <c r="H556" s="371"/>
      <c r="I556" s="362">
        <f t="shared" si="146"/>
        <v>1101.2</v>
      </c>
      <c r="J556" s="371">
        <v>1081.4000000000001</v>
      </c>
      <c r="K556" s="371">
        <v>439.8</v>
      </c>
      <c r="L556" s="371">
        <v>136.4</v>
      </c>
      <c r="M556" s="371">
        <v>19.8</v>
      </c>
      <c r="N556" s="362">
        <f t="shared" si="147"/>
        <v>3608.6000000000004</v>
      </c>
      <c r="O556" s="345"/>
      <c r="P556" s="395"/>
      <c r="Q556" s="395" t="s">
        <v>4366</v>
      </c>
      <c r="R556" s="402" t="s">
        <v>1040</v>
      </c>
      <c r="S556" s="371">
        <f t="shared" si="149"/>
        <v>1752.7</v>
      </c>
      <c r="T556" s="371">
        <v>1752.7</v>
      </c>
      <c r="U556" s="371">
        <v>1286.3999999999999</v>
      </c>
      <c r="V556" s="371"/>
      <c r="W556" s="371"/>
      <c r="X556" s="371">
        <f t="shared" si="150"/>
        <v>493.70000000000005</v>
      </c>
      <c r="Y556" s="371">
        <v>493.70000000000005</v>
      </c>
      <c r="Z556" s="371">
        <v>99.9</v>
      </c>
      <c r="AA556" s="371">
        <v>91.3</v>
      </c>
      <c r="AB556" s="371"/>
      <c r="AC556" s="371">
        <f t="shared" si="151"/>
        <v>2246.4</v>
      </c>
      <c r="AE556" s="395"/>
      <c r="AF556" s="395" t="s">
        <v>4366</v>
      </c>
      <c r="AG556" s="402" t="s">
        <v>1040</v>
      </c>
      <c r="AH556" s="371">
        <f t="shared" si="152"/>
        <v>2246.4</v>
      </c>
      <c r="AI556" s="368">
        <f t="shared" si="153"/>
        <v>1752.7</v>
      </c>
      <c r="AJ556" s="368">
        <f t="shared" si="154"/>
        <v>493.70000000000005</v>
      </c>
      <c r="AK556" s="368">
        <f t="shared" si="155"/>
        <v>3608.6000000000004</v>
      </c>
      <c r="AL556" s="368">
        <f t="shared" si="156"/>
        <v>2507.4</v>
      </c>
      <c r="AM556" s="371">
        <f t="shared" si="157"/>
        <v>1101.2</v>
      </c>
      <c r="AN556" s="368">
        <f t="shared" si="158"/>
        <v>1362.2000000000003</v>
      </c>
      <c r="AO556" s="368">
        <f t="shared" si="158"/>
        <v>754.7</v>
      </c>
      <c r="AP556" s="368">
        <f t="shared" si="158"/>
        <v>607.5</v>
      </c>
      <c r="AQ556" s="360">
        <f t="shared" si="159"/>
        <v>41.1</v>
      </c>
      <c r="AR556" s="372">
        <f t="shared" si="148"/>
        <v>2548.5</v>
      </c>
    </row>
    <row r="557" spans="1:44" ht="31.5" x14ac:dyDescent="0.25">
      <c r="A557" s="395"/>
      <c r="B557" s="395" t="s">
        <v>4366</v>
      </c>
      <c r="C557" s="402" t="s">
        <v>1041</v>
      </c>
      <c r="D557" s="362">
        <f t="shared" si="145"/>
        <v>2213.1</v>
      </c>
      <c r="E557" s="367">
        <v>2213.1</v>
      </c>
      <c r="F557" s="371">
        <v>1731</v>
      </c>
      <c r="G557" s="367">
        <v>101</v>
      </c>
      <c r="H557" s="371"/>
      <c r="I557" s="362">
        <f t="shared" si="146"/>
        <v>729.8</v>
      </c>
      <c r="J557" s="371">
        <v>710</v>
      </c>
      <c r="K557" s="371">
        <v>370.4</v>
      </c>
      <c r="L557" s="371">
        <v>46.4</v>
      </c>
      <c r="M557" s="371">
        <v>19.8</v>
      </c>
      <c r="N557" s="362">
        <f t="shared" si="147"/>
        <v>2942.8999999999996</v>
      </c>
      <c r="O557" s="345"/>
      <c r="P557" s="395"/>
      <c r="Q557" s="395" t="s">
        <v>4366</v>
      </c>
      <c r="R557" s="402" t="s">
        <v>1041</v>
      </c>
      <c r="S557" s="371">
        <f t="shared" si="149"/>
        <v>1419.7</v>
      </c>
      <c r="T557" s="371">
        <v>1419.7</v>
      </c>
      <c r="U557" s="371">
        <v>1042</v>
      </c>
      <c r="V557" s="371"/>
      <c r="W557" s="371"/>
      <c r="X557" s="371">
        <f t="shared" si="150"/>
        <v>400.5</v>
      </c>
      <c r="Y557" s="371">
        <v>400.5</v>
      </c>
      <c r="Z557" s="371">
        <v>80.900000000000006</v>
      </c>
      <c r="AA557" s="371">
        <v>87.7</v>
      </c>
      <c r="AB557" s="371"/>
      <c r="AC557" s="371">
        <f t="shared" si="151"/>
        <v>1820.2</v>
      </c>
      <c r="AE557" s="395"/>
      <c r="AF557" s="395" t="s">
        <v>4366</v>
      </c>
      <c r="AG557" s="402" t="s">
        <v>1041</v>
      </c>
      <c r="AH557" s="371">
        <f t="shared" si="152"/>
        <v>1820.2</v>
      </c>
      <c r="AI557" s="368">
        <f t="shared" si="153"/>
        <v>1419.7</v>
      </c>
      <c r="AJ557" s="368">
        <f t="shared" si="154"/>
        <v>400.5</v>
      </c>
      <c r="AK557" s="368">
        <f t="shared" si="155"/>
        <v>2942.8999999999996</v>
      </c>
      <c r="AL557" s="368">
        <f t="shared" si="156"/>
        <v>2213.1</v>
      </c>
      <c r="AM557" s="371">
        <f t="shared" si="157"/>
        <v>729.8</v>
      </c>
      <c r="AN557" s="368">
        <f t="shared" si="158"/>
        <v>1122.6999999999996</v>
      </c>
      <c r="AO557" s="368">
        <f t="shared" si="158"/>
        <v>793.39999999999986</v>
      </c>
      <c r="AP557" s="368">
        <f t="shared" si="158"/>
        <v>329.29999999999995</v>
      </c>
      <c r="AQ557" s="360">
        <f t="shared" si="159"/>
        <v>34.6</v>
      </c>
      <c r="AR557" s="372">
        <f t="shared" si="148"/>
        <v>2247.6999999999998</v>
      </c>
    </row>
    <row r="558" spans="1:44" ht="31.5" x14ac:dyDescent="0.25">
      <c r="A558" s="395"/>
      <c r="B558" s="395" t="s">
        <v>4366</v>
      </c>
      <c r="C558" s="402" t="s">
        <v>2089</v>
      </c>
      <c r="D558" s="362">
        <f t="shared" si="145"/>
        <v>2098.6</v>
      </c>
      <c r="E558" s="367">
        <v>2098.6</v>
      </c>
      <c r="F558" s="371">
        <v>1720.1</v>
      </c>
      <c r="G558" s="367"/>
      <c r="H558" s="371"/>
      <c r="I558" s="362">
        <f t="shared" si="146"/>
        <v>2152.8999999999996</v>
      </c>
      <c r="J558" s="371">
        <v>1134.0999999999999</v>
      </c>
      <c r="K558" s="371">
        <v>368</v>
      </c>
      <c r="L558" s="371">
        <v>119.7</v>
      </c>
      <c r="M558" s="371">
        <v>1018.8</v>
      </c>
      <c r="N558" s="362">
        <f t="shared" si="147"/>
        <v>4251.5</v>
      </c>
      <c r="O558" s="345"/>
      <c r="P558" s="395"/>
      <c r="Q558" s="395" t="s">
        <v>4366</v>
      </c>
      <c r="R558" s="402" t="s">
        <v>2089</v>
      </c>
      <c r="S558" s="371">
        <f t="shared" si="149"/>
        <v>1520.6000000000001</v>
      </c>
      <c r="T558" s="371">
        <v>1520.6000000000001</v>
      </c>
      <c r="U558" s="371">
        <v>1116.1000000000001</v>
      </c>
      <c r="V558" s="371"/>
      <c r="W558" s="371"/>
      <c r="X558" s="371">
        <f t="shared" si="150"/>
        <v>421.1</v>
      </c>
      <c r="Y558" s="371">
        <v>421.1</v>
      </c>
      <c r="Z558" s="371">
        <v>86.699999999999989</v>
      </c>
      <c r="AA558" s="371">
        <v>66.900000000000006</v>
      </c>
      <c r="AB558" s="371"/>
      <c r="AC558" s="371">
        <f t="shared" si="151"/>
        <v>1941.7000000000003</v>
      </c>
      <c r="AE558" s="395"/>
      <c r="AF558" s="395" t="s">
        <v>4366</v>
      </c>
      <c r="AG558" s="402" t="s">
        <v>2089</v>
      </c>
      <c r="AH558" s="371">
        <f t="shared" si="152"/>
        <v>1941.7000000000003</v>
      </c>
      <c r="AI558" s="368">
        <f t="shared" si="153"/>
        <v>1520.6000000000001</v>
      </c>
      <c r="AJ558" s="368">
        <f t="shared" si="154"/>
        <v>421.1</v>
      </c>
      <c r="AK558" s="368">
        <f t="shared" si="155"/>
        <v>4251.5</v>
      </c>
      <c r="AL558" s="368">
        <f t="shared" si="156"/>
        <v>2098.6</v>
      </c>
      <c r="AM558" s="371">
        <f t="shared" si="157"/>
        <v>2152.8999999999996</v>
      </c>
      <c r="AN558" s="368">
        <f t="shared" si="158"/>
        <v>2309.7999999999997</v>
      </c>
      <c r="AO558" s="368">
        <f t="shared" si="158"/>
        <v>577.99999999999977</v>
      </c>
      <c r="AP558" s="368">
        <f t="shared" si="158"/>
        <v>1731.7999999999997</v>
      </c>
      <c r="AQ558" s="360">
        <f t="shared" si="159"/>
        <v>34.4</v>
      </c>
      <c r="AR558" s="372">
        <f t="shared" si="148"/>
        <v>2133</v>
      </c>
    </row>
    <row r="559" spans="1:44" ht="31.5" x14ac:dyDescent="0.25">
      <c r="A559" s="395"/>
      <c r="B559" s="395" t="s">
        <v>4366</v>
      </c>
      <c r="C559" s="402" t="s">
        <v>2090</v>
      </c>
      <c r="D559" s="362">
        <f t="shared" si="145"/>
        <v>1960.1</v>
      </c>
      <c r="E559" s="367">
        <v>1960.1</v>
      </c>
      <c r="F559" s="371">
        <v>1469.1</v>
      </c>
      <c r="G559" s="367">
        <v>167.3</v>
      </c>
      <c r="H559" s="371"/>
      <c r="I559" s="362">
        <f t="shared" si="146"/>
        <v>655.89999999999986</v>
      </c>
      <c r="J559" s="371">
        <v>636.09999999999991</v>
      </c>
      <c r="K559" s="371">
        <v>314.39999999999998</v>
      </c>
      <c r="L559" s="371">
        <v>72.400000000000006</v>
      </c>
      <c r="M559" s="371">
        <v>19.8</v>
      </c>
      <c r="N559" s="362">
        <f t="shared" si="147"/>
        <v>2616</v>
      </c>
      <c r="O559" s="345"/>
      <c r="P559" s="395"/>
      <c r="Q559" s="395" t="s">
        <v>4366</v>
      </c>
      <c r="R559" s="402" t="s">
        <v>2090</v>
      </c>
      <c r="S559" s="371">
        <f t="shared" si="149"/>
        <v>1505</v>
      </c>
      <c r="T559" s="371">
        <v>1505</v>
      </c>
      <c r="U559" s="371">
        <v>1104.6000000000001</v>
      </c>
      <c r="V559" s="371"/>
      <c r="W559" s="371"/>
      <c r="X559" s="371">
        <f t="shared" si="150"/>
        <v>504.8</v>
      </c>
      <c r="Y559" s="371">
        <v>504.8</v>
      </c>
      <c r="Z559" s="371">
        <v>85.8</v>
      </c>
      <c r="AA559" s="371">
        <v>125.3</v>
      </c>
      <c r="AB559" s="371"/>
      <c r="AC559" s="371">
        <f t="shared" si="151"/>
        <v>2009.8</v>
      </c>
      <c r="AE559" s="395"/>
      <c r="AF559" s="395" t="s">
        <v>4366</v>
      </c>
      <c r="AG559" s="402" t="s">
        <v>2090</v>
      </c>
      <c r="AH559" s="371">
        <f t="shared" si="152"/>
        <v>2009.8</v>
      </c>
      <c r="AI559" s="368">
        <f t="shared" si="153"/>
        <v>1505</v>
      </c>
      <c r="AJ559" s="368">
        <f t="shared" si="154"/>
        <v>504.8</v>
      </c>
      <c r="AK559" s="368">
        <f t="shared" si="155"/>
        <v>2616</v>
      </c>
      <c r="AL559" s="368">
        <f t="shared" si="156"/>
        <v>1960.1</v>
      </c>
      <c r="AM559" s="371">
        <f t="shared" si="157"/>
        <v>655.89999999999986</v>
      </c>
      <c r="AN559" s="368">
        <f t="shared" si="158"/>
        <v>606.20000000000005</v>
      </c>
      <c r="AO559" s="368">
        <f t="shared" si="158"/>
        <v>455.09999999999991</v>
      </c>
      <c r="AP559" s="368">
        <f t="shared" si="158"/>
        <v>151.09999999999985</v>
      </c>
      <c r="AQ559" s="360">
        <f t="shared" si="159"/>
        <v>29.4</v>
      </c>
      <c r="AR559" s="372">
        <f t="shared" si="148"/>
        <v>1989.5</v>
      </c>
    </row>
    <row r="560" spans="1:44" ht="31.5" x14ac:dyDescent="0.25">
      <c r="A560" s="395"/>
      <c r="B560" s="395" t="s">
        <v>4366</v>
      </c>
      <c r="C560" s="402" t="s">
        <v>2091</v>
      </c>
      <c r="D560" s="362">
        <f t="shared" si="145"/>
        <v>2912.8</v>
      </c>
      <c r="E560" s="367">
        <v>2912.8</v>
      </c>
      <c r="F560" s="371">
        <v>2178.6</v>
      </c>
      <c r="G560" s="367">
        <v>254.2</v>
      </c>
      <c r="H560" s="371"/>
      <c r="I560" s="362">
        <f t="shared" si="146"/>
        <v>1037.0999999999999</v>
      </c>
      <c r="J560" s="371">
        <v>967.8</v>
      </c>
      <c r="K560" s="371">
        <v>466.1</v>
      </c>
      <c r="L560" s="371">
        <v>109.1</v>
      </c>
      <c r="M560" s="371">
        <v>69.3</v>
      </c>
      <c r="N560" s="362">
        <f t="shared" si="147"/>
        <v>3949.9</v>
      </c>
      <c r="O560" s="345"/>
      <c r="P560" s="395"/>
      <c r="Q560" s="395" t="s">
        <v>4366</v>
      </c>
      <c r="R560" s="402" t="s">
        <v>2091</v>
      </c>
      <c r="S560" s="371">
        <f t="shared" si="149"/>
        <v>1984.6000000000001</v>
      </c>
      <c r="T560" s="371">
        <v>1984.6000000000001</v>
      </c>
      <c r="U560" s="371">
        <v>1456.6000000000001</v>
      </c>
      <c r="V560" s="371"/>
      <c r="W560" s="371"/>
      <c r="X560" s="371">
        <f t="shared" si="150"/>
        <v>738.00000000000011</v>
      </c>
      <c r="Y560" s="371">
        <v>738.00000000000011</v>
      </c>
      <c r="Z560" s="371">
        <v>113.10000000000001</v>
      </c>
      <c r="AA560" s="371">
        <v>214.6</v>
      </c>
      <c r="AB560" s="371"/>
      <c r="AC560" s="371">
        <f t="shared" si="151"/>
        <v>2722.6000000000004</v>
      </c>
      <c r="AE560" s="395"/>
      <c r="AF560" s="395" t="s">
        <v>4366</v>
      </c>
      <c r="AG560" s="402" t="s">
        <v>2091</v>
      </c>
      <c r="AH560" s="371">
        <f t="shared" si="152"/>
        <v>2722.6000000000004</v>
      </c>
      <c r="AI560" s="368">
        <f t="shared" si="153"/>
        <v>1984.6000000000001</v>
      </c>
      <c r="AJ560" s="368">
        <f t="shared" si="154"/>
        <v>738.00000000000011</v>
      </c>
      <c r="AK560" s="368">
        <f t="shared" si="155"/>
        <v>3949.9</v>
      </c>
      <c r="AL560" s="368">
        <f t="shared" si="156"/>
        <v>2912.8</v>
      </c>
      <c r="AM560" s="371">
        <f t="shared" si="157"/>
        <v>1037.0999999999999</v>
      </c>
      <c r="AN560" s="368">
        <f t="shared" si="158"/>
        <v>1227.2999999999997</v>
      </c>
      <c r="AO560" s="368">
        <f t="shared" si="158"/>
        <v>928.2</v>
      </c>
      <c r="AP560" s="368">
        <f t="shared" si="158"/>
        <v>299.0999999999998</v>
      </c>
      <c r="AQ560" s="360">
        <f t="shared" si="159"/>
        <v>43.6</v>
      </c>
      <c r="AR560" s="372">
        <f t="shared" si="148"/>
        <v>2956.4</v>
      </c>
    </row>
    <row r="561" spans="1:44" ht="31.5" x14ac:dyDescent="0.25">
      <c r="A561" s="395"/>
      <c r="B561" s="395" t="s">
        <v>4366</v>
      </c>
      <c r="C561" s="402" t="s">
        <v>2092</v>
      </c>
      <c r="D561" s="362">
        <f t="shared" si="145"/>
        <v>1553.1</v>
      </c>
      <c r="E561" s="367">
        <v>1553.1</v>
      </c>
      <c r="F561" s="371">
        <v>1273.0999999999999</v>
      </c>
      <c r="G561" s="367"/>
      <c r="H561" s="371"/>
      <c r="I561" s="362">
        <f t="shared" si="146"/>
        <v>888.99999999999989</v>
      </c>
      <c r="J561" s="371">
        <v>869.19999999999993</v>
      </c>
      <c r="K561" s="371">
        <v>272.39999999999998</v>
      </c>
      <c r="L561" s="371">
        <v>193.8</v>
      </c>
      <c r="M561" s="371">
        <v>19.8</v>
      </c>
      <c r="N561" s="362">
        <f t="shared" si="147"/>
        <v>2442.1</v>
      </c>
      <c r="O561" s="345"/>
      <c r="P561" s="395"/>
      <c r="Q561" s="395" t="s">
        <v>4366</v>
      </c>
      <c r="R561" s="402" t="s">
        <v>2092</v>
      </c>
      <c r="S561" s="371">
        <f t="shared" si="149"/>
        <v>1314</v>
      </c>
      <c r="T561" s="371">
        <v>1314</v>
      </c>
      <c r="U561" s="371">
        <v>964.4</v>
      </c>
      <c r="V561" s="371"/>
      <c r="W561" s="371"/>
      <c r="X561" s="371">
        <f t="shared" si="150"/>
        <v>375.9</v>
      </c>
      <c r="Y561" s="371">
        <v>375.9</v>
      </c>
      <c r="Z561" s="371">
        <v>74.899999999999991</v>
      </c>
      <c r="AA561" s="371">
        <v>112.4</v>
      </c>
      <c r="AB561" s="371"/>
      <c r="AC561" s="371">
        <f t="shared" si="151"/>
        <v>1689.9</v>
      </c>
      <c r="AE561" s="395"/>
      <c r="AF561" s="395" t="s">
        <v>4366</v>
      </c>
      <c r="AG561" s="402" t="s">
        <v>2092</v>
      </c>
      <c r="AH561" s="371">
        <f t="shared" si="152"/>
        <v>1689.9</v>
      </c>
      <c r="AI561" s="368">
        <f t="shared" si="153"/>
        <v>1314</v>
      </c>
      <c r="AJ561" s="368">
        <f t="shared" si="154"/>
        <v>375.9</v>
      </c>
      <c r="AK561" s="368">
        <f t="shared" si="155"/>
        <v>2442.1</v>
      </c>
      <c r="AL561" s="368">
        <f t="shared" si="156"/>
        <v>1553.1</v>
      </c>
      <c r="AM561" s="371">
        <f t="shared" si="157"/>
        <v>888.99999999999989</v>
      </c>
      <c r="AN561" s="368">
        <f t="shared" si="158"/>
        <v>752.19999999999982</v>
      </c>
      <c r="AO561" s="368">
        <f t="shared" si="158"/>
        <v>239.09999999999991</v>
      </c>
      <c r="AP561" s="368">
        <f t="shared" si="158"/>
        <v>513.09999999999991</v>
      </c>
      <c r="AQ561" s="360">
        <f t="shared" si="159"/>
        <v>25.5</v>
      </c>
      <c r="AR561" s="372">
        <f t="shared" si="148"/>
        <v>1578.6</v>
      </c>
    </row>
    <row r="562" spans="1:44" ht="31.5" x14ac:dyDescent="0.25">
      <c r="A562" s="395"/>
      <c r="B562" s="395" t="s">
        <v>4366</v>
      </c>
      <c r="C562" s="402" t="s">
        <v>2093</v>
      </c>
      <c r="D562" s="362">
        <f t="shared" si="145"/>
        <v>4443.8999999999996</v>
      </c>
      <c r="E562" s="367">
        <v>4443.8999999999996</v>
      </c>
      <c r="F562" s="371">
        <v>3642.7</v>
      </c>
      <c r="G562" s="367"/>
      <c r="H562" s="371"/>
      <c r="I562" s="362">
        <f t="shared" si="146"/>
        <v>2126.7999999999997</v>
      </c>
      <c r="J562" s="371">
        <v>2087.1999999999998</v>
      </c>
      <c r="K562" s="371">
        <v>779.4</v>
      </c>
      <c r="L562" s="371">
        <v>305.7</v>
      </c>
      <c r="M562" s="371">
        <v>39.6</v>
      </c>
      <c r="N562" s="362">
        <f t="shared" si="147"/>
        <v>6570.6999999999989</v>
      </c>
      <c r="O562" s="345"/>
      <c r="P562" s="395"/>
      <c r="Q562" s="395" t="s">
        <v>4366</v>
      </c>
      <c r="R562" s="402" t="s">
        <v>2093</v>
      </c>
      <c r="S562" s="371">
        <f t="shared" si="149"/>
        <v>3835.3</v>
      </c>
      <c r="T562" s="371">
        <v>3835.3</v>
      </c>
      <c r="U562" s="371">
        <v>2814.9</v>
      </c>
      <c r="V562" s="371"/>
      <c r="W562" s="371"/>
      <c r="X562" s="371">
        <f t="shared" si="150"/>
        <v>1001.5</v>
      </c>
      <c r="Y562" s="371">
        <v>1001.5</v>
      </c>
      <c r="Z562" s="371">
        <v>218.6</v>
      </c>
      <c r="AA562" s="371">
        <v>175.5</v>
      </c>
      <c r="AB562" s="371"/>
      <c r="AC562" s="371">
        <f t="shared" si="151"/>
        <v>4836.8</v>
      </c>
      <c r="AE562" s="395"/>
      <c r="AF562" s="395" t="s">
        <v>4366</v>
      </c>
      <c r="AG562" s="402" t="s">
        <v>2093</v>
      </c>
      <c r="AH562" s="371">
        <f t="shared" si="152"/>
        <v>4836.8</v>
      </c>
      <c r="AI562" s="368">
        <f t="shared" si="153"/>
        <v>3835.3</v>
      </c>
      <c r="AJ562" s="368">
        <f t="shared" si="154"/>
        <v>1001.5</v>
      </c>
      <c r="AK562" s="368">
        <f t="shared" si="155"/>
        <v>6570.6999999999989</v>
      </c>
      <c r="AL562" s="368">
        <f t="shared" si="156"/>
        <v>4443.8999999999996</v>
      </c>
      <c r="AM562" s="371">
        <f t="shared" si="157"/>
        <v>2126.7999999999997</v>
      </c>
      <c r="AN562" s="368">
        <f t="shared" si="158"/>
        <v>1733.8999999999987</v>
      </c>
      <c r="AO562" s="368">
        <f t="shared" si="158"/>
        <v>608.59999999999945</v>
      </c>
      <c r="AP562" s="368">
        <f t="shared" si="158"/>
        <v>1125.2999999999997</v>
      </c>
      <c r="AQ562" s="360">
        <f t="shared" si="159"/>
        <v>72.900000000000006</v>
      </c>
      <c r="AR562" s="372">
        <f t="shared" si="148"/>
        <v>4516.7999999999993</v>
      </c>
    </row>
    <row r="563" spans="1:44" ht="31.5" x14ac:dyDescent="0.25">
      <c r="A563" s="395"/>
      <c r="B563" s="395" t="s">
        <v>4366</v>
      </c>
      <c r="C563" s="402" t="s">
        <v>2094</v>
      </c>
      <c r="D563" s="362">
        <f t="shared" si="145"/>
        <v>10124.200000000001</v>
      </c>
      <c r="E563" s="367">
        <v>10124.200000000001</v>
      </c>
      <c r="F563" s="371">
        <v>7835.4</v>
      </c>
      <c r="G563" s="367">
        <v>563.6</v>
      </c>
      <c r="H563" s="371"/>
      <c r="I563" s="362">
        <f t="shared" si="146"/>
        <v>3780.7</v>
      </c>
      <c r="J563" s="371">
        <v>3681.1</v>
      </c>
      <c r="K563" s="371">
        <v>1676.6</v>
      </c>
      <c r="L563" s="371">
        <v>365.9</v>
      </c>
      <c r="M563" s="371">
        <v>99.6</v>
      </c>
      <c r="N563" s="362">
        <f t="shared" si="147"/>
        <v>13904.900000000001</v>
      </c>
      <c r="O563" s="345"/>
      <c r="P563" s="395"/>
      <c r="Q563" s="395" t="s">
        <v>4366</v>
      </c>
      <c r="R563" s="402" t="s">
        <v>2094</v>
      </c>
      <c r="S563" s="371">
        <f t="shared" si="149"/>
        <v>7938.8</v>
      </c>
      <c r="T563" s="371">
        <v>7938.8</v>
      </c>
      <c r="U563" s="371">
        <v>5826.6</v>
      </c>
      <c r="V563" s="371"/>
      <c r="W563" s="371"/>
      <c r="X563" s="371">
        <f t="shared" si="150"/>
        <v>2410.4</v>
      </c>
      <c r="Y563" s="371">
        <v>2410.4</v>
      </c>
      <c r="Z563" s="371">
        <v>452.40000000000003</v>
      </c>
      <c r="AA563" s="371">
        <v>599.70000000000005</v>
      </c>
      <c r="AB563" s="371"/>
      <c r="AC563" s="371">
        <f t="shared" si="151"/>
        <v>10349.200000000001</v>
      </c>
      <c r="AE563" s="395"/>
      <c r="AF563" s="395" t="s">
        <v>4366</v>
      </c>
      <c r="AG563" s="402" t="s">
        <v>2094</v>
      </c>
      <c r="AH563" s="371">
        <f t="shared" si="152"/>
        <v>10349.200000000001</v>
      </c>
      <c r="AI563" s="368">
        <f t="shared" si="153"/>
        <v>7938.8</v>
      </c>
      <c r="AJ563" s="368">
        <f t="shared" si="154"/>
        <v>2410.4</v>
      </c>
      <c r="AK563" s="368">
        <f t="shared" si="155"/>
        <v>13904.900000000001</v>
      </c>
      <c r="AL563" s="368">
        <f t="shared" si="156"/>
        <v>10124.200000000001</v>
      </c>
      <c r="AM563" s="371">
        <f t="shared" si="157"/>
        <v>3780.7</v>
      </c>
      <c r="AN563" s="368">
        <f t="shared" si="158"/>
        <v>3555.7000000000007</v>
      </c>
      <c r="AO563" s="368">
        <f t="shared" si="158"/>
        <v>2185.4000000000005</v>
      </c>
      <c r="AP563" s="368">
        <f t="shared" si="158"/>
        <v>1370.2999999999997</v>
      </c>
      <c r="AQ563" s="360">
        <f t="shared" si="159"/>
        <v>156.69999999999999</v>
      </c>
      <c r="AR563" s="372">
        <f t="shared" si="148"/>
        <v>10280.900000000001</v>
      </c>
    </row>
    <row r="564" spans="1:44" ht="15.75" x14ac:dyDescent="0.25">
      <c r="A564" s="395"/>
      <c r="B564" s="395" t="s">
        <v>4366</v>
      </c>
      <c r="C564" s="402" t="s">
        <v>2095</v>
      </c>
      <c r="D564" s="362">
        <f t="shared" si="145"/>
        <v>6852.4</v>
      </c>
      <c r="E564" s="367">
        <v>6852.4</v>
      </c>
      <c r="F564" s="371">
        <v>5502.7</v>
      </c>
      <c r="G564" s="367">
        <v>138.9</v>
      </c>
      <c r="H564" s="371"/>
      <c r="I564" s="362">
        <f t="shared" si="146"/>
        <v>4182.8</v>
      </c>
      <c r="J564" s="371">
        <v>2973.0000000000005</v>
      </c>
      <c r="K564" s="371">
        <v>1177.4000000000001</v>
      </c>
      <c r="L564" s="371">
        <v>138.80000000000001</v>
      </c>
      <c r="M564" s="371">
        <v>1209.8</v>
      </c>
      <c r="N564" s="362">
        <f t="shared" si="147"/>
        <v>11035.2</v>
      </c>
      <c r="O564" s="345"/>
      <c r="P564" s="395"/>
      <c r="Q564" s="395" t="s">
        <v>4366</v>
      </c>
      <c r="R564" s="402" t="s">
        <v>2095</v>
      </c>
      <c r="S564" s="371">
        <f t="shared" si="149"/>
        <v>5465</v>
      </c>
      <c r="T564" s="371">
        <v>5465</v>
      </c>
      <c r="U564" s="371">
        <v>4011.0000000000005</v>
      </c>
      <c r="V564" s="371"/>
      <c r="W564" s="371"/>
      <c r="X564" s="371">
        <f t="shared" si="150"/>
        <v>1291.1000000000001</v>
      </c>
      <c r="Y564" s="371">
        <v>1291.1000000000001</v>
      </c>
      <c r="Z564" s="371">
        <v>311.39999999999998</v>
      </c>
      <c r="AA564" s="371">
        <v>166.9</v>
      </c>
      <c r="AB564" s="371"/>
      <c r="AC564" s="371">
        <f t="shared" si="151"/>
        <v>6756.1</v>
      </c>
      <c r="AE564" s="395"/>
      <c r="AF564" s="395" t="s">
        <v>4366</v>
      </c>
      <c r="AG564" s="402" t="s">
        <v>2095</v>
      </c>
      <c r="AH564" s="371">
        <f t="shared" si="152"/>
        <v>6756.1</v>
      </c>
      <c r="AI564" s="368">
        <f t="shared" si="153"/>
        <v>5465</v>
      </c>
      <c r="AJ564" s="368">
        <f t="shared" si="154"/>
        <v>1291.1000000000001</v>
      </c>
      <c r="AK564" s="368">
        <f t="shared" si="155"/>
        <v>11035.2</v>
      </c>
      <c r="AL564" s="368">
        <f t="shared" si="156"/>
        <v>6852.4</v>
      </c>
      <c r="AM564" s="371">
        <f t="shared" si="157"/>
        <v>4182.8</v>
      </c>
      <c r="AN564" s="368">
        <f t="shared" si="158"/>
        <v>4279.1000000000004</v>
      </c>
      <c r="AO564" s="368">
        <f t="shared" si="158"/>
        <v>1387.3999999999996</v>
      </c>
      <c r="AP564" s="368">
        <f t="shared" si="158"/>
        <v>2891.7</v>
      </c>
      <c r="AQ564" s="360">
        <f t="shared" si="159"/>
        <v>110.1</v>
      </c>
      <c r="AR564" s="372">
        <f t="shared" si="148"/>
        <v>6962.5</v>
      </c>
    </row>
    <row r="565" spans="1:44" ht="31.5" x14ac:dyDescent="0.25">
      <c r="A565" s="395"/>
      <c r="B565" s="395" t="s">
        <v>4366</v>
      </c>
      <c r="C565" s="402" t="s">
        <v>2096</v>
      </c>
      <c r="D565" s="362">
        <f t="shared" si="145"/>
        <v>1569.4</v>
      </c>
      <c r="E565" s="367">
        <v>1569.4</v>
      </c>
      <c r="F565" s="371">
        <v>1286.4000000000001</v>
      </c>
      <c r="G565" s="367"/>
      <c r="H565" s="371"/>
      <c r="I565" s="362">
        <f t="shared" si="146"/>
        <v>860.09999999999991</v>
      </c>
      <c r="J565" s="371">
        <v>840.3</v>
      </c>
      <c r="K565" s="371">
        <v>275.3</v>
      </c>
      <c r="L565" s="371">
        <v>141.6</v>
      </c>
      <c r="M565" s="371">
        <v>19.8</v>
      </c>
      <c r="N565" s="362">
        <f t="shared" si="147"/>
        <v>2429.5</v>
      </c>
      <c r="O565" s="345"/>
      <c r="P565" s="395"/>
      <c r="Q565" s="395" t="s">
        <v>4366</v>
      </c>
      <c r="R565" s="402" t="s">
        <v>2096</v>
      </c>
      <c r="S565" s="371">
        <f t="shared" si="149"/>
        <v>1347.3999999999999</v>
      </c>
      <c r="T565" s="371">
        <v>1347.3999999999999</v>
      </c>
      <c r="U565" s="371">
        <v>988.9</v>
      </c>
      <c r="V565" s="371"/>
      <c r="W565" s="371"/>
      <c r="X565" s="371">
        <f t="shared" si="150"/>
        <v>385.4</v>
      </c>
      <c r="Y565" s="371">
        <v>385.4</v>
      </c>
      <c r="Z565" s="371">
        <v>76.8</v>
      </c>
      <c r="AA565" s="371">
        <v>85.2</v>
      </c>
      <c r="AB565" s="371"/>
      <c r="AC565" s="371">
        <f t="shared" si="151"/>
        <v>1732.7999999999997</v>
      </c>
      <c r="AE565" s="395"/>
      <c r="AF565" s="395" t="s">
        <v>4366</v>
      </c>
      <c r="AG565" s="402" t="s">
        <v>2096</v>
      </c>
      <c r="AH565" s="371">
        <f t="shared" si="152"/>
        <v>1732.7999999999997</v>
      </c>
      <c r="AI565" s="368">
        <f t="shared" si="153"/>
        <v>1347.3999999999999</v>
      </c>
      <c r="AJ565" s="368">
        <f t="shared" si="154"/>
        <v>385.4</v>
      </c>
      <c r="AK565" s="368">
        <f t="shared" si="155"/>
        <v>2429.5</v>
      </c>
      <c r="AL565" s="368">
        <f t="shared" si="156"/>
        <v>1569.4</v>
      </c>
      <c r="AM565" s="371">
        <f t="shared" si="157"/>
        <v>860.09999999999991</v>
      </c>
      <c r="AN565" s="368">
        <f t="shared" si="158"/>
        <v>696.70000000000027</v>
      </c>
      <c r="AO565" s="368">
        <f t="shared" si="158"/>
        <v>222.00000000000023</v>
      </c>
      <c r="AP565" s="368">
        <f t="shared" si="158"/>
        <v>474.69999999999993</v>
      </c>
      <c r="AQ565" s="360">
        <f t="shared" si="159"/>
        <v>25.7</v>
      </c>
      <c r="AR565" s="372">
        <f t="shared" si="148"/>
        <v>1595.1000000000001</v>
      </c>
    </row>
    <row r="566" spans="1:44" ht="31.5" x14ac:dyDescent="0.25">
      <c r="A566" s="395"/>
      <c r="B566" s="395" t="s">
        <v>4366</v>
      </c>
      <c r="C566" s="402" t="s">
        <v>2097</v>
      </c>
      <c r="D566" s="362">
        <f t="shared" si="145"/>
        <v>3295</v>
      </c>
      <c r="E566" s="367">
        <v>3295</v>
      </c>
      <c r="F566" s="371">
        <v>2700.9</v>
      </c>
      <c r="G566" s="367"/>
      <c r="H566" s="371"/>
      <c r="I566" s="362">
        <f t="shared" si="146"/>
        <v>1501</v>
      </c>
      <c r="J566" s="371">
        <v>1461.4</v>
      </c>
      <c r="K566" s="371">
        <v>577.9</v>
      </c>
      <c r="L566" s="371">
        <v>175.8</v>
      </c>
      <c r="M566" s="371">
        <v>39.6</v>
      </c>
      <c r="N566" s="362">
        <f t="shared" si="147"/>
        <v>4796</v>
      </c>
      <c r="O566" s="345"/>
      <c r="P566" s="395"/>
      <c r="Q566" s="395" t="s">
        <v>4366</v>
      </c>
      <c r="R566" s="402" t="s">
        <v>2097</v>
      </c>
      <c r="S566" s="371">
        <f t="shared" si="149"/>
        <v>2381.1999999999998</v>
      </c>
      <c r="T566" s="371">
        <v>2381.1999999999998</v>
      </c>
      <c r="U566" s="371">
        <v>1747.6999999999998</v>
      </c>
      <c r="V566" s="371"/>
      <c r="W566" s="371"/>
      <c r="X566" s="371">
        <f t="shared" si="150"/>
        <v>887.6</v>
      </c>
      <c r="Y566" s="371">
        <v>887.6</v>
      </c>
      <c r="Z566" s="371">
        <v>135.69999999999999</v>
      </c>
      <c r="AA566" s="371">
        <v>134</v>
      </c>
      <c r="AB566" s="371"/>
      <c r="AC566" s="371">
        <f t="shared" si="151"/>
        <v>3268.7999999999997</v>
      </c>
      <c r="AE566" s="395"/>
      <c r="AF566" s="395" t="s">
        <v>4366</v>
      </c>
      <c r="AG566" s="402" t="s">
        <v>2097</v>
      </c>
      <c r="AH566" s="371">
        <f t="shared" si="152"/>
        <v>3268.7999999999997</v>
      </c>
      <c r="AI566" s="368">
        <f t="shared" si="153"/>
        <v>2381.1999999999998</v>
      </c>
      <c r="AJ566" s="368">
        <f t="shared" si="154"/>
        <v>887.6</v>
      </c>
      <c r="AK566" s="368">
        <f t="shared" si="155"/>
        <v>4796</v>
      </c>
      <c r="AL566" s="368">
        <f t="shared" si="156"/>
        <v>3295</v>
      </c>
      <c r="AM566" s="371">
        <f t="shared" si="157"/>
        <v>1501</v>
      </c>
      <c r="AN566" s="368">
        <f t="shared" si="158"/>
        <v>1527.2000000000003</v>
      </c>
      <c r="AO566" s="368">
        <f t="shared" si="158"/>
        <v>913.80000000000018</v>
      </c>
      <c r="AP566" s="368">
        <f t="shared" si="158"/>
        <v>613.4</v>
      </c>
      <c r="AQ566" s="360">
        <f t="shared" si="159"/>
        <v>54</v>
      </c>
      <c r="AR566" s="372">
        <f t="shared" si="148"/>
        <v>3349</v>
      </c>
    </row>
    <row r="567" spans="1:44" ht="31.5" x14ac:dyDescent="0.25">
      <c r="A567" s="395"/>
      <c r="B567" s="395" t="s">
        <v>4366</v>
      </c>
      <c r="C567" s="402" t="s">
        <v>2098</v>
      </c>
      <c r="D567" s="362">
        <f t="shared" si="145"/>
        <v>1583.9</v>
      </c>
      <c r="E567" s="367">
        <v>1583.9</v>
      </c>
      <c r="F567" s="371">
        <v>1298.3</v>
      </c>
      <c r="G567" s="367"/>
      <c r="H567" s="371"/>
      <c r="I567" s="362">
        <f t="shared" si="146"/>
        <v>776.3</v>
      </c>
      <c r="J567" s="371">
        <v>756.5</v>
      </c>
      <c r="K567" s="371">
        <v>277.89999999999998</v>
      </c>
      <c r="L567" s="371">
        <v>96.5</v>
      </c>
      <c r="M567" s="371">
        <v>19.8</v>
      </c>
      <c r="N567" s="362">
        <f t="shared" si="147"/>
        <v>2360.1999999999998</v>
      </c>
      <c r="O567" s="345"/>
      <c r="P567" s="395"/>
      <c r="Q567" s="395" t="s">
        <v>4366</v>
      </c>
      <c r="R567" s="402" t="s">
        <v>2098</v>
      </c>
      <c r="S567" s="371">
        <f t="shared" si="149"/>
        <v>1399.1</v>
      </c>
      <c r="T567" s="371">
        <v>1399.1</v>
      </c>
      <c r="U567" s="371">
        <v>1026.9000000000001</v>
      </c>
      <c r="V567" s="371"/>
      <c r="W567" s="371"/>
      <c r="X567" s="371">
        <f t="shared" si="150"/>
        <v>314.7</v>
      </c>
      <c r="Y567" s="371">
        <v>314.7</v>
      </c>
      <c r="Z567" s="371">
        <v>79.8</v>
      </c>
      <c r="AA567" s="371">
        <v>65.3</v>
      </c>
      <c r="AB567" s="371"/>
      <c r="AC567" s="371">
        <f t="shared" si="151"/>
        <v>1713.8</v>
      </c>
      <c r="AE567" s="395"/>
      <c r="AF567" s="395" t="s">
        <v>4366</v>
      </c>
      <c r="AG567" s="402" t="s">
        <v>2098</v>
      </c>
      <c r="AH567" s="371">
        <f t="shared" si="152"/>
        <v>1713.8</v>
      </c>
      <c r="AI567" s="368">
        <f t="shared" si="153"/>
        <v>1399.1</v>
      </c>
      <c r="AJ567" s="368">
        <f t="shared" si="154"/>
        <v>314.7</v>
      </c>
      <c r="AK567" s="368">
        <f t="shared" si="155"/>
        <v>2360.1999999999998</v>
      </c>
      <c r="AL567" s="368">
        <f t="shared" si="156"/>
        <v>1583.9</v>
      </c>
      <c r="AM567" s="371">
        <f t="shared" si="157"/>
        <v>776.3</v>
      </c>
      <c r="AN567" s="368">
        <f t="shared" si="158"/>
        <v>646.39999999999986</v>
      </c>
      <c r="AO567" s="368">
        <f t="shared" si="158"/>
        <v>184.80000000000018</v>
      </c>
      <c r="AP567" s="368">
        <f t="shared" si="158"/>
        <v>461.59999999999997</v>
      </c>
      <c r="AQ567" s="360">
        <f t="shared" si="159"/>
        <v>26</v>
      </c>
      <c r="AR567" s="372">
        <f t="shared" si="148"/>
        <v>1609.9</v>
      </c>
    </row>
    <row r="568" spans="1:44" ht="31.5" x14ac:dyDescent="0.25">
      <c r="A568" s="395"/>
      <c r="B568" s="395" t="s">
        <v>4366</v>
      </c>
      <c r="C568" s="402" t="s">
        <v>2099</v>
      </c>
      <c r="D568" s="362">
        <f t="shared" si="145"/>
        <v>5749.1</v>
      </c>
      <c r="E568" s="367">
        <v>5749.1</v>
      </c>
      <c r="F568" s="371">
        <v>4067.6</v>
      </c>
      <c r="G568" s="367">
        <v>784.5</v>
      </c>
      <c r="H568" s="371"/>
      <c r="I568" s="362">
        <f t="shared" si="146"/>
        <v>1646.1999999999994</v>
      </c>
      <c r="J568" s="371">
        <v>1443.5999999999995</v>
      </c>
      <c r="K568" s="371">
        <v>870.3</v>
      </c>
      <c r="L568" s="371">
        <v>313.8</v>
      </c>
      <c r="M568" s="371">
        <v>202.6</v>
      </c>
      <c r="N568" s="362">
        <f t="shared" si="147"/>
        <v>7395.2999999999993</v>
      </c>
      <c r="O568" s="345"/>
      <c r="P568" s="395"/>
      <c r="Q568" s="395" t="s">
        <v>4366</v>
      </c>
      <c r="R568" s="402" t="s">
        <v>2099</v>
      </c>
      <c r="S568" s="371">
        <f t="shared" si="149"/>
        <v>3471.3</v>
      </c>
      <c r="T568" s="371">
        <v>3471.3</v>
      </c>
      <c r="U568" s="371">
        <v>2547.6999999999998</v>
      </c>
      <c r="V568" s="371"/>
      <c r="W568" s="371"/>
      <c r="X568" s="371">
        <f t="shared" si="150"/>
        <v>943.7</v>
      </c>
      <c r="Y568" s="371">
        <v>943.7</v>
      </c>
      <c r="Z568" s="371">
        <v>197.79999999999998</v>
      </c>
      <c r="AA568" s="371">
        <v>143.9</v>
      </c>
      <c r="AB568" s="371"/>
      <c r="AC568" s="371">
        <f t="shared" si="151"/>
        <v>4415</v>
      </c>
      <c r="AE568" s="395"/>
      <c r="AF568" s="395" t="s">
        <v>4366</v>
      </c>
      <c r="AG568" s="402" t="s">
        <v>2099</v>
      </c>
      <c r="AH568" s="371">
        <f t="shared" si="152"/>
        <v>4415</v>
      </c>
      <c r="AI568" s="368">
        <f t="shared" si="153"/>
        <v>3471.3</v>
      </c>
      <c r="AJ568" s="368">
        <f t="shared" si="154"/>
        <v>943.7</v>
      </c>
      <c r="AK568" s="368">
        <f t="shared" si="155"/>
        <v>7395.2999999999993</v>
      </c>
      <c r="AL568" s="368">
        <f t="shared" si="156"/>
        <v>5749.1</v>
      </c>
      <c r="AM568" s="371">
        <f t="shared" si="157"/>
        <v>1646.1999999999994</v>
      </c>
      <c r="AN568" s="368">
        <f t="shared" si="158"/>
        <v>2980.2999999999993</v>
      </c>
      <c r="AO568" s="368">
        <f t="shared" si="158"/>
        <v>2277.8000000000002</v>
      </c>
      <c r="AP568" s="368">
        <f t="shared" si="158"/>
        <v>702.49999999999932</v>
      </c>
      <c r="AQ568" s="360">
        <f t="shared" si="159"/>
        <v>81.400000000000006</v>
      </c>
      <c r="AR568" s="372">
        <f t="shared" si="148"/>
        <v>5830.5</v>
      </c>
    </row>
    <row r="569" spans="1:44" ht="31.5" x14ac:dyDescent="0.25">
      <c r="A569" s="395"/>
      <c r="B569" s="395" t="s">
        <v>4366</v>
      </c>
      <c r="C569" s="402" t="s">
        <v>2100</v>
      </c>
      <c r="D569" s="362">
        <f t="shared" si="145"/>
        <v>1165.7</v>
      </c>
      <c r="E569" s="367">
        <v>1165.7</v>
      </c>
      <c r="F569" s="371">
        <v>955.5</v>
      </c>
      <c r="G569" s="367"/>
      <c r="H569" s="371"/>
      <c r="I569" s="362">
        <f t="shared" si="146"/>
        <v>698.4</v>
      </c>
      <c r="J569" s="371">
        <v>678.6</v>
      </c>
      <c r="K569" s="371">
        <v>204.5</v>
      </c>
      <c r="L569" s="371">
        <v>154.6</v>
      </c>
      <c r="M569" s="371">
        <v>19.8</v>
      </c>
      <c r="N569" s="362">
        <f t="shared" si="147"/>
        <v>1864.1</v>
      </c>
      <c r="O569" s="345"/>
      <c r="P569" s="395"/>
      <c r="Q569" s="395" t="s">
        <v>4366</v>
      </c>
      <c r="R569" s="402" t="s">
        <v>2100</v>
      </c>
      <c r="S569" s="371">
        <f t="shared" si="149"/>
        <v>1454.5</v>
      </c>
      <c r="T569" s="371">
        <v>1454.5</v>
      </c>
      <c r="U569" s="371">
        <v>1067.5</v>
      </c>
      <c r="V569" s="371"/>
      <c r="W569" s="371"/>
      <c r="X569" s="371">
        <f t="shared" si="150"/>
        <v>452.7</v>
      </c>
      <c r="Y569" s="371">
        <v>452.7</v>
      </c>
      <c r="Z569" s="371">
        <v>82.899999999999991</v>
      </c>
      <c r="AA569" s="371">
        <v>93</v>
      </c>
      <c r="AB569" s="371"/>
      <c r="AC569" s="371">
        <f t="shared" si="151"/>
        <v>1907.2</v>
      </c>
      <c r="AE569" s="395"/>
      <c r="AF569" s="395" t="s">
        <v>4366</v>
      </c>
      <c r="AG569" s="402" t="s">
        <v>2100</v>
      </c>
      <c r="AH569" s="371">
        <f t="shared" si="152"/>
        <v>1907.2</v>
      </c>
      <c r="AI569" s="368">
        <f t="shared" si="153"/>
        <v>1454.5</v>
      </c>
      <c r="AJ569" s="368">
        <f t="shared" si="154"/>
        <v>452.7</v>
      </c>
      <c r="AK569" s="368">
        <f t="shared" si="155"/>
        <v>1864.1</v>
      </c>
      <c r="AL569" s="368">
        <f t="shared" si="156"/>
        <v>1165.7</v>
      </c>
      <c r="AM569" s="371">
        <f t="shared" si="157"/>
        <v>698.4</v>
      </c>
      <c r="AN569" s="368">
        <f t="shared" si="158"/>
        <v>-43.100000000000136</v>
      </c>
      <c r="AO569" s="368">
        <f t="shared" si="158"/>
        <v>-288.79999999999995</v>
      </c>
      <c r="AP569" s="368">
        <f t="shared" si="158"/>
        <v>245.7</v>
      </c>
      <c r="AQ569" s="360">
        <f t="shared" si="159"/>
        <v>19.100000000000001</v>
      </c>
      <c r="AR569" s="372">
        <f t="shared" si="148"/>
        <v>1184.8</v>
      </c>
    </row>
    <row r="570" spans="1:44" ht="15.75" x14ac:dyDescent="0.25">
      <c r="A570" s="395"/>
      <c r="B570" s="395" t="s">
        <v>4366</v>
      </c>
      <c r="C570" s="402" t="s">
        <v>2101</v>
      </c>
      <c r="D570" s="362">
        <f t="shared" si="145"/>
        <v>9774</v>
      </c>
      <c r="E570" s="367">
        <v>9774</v>
      </c>
      <c r="F570" s="371">
        <v>7641.9</v>
      </c>
      <c r="G570" s="367">
        <v>449.9</v>
      </c>
      <c r="H570" s="371"/>
      <c r="I570" s="362">
        <f t="shared" si="146"/>
        <v>3849.7000000000003</v>
      </c>
      <c r="J570" s="371">
        <v>3701.2000000000003</v>
      </c>
      <c r="K570" s="371">
        <v>1631.9</v>
      </c>
      <c r="L570" s="371">
        <v>380</v>
      </c>
      <c r="M570" s="371">
        <v>148.5</v>
      </c>
      <c r="N570" s="362">
        <f t="shared" si="147"/>
        <v>13623.7</v>
      </c>
      <c r="O570" s="345"/>
      <c r="P570" s="395"/>
      <c r="Q570" s="395" t="s">
        <v>4366</v>
      </c>
      <c r="R570" s="402" t="s">
        <v>2101</v>
      </c>
      <c r="S570" s="371">
        <f t="shared" si="149"/>
        <v>7725.5</v>
      </c>
      <c r="T570" s="371">
        <v>7725.5</v>
      </c>
      <c r="U570" s="371">
        <v>5670.0999999999995</v>
      </c>
      <c r="V570" s="371"/>
      <c r="W570" s="371"/>
      <c r="X570" s="371">
        <f t="shared" si="150"/>
        <v>2273.3000000000002</v>
      </c>
      <c r="Y570" s="371">
        <v>2273.3000000000002</v>
      </c>
      <c r="Z570" s="371">
        <v>440.2</v>
      </c>
      <c r="AA570" s="371">
        <v>615</v>
      </c>
      <c r="AB570" s="371"/>
      <c r="AC570" s="371">
        <f t="shared" si="151"/>
        <v>9998.7999999999993</v>
      </c>
      <c r="AE570" s="395"/>
      <c r="AF570" s="395" t="s">
        <v>4366</v>
      </c>
      <c r="AG570" s="402" t="s">
        <v>2101</v>
      </c>
      <c r="AH570" s="371">
        <f t="shared" si="152"/>
        <v>9998.7999999999993</v>
      </c>
      <c r="AI570" s="368">
        <f t="shared" si="153"/>
        <v>7725.5</v>
      </c>
      <c r="AJ570" s="368">
        <f t="shared" si="154"/>
        <v>2273.3000000000002</v>
      </c>
      <c r="AK570" s="368">
        <f t="shared" si="155"/>
        <v>13623.7</v>
      </c>
      <c r="AL570" s="368">
        <f t="shared" si="156"/>
        <v>9774</v>
      </c>
      <c r="AM570" s="371">
        <f t="shared" si="157"/>
        <v>3849.7000000000003</v>
      </c>
      <c r="AN570" s="368">
        <f t="shared" si="158"/>
        <v>3624.9000000000015</v>
      </c>
      <c r="AO570" s="368">
        <f t="shared" si="158"/>
        <v>2048.5</v>
      </c>
      <c r="AP570" s="368">
        <f t="shared" si="158"/>
        <v>1576.4</v>
      </c>
      <c r="AQ570" s="360">
        <f t="shared" si="159"/>
        <v>152.80000000000001</v>
      </c>
      <c r="AR570" s="372">
        <f t="shared" si="148"/>
        <v>9926.7999999999993</v>
      </c>
    </row>
    <row r="571" spans="1:44" ht="31.5" x14ac:dyDescent="0.25">
      <c r="A571" s="395"/>
      <c r="B571" s="395" t="s">
        <v>4366</v>
      </c>
      <c r="C571" s="402" t="s">
        <v>2102</v>
      </c>
      <c r="D571" s="362">
        <f t="shared" si="145"/>
        <v>1223.8</v>
      </c>
      <c r="E571" s="367">
        <v>1223.8</v>
      </c>
      <c r="F571" s="371">
        <v>1003.2</v>
      </c>
      <c r="G571" s="367"/>
      <c r="H571" s="371"/>
      <c r="I571" s="362">
        <f t="shared" si="146"/>
        <v>873.7</v>
      </c>
      <c r="J571" s="371">
        <v>614.90000000000009</v>
      </c>
      <c r="K571" s="371">
        <v>214.6</v>
      </c>
      <c r="L571" s="371">
        <v>158.1</v>
      </c>
      <c r="M571" s="371">
        <v>258.8</v>
      </c>
      <c r="N571" s="362">
        <f t="shared" si="147"/>
        <v>2097.5</v>
      </c>
      <c r="O571" s="345"/>
      <c r="P571" s="395"/>
      <c r="Q571" s="395" t="s">
        <v>4366</v>
      </c>
      <c r="R571" s="402" t="s">
        <v>2102</v>
      </c>
      <c r="S571" s="371">
        <f t="shared" si="149"/>
        <v>1144</v>
      </c>
      <c r="T571" s="371">
        <v>1144</v>
      </c>
      <c r="U571" s="371">
        <v>839.6</v>
      </c>
      <c r="V571" s="371"/>
      <c r="W571" s="371"/>
      <c r="X571" s="371">
        <f t="shared" si="150"/>
        <v>271.89999999999998</v>
      </c>
      <c r="Y571" s="371">
        <v>271.89999999999998</v>
      </c>
      <c r="Z571" s="371">
        <v>65.2</v>
      </c>
      <c r="AA571" s="371">
        <v>101.4</v>
      </c>
      <c r="AB571" s="371"/>
      <c r="AC571" s="371">
        <f t="shared" si="151"/>
        <v>1415.9</v>
      </c>
      <c r="AE571" s="395"/>
      <c r="AF571" s="395" t="s">
        <v>4366</v>
      </c>
      <c r="AG571" s="402" t="s">
        <v>2102</v>
      </c>
      <c r="AH571" s="371">
        <f t="shared" si="152"/>
        <v>1415.9</v>
      </c>
      <c r="AI571" s="368">
        <f t="shared" si="153"/>
        <v>1144</v>
      </c>
      <c r="AJ571" s="368">
        <f t="shared" si="154"/>
        <v>271.89999999999998</v>
      </c>
      <c r="AK571" s="368">
        <f t="shared" si="155"/>
        <v>2097.5</v>
      </c>
      <c r="AL571" s="368">
        <f t="shared" si="156"/>
        <v>1223.8</v>
      </c>
      <c r="AM571" s="371">
        <f t="shared" si="157"/>
        <v>873.7</v>
      </c>
      <c r="AN571" s="368">
        <f t="shared" si="158"/>
        <v>681.59999999999991</v>
      </c>
      <c r="AO571" s="368">
        <f t="shared" si="158"/>
        <v>79.799999999999955</v>
      </c>
      <c r="AP571" s="368">
        <f t="shared" si="158"/>
        <v>601.80000000000007</v>
      </c>
      <c r="AQ571" s="360">
        <f t="shared" si="159"/>
        <v>20.100000000000001</v>
      </c>
      <c r="AR571" s="372">
        <f t="shared" si="148"/>
        <v>1243.8999999999999</v>
      </c>
    </row>
    <row r="572" spans="1:44" ht="31.5" x14ac:dyDescent="0.25">
      <c r="A572" s="395"/>
      <c r="B572" s="395" t="s">
        <v>4366</v>
      </c>
      <c r="C572" s="402" t="s">
        <v>2103</v>
      </c>
      <c r="D572" s="362">
        <f t="shared" ref="D572:D635" si="160">E572+H572</f>
        <v>7807</v>
      </c>
      <c r="E572" s="367">
        <v>7807</v>
      </c>
      <c r="F572" s="371">
        <v>6032.6</v>
      </c>
      <c r="G572" s="367">
        <v>446.1</v>
      </c>
      <c r="H572" s="371"/>
      <c r="I572" s="362">
        <f t="shared" ref="I572:I635" si="161">J572+M572</f>
        <v>2790.9</v>
      </c>
      <c r="J572" s="371">
        <v>2704.9</v>
      </c>
      <c r="K572" s="371">
        <v>1290.8</v>
      </c>
      <c r="L572" s="371">
        <v>323.3</v>
      </c>
      <c r="M572" s="371">
        <v>86</v>
      </c>
      <c r="N572" s="362">
        <f t="shared" ref="N572:N635" si="162">D572+I572</f>
        <v>10597.9</v>
      </c>
      <c r="O572" s="345"/>
      <c r="P572" s="395"/>
      <c r="Q572" s="395" t="s">
        <v>4366</v>
      </c>
      <c r="R572" s="402" t="s">
        <v>2103</v>
      </c>
      <c r="S572" s="371">
        <f t="shared" si="149"/>
        <v>5373.7</v>
      </c>
      <c r="T572" s="371">
        <v>5373.7</v>
      </c>
      <c r="U572" s="371">
        <v>3944</v>
      </c>
      <c r="V572" s="371"/>
      <c r="W572" s="371"/>
      <c r="X572" s="371">
        <f t="shared" si="150"/>
        <v>1787.3999999999999</v>
      </c>
      <c r="Y572" s="371">
        <v>1787.3999999999999</v>
      </c>
      <c r="Z572" s="371">
        <v>306.20000000000005</v>
      </c>
      <c r="AA572" s="371">
        <v>469.2</v>
      </c>
      <c r="AB572" s="371"/>
      <c r="AC572" s="371">
        <f t="shared" si="151"/>
        <v>7161.0999999999995</v>
      </c>
      <c r="AE572" s="395"/>
      <c r="AF572" s="395" t="s">
        <v>4366</v>
      </c>
      <c r="AG572" s="402" t="s">
        <v>2103</v>
      </c>
      <c r="AH572" s="371">
        <f t="shared" si="152"/>
        <v>7161.0999999999995</v>
      </c>
      <c r="AI572" s="368">
        <f t="shared" si="153"/>
        <v>5373.7</v>
      </c>
      <c r="AJ572" s="368">
        <f t="shared" si="154"/>
        <v>1787.3999999999999</v>
      </c>
      <c r="AK572" s="368">
        <f t="shared" si="155"/>
        <v>10597.9</v>
      </c>
      <c r="AL572" s="368">
        <f t="shared" si="156"/>
        <v>7807</v>
      </c>
      <c r="AM572" s="371">
        <f t="shared" si="157"/>
        <v>2790.9</v>
      </c>
      <c r="AN572" s="368">
        <f t="shared" si="158"/>
        <v>3436.8</v>
      </c>
      <c r="AO572" s="368">
        <f t="shared" si="158"/>
        <v>2433.3000000000002</v>
      </c>
      <c r="AP572" s="368">
        <f t="shared" si="158"/>
        <v>1003.5000000000002</v>
      </c>
      <c r="AQ572" s="360">
        <f t="shared" si="159"/>
        <v>120.7</v>
      </c>
      <c r="AR572" s="372">
        <f t="shared" si="148"/>
        <v>7927.7</v>
      </c>
    </row>
    <row r="573" spans="1:44" ht="31.5" x14ac:dyDescent="0.25">
      <c r="A573" s="395"/>
      <c r="B573" s="395" t="s">
        <v>4366</v>
      </c>
      <c r="C573" s="402" t="s">
        <v>2104</v>
      </c>
      <c r="D573" s="362">
        <f t="shared" si="160"/>
        <v>3145.2</v>
      </c>
      <c r="E573" s="367">
        <v>3145.2</v>
      </c>
      <c r="F573" s="371">
        <v>2468.6999999999998</v>
      </c>
      <c r="G573" s="367">
        <v>133.1</v>
      </c>
      <c r="H573" s="371"/>
      <c r="I573" s="362">
        <f t="shared" si="161"/>
        <v>1198.6999999999998</v>
      </c>
      <c r="J573" s="371">
        <v>1165.5999999999999</v>
      </c>
      <c r="K573" s="371">
        <v>528.29999999999995</v>
      </c>
      <c r="L573" s="371">
        <v>75.599999999999994</v>
      </c>
      <c r="M573" s="371">
        <v>33.1</v>
      </c>
      <c r="N573" s="362">
        <f t="shared" si="162"/>
        <v>4343.8999999999996</v>
      </c>
      <c r="O573" s="345"/>
      <c r="P573" s="395"/>
      <c r="Q573" s="395" t="s">
        <v>4366</v>
      </c>
      <c r="R573" s="402" t="s">
        <v>2104</v>
      </c>
      <c r="S573" s="371">
        <f t="shared" si="149"/>
        <v>2208.1999999999998</v>
      </c>
      <c r="T573" s="371">
        <v>2208.1999999999998</v>
      </c>
      <c r="U573" s="371">
        <v>1620.7</v>
      </c>
      <c r="V573" s="371"/>
      <c r="W573" s="371"/>
      <c r="X573" s="371">
        <f t="shared" si="150"/>
        <v>708.69999999999993</v>
      </c>
      <c r="Y573" s="371">
        <v>708.69999999999993</v>
      </c>
      <c r="Z573" s="371">
        <v>125.9</v>
      </c>
      <c r="AA573" s="371">
        <v>139.1</v>
      </c>
      <c r="AB573" s="371"/>
      <c r="AC573" s="371">
        <f t="shared" si="151"/>
        <v>2916.8999999999996</v>
      </c>
      <c r="AE573" s="395"/>
      <c r="AF573" s="395" t="s">
        <v>4366</v>
      </c>
      <c r="AG573" s="402" t="s">
        <v>2104</v>
      </c>
      <c r="AH573" s="371">
        <f t="shared" si="152"/>
        <v>2916.8999999999996</v>
      </c>
      <c r="AI573" s="368">
        <f t="shared" si="153"/>
        <v>2208.1999999999998</v>
      </c>
      <c r="AJ573" s="368">
        <f t="shared" si="154"/>
        <v>708.69999999999993</v>
      </c>
      <c r="AK573" s="368">
        <f t="shared" si="155"/>
        <v>4343.8999999999996</v>
      </c>
      <c r="AL573" s="368">
        <f t="shared" si="156"/>
        <v>3145.2</v>
      </c>
      <c r="AM573" s="371">
        <f t="shared" si="157"/>
        <v>1198.6999999999998</v>
      </c>
      <c r="AN573" s="368">
        <f t="shared" si="158"/>
        <v>1427</v>
      </c>
      <c r="AO573" s="368">
        <f t="shared" si="158"/>
        <v>937</v>
      </c>
      <c r="AP573" s="368">
        <f t="shared" si="158"/>
        <v>489.99999999999989</v>
      </c>
      <c r="AQ573" s="360">
        <f t="shared" si="159"/>
        <v>49.4</v>
      </c>
      <c r="AR573" s="372">
        <f t="shared" si="148"/>
        <v>3194.6</v>
      </c>
    </row>
    <row r="574" spans="1:44" ht="31.5" x14ac:dyDescent="0.25">
      <c r="A574" s="395"/>
      <c r="B574" s="395" t="s">
        <v>4366</v>
      </c>
      <c r="C574" s="402" t="s">
        <v>2105</v>
      </c>
      <c r="D574" s="362">
        <f t="shared" si="160"/>
        <v>1102.4000000000001</v>
      </c>
      <c r="E574" s="367">
        <v>1102.4000000000001</v>
      </c>
      <c r="F574" s="371">
        <v>903.6</v>
      </c>
      <c r="G574" s="367"/>
      <c r="H574" s="371"/>
      <c r="I574" s="362">
        <f t="shared" si="161"/>
        <v>684.9</v>
      </c>
      <c r="J574" s="371">
        <v>665.1</v>
      </c>
      <c r="K574" s="371">
        <v>193.3</v>
      </c>
      <c r="L574" s="371">
        <v>111.7</v>
      </c>
      <c r="M574" s="371">
        <v>19.8</v>
      </c>
      <c r="N574" s="362">
        <f t="shared" si="162"/>
        <v>1787.3000000000002</v>
      </c>
      <c r="O574" s="345"/>
      <c r="P574" s="395"/>
      <c r="Q574" s="395" t="s">
        <v>4366</v>
      </c>
      <c r="R574" s="402" t="s">
        <v>2105</v>
      </c>
      <c r="S574" s="371">
        <f t="shared" si="149"/>
        <v>1319.8000000000002</v>
      </c>
      <c r="T574" s="371">
        <v>1319.8000000000002</v>
      </c>
      <c r="U574" s="371">
        <v>968.6</v>
      </c>
      <c r="V574" s="371"/>
      <c r="W574" s="371"/>
      <c r="X574" s="371">
        <f t="shared" si="150"/>
        <v>438.6</v>
      </c>
      <c r="Y574" s="371">
        <v>438.6</v>
      </c>
      <c r="Z574" s="371">
        <v>75.2</v>
      </c>
      <c r="AA574" s="371">
        <v>70</v>
      </c>
      <c r="AB574" s="371"/>
      <c r="AC574" s="371">
        <f t="shared" si="151"/>
        <v>1758.4</v>
      </c>
      <c r="AE574" s="395"/>
      <c r="AF574" s="395" t="s">
        <v>4366</v>
      </c>
      <c r="AG574" s="402" t="s">
        <v>2105</v>
      </c>
      <c r="AH574" s="371">
        <f t="shared" si="152"/>
        <v>1758.4</v>
      </c>
      <c r="AI574" s="368">
        <f t="shared" si="153"/>
        <v>1319.8000000000002</v>
      </c>
      <c r="AJ574" s="368">
        <f t="shared" si="154"/>
        <v>438.6</v>
      </c>
      <c r="AK574" s="368">
        <f t="shared" si="155"/>
        <v>1787.3000000000002</v>
      </c>
      <c r="AL574" s="368">
        <f t="shared" si="156"/>
        <v>1102.4000000000001</v>
      </c>
      <c r="AM574" s="371">
        <f t="shared" si="157"/>
        <v>684.9</v>
      </c>
      <c r="AN574" s="368">
        <f t="shared" si="158"/>
        <v>28.900000000000091</v>
      </c>
      <c r="AO574" s="368">
        <f t="shared" si="158"/>
        <v>-217.40000000000009</v>
      </c>
      <c r="AP574" s="368">
        <f t="shared" si="158"/>
        <v>246.29999999999995</v>
      </c>
      <c r="AQ574" s="360">
        <f t="shared" si="159"/>
        <v>18.100000000000001</v>
      </c>
      <c r="AR574" s="372">
        <f t="shared" si="148"/>
        <v>1120.5</v>
      </c>
    </row>
    <row r="575" spans="1:44" ht="31.5" x14ac:dyDescent="0.25">
      <c r="A575" s="395"/>
      <c r="B575" s="395" t="s">
        <v>4366</v>
      </c>
      <c r="C575" s="402" t="s">
        <v>156</v>
      </c>
      <c r="D575" s="362">
        <f t="shared" si="160"/>
        <v>5583.6</v>
      </c>
      <c r="E575" s="367">
        <v>5583.6</v>
      </c>
      <c r="F575" s="371">
        <v>4421.1000000000004</v>
      </c>
      <c r="G575" s="367">
        <v>189.5</v>
      </c>
      <c r="H575" s="371"/>
      <c r="I575" s="362">
        <f t="shared" si="161"/>
        <v>3366.5</v>
      </c>
      <c r="J575" s="371">
        <v>2357.6</v>
      </c>
      <c r="K575" s="371">
        <v>946.1</v>
      </c>
      <c r="L575" s="371">
        <v>350.1</v>
      </c>
      <c r="M575" s="371">
        <v>1008.9</v>
      </c>
      <c r="N575" s="362">
        <f t="shared" si="162"/>
        <v>8950.1</v>
      </c>
      <c r="O575" s="345"/>
      <c r="P575" s="395"/>
      <c r="Q575" s="395" t="s">
        <v>4366</v>
      </c>
      <c r="R575" s="402" t="s">
        <v>156</v>
      </c>
      <c r="S575" s="371">
        <f t="shared" si="149"/>
        <v>3681.7</v>
      </c>
      <c r="T575" s="371">
        <v>3681.7</v>
      </c>
      <c r="U575" s="371">
        <v>2702.2000000000003</v>
      </c>
      <c r="V575" s="371"/>
      <c r="W575" s="371"/>
      <c r="X575" s="371">
        <f t="shared" si="150"/>
        <v>1438.8999999999999</v>
      </c>
      <c r="Y575" s="371">
        <v>1438.8999999999999</v>
      </c>
      <c r="Z575" s="371">
        <v>209.8</v>
      </c>
      <c r="AA575" s="371">
        <v>300.39999999999998</v>
      </c>
      <c r="AB575" s="371"/>
      <c r="AC575" s="371">
        <f t="shared" si="151"/>
        <v>5120.5999999999995</v>
      </c>
      <c r="AE575" s="395"/>
      <c r="AF575" s="395" t="s">
        <v>4366</v>
      </c>
      <c r="AG575" s="402" t="s">
        <v>156</v>
      </c>
      <c r="AH575" s="371">
        <f t="shared" si="152"/>
        <v>5120.5999999999995</v>
      </c>
      <c r="AI575" s="368">
        <f t="shared" si="153"/>
        <v>3681.7</v>
      </c>
      <c r="AJ575" s="368">
        <f t="shared" si="154"/>
        <v>1438.8999999999999</v>
      </c>
      <c r="AK575" s="368">
        <f t="shared" si="155"/>
        <v>8950.1</v>
      </c>
      <c r="AL575" s="368">
        <f t="shared" si="156"/>
        <v>5583.6</v>
      </c>
      <c r="AM575" s="371">
        <f t="shared" si="157"/>
        <v>3366.5</v>
      </c>
      <c r="AN575" s="368">
        <f t="shared" si="158"/>
        <v>3829.5000000000009</v>
      </c>
      <c r="AO575" s="368">
        <f t="shared" si="158"/>
        <v>1901.9000000000005</v>
      </c>
      <c r="AP575" s="368">
        <f t="shared" si="158"/>
        <v>1927.6000000000001</v>
      </c>
      <c r="AQ575" s="360">
        <f t="shared" si="159"/>
        <v>88.4</v>
      </c>
      <c r="AR575" s="372">
        <f t="shared" si="148"/>
        <v>5672</v>
      </c>
    </row>
    <row r="576" spans="1:44" ht="15.75" x14ac:dyDescent="0.25">
      <c r="A576" s="395"/>
      <c r="B576" s="395" t="s">
        <v>4366</v>
      </c>
      <c r="C576" s="402" t="s">
        <v>157</v>
      </c>
      <c r="D576" s="362">
        <f t="shared" si="160"/>
        <v>6848.3</v>
      </c>
      <c r="E576" s="367">
        <v>6848.3</v>
      </c>
      <c r="F576" s="371">
        <v>5526.5</v>
      </c>
      <c r="G576" s="367">
        <v>105.9</v>
      </c>
      <c r="H576" s="371"/>
      <c r="I576" s="362">
        <f t="shared" si="161"/>
        <v>3209.9999999999995</v>
      </c>
      <c r="J576" s="371">
        <v>3087.7999999999997</v>
      </c>
      <c r="K576" s="371">
        <v>1182.5999999999999</v>
      </c>
      <c r="L576" s="371">
        <v>140.30000000000001</v>
      </c>
      <c r="M576" s="371">
        <v>122.2</v>
      </c>
      <c r="N576" s="362">
        <f t="shared" si="162"/>
        <v>10058.299999999999</v>
      </c>
      <c r="O576" s="345"/>
      <c r="P576" s="395"/>
      <c r="Q576" s="395" t="s">
        <v>4366</v>
      </c>
      <c r="R576" s="402" t="s">
        <v>157</v>
      </c>
      <c r="S576" s="371">
        <f t="shared" si="149"/>
        <v>5231.7</v>
      </c>
      <c r="T576" s="371">
        <v>5231.7</v>
      </c>
      <c r="U576" s="371">
        <v>3839.8</v>
      </c>
      <c r="V576" s="371"/>
      <c r="W576" s="371"/>
      <c r="X576" s="371">
        <f t="shared" si="150"/>
        <v>1464.2</v>
      </c>
      <c r="Y576" s="371">
        <v>1464.2</v>
      </c>
      <c r="Z576" s="371">
        <v>298.2</v>
      </c>
      <c r="AA576" s="371">
        <v>162.80000000000001</v>
      </c>
      <c r="AB576" s="371"/>
      <c r="AC576" s="371">
        <f t="shared" si="151"/>
        <v>6695.9</v>
      </c>
      <c r="AE576" s="395"/>
      <c r="AF576" s="395" t="s">
        <v>4366</v>
      </c>
      <c r="AG576" s="402" t="s">
        <v>157</v>
      </c>
      <c r="AH576" s="371">
        <f t="shared" si="152"/>
        <v>6695.9</v>
      </c>
      <c r="AI576" s="368">
        <f t="shared" si="153"/>
        <v>5231.7</v>
      </c>
      <c r="AJ576" s="368">
        <f t="shared" si="154"/>
        <v>1464.2</v>
      </c>
      <c r="AK576" s="368">
        <f t="shared" si="155"/>
        <v>10058.299999999999</v>
      </c>
      <c r="AL576" s="368">
        <f t="shared" si="156"/>
        <v>6848.3</v>
      </c>
      <c r="AM576" s="371">
        <f t="shared" si="157"/>
        <v>3209.9999999999995</v>
      </c>
      <c r="AN576" s="368">
        <f t="shared" si="158"/>
        <v>3362.3999999999996</v>
      </c>
      <c r="AO576" s="368">
        <f t="shared" si="158"/>
        <v>1616.6000000000004</v>
      </c>
      <c r="AP576" s="368">
        <f t="shared" si="158"/>
        <v>1745.7999999999995</v>
      </c>
      <c r="AQ576" s="360">
        <f t="shared" si="159"/>
        <v>110.5</v>
      </c>
      <c r="AR576" s="372">
        <f t="shared" si="148"/>
        <v>6958.8</v>
      </c>
    </row>
    <row r="577" spans="1:44" ht="31.5" x14ac:dyDescent="0.25">
      <c r="A577" s="395"/>
      <c r="B577" s="395" t="s">
        <v>4366</v>
      </c>
      <c r="C577" s="402" t="s">
        <v>158</v>
      </c>
      <c r="D577" s="362">
        <f t="shared" si="160"/>
        <v>5510.1</v>
      </c>
      <c r="E577" s="367">
        <v>5510.1</v>
      </c>
      <c r="F577" s="371">
        <v>4244.1000000000004</v>
      </c>
      <c r="G577" s="367">
        <v>331.6</v>
      </c>
      <c r="H577" s="371"/>
      <c r="I577" s="362">
        <f t="shared" si="161"/>
        <v>2172.6</v>
      </c>
      <c r="J577" s="371">
        <v>2063.6999999999998</v>
      </c>
      <c r="K577" s="371">
        <v>908</v>
      </c>
      <c r="L577" s="371">
        <v>184.9</v>
      </c>
      <c r="M577" s="371">
        <v>108.9</v>
      </c>
      <c r="N577" s="362">
        <f t="shared" si="162"/>
        <v>7682.7000000000007</v>
      </c>
      <c r="O577" s="345"/>
      <c r="P577" s="395"/>
      <c r="Q577" s="395" t="s">
        <v>4366</v>
      </c>
      <c r="R577" s="402" t="s">
        <v>158</v>
      </c>
      <c r="S577" s="371">
        <f t="shared" si="149"/>
        <v>3877.1</v>
      </c>
      <c r="T577" s="371">
        <v>3877.1</v>
      </c>
      <c r="U577" s="371">
        <v>2845.5</v>
      </c>
      <c r="V577" s="371"/>
      <c r="W577" s="371"/>
      <c r="X577" s="371">
        <f t="shared" si="150"/>
        <v>1183.3</v>
      </c>
      <c r="Y577" s="371">
        <v>1183.3</v>
      </c>
      <c r="Z577" s="371">
        <v>220.9</v>
      </c>
      <c r="AA577" s="371">
        <v>242.7</v>
      </c>
      <c r="AB577" s="371"/>
      <c r="AC577" s="371">
        <f t="shared" si="151"/>
        <v>5060.3999999999996</v>
      </c>
      <c r="AE577" s="395"/>
      <c r="AF577" s="395" t="s">
        <v>4366</v>
      </c>
      <c r="AG577" s="402" t="s">
        <v>158</v>
      </c>
      <c r="AH577" s="371">
        <f t="shared" si="152"/>
        <v>5060.3999999999996</v>
      </c>
      <c r="AI577" s="368">
        <f t="shared" si="153"/>
        <v>3877.1</v>
      </c>
      <c r="AJ577" s="368">
        <f t="shared" si="154"/>
        <v>1183.3</v>
      </c>
      <c r="AK577" s="368">
        <f t="shared" si="155"/>
        <v>7682.7000000000007</v>
      </c>
      <c r="AL577" s="368">
        <f t="shared" si="156"/>
        <v>5510.1</v>
      </c>
      <c r="AM577" s="371">
        <f t="shared" si="157"/>
        <v>2172.6</v>
      </c>
      <c r="AN577" s="368">
        <f t="shared" si="158"/>
        <v>2622.3000000000011</v>
      </c>
      <c r="AO577" s="368">
        <f t="shared" si="158"/>
        <v>1633.0000000000005</v>
      </c>
      <c r="AP577" s="368">
        <f t="shared" si="158"/>
        <v>989.3</v>
      </c>
      <c r="AQ577" s="360">
        <f t="shared" si="159"/>
        <v>84.9</v>
      </c>
      <c r="AR577" s="372">
        <f t="shared" si="148"/>
        <v>5595</v>
      </c>
    </row>
    <row r="578" spans="1:44" ht="31.5" x14ac:dyDescent="0.25">
      <c r="A578" s="395"/>
      <c r="B578" s="395" t="s">
        <v>4366</v>
      </c>
      <c r="C578" s="402" t="s">
        <v>159</v>
      </c>
      <c r="D578" s="362">
        <f t="shared" si="160"/>
        <v>1453.3</v>
      </c>
      <c r="E578" s="367">
        <v>1453.3</v>
      </c>
      <c r="F578" s="371">
        <v>1191.3</v>
      </c>
      <c r="G578" s="367"/>
      <c r="H578" s="371"/>
      <c r="I578" s="362">
        <f t="shared" si="161"/>
        <v>915.19999999999993</v>
      </c>
      <c r="J578" s="371">
        <v>840.9</v>
      </c>
      <c r="K578" s="371">
        <v>254.9</v>
      </c>
      <c r="L578" s="371">
        <v>128.19999999999999</v>
      </c>
      <c r="M578" s="371">
        <v>74.3</v>
      </c>
      <c r="N578" s="362">
        <f t="shared" si="162"/>
        <v>2368.5</v>
      </c>
      <c r="O578" s="345"/>
      <c r="P578" s="395"/>
      <c r="Q578" s="395" t="s">
        <v>4366</v>
      </c>
      <c r="R578" s="402" t="s">
        <v>159</v>
      </c>
      <c r="S578" s="371">
        <f t="shared" si="149"/>
        <v>1212.8999999999999</v>
      </c>
      <c r="T578" s="371">
        <v>1212.8999999999999</v>
      </c>
      <c r="U578" s="371">
        <v>890.2</v>
      </c>
      <c r="V578" s="371"/>
      <c r="W578" s="371"/>
      <c r="X578" s="371">
        <f t="shared" si="150"/>
        <v>300.2</v>
      </c>
      <c r="Y578" s="371">
        <v>300.2</v>
      </c>
      <c r="Z578" s="371">
        <v>69.099999999999994</v>
      </c>
      <c r="AA578" s="371">
        <v>61.5</v>
      </c>
      <c r="AB578" s="371"/>
      <c r="AC578" s="371">
        <f t="shared" si="151"/>
        <v>1513.1</v>
      </c>
      <c r="AE578" s="395"/>
      <c r="AF578" s="395" t="s">
        <v>4366</v>
      </c>
      <c r="AG578" s="402" t="s">
        <v>159</v>
      </c>
      <c r="AH578" s="371">
        <f t="shared" si="152"/>
        <v>1513.1</v>
      </c>
      <c r="AI578" s="368">
        <f t="shared" si="153"/>
        <v>1212.8999999999999</v>
      </c>
      <c r="AJ578" s="368">
        <f t="shared" si="154"/>
        <v>300.2</v>
      </c>
      <c r="AK578" s="368">
        <f t="shared" si="155"/>
        <v>2368.5</v>
      </c>
      <c r="AL578" s="368">
        <f t="shared" si="156"/>
        <v>1453.3</v>
      </c>
      <c r="AM578" s="371">
        <f t="shared" si="157"/>
        <v>915.19999999999993</v>
      </c>
      <c r="AN578" s="368">
        <f t="shared" si="158"/>
        <v>855.40000000000009</v>
      </c>
      <c r="AO578" s="368">
        <f t="shared" si="158"/>
        <v>240.40000000000009</v>
      </c>
      <c r="AP578" s="368">
        <f t="shared" si="158"/>
        <v>615</v>
      </c>
      <c r="AQ578" s="360">
        <f t="shared" si="159"/>
        <v>23.8</v>
      </c>
      <c r="AR578" s="372">
        <f t="shared" si="148"/>
        <v>1477.1</v>
      </c>
    </row>
    <row r="579" spans="1:44" ht="31.5" x14ac:dyDescent="0.25">
      <c r="A579" s="395"/>
      <c r="B579" s="395" t="s">
        <v>4366</v>
      </c>
      <c r="C579" s="402" t="s">
        <v>160</v>
      </c>
      <c r="D579" s="362">
        <f t="shared" si="160"/>
        <v>11305.6</v>
      </c>
      <c r="E579" s="367">
        <v>11305.6</v>
      </c>
      <c r="F579" s="371">
        <v>8862.2999999999993</v>
      </c>
      <c r="G579" s="367">
        <v>492.4</v>
      </c>
      <c r="H579" s="371"/>
      <c r="I579" s="362">
        <f t="shared" si="161"/>
        <v>5097</v>
      </c>
      <c r="J579" s="371">
        <v>3860.9</v>
      </c>
      <c r="K579" s="371">
        <v>1896.4</v>
      </c>
      <c r="L579" s="371">
        <v>364.2</v>
      </c>
      <c r="M579" s="371">
        <v>1236.0999999999999</v>
      </c>
      <c r="N579" s="362">
        <f t="shared" si="162"/>
        <v>16402.599999999999</v>
      </c>
      <c r="O579" s="345"/>
      <c r="P579" s="395"/>
      <c r="Q579" s="395" t="s">
        <v>4366</v>
      </c>
      <c r="R579" s="402" t="s">
        <v>160</v>
      </c>
      <c r="S579" s="371">
        <f t="shared" si="149"/>
        <v>8245.9</v>
      </c>
      <c r="T579" s="371">
        <v>8245.9</v>
      </c>
      <c r="U579" s="371">
        <v>6052</v>
      </c>
      <c r="V579" s="371"/>
      <c r="W579" s="371"/>
      <c r="X579" s="371">
        <f t="shared" si="150"/>
        <v>2954.4</v>
      </c>
      <c r="Y579" s="371">
        <v>2954.4</v>
      </c>
      <c r="Z579" s="371">
        <v>469.90000000000003</v>
      </c>
      <c r="AA579" s="371">
        <v>568.1</v>
      </c>
      <c r="AB579" s="371"/>
      <c r="AC579" s="371">
        <f t="shared" si="151"/>
        <v>11200.3</v>
      </c>
      <c r="AE579" s="395"/>
      <c r="AF579" s="395" t="s">
        <v>4366</v>
      </c>
      <c r="AG579" s="402" t="s">
        <v>160</v>
      </c>
      <c r="AH579" s="371">
        <f t="shared" si="152"/>
        <v>11200.3</v>
      </c>
      <c r="AI579" s="368">
        <f t="shared" si="153"/>
        <v>8245.9</v>
      </c>
      <c r="AJ579" s="368">
        <f t="shared" si="154"/>
        <v>2954.4</v>
      </c>
      <c r="AK579" s="368">
        <f t="shared" si="155"/>
        <v>16402.599999999999</v>
      </c>
      <c r="AL579" s="368">
        <f t="shared" si="156"/>
        <v>11305.6</v>
      </c>
      <c r="AM579" s="371">
        <f t="shared" si="157"/>
        <v>5097</v>
      </c>
      <c r="AN579" s="368">
        <f t="shared" si="158"/>
        <v>5202.2999999999993</v>
      </c>
      <c r="AO579" s="368">
        <f t="shared" si="158"/>
        <v>3059.7000000000007</v>
      </c>
      <c r="AP579" s="368">
        <f t="shared" si="158"/>
        <v>2142.6</v>
      </c>
      <c r="AQ579" s="360">
        <f t="shared" si="159"/>
        <v>177.2</v>
      </c>
      <c r="AR579" s="372">
        <f t="shared" ref="AR579:AR642" si="163">E579+AQ579</f>
        <v>11482.800000000001</v>
      </c>
    </row>
    <row r="580" spans="1:44" ht="31.5" x14ac:dyDescent="0.25">
      <c r="A580" s="395"/>
      <c r="B580" s="395" t="s">
        <v>4366</v>
      </c>
      <c r="C580" s="402" t="s">
        <v>161</v>
      </c>
      <c r="D580" s="362">
        <f t="shared" si="160"/>
        <v>1744.4</v>
      </c>
      <c r="E580" s="367">
        <v>1744.4</v>
      </c>
      <c r="F580" s="371">
        <v>1318.6</v>
      </c>
      <c r="G580" s="367">
        <v>135.4</v>
      </c>
      <c r="H580" s="371"/>
      <c r="I580" s="362">
        <f t="shared" si="161"/>
        <v>633.1</v>
      </c>
      <c r="J580" s="371">
        <v>613.30000000000007</v>
      </c>
      <c r="K580" s="371">
        <v>282.10000000000002</v>
      </c>
      <c r="L580" s="371">
        <v>67.8</v>
      </c>
      <c r="M580" s="371">
        <v>19.8</v>
      </c>
      <c r="N580" s="362">
        <f t="shared" si="162"/>
        <v>2377.5</v>
      </c>
      <c r="O580" s="345"/>
      <c r="P580" s="395"/>
      <c r="Q580" s="395" t="s">
        <v>4366</v>
      </c>
      <c r="R580" s="402" t="s">
        <v>161</v>
      </c>
      <c r="S580" s="371">
        <f t="shared" ref="S580:S643" si="164">T580+W580</f>
        <v>1681.4</v>
      </c>
      <c r="T580" s="371">
        <v>1681.4</v>
      </c>
      <c r="U580" s="371">
        <v>1234.0999999999999</v>
      </c>
      <c r="V580" s="371"/>
      <c r="W580" s="371"/>
      <c r="X580" s="371">
        <f t="shared" ref="X580:X643" si="165">Y580+AB580</f>
        <v>538.49999999999989</v>
      </c>
      <c r="Y580" s="371">
        <v>538.49999999999989</v>
      </c>
      <c r="Z580" s="371">
        <v>95.8</v>
      </c>
      <c r="AA580" s="371">
        <v>105</v>
      </c>
      <c r="AB580" s="371"/>
      <c r="AC580" s="371">
        <f t="shared" ref="AC580:AC643" si="166">S580+X580</f>
        <v>2219.9</v>
      </c>
      <c r="AE580" s="395"/>
      <c r="AF580" s="395" t="s">
        <v>4366</v>
      </c>
      <c r="AG580" s="402" t="s">
        <v>161</v>
      </c>
      <c r="AH580" s="371">
        <f t="shared" ref="AH580:AH643" si="167">AC580</f>
        <v>2219.9</v>
      </c>
      <c r="AI580" s="368">
        <f t="shared" ref="AI580:AI643" si="168">S580</f>
        <v>1681.4</v>
      </c>
      <c r="AJ580" s="368">
        <f t="shared" ref="AJ580:AJ643" si="169">X580</f>
        <v>538.49999999999989</v>
      </c>
      <c r="AK580" s="368">
        <f t="shared" ref="AK580:AK643" si="170">N580</f>
        <v>2377.5</v>
      </c>
      <c r="AL580" s="368">
        <f t="shared" ref="AL580:AL643" si="171">D580</f>
        <v>1744.4</v>
      </c>
      <c r="AM580" s="371">
        <f t="shared" ref="AM580:AM643" si="172">I580</f>
        <v>633.1</v>
      </c>
      <c r="AN580" s="368">
        <f t="shared" ref="AN580:AP643" si="173">AK580-AH580</f>
        <v>157.59999999999991</v>
      </c>
      <c r="AO580" s="368">
        <f t="shared" si="173"/>
        <v>63</v>
      </c>
      <c r="AP580" s="368">
        <f t="shared" si="173"/>
        <v>94.600000000000136</v>
      </c>
      <c r="AQ580" s="360">
        <f t="shared" ref="AQ580:AQ643" si="174">ROUND(F580*0.02,1)</f>
        <v>26.4</v>
      </c>
      <c r="AR580" s="372">
        <f t="shared" si="163"/>
        <v>1770.8000000000002</v>
      </c>
    </row>
    <row r="581" spans="1:44" ht="31.5" x14ac:dyDescent="0.25">
      <c r="A581" s="395"/>
      <c r="B581" s="395" t="s">
        <v>4366</v>
      </c>
      <c r="C581" s="402" t="s">
        <v>162</v>
      </c>
      <c r="D581" s="362">
        <f t="shared" si="160"/>
        <v>7251</v>
      </c>
      <c r="E581" s="367">
        <v>7251</v>
      </c>
      <c r="F581" s="371">
        <v>5678.8</v>
      </c>
      <c r="G581" s="367">
        <v>322.2</v>
      </c>
      <c r="H581" s="371"/>
      <c r="I581" s="362">
        <f t="shared" si="161"/>
        <v>2675.9000000000005</v>
      </c>
      <c r="J581" s="371">
        <v>2589.9000000000005</v>
      </c>
      <c r="K581" s="371">
        <v>1215</v>
      </c>
      <c r="L581" s="371">
        <v>238.6</v>
      </c>
      <c r="M581" s="371">
        <v>86</v>
      </c>
      <c r="N581" s="362">
        <f t="shared" si="162"/>
        <v>9926.9000000000015</v>
      </c>
      <c r="O581" s="345"/>
      <c r="P581" s="395"/>
      <c r="Q581" s="395" t="s">
        <v>4366</v>
      </c>
      <c r="R581" s="402" t="s">
        <v>162</v>
      </c>
      <c r="S581" s="371">
        <f t="shared" si="164"/>
        <v>5525.4</v>
      </c>
      <c r="T581" s="371">
        <v>5525.4</v>
      </c>
      <c r="U581" s="371">
        <v>4055.3</v>
      </c>
      <c r="V581" s="371"/>
      <c r="W581" s="371"/>
      <c r="X581" s="371">
        <f t="shared" si="165"/>
        <v>1395</v>
      </c>
      <c r="Y581" s="371">
        <v>1395</v>
      </c>
      <c r="Z581" s="371">
        <v>314.89999999999998</v>
      </c>
      <c r="AA581" s="371">
        <v>181.7</v>
      </c>
      <c r="AB581" s="371"/>
      <c r="AC581" s="371">
        <f t="shared" si="166"/>
        <v>6920.4</v>
      </c>
      <c r="AE581" s="395"/>
      <c r="AF581" s="395" t="s">
        <v>4366</v>
      </c>
      <c r="AG581" s="402" t="s">
        <v>162</v>
      </c>
      <c r="AH581" s="371">
        <f t="shared" si="167"/>
        <v>6920.4</v>
      </c>
      <c r="AI581" s="368">
        <f t="shared" si="168"/>
        <v>5525.4</v>
      </c>
      <c r="AJ581" s="368">
        <f t="shared" si="169"/>
        <v>1395</v>
      </c>
      <c r="AK581" s="368">
        <f t="shared" si="170"/>
        <v>9926.9000000000015</v>
      </c>
      <c r="AL581" s="368">
        <f t="shared" si="171"/>
        <v>7251</v>
      </c>
      <c r="AM581" s="371">
        <f t="shared" si="172"/>
        <v>2675.9000000000005</v>
      </c>
      <c r="AN581" s="368">
        <f t="shared" si="173"/>
        <v>3006.5000000000018</v>
      </c>
      <c r="AO581" s="368">
        <f t="shared" si="173"/>
        <v>1725.6000000000004</v>
      </c>
      <c r="AP581" s="368">
        <f t="shared" si="173"/>
        <v>1280.9000000000005</v>
      </c>
      <c r="AQ581" s="360">
        <f t="shared" si="174"/>
        <v>113.6</v>
      </c>
      <c r="AR581" s="372">
        <f t="shared" si="163"/>
        <v>7364.6</v>
      </c>
    </row>
    <row r="582" spans="1:44" ht="31.5" x14ac:dyDescent="0.25">
      <c r="A582" s="395"/>
      <c r="B582" s="395" t="s">
        <v>4366</v>
      </c>
      <c r="C582" s="402" t="s">
        <v>163</v>
      </c>
      <c r="D582" s="362">
        <f t="shared" si="160"/>
        <v>4625.1000000000004</v>
      </c>
      <c r="E582" s="367">
        <v>4625.1000000000004</v>
      </c>
      <c r="F582" s="371">
        <v>3611.4</v>
      </c>
      <c r="G582" s="367">
        <v>218.7</v>
      </c>
      <c r="H582" s="371"/>
      <c r="I582" s="362">
        <f t="shared" si="161"/>
        <v>1891.5</v>
      </c>
      <c r="J582" s="371">
        <v>1831.8</v>
      </c>
      <c r="K582" s="371">
        <v>772.8</v>
      </c>
      <c r="L582" s="371">
        <v>110.9</v>
      </c>
      <c r="M582" s="371">
        <v>59.7</v>
      </c>
      <c r="N582" s="362">
        <f t="shared" si="162"/>
        <v>6516.6</v>
      </c>
      <c r="O582" s="345"/>
      <c r="P582" s="395"/>
      <c r="Q582" s="395" t="s">
        <v>4366</v>
      </c>
      <c r="R582" s="402" t="s">
        <v>163</v>
      </c>
      <c r="S582" s="371">
        <f t="shared" si="164"/>
        <v>3346.5</v>
      </c>
      <c r="T582" s="371">
        <v>3346.5</v>
      </c>
      <c r="U582" s="371">
        <v>2456.2000000000003</v>
      </c>
      <c r="V582" s="371"/>
      <c r="W582" s="371"/>
      <c r="X582" s="371">
        <f t="shared" si="165"/>
        <v>931.19999999999993</v>
      </c>
      <c r="Y582" s="371">
        <v>931.19999999999993</v>
      </c>
      <c r="Z582" s="371">
        <v>190.7</v>
      </c>
      <c r="AA582" s="371">
        <v>189.1</v>
      </c>
      <c r="AB582" s="371"/>
      <c r="AC582" s="371">
        <f t="shared" si="166"/>
        <v>4277.7</v>
      </c>
      <c r="AE582" s="395"/>
      <c r="AF582" s="395" t="s">
        <v>4366</v>
      </c>
      <c r="AG582" s="402" t="s">
        <v>163</v>
      </c>
      <c r="AH582" s="371">
        <f t="shared" si="167"/>
        <v>4277.7</v>
      </c>
      <c r="AI582" s="368">
        <f t="shared" si="168"/>
        <v>3346.5</v>
      </c>
      <c r="AJ582" s="368">
        <f t="shared" si="169"/>
        <v>931.19999999999993</v>
      </c>
      <c r="AK582" s="368">
        <f t="shared" si="170"/>
        <v>6516.6</v>
      </c>
      <c r="AL582" s="368">
        <f t="shared" si="171"/>
        <v>4625.1000000000004</v>
      </c>
      <c r="AM582" s="371">
        <f t="shared" si="172"/>
        <v>1891.5</v>
      </c>
      <c r="AN582" s="368">
        <f t="shared" si="173"/>
        <v>2238.9000000000005</v>
      </c>
      <c r="AO582" s="368">
        <f t="shared" si="173"/>
        <v>1278.6000000000004</v>
      </c>
      <c r="AP582" s="368">
        <f t="shared" si="173"/>
        <v>960.30000000000007</v>
      </c>
      <c r="AQ582" s="360">
        <f t="shared" si="174"/>
        <v>72.2</v>
      </c>
      <c r="AR582" s="372">
        <f t="shared" si="163"/>
        <v>4697.3</v>
      </c>
    </row>
    <row r="583" spans="1:44" ht="31.5" x14ac:dyDescent="0.25">
      <c r="A583" s="395"/>
      <c r="B583" s="395" t="s">
        <v>4366</v>
      </c>
      <c r="C583" s="402" t="s">
        <v>164</v>
      </c>
      <c r="D583" s="362">
        <f t="shared" si="160"/>
        <v>1564.2</v>
      </c>
      <c r="E583" s="367">
        <v>1564.2</v>
      </c>
      <c r="F583" s="371">
        <v>1077.3</v>
      </c>
      <c r="G583" s="367">
        <v>249.1</v>
      </c>
      <c r="H583" s="371"/>
      <c r="I583" s="362">
        <f t="shared" si="161"/>
        <v>452.3</v>
      </c>
      <c r="J583" s="371">
        <v>432.5</v>
      </c>
      <c r="K583" s="371">
        <v>230.5</v>
      </c>
      <c r="L583" s="371">
        <v>102.5</v>
      </c>
      <c r="M583" s="371">
        <v>19.8</v>
      </c>
      <c r="N583" s="362">
        <f t="shared" si="162"/>
        <v>2016.5</v>
      </c>
      <c r="O583" s="345"/>
      <c r="P583" s="395"/>
      <c r="Q583" s="395" t="s">
        <v>4366</v>
      </c>
      <c r="R583" s="402" t="s">
        <v>164</v>
      </c>
      <c r="S583" s="371">
        <f t="shared" si="164"/>
        <v>1347.0000000000002</v>
      </c>
      <c r="T583" s="371">
        <v>1347.0000000000002</v>
      </c>
      <c r="U583" s="371">
        <v>988.5</v>
      </c>
      <c r="V583" s="371"/>
      <c r="W583" s="371"/>
      <c r="X583" s="371">
        <f t="shared" si="165"/>
        <v>410.29999999999995</v>
      </c>
      <c r="Y583" s="371">
        <v>410.29999999999995</v>
      </c>
      <c r="Z583" s="371">
        <v>76.7</v>
      </c>
      <c r="AA583" s="371">
        <v>200.7</v>
      </c>
      <c r="AB583" s="371"/>
      <c r="AC583" s="371">
        <f t="shared" si="166"/>
        <v>1757.3000000000002</v>
      </c>
      <c r="AE583" s="395"/>
      <c r="AF583" s="395" t="s">
        <v>4366</v>
      </c>
      <c r="AG583" s="402" t="s">
        <v>164</v>
      </c>
      <c r="AH583" s="371">
        <f t="shared" si="167"/>
        <v>1757.3000000000002</v>
      </c>
      <c r="AI583" s="368">
        <f t="shared" si="168"/>
        <v>1347.0000000000002</v>
      </c>
      <c r="AJ583" s="368">
        <f t="shared" si="169"/>
        <v>410.29999999999995</v>
      </c>
      <c r="AK583" s="368">
        <f t="shared" si="170"/>
        <v>2016.5</v>
      </c>
      <c r="AL583" s="368">
        <f t="shared" si="171"/>
        <v>1564.2</v>
      </c>
      <c r="AM583" s="371">
        <f t="shared" si="172"/>
        <v>452.3</v>
      </c>
      <c r="AN583" s="368">
        <f t="shared" si="173"/>
        <v>259.19999999999982</v>
      </c>
      <c r="AO583" s="368">
        <f t="shared" si="173"/>
        <v>217.19999999999982</v>
      </c>
      <c r="AP583" s="368">
        <f t="shared" si="173"/>
        <v>42.000000000000057</v>
      </c>
      <c r="AQ583" s="360">
        <f t="shared" si="174"/>
        <v>21.5</v>
      </c>
      <c r="AR583" s="372">
        <f t="shared" si="163"/>
        <v>1585.7</v>
      </c>
    </row>
    <row r="584" spans="1:44" ht="31.5" x14ac:dyDescent="0.25">
      <c r="A584" s="395"/>
      <c r="B584" s="395" t="s">
        <v>4366</v>
      </c>
      <c r="C584" s="402" t="s">
        <v>165</v>
      </c>
      <c r="D584" s="362">
        <f t="shared" si="160"/>
        <v>1458</v>
      </c>
      <c r="E584" s="367">
        <v>1458</v>
      </c>
      <c r="F584" s="371">
        <v>1195.2</v>
      </c>
      <c r="G584" s="367"/>
      <c r="H584" s="371"/>
      <c r="I584" s="362">
        <f t="shared" si="161"/>
        <v>850.5</v>
      </c>
      <c r="J584" s="371">
        <v>830.7</v>
      </c>
      <c r="K584" s="371">
        <v>255.7</v>
      </c>
      <c r="L584" s="371">
        <v>56.9</v>
      </c>
      <c r="M584" s="371">
        <v>19.8</v>
      </c>
      <c r="N584" s="362">
        <f t="shared" si="162"/>
        <v>2308.5</v>
      </c>
      <c r="O584" s="345"/>
      <c r="P584" s="395"/>
      <c r="Q584" s="395" t="s">
        <v>4366</v>
      </c>
      <c r="R584" s="402" t="s">
        <v>165</v>
      </c>
      <c r="S584" s="371">
        <f t="shared" si="164"/>
        <v>1302.3</v>
      </c>
      <c r="T584" s="371">
        <v>1302.3</v>
      </c>
      <c r="U584" s="371">
        <v>955.8</v>
      </c>
      <c r="V584" s="371"/>
      <c r="W584" s="371"/>
      <c r="X584" s="371">
        <f t="shared" si="165"/>
        <v>410.59999999999997</v>
      </c>
      <c r="Y584" s="371">
        <v>410.59999999999997</v>
      </c>
      <c r="Z584" s="371">
        <v>74.2</v>
      </c>
      <c r="AA584" s="371">
        <v>43.8</v>
      </c>
      <c r="AB584" s="371"/>
      <c r="AC584" s="371">
        <f t="shared" si="166"/>
        <v>1712.8999999999999</v>
      </c>
      <c r="AE584" s="395"/>
      <c r="AF584" s="395" t="s">
        <v>4366</v>
      </c>
      <c r="AG584" s="402" t="s">
        <v>165</v>
      </c>
      <c r="AH584" s="371">
        <f t="shared" si="167"/>
        <v>1712.8999999999999</v>
      </c>
      <c r="AI584" s="368">
        <f t="shared" si="168"/>
        <v>1302.3</v>
      </c>
      <c r="AJ584" s="368">
        <f t="shared" si="169"/>
        <v>410.59999999999997</v>
      </c>
      <c r="AK584" s="368">
        <f t="shared" si="170"/>
        <v>2308.5</v>
      </c>
      <c r="AL584" s="368">
        <f t="shared" si="171"/>
        <v>1458</v>
      </c>
      <c r="AM584" s="371">
        <f t="shared" si="172"/>
        <v>850.5</v>
      </c>
      <c r="AN584" s="368">
        <f t="shared" si="173"/>
        <v>595.60000000000014</v>
      </c>
      <c r="AO584" s="368">
        <f t="shared" si="173"/>
        <v>155.70000000000005</v>
      </c>
      <c r="AP584" s="368">
        <f t="shared" si="173"/>
        <v>439.90000000000003</v>
      </c>
      <c r="AQ584" s="360">
        <f t="shared" si="174"/>
        <v>23.9</v>
      </c>
      <c r="AR584" s="372">
        <f t="shared" si="163"/>
        <v>1481.9</v>
      </c>
    </row>
    <row r="585" spans="1:44" ht="31.5" x14ac:dyDescent="0.25">
      <c r="A585" s="395"/>
      <c r="B585" s="395" t="s">
        <v>4366</v>
      </c>
      <c r="C585" s="402" t="s">
        <v>166</v>
      </c>
      <c r="D585" s="362">
        <f t="shared" si="160"/>
        <v>5745.3</v>
      </c>
      <c r="E585" s="367">
        <v>5745.3</v>
      </c>
      <c r="F585" s="371">
        <v>4571.1000000000004</v>
      </c>
      <c r="G585" s="367">
        <v>168.3</v>
      </c>
      <c r="H585" s="371"/>
      <c r="I585" s="362">
        <f t="shared" si="161"/>
        <v>2577.3999999999996</v>
      </c>
      <c r="J585" s="371">
        <v>2455.1999999999998</v>
      </c>
      <c r="K585" s="371">
        <v>978.1</v>
      </c>
      <c r="L585" s="371">
        <v>150</v>
      </c>
      <c r="M585" s="371">
        <v>122.2</v>
      </c>
      <c r="N585" s="362">
        <f t="shared" si="162"/>
        <v>8322.7000000000007</v>
      </c>
      <c r="O585" s="345"/>
      <c r="P585" s="395"/>
      <c r="Q585" s="395" t="s">
        <v>4366</v>
      </c>
      <c r="R585" s="402" t="s">
        <v>166</v>
      </c>
      <c r="S585" s="371">
        <f t="shared" si="164"/>
        <v>4758.4000000000005</v>
      </c>
      <c r="T585" s="371">
        <v>4758.4000000000005</v>
      </c>
      <c r="U585" s="371">
        <v>3492.4</v>
      </c>
      <c r="V585" s="371"/>
      <c r="W585" s="371"/>
      <c r="X585" s="371">
        <f t="shared" si="165"/>
        <v>1368.4</v>
      </c>
      <c r="Y585" s="371">
        <v>1368.4</v>
      </c>
      <c r="Z585" s="371">
        <v>271.10000000000002</v>
      </c>
      <c r="AA585" s="371">
        <v>270.7</v>
      </c>
      <c r="AB585" s="371"/>
      <c r="AC585" s="371">
        <f t="shared" si="166"/>
        <v>6126.8000000000011</v>
      </c>
      <c r="AE585" s="395"/>
      <c r="AF585" s="395" t="s">
        <v>4366</v>
      </c>
      <c r="AG585" s="402" t="s">
        <v>166</v>
      </c>
      <c r="AH585" s="371">
        <f t="shared" si="167"/>
        <v>6126.8000000000011</v>
      </c>
      <c r="AI585" s="368">
        <f t="shared" si="168"/>
        <v>4758.4000000000005</v>
      </c>
      <c r="AJ585" s="368">
        <f t="shared" si="169"/>
        <v>1368.4</v>
      </c>
      <c r="AK585" s="368">
        <f t="shared" si="170"/>
        <v>8322.7000000000007</v>
      </c>
      <c r="AL585" s="368">
        <f t="shared" si="171"/>
        <v>5745.3</v>
      </c>
      <c r="AM585" s="371">
        <f t="shared" si="172"/>
        <v>2577.3999999999996</v>
      </c>
      <c r="AN585" s="368">
        <f t="shared" si="173"/>
        <v>2195.8999999999996</v>
      </c>
      <c r="AO585" s="368">
        <f t="shared" si="173"/>
        <v>986.89999999999964</v>
      </c>
      <c r="AP585" s="368">
        <f t="shared" si="173"/>
        <v>1208.9999999999995</v>
      </c>
      <c r="AQ585" s="360">
        <f t="shared" si="174"/>
        <v>91.4</v>
      </c>
      <c r="AR585" s="372">
        <f t="shared" si="163"/>
        <v>5836.7</v>
      </c>
    </row>
    <row r="586" spans="1:44" ht="31.5" x14ac:dyDescent="0.25">
      <c r="A586" s="395"/>
      <c r="B586" s="395" t="s">
        <v>4366</v>
      </c>
      <c r="C586" s="402" t="s">
        <v>167</v>
      </c>
      <c r="D586" s="362">
        <f t="shared" si="160"/>
        <v>6518.3</v>
      </c>
      <c r="E586" s="367">
        <v>6518.3</v>
      </c>
      <c r="F586" s="371">
        <v>5343.1</v>
      </c>
      <c r="G586" s="367"/>
      <c r="H586" s="371"/>
      <c r="I586" s="362">
        <f t="shared" si="161"/>
        <v>3520.6</v>
      </c>
      <c r="J586" s="371">
        <v>3198.1</v>
      </c>
      <c r="K586" s="371">
        <v>1143.2</v>
      </c>
      <c r="L586" s="371">
        <v>269.8</v>
      </c>
      <c r="M586" s="371">
        <v>322.5</v>
      </c>
      <c r="N586" s="362">
        <f t="shared" si="162"/>
        <v>10038.9</v>
      </c>
      <c r="O586" s="345"/>
      <c r="P586" s="395"/>
      <c r="Q586" s="395" t="s">
        <v>4366</v>
      </c>
      <c r="R586" s="402" t="s">
        <v>168</v>
      </c>
      <c r="S586" s="371">
        <f t="shared" si="164"/>
        <v>4955.7</v>
      </c>
      <c r="T586" s="371">
        <v>4955.7</v>
      </c>
      <c r="U586" s="371">
        <v>3637.2999999999997</v>
      </c>
      <c r="V586" s="371"/>
      <c r="W586" s="371"/>
      <c r="X586" s="371">
        <f t="shared" si="165"/>
        <v>1278.8000000000002</v>
      </c>
      <c r="Y586" s="371">
        <v>1278.8000000000002</v>
      </c>
      <c r="Z586" s="371">
        <v>282.39999999999998</v>
      </c>
      <c r="AA586" s="371">
        <v>148.30000000000001</v>
      </c>
      <c r="AB586" s="371"/>
      <c r="AC586" s="371">
        <f t="shared" si="166"/>
        <v>6234.5</v>
      </c>
      <c r="AE586" s="395"/>
      <c r="AF586" s="395" t="s">
        <v>4366</v>
      </c>
      <c r="AG586" s="402" t="s">
        <v>168</v>
      </c>
      <c r="AH586" s="371">
        <f t="shared" si="167"/>
        <v>6234.5</v>
      </c>
      <c r="AI586" s="368">
        <f t="shared" si="168"/>
        <v>4955.7</v>
      </c>
      <c r="AJ586" s="368">
        <f t="shared" si="169"/>
        <v>1278.8000000000002</v>
      </c>
      <c r="AK586" s="368">
        <f t="shared" si="170"/>
        <v>10038.9</v>
      </c>
      <c r="AL586" s="368">
        <f t="shared" si="171"/>
        <v>6518.3</v>
      </c>
      <c r="AM586" s="371">
        <f t="shared" si="172"/>
        <v>3520.6</v>
      </c>
      <c r="AN586" s="368">
        <f t="shared" si="173"/>
        <v>3804.3999999999996</v>
      </c>
      <c r="AO586" s="368">
        <f t="shared" si="173"/>
        <v>1562.6000000000004</v>
      </c>
      <c r="AP586" s="368">
        <f t="shared" si="173"/>
        <v>2241.7999999999997</v>
      </c>
      <c r="AQ586" s="360">
        <f t="shared" si="174"/>
        <v>106.9</v>
      </c>
      <c r="AR586" s="372">
        <f t="shared" si="163"/>
        <v>6625.2</v>
      </c>
    </row>
    <row r="587" spans="1:44" ht="31.5" x14ac:dyDescent="0.25">
      <c r="A587" s="395"/>
      <c r="B587" s="395" t="s">
        <v>4366</v>
      </c>
      <c r="C587" s="402" t="s">
        <v>169</v>
      </c>
      <c r="D587" s="362">
        <f t="shared" si="160"/>
        <v>6994.3</v>
      </c>
      <c r="E587" s="367">
        <v>6994.3</v>
      </c>
      <c r="F587" s="371">
        <v>5521.4</v>
      </c>
      <c r="G587" s="367">
        <v>257.7</v>
      </c>
      <c r="H587" s="371"/>
      <c r="I587" s="362">
        <f t="shared" si="161"/>
        <v>2732.3</v>
      </c>
      <c r="J587" s="371">
        <v>2659.7000000000003</v>
      </c>
      <c r="K587" s="371">
        <v>1181.4000000000001</v>
      </c>
      <c r="L587" s="371">
        <v>199.5</v>
      </c>
      <c r="M587" s="371">
        <v>72.599999999999994</v>
      </c>
      <c r="N587" s="362">
        <f t="shared" si="162"/>
        <v>9726.6</v>
      </c>
      <c r="O587" s="345"/>
      <c r="P587" s="395"/>
      <c r="Q587" s="395" t="s">
        <v>4366</v>
      </c>
      <c r="R587" s="402" t="s">
        <v>169</v>
      </c>
      <c r="S587" s="371">
        <f t="shared" si="164"/>
        <v>4925.8</v>
      </c>
      <c r="T587" s="371">
        <v>4925.8</v>
      </c>
      <c r="U587" s="371">
        <v>3615.2</v>
      </c>
      <c r="V587" s="371"/>
      <c r="W587" s="371"/>
      <c r="X587" s="371">
        <f t="shared" si="165"/>
        <v>1371.6</v>
      </c>
      <c r="Y587" s="371">
        <v>1371.6</v>
      </c>
      <c r="Z587" s="371">
        <v>280.7</v>
      </c>
      <c r="AA587" s="371">
        <v>388.7</v>
      </c>
      <c r="AB587" s="371"/>
      <c r="AC587" s="371">
        <f t="shared" si="166"/>
        <v>6297.4</v>
      </c>
      <c r="AE587" s="395"/>
      <c r="AF587" s="395" t="s">
        <v>4366</v>
      </c>
      <c r="AG587" s="402" t="s">
        <v>169</v>
      </c>
      <c r="AH587" s="371">
        <f t="shared" si="167"/>
        <v>6297.4</v>
      </c>
      <c r="AI587" s="368">
        <f t="shared" si="168"/>
        <v>4925.8</v>
      </c>
      <c r="AJ587" s="368">
        <f t="shared" si="169"/>
        <v>1371.6</v>
      </c>
      <c r="AK587" s="368">
        <f t="shared" si="170"/>
        <v>9726.6</v>
      </c>
      <c r="AL587" s="368">
        <f t="shared" si="171"/>
        <v>6994.3</v>
      </c>
      <c r="AM587" s="371">
        <f t="shared" si="172"/>
        <v>2732.3</v>
      </c>
      <c r="AN587" s="368">
        <f t="shared" si="173"/>
        <v>3429.2000000000007</v>
      </c>
      <c r="AO587" s="368">
        <f t="shared" si="173"/>
        <v>2068.5</v>
      </c>
      <c r="AP587" s="368">
        <f t="shared" si="173"/>
        <v>1360.7000000000003</v>
      </c>
      <c r="AQ587" s="360">
        <f t="shared" si="174"/>
        <v>110.4</v>
      </c>
      <c r="AR587" s="372">
        <f t="shared" si="163"/>
        <v>7104.7</v>
      </c>
    </row>
    <row r="588" spans="1:44" ht="31.5" x14ac:dyDescent="0.25">
      <c r="A588" s="395"/>
      <c r="B588" s="395" t="s">
        <v>4366</v>
      </c>
      <c r="C588" s="402" t="s">
        <v>170</v>
      </c>
      <c r="D588" s="362">
        <f t="shared" si="160"/>
        <v>4637.8999999999996</v>
      </c>
      <c r="E588" s="367">
        <v>4637.8999999999996</v>
      </c>
      <c r="F588" s="371">
        <v>3629.2</v>
      </c>
      <c r="G588" s="367">
        <v>209.8</v>
      </c>
      <c r="H588" s="371"/>
      <c r="I588" s="362">
        <f t="shared" si="161"/>
        <v>1674.2</v>
      </c>
      <c r="J588" s="371">
        <v>1634.6000000000001</v>
      </c>
      <c r="K588" s="371">
        <v>776.6</v>
      </c>
      <c r="L588" s="371">
        <v>127.5</v>
      </c>
      <c r="M588" s="371">
        <v>39.6</v>
      </c>
      <c r="N588" s="362">
        <f t="shared" si="162"/>
        <v>6312.0999999999995</v>
      </c>
      <c r="O588" s="345"/>
      <c r="P588" s="395"/>
      <c r="Q588" s="395" t="s">
        <v>4366</v>
      </c>
      <c r="R588" s="402" t="s">
        <v>170</v>
      </c>
      <c r="S588" s="371">
        <f t="shared" si="164"/>
        <v>3119.5</v>
      </c>
      <c r="T588" s="371">
        <v>3119.5</v>
      </c>
      <c r="U588" s="371">
        <v>2289.6</v>
      </c>
      <c r="V588" s="371"/>
      <c r="W588" s="371"/>
      <c r="X588" s="371">
        <f t="shared" si="165"/>
        <v>870.3</v>
      </c>
      <c r="Y588" s="371">
        <v>870.3</v>
      </c>
      <c r="Z588" s="371">
        <v>177.7</v>
      </c>
      <c r="AA588" s="371">
        <v>217.1</v>
      </c>
      <c r="AB588" s="371"/>
      <c r="AC588" s="371">
        <f t="shared" si="166"/>
        <v>3989.8</v>
      </c>
      <c r="AE588" s="395"/>
      <c r="AF588" s="395" t="s">
        <v>4366</v>
      </c>
      <c r="AG588" s="402" t="s">
        <v>170</v>
      </c>
      <c r="AH588" s="371">
        <f t="shared" si="167"/>
        <v>3989.8</v>
      </c>
      <c r="AI588" s="368">
        <f t="shared" si="168"/>
        <v>3119.5</v>
      </c>
      <c r="AJ588" s="368">
        <f t="shared" si="169"/>
        <v>870.3</v>
      </c>
      <c r="AK588" s="368">
        <f t="shared" si="170"/>
        <v>6312.0999999999995</v>
      </c>
      <c r="AL588" s="368">
        <f t="shared" si="171"/>
        <v>4637.8999999999996</v>
      </c>
      <c r="AM588" s="371">
        <f t="shared" si="172"/>
        <v>1674.2</v>
      </c>
      <c r="AN588" s="368">
        <f t="shared" si="173"/>
        <v>2322.2999999999993</v>
      </c>
      <c r="AO588" s="368">
        <f t="shared" si="173"/>
        <v>1518.3999999999996</v>
      </c>
      <c r="AP588" s="368">
        <f t="shared" si="173"/>
        <v>803.90000000000009</v>
      </c>
      <c r="AQ588" s="360">
        <f t="shared" si="174"/>
        <v>72.599999999999994</v>
      </c>
      <c r="AR588" s="372">
        <f t="shared" si="163"/>
        <v>4710.5</v>
      </c>
    </row>
    <row r="589" spans="1:44" ht="31.5" x14ac:dyDescent="0.25">
      <c r="A589" s="395"/>
      <c r="B589" s="395" t="s">
        <v>4366</v>
      </c>
      <c r="C589" s="402" t="s">
        <v>171</v>
      </c>
      <c r="D589" s="362">
        <f t="shared" si="160"/>
        <v>1733.7</v>
      </c>
      <c r="E589" s="367">
        <v>1733.7</v>
      </c>
      <c r="F589" s="371">
        <v>1306.8</v>
      </c>
      <c r="G589" s="367">
        <v>138.9</v>
      </c>
      <c r="H589" s="371"/>
      <c r="I589" s="362">
        <f t="shared" si="161"/>
        <v>563.99999999999989</v>
      </c>
      <c r="J589" s="371">
        <v>544.19999999999993</v>
      </c>
      <c r="K589" s="371">
        <v>279.7</v>
      </c>
      <c r="L589" s="371">
        <v>68.099999999999994</v>
      </c>
      <c r="M589" s="371">
        <v>19.8</v>
      </c>
      <c r="N589" s="362">
        <f t="shared" si="162"/>
        <v>2297.6999999999998</v>
      </c>
      <c r="O589" s="345"/>
      <c r="P589" s="395"/>
      <c r="Q589" s="395" t="s">
        <v>4366</v>
      </c>
      <c r="R589" s="402" t="s">
        <v>171</v>
      </c>
      <c r="S589" s="371">
        <f t="shared" si="164"/>
        <v>1359</v>
      </c>
      <c r="T589" s="371">
        <v>1359</v>
      </c>
      <c r="U589" s="371">
        <v>997.40000000000009</v>
      </c>
      <c r="V589" s="371"/>
      <c r="W589" s="371"/>
      <c r="X589" s="371">
        <f t="shared" si="165"/>
        <v>414.2</v>
      </c>
      <c r="Y589" s="371">
        <v>414.2</v>
      </c>
      <c r="Z589" s="371">
        <v>77.400000000000006</v>
      </c>
      <c r="AA589" s="371">
        <v>117.4</v>
      </c>
      <c r="AB589" s="371"/>
      <c r="AC589" s="371">
        <f t="shared" si="166"/>
        <v>1773.2</v>
      </c>
      <c r="AE589" s="395"/>
      <c r="AF589" s="395" t="s">
        <v>4366</v>
      </c>
      <c r="AG589" s="402" t="s">
        <v>171</v>
      </c>
      <c r="AH589" s="371">
        <f t="shared" si="167"/>
        <v>1773.2</v>
      </c>
      <c r="AI589" s="368">
        <f t="shared" si="168"/>
        <v>1359</v>
      </c>
      <c r="AJ589" s="368">
        <f t="shared" si="169"/>
        <v>414.2</v>
      </c>
      <c r="AK589" s="368">
        <f t="shared" si="170"/>
        <v>2297.6999999999998</v>
      </c>
      <c r="AL589" s="368">
        <f t="shared" si="171"/>
        <v>1733.7</v>
      </c>
      <c r="AM589" s="371">
        <f t="shared" si="172"/>
        <v>563.99999999999989</v>
      </c>
      <c r="AN589" s="368">
        <f t="shared" si="173"/>
        <v>524.49999999999977</v>
      </c>
      <c r="AO589" s="368">
        <f t="shared" si="173"/>
        <v>374.70000000000005</v>
      </c>
      <c r="AP589" s="368">
        <f t="shared" si="173"/>
        <v>149.7999999999999</v>
      </c>
      <c r="AQ589" s="360">
        <f t="shared" si="174"/>
        <v>26.1</v>
      </c>
      <c r="AR589" s="372">
        <f t="shared" si="163"/>
        <v>1759.8</v>
      </c>
    </row>
    <row r="590" spans="1:44" ht="31.5" x14ac:dyDescent="0.25">
      <c r="A590" s="395"/>
      <c r="B590" s="395" t="s">
        <v>4366</v>
      </c>
      <c r="C590" s="402" t="s">
        <v>172</v>
      </c>
      <c r="D590" s="362">
        <f t="shared" si="160"/>
        <v>3305.1</v>
      </c>
      <c r="E590" s="367">
        <v>3305.1</v>
      </c>
      <c r="F590" s="371">
        <v>2709.2</v>
      </c>
      <c r="G590" s="367"/>
      <c r="H590" s="371"/>
      <c r="I590" s="362">
        <f t="shared" si="161"/>
        <v>1433.6999999999998</v>
      </c>
      <c r="J590" s="371">
        <v>1376.2999999999997</v>
      </c>
      <c r="K590" s="371">
        <v>579.79999999999995</v>
      </c>
      <c r="L590" s="371">
        <v>142.1</v>
      </c>
      <c r="M590" s="371">
        <v>57.4</v>
      </c>
      <c r="N590" s="362">
        <f t="shared" si="162"/>
        <v>4738.7999999999993</v>
      </c>
      <c r="O590" s="345"/>
      <c r="P590" s="395"/>
      <c r="Q590" s="395" t="s">
        <v>4366</v>
      </c>
      <c r="R590" s="402" t="s">
        <v>172</v>
      </c>
      <c r="S590" s="371">
        <f t="shared" si="164"/>
        <v>2273.1000000000004</v>
      </c>
      <c r="T590" s="371">
        <v>2273.1000000000004</v>
      </c>
      <c r="U590" s="371">
        <v>1668.4</v>
      </c>
      <c r="V590" s="371"/>
      <c r="W590" s="371"/>
      <c r="X590" s="371">
        <f t="shared" si="165"/>
        <v>544</v>
      </c>
      <c r="Y590" s="371">
        <v>544</v>
      </c>
      <c r="Z590" s="371">
        <v>129.5</v>
      </c>
      <c r="AA590" s="371">
        <v>127.8</v>
      </c>
      <c r="AB590" s="371"/>
      <c r="AC590" s="371">
        <f t="shared" si="166"/>
        <v>2817.1000000000004</v>
      </c>
      <c r="AE590" s="395"/>
      <c r="AF590" s="395" t="s">
        <v>4366</v>
      </c>
      <c r="AG590" s="402" t="s">
        <v>172</v>
      </c>
      <c r="AH590" s="371">
        <f t="shared" si="167"/>
        <v>2817.1000000000004</v>
      </c>
      <c r="AI590" s="368">
        <f t="shared" si="168"/>
        <v>2273.1000000000004</v>
      </c>
      <c r="AJ590" s="368">
        <f t="shared" si="169"/>
        <v>544</v>
      </c>
      <c r="AK590" s="368">
        <f t="shared" si="170"/>
        <v>4738.7999999999993</v>
      </c>
      <c r="AL590" s="368">
        <f t="shared" si="171"/>
        <v>3305.1</v>
      </c>
      <c r="AM590" s="371">
        <f t="shared" si="172"/>
        <v>1433.6999999999998</v>
      </c>
      <c r="AN590" s="368">
        <f t="shared" si="173"/>
        <v>1921.6999999999989</v>
      </c>
      <c r="AO590" s="368">
        <f t="shared" si="173"/>
        <v>1031.9999999999995</v>
      </c>
      <c r="AP590" s="368">
        <f t="shared" si="173"/>
        <v>889.69999999999982</v>
      </c>
      <c r="AQ590" s="360">
        <f t="shared" si="174"/>
        <v>54.2</v>
      </c>
      <c r="AR590" s="372">
        <f t="shared" si="163"/>
        <v>3359.2999999999997</v>
      </c>
    </row>
    <row r="591" spans="1:44" ht="31.5" x14ac:dyDescent="0.25">
      <c r="A591" s="395"/>
      <c r="B591" s="395" t="s">
        <v>4366</v>
      </c>
      <c r="C591" s="402" t="s">
        <v>173</v>
      </c>
      <c r="D591" s="362">
        <f t="shared" si="160"/>
        <v>2435.6</v>
      </c>
      <c r="E591" s="367">
        <v>2435.6</v>
      </c>
      <c r="F591" s="371">
        <v>1996.4</v>
      </c>
      <c r="G591" s="367"/>
      <c r="H591" s="371"/>
      <c r="I591" s="362">
        <f t="shared" si="161"/>
        <v>1034.7</v>
      </c>
      <c r="J591" s="371">
        <v>991.7</v>
      </c>
      <c r="K591" s="371">
        <v>427.2</v>
      </c>
      <c r="L591" s="371">
        <v>142.6</v>
      </c>
      <c r="M591" s="371">
        <v>43</v>
      </c>
      <c r="N591" s="362">
        <f t="shared" si="162"/>
        <v>3470.3</v>
      </c>
      <c r="O591" s="345"/>
      <c r="P591" s="395"/>
      <c r="Q591" s="395" t="s">
        <v>4366</v>
      </c>
      <c r="R591" s="402" t="s">
        <v>173</v>
      </c>
      <c r="S591" s="371">
        <f t="shared" si="164"/>
        <v>2177.9</v>
      </c>
      <c r="T591" s="371">
        <v>2177.9</v>
      </c>
      <c r="U591" s="371">
        <v>1598.5</v>
      </c>
      <c r="V591" s="371"/>
      <c r="W591" s="371"/>
      <c r="X591" s="371">
        <f t="shared" si="165"/>
        <v>576.70000000000005</v>
      </c>
      <c r="Y591" s="371">
        <v>576.70000000000005</v>
      </c>
      <c r="Z591" s="371">
        <v>124.10000000000001</v>
      </c>
      <c r="AA591" s="371">
        <v>171.5</v>
      </c>
      <c r="AB591" s="371"/>
      <c r="AC591" s="371">
        <f t="shared" si="166"/>
        <v>2754.6000000000004</v>
      </c>
      <c r="AE591" s="395"/>
      <c r="AF591" s="395" t="s">
        <v>4366</v>
      </c>
      <c r="AG591" s="402" t="s">
        <v>173</v>
      </c>
      <c r="AH591" s="371">
        <f t="shared" si="167"/>
        <v>2754.6000000000004</v>
      </c>
      <c r="AI591" s="368">
        <f t="shared" si="168"/>
        <v>2177.9</v>
      </c>
      <c r="AJ591" s="368">
        <f t="shared" si="169"/>
        <v>576.70000000000005</v>
      </c>
      <c r="AK591" s="368">
        <f t="shared" si="170"/>
        <v>3470.3</v>
      </c>
      <c r="AL591" s="368">
        <f t="shared" si="171"/>
        <v>2435.6</v>
      </c>
      <c r="AM591" s="371">
        <f t="shared" si="172"/>
        <v>1034.7</v>
      </c>
      <c r="AN591" s="368">
        <f t="shared" si="173"/>
        <v>715.69999999999982</v>
      </c>
      <c r="AO591" s="368">
        <f t="shared" si="173"/>
        <v>257.69999999999982</v>
      </c>
      <c r="AP591" s="368">
        <f t="shared" si="173"/>
        <v>458</v>
      </c>
      <c r="AQ591" s="360">
        <f t="shared" si="174"/>
        <v>39.9</v>
      </c>
      <c r="AR591" s="372">
        <f t="shared" si="163"/>
        <v>2475.5</v>
      </c>
    </row>
    <row r="592" spans="1:44" ht="31.5" x14ac:dyDescent="0.25">
      <c r="A592" s="395"/>
      <c r="B592" s="395" t="s">
        <v>4366</v>
      </c>
      <c r="C592" s="402" t="s">
        <v>174</v>
      </c>
      <c r="D592" s="362">
        <f t="shared" si="160"/>
        <v>1565.9</v>
      </c>
      <c r="E592" s="367">
        <v>1565.9</v>
      </c>
      <c r="F592" s="371">
        <v>1283.5999999999999</v>
      </c>
      <c r="G592" s="367"/>
      <c r="H592" s="371"/>
      <c r="I592" s="362">
        <f t="shared" si="161"/>
        <v>650.5</v>
      </c>
      <c r="J592" s="371">
        <v>627.5</v>
      </c>
      <c r="K592" s="371">
        <v>274.60000000000002</v>
      </c>
      <c r="L592" s="371">
        <v>96</v>
      </c>
      <c r="M592" s="371">
        <v>23</v>
      </c>
      <c r="N592" s="362">
        <f t="shared" si="162"/>
        <v>2216.4</v>
      </c>
      <c r="O592" s="345"/>
      <c r="P592" s="395"/>
      <c r="Q592" s="395" t="s">
        <v>4366</v>
      </c>
      <c r="R592" s="402" t="s">
        <v>174</v>
      </c>
      <c r="S592" s="371">
        <f t="shared" si="164"/>
        <v>1205.1999999999998</v>
      </c>
      <c r="T592" s="371">
        <v>1205.1999999999998</v>
      </c>
      <c r="U592" s="371">
        <v>884.5</v>
      </c>
      <c r="V592" s="371"/>
      <c r="W592" s="371"/>
      <c r="X592" s="371">
        <f t="shared" si="165"/>
        <v>313.60000000000002</v>
      </c>
      <c r="Y592" s="371">
        <v>313.60000000000002</v>
      </c>
      <c r="Z592" s="371">
        <v>68.7</v>
      </c>
      <c r="AA592" s="371">
        <v>62.3</v>
      </c>
      <c r="AB592" s="371"/>
      <c r="AC592" s="371">
        <f t="shared" si="166"/>
        <v>1518.7999999999997</v>
      </c>
      <c r="AE592" s="395"/>
      <c r="AF592" s="395" t="s">
        <v>4366</v>
      </c>
      <c r="AG592" s="402" t="s">
        <v>174</v>
      </c>
      <c r="AH592" s="371">
        <f t="shared" si="167"/>
        <v>1518.7999999999997</v>
      </c>
      <c r="AI592" s="368">
        <f t="shared" si="168"/>
        <v>1205.1999999999998</v>
      </c>
      <c r="AJ592" s="368">
        <f t="shared" si="169"/>
        <v>313.60000000000002</v>
      </c>
      <c r="AK592" s="368">
        <f t="shared" si="170"/>
        <v>2216.4</v>
      </c>
      <c r="AL592" s="368">
        <f t="shared" si="171"/>
        <v>1565.9</v>
      </c>
      <c r="AM592" s="371">
        <f t="shared" si="172"/>
        <v>650.5</v>
      </c>
      <c r="AN592" s="368">
        <f t="shared" si="173"/>
        <v>697.60000000000036</v>
      </c>
      <c r="AO592" s="368">
        <f t="shared" si="173"/>
        <v>360.70000000000027</v>
      </c>
      <c r="AP592" s="368">
        <f t="shared" si="173"/>
        <v>336.9</v>
      </c>
      <c r="AQ592" s="360">
        <f t="shared" si="174"/>
        <v>25.7</v>
      </c>
      <c r="AR592" s="372">
        <f t="shared" si="163"/>
        <v>1591.6000000000001</v>
      </c>
    </row>
    <row r="593" spans="1:44" ht="31.5" x14ac:dyDescent="0.25">
      <c r="A593" s="395"/>
      <c r="B593" s="395" t="s">
        <v>4366</v>
      </c>
      <c r="C593" s="402" t="s">
        <v>175</v>
      </c>
      <c r="D593" s="362">
        <f t="shared" si="160"/>
        <v>1657.6</v>
      </c>
      <c r="E593" s="367">
        <v>1657.6</v>
      </c>
      <c r="F593" s="371">
        <v>1358.8</v>
      </c>
      <c r="G593" s="367"/>
      <c r="H593" s="371"/>
      <c r="I593" s="362">
        <f t="shared" si="161"/>
        <v>810.4</v>
      </c>
      <c r="J593" s="371">
        <v>773.4</v>
      </c>
      <c r="K593" s="371">
        <v>304.5</v>
      </c>
      <c r="L593" s="371">
        <v>209.8</v>
      </c>
      <c r="M593" s="371">
        <v>37</v>
      </c>
      <c r="N593" s="362">
        <f t="shared" si="162"/>
        <v>2468</v>
      </c>
      <c r="O593" s="345"/>
      <c r="P593" s="395"/>
      <c r="Q593" s="395" t="s">
        <v>4366</v>
      </c>
      <c r="R593" s="402" t="s">
        <v>175</v>
      </c>
      <c r="S593" s="371">
        <f t="shared" si="164"/>
        <v>1350.4</v>
      </c>
      <c r="T593" s="371">
        <v>1350.4</v>
      </c>
      <c r="U593" s="371">
        <v>991.1</v>
      </c>
      <c r="V593" s="371"/>
      <c r="W593" s="371"/>
      <c r="X593" s="371">
        <f t="shared" si="165"/>
        <v>400.79999999999995</v>
      </c>
      <c r="Y593" s="371">
        <v>400.79999999999995</v>
      </c>
      <c r="Z593" s="371">
        <v>77</v>
      </c>
      <c r="AA593" s="371">
        <v>159.19999999999999</v>
      </c>
      <c r="AB593" s="371"/>
      <c r="AC593" s="371">
        <f t="shared" si="166"/>
        <v>1751.2</v>
      </c>
      <c r="AE593" s="395"/>
      <c r="AF593" s="395" t="s">
        <v>4366</v>
      </c>
      <c r="AG593" s="402" t="s">
        <v>175</v>
      </c>
      <c r="AH593" s="371">
        <f t="shared" si="167"/>
        <v>1751.2</v>
      </c>
      <c r="AI593" s="368">
        <f t="shared" si="168"/>
        <v>1350.4</v>
      </c>
      <c r="AJ593" s="368">
        <f t="shared" si="169"/>
        <v>400.79999999999995</v>
      </c>
      <c r="AK593" s="368">
        <f t="shared" si="170"/>
        <v>2468</v>
      </c>
      <c r="AL593" s="368">
        <f t="shared" si="171"/>
        <v>1657.6</v>
      </c>
      <c r="AM593" s="371">
        <f t="shared" si="172"/>
        <v>810.4</v>
      </c>
      <c r="AN593" s="368">
        <f t="shared" si="173"/>
        <v>716.8</v>
      </c>
      <c r="AO593" s="368">
        <f t="shared" si="173"/>
        <v>307.19999999999982</v>
      </c>
      <c r="AP593" s="368">
        <f t="shared" si="173"/>
        <v>409.6</v>
      </c>
      <c r="AQ593" s="360">
        <f t="shared" si="174"/>
        <v>27.2</v>
      </c>
      <c r="AR593" s="372">
        <f t="shared" si="163"/>
        <v>1684.8</v>
      </c>
    </row>
    <row r="594" spans="1:44" ht="31.5" x14ac:dyDescent="0.25">
      <c r="A594" s="395"/>
      <c r="B594" s="395" t="s">
        <v>4366</v>
      </c>
      <c r="C594" s="402" t="s">
        <v>176</v>
      </c>
      <c r="D594" s="362">
        <f t="shared" si="160"/>
        <v>1826.9</v>
      </c>
      <c r="E594" s="367">
        <v>1826.9</v>
      </c>
      <c r="F594" s="371">
        <v>1497.5</v>
      </c>
      <c r="G594" s="367"/>
      <c r="H594" s="371"/>
      <c r="I594" s="362">
        <f t="shared" si="161"/>
        <v>824.90000000000009</v>
      </c>
      <c r="J594" s="371">
        <v>787.90000000000009</v>
      </c>
      <c r="K594" s="371">
        <v>320.5</v>
      </c>
      <c r="L594" s="371">
        <v>134.1</v>
      </c>
      <c r="M594" s="371">
        <v>37</v>
      </c>
      <c r="N594" s="362">
        <f t="shared" si="162"/>
        <v>2651.8</v>
      </c>
      <c r="O594" s="345"/>
      <c r="P594" s="395"/>
      <c r="Q594" s="395" t="s">
        <v>4366</v>
      </c>
      <c r="R594" s="402" t="s">
        <v>176</v>
      </c>
      <c r="S594" s="371">
        <f t="shared" si="164"/>
        <v>1216.5</v>
      </c>
      <c r="T594" s="371">
        <v>1216.5</v>
      </c>
      <c r="U594" s="371">
        <v>892.8</v>
      </c>
      <c r="V594" s="371"/>
      <c r="W594" s="371"/>
      <c r="X594" s="371">
        <f t="shared" si="165"/>
        <v>351.8</v>
      </c>
      <c r="Y594" s="371">
        <v>351.8</v>
      </c>
      <c r="Z594" s="371">
        <v>69.3</v>
      </c>
      <c r="AA594" s="371">
        <v>101</v>
      </c>
      <c r="AB594" s="371"/>
      <c r="AC594" s="371">
        <f t="shared" si="166"/>
        <v>1568.3</v>
      </c>
      <c r="AE594" s="395"/>
      <c r="AF594" s="395" t="s">
        <v>4366</v>
      </c>
      <c r="AG594" s="402" t="s">
        <v>176</v>
      </c>
      <c r="AH594" s="371">
        <f t="shared" si="167"/>
        <v>1568.3</v>
      </c>
      <c r="AI594" s="368">
        <f t="shared" si="168"/>
        <v>1216.5</v>
      </c>
      <c r="AJ594" s="368">
        <f t="shared" si="169"/>
        <v>351.8</v>
      </c>
      <c r="AK594" s="368">
        <f t="shared" si="170"/>
        <v>2651.8</v>
      </c>
      <c r="AL594" s="368">
        <f t="shared" si="171"/>
        <v>1826.9</v>
      </c>
      <c r="AM594" s="371">
        <f t="shared" si="172"/>
        <v>824.90000000000009</v>
      </c>
      <c r="AN594" s="368">
        <f t="shared" si="173"/>
        <v>1083.5000000000002</v>
      </c>
      <c r="AO594" s="368">
        <f t="shared" si="173"/>
        <v>610.40000000000009</v>
      </c>
      <c r="AP594" s="368">
        <f t="shared" si="173"/>
        <v>473.10000000000008</v>
      </c>
      <c r="AQ594" s="360">
        <f t="shared" si="174"/>
        <v>30</v>
      </c>
      <c r="AR594" s="372">
        <f t="shared" si="163"/>
        <v>1856.9</v>
      </c>
    </row>
    <row r="595" spans="1:44" ht="31.5" x14ac:dyDescent="0.25">
      <c r="A595" s="395"/>
      <c r="B595" s="395" t="s">
        <v>4366</v>
      </c>
      <c r="C595" s="402" t="s">
        <v>177</v>
      </c>
      <c r="D595" s="362">
        <f t="shared" si="160"/>
        <v>1565.8</v>
      </c>
      <c r="E595" s="367">
        <v>1565.8</v>
      </c>
      <c r="F595" s="371">
        <v>1283.5</v>
      </c>
      <c r="G595" s="367"/>
      <c r="H595" s="371"/>
      <c r="I595" s="362">
        <f t="shared" si="161"/>
        <v>676.30000000000007</v>
      </c>
      <c r="J595" s="371">
        <v>632.1</v>
      </c>
      <c r="K595" s="371">
        <v>274.5</v>
      </c>
      <c r="L595" s="371">
        <v>100.7</v>
      </c>
      <c r="M595" s="371">
        <v>44.2</v>
      </c>
      <c r="N595" s="362">
        <f t="shared" si="162"/>
        <v>2242.1</v>
      </c>
      <c r="O595" s="345"/>
      <c r="P595" s="395"/>
      <c r="Q595" s="395" t="s">
        <v>4366</v>
      </c>
      <c r="R595" s="402" t="s">
        <v>177</v>
      </c>
      <c r="S595" s="371">
        <f t="shared" si="164"/>
        <v>1164.5</v>
      </c>
      <c r="T595" s="371">
        <v>1164.5</v>
      </c>
      <c r="U595" s="371">
        <v>854.69999999999993</v>
      </c>
      <c r="V595" s="371"/>
      <c r="W595" s="371"/>
      <c r="X595" s="371">
        <f t="shared" si="165"/>
        <v>305.20000000000005</v>
      </c>
      <c r="Y595" s="371">
        <v>305.20000000000005</v>
      </c>
      <c r="Z595" s="371">
        <v>66.400000000000006</v>
      </c>
      <c r="AA595" s="371">
        <v>91.3</v>
      </c>
      <c r="AB595" s="371"/>
      <c r="AC595" s="371">
        <f t="shared" si="166"/>
        <v>1469.7</v>
      </c>
      <c r="AE595" s="395"/>
      <c r="AF595" s="395" t="s">
        <v>4366</v>
      </c>
      <c r="AG595" s="402" t="s">
        <v>177</v>
      </c>
      <c r="AH595" s="371">
        <f t="shared" si="167"/>
        <v>1469.7</v>
      </c>
      <c r="AI595" s="368">
        <f t="shared" si="168"/>
        <v>1164.5</v>
      </c>
      <c r="AJ595" s="368">
        <f t="shared" si="169"/>
        <v>305.20000000000005</v>
      </c>
      <c r="AK595" s="368">
        <f t="shared" si="170"/>
        <v>2242.1</v>
      </c>
      <c r="AL595" s="368">
        <f t="shared" si="171"/>
        <v>1565.8</v>
      </c>
      <c r="AM595" s="371">
        <f t="shared" si="172"/>
        <v>676.30000000000007</v>
      </c>
      <c r="AN595" s="368">
        <f t="shared" si="173"/>
        <v>772.39999999999986</v>
      </c>
      <c r="AO595" s="368">
        <f t="shared" si="173"/>
        <v>401.29999999999995</v>
      </c>
      <c r="AP595" s="368">
        <f t="shared" si="173"/>
        <v>371.1</v>
      </c>
      <c r="AQ595" s="360">
        <f t="shared" si="174"/>
        <v>25.7</v>
      </c>
      <c r="AR595" s="372">
        <f t="shared" si="163"/>
        <v>1591.5</v>
      </c>
    </row>
    <row r="596" spans="1:44" ht="31.5" x14ac:dyDescent="0.25">
      <c r="A596" s="395"/>
      <c r="B596" s="395" t="s">
        <v>4366</v>
      </c>
      <c r="C596" s="402" t="s">
        <v>178</v>
      </c>
      <c r="D596" s="362">
        <f t="shared" si="160"/>
        <v>1565.8</v>
      </c>
      <c r="E596" s="367">
        <v>1565.8</v>
      </c>
      <c r="F596" s="371">
        <v>1283.5</v>
      </c>
      <c r="G596" s="367"/>
      <c r="H596" s="371"/>
      <c r="I596" s="362">
        <f t="shared" si="161"/>
        <v>646.90000000000009</v>
      </c>
      <c r="J596" s="371">
        <v>622.70000000000005</v>
      </c>
      <c r="K596" s="371">
        <v>274.5</v>
      </c>
      <c r="L596" s="371">
        <v>91.3</v>
      </c>
      <c r="M596" s="371">
        <v>24.2</v>
      </c>
      <c r="N596" s="362">
        <f t="shared" si="162"/>
        <v>2212.6999999999998</v>
      </c>
      <c r="O596" s="345"/>
      <c r="P596" s="395"/>
      <c r="Q596" s="395" t="s">
        <v>4366</v>
      </c>
      <c r="R596" s="402" t="s">
        <v>178</v>
      </c>
      <c r="S596" s="371">
        <f t="shared" si="164"/>
        <v>1221.9000000000001</v>
      </c>
      <c r="T596" s="371">
        <v>1221.9000000000001</v>
      </c>
      <c r="U596" s="371">
        <v>896.7</v>
      </c>
      <c r="V596" s="371"/>
      <c r="W596" s="371"/>
      <c r="X596" s="371">
        <f t="shared" si="165"/>
        <v>297.60000000000002</v>
      </c>
      <c r="Y596" s="371">
        <v>297.60000000000002</v>
      </c>
      <c r="Z596" s="371">
        <v>69.599999999999994</v>
      </c>
      <c r="AA596" s="371">
        <v>75.3</v>
      </c>
      <c r="AB596" s="371"/>
      <c r="AC596" s="371">
        <f t="shared" si="166"/>
        <v>1519.5</v>
      </c>
      <c r="AE596" s="395"/>
      <c r="AF596" s="395" t="s">
        <v>4366</v>
      </c>
      <c r="AG596" s="402" t="s">
        <v>178</v>
      </c>
      <c r="AH596" s="371">
        <f t="shared" si="167"/>
        <v>1519.5</v>
      </c>
      <c r="AI596" s="368">
        <f t="shared" si="168"/>
        <v>1221.9000000000001</v>
      </c>
      <c r="AJ596" s="368">
        <f t="shared" si="169"/>
        <v>297.60000000000002</v>
      </c>
      <c r="AK596" s="368">
        <f t="shared" si="170"/>
        <v>2212.6999999999998</v>
      </c>
      <c r="AL596" s="368">
        <f t="shared" si="171"/>
        <v>1565.8</v>
      </c>
      <c r="AM596" s="371">
        <f t="shared" si="172"/>
        <v>646.90000000000009</v>
      </c>
      <c r="AN596" s="368">
        <f t="shared" si="173"/>
        <v>693.19999999999982</v>
      </c>
      <c r="AO596" s="368">
        <f t="shared" si="173"/>
        <v>343.89999999999986</v>
      </c>
      <c r="AP596" s="368">
        <f t="shared" si="173"/>
        <v>349.30000000000007</v>
      </c>
      <c r="AQ596" s="360">
        <f t="shared" si="174"/>
        <v>25.7</v>
      </c>
      <c r="AR596" s="372">
        <f t="shared" si="163"/>
        <v>1591.5</v>
      </c>
    </row>
    <row r="597" spans="1:44" ht="31.5" x14ac:dyDescent="0.25">
      <c r="A597" s="395"/>
      <c r="B597" s="395" t="s">
        <v>4366</v>
      </c>
      <c r="C597" s="402" t="s">
        <v>179</v>
      </c>
      <c r="D597" s="362">
        <f t="shared" si="160"/>
        <v>3044.6</v>
      </c>
      <c r="E597" s="367">
        <v>3044.6</v>
      </c>
      <c r="F597" s="371">
        <v>2495.6</v>
      </c>
      <c r="G597" s="367"/>
      <c r="H597" s="371"/>
      <c r="I597" s="362">
        <f t="shared" si="161"/>
        <v>1367.1</v>
      </c>
      <c r="J597" s="371">
        <v>1282.0999999999999</v>
      </c>
      <c r="K597" s="371">
        <v>533.9</v>
      </c>
      <c r="L597" s="371">
        <v>170.2</v>
      </c>
      <c r="M597" s="371">
        <v>85</v>
      </c>
      <c r="N597" s="362">
        <f t="shared" si="162"/>
        <v>4411.7</v>
      </c>
      <c r="O597" s="345"/>
      <c r="P597" s="395"/>
      <c r="Q597" s="395" t="s">
        <v>4366</v>
      </c>
      <c r="R597" s="402" t="s">
        <v>179</v>
      </c>
      <c r="S597" s="371">
        <f t="shared" si="164"/>
        <v>1717</v>
      </c>
      <c r="T597" s="371">
        <v>1717</v>
      </c>
      <c r="U597" s="371">
        <v>1260.2</v>
      </c>
      <c r="V597" s="371"/>
      <c r="W597" s="371"/>
      <c r="X597" s="371">
        <f t="shared" si="165"/>
        <v>635.40000000000009</v>
      </c>
      <c r="Y597" s="371">
        <v>635.40000000000009</v>
      </c>
      <c r="Z597" s="371">
        <v>97.9</v>
      </c>
      <c r="AA597" s="371">
        <v>179.6</v>
      </c>
      <c r="AB597" s="371"/>
      <c r="AC597" s="371">
        <f t="shared" si="166"/>
        <v>2352.4</v>
      </c>
      <c r="AE597" s="395"/>
      <c r="AF597" s="395" t="s">
        <v>4366</v>
      </c>
      <c r="AG597" s="402" t="s">
        <v>179</v>
      </c>
      <c r="AH597" s="371">
        <f t="shared" si="167"/>
        <v>2352.4</v>
      </c>
      <c r="AI597" s="368">
        <f t="shared" si="168"/>
        <v>1717</v>
      </c>
      <c r="AJ597" s="368">
        <f t="shared" si="169"/>
        <v>635.40000000000009</v>
      </c>
      <c r="AK597" s="368">
        <f t="shared" si="170"/>
        <v>4411.7</v>
      </c>
      <c r="AL597" s="368">
        <f t="shared" si="171"/>
        <v>3044.6</v>
      </c>
      <c r="AM597" s="371">
        <f t="shared" si="172"/>
        <v>1367.1</v>
      </c>
      <c r="AN597" s="368">
        <f t="shared" si="173"/>
        <v>2059.2999999999997</v>
      </c>
      <c r="AO597" s="368">
        <f t="shared" si="173"/>
        <v>1327.6</v>
      </c>
      <c r="AP597" s="368">
        <f t="shared" si="173"/>
        <v>731.69999999999982</v>
      </c>
      <c r="AQ597" s="360">
        <f t="shared" si="174"/>
        <v>49.9</v>
      </c>
      <c r="AR597" s="372">
        <f t="shared" si="163"/>
        <v>3094.5</v>
      </c>
    </row>
    <row r="598" spans="1:44" ht="31.5" x14ac:dyDescent="0.25">
      <c r="A598" s="395"/>
      <c r="B598" s="395" t="s">
        <v>4366</v>
      </c>
      <c r="C598" s="402" t="s">
        <v>180</v>
      </c>
      <c r="D598" s="362">
        <f t="shared" si="160"/>
        <v>2870.6</v>
      </c>
      <c r="E598" s="367">
        <v>2870.6</v>
      </c>
      <c r="F598" s="371">
        <v>2353</v>
      </c>
      <c r="G598" s="367"/>
      <c r="H598" s="371"/>
      <c r="I598" s="362">
        <f t="shared" si="161"/>
        <v>1187.9000000000001</v>
      </c>
      <c r="J598" s="371">
        <v>1150.5</v>
      </c>
      <c r="K598" s="371">
        <v>503.3</v>
      </c>
      <c r="L598" s="371">
        <v>142.6</v>
      </c>
      <c r="M598" s="371">
        <v>37.4</v>
      </c>
      <c r="N598" s="362">
        <f t="shared" si="162"/>
        <v>4058.5</v>
      </c>
      <c r="O598" s="345"/>
      <c r="P598" s="395"/>
      <c r="Q598" s="395" t="s">
        <v>4366</v>
      </c>
      <c r="R598" s="402" t="s">
        <v>180</v>
      </c>
      <c r="S598" s="371">
        <f t="shared" si="164"/>
        <v>2276.6999999999998</v>
      </c>
      <c r="T598" s="371">
        <v>2276.6999999999998</v>
      </c>
      <c r="U598" s="371">
        <v>1671</v>
      </c>
      <c r="V598" s="371"/>
      <c r="W598" s="371"/>
      <c r="X598" s="371">
        <f t="shared" si="165"/>
        <v>576.4</v>
      </c>
      <c r="Y598" s="371">
        <v>576.4</v>
      </c>
      <c r="Z598" s="371">
        <v>129.70000000000002</v>
      </c>
      <c r="AA598" s="371">
        <v>97.8</v>
      </c>
      <c r="AB598" s="371"/>
      <c r="AC598" s="371">
        <f t="shared" si="166"/>
        <v>2853.1</v>
      </c>
      <c r="AE598" s="395"/>
      <c r="AF598" s="395" t="s">
        <v>4366</v>
      </c>
      <c r="AG598" s="402" t="s">
        <v>180</v>
      </c>
      <c r="AH598" s="371">
        <f t="shared" si="167"/>
        <v>2853.1</v>
      </c>
      <c r="AI598" s="368">
        <f t="shared" si="168"/>
        <v>2276.6999999999998</v>
      </c>
      <c r="AJ598" s="368">
        <f t="shared" si="169"/>
        <v>576.4</v>
      </c>
      <c r="AK598" s="368">
        <f t="shared" si="170"/>
        <v>4058.5</v>
      </c>
      <c r="AL598" s="368">
        <f t="shared" si="171"/>
        <v>2870.6</v>
      </c>
      <c r="AM598" s="371">
        <f t="shared" si="172"/>
        <v>1187.9000000000001</v>
      </c>
      <c r="AN598" s="368">
        <f t="shared" si="173"/>
        <v>1205.4000000000001</v>
      </c>
      <c r="AO598" s="368">
        <f t="shared" si="173"/>
        <v>593.90000000000009</v>
      </c>
      <c r="AP598" s="368">
        <f t="shared" si="173"/>
        <v>611.50000000000011</v>
      </c>
      <c r="AQ598" s="360">
        <f t="shared" si="174"/>
        <v>47.1</v>
      </c>
      <c r="AR598" s="372">
        <f t="shared" si="163"/>
        <v>2917.7</v>
      </c>
    </row>
    <row r="599" spans="1:44" ht="31.5" x14ac:dyDescent="0.25">
      <c r="A599" s="395"/>
      <c r="B599" s="395" t="s">
        <v>4366</v>
      </c>
      <c r="C599" s="402" t="s">
        <v>181</v>
      </c>
      <c r="D599" s="362">
        <f t="shared" si="160"/>
        <v>4175.2</v>
      </c>
      <c r="E599" s="367">
        <v>4175.2</v>
      </c>
      <c r="F599" s="371">
        <v>3422.5</v>
      </c>
      <c r="G599" s="367"/>
      <c r="H599" s="371"/>
      <c r="I599" s="362">
        <f t="shared" si="161"/>
        <v>1883.2</v>
      </c>
      <c r="J599" s="371">
        <v>1799.8</v>
      </c>
      <c r="K599" s="371">
        <v>732.1</v>
      </c>
      <c r="L599" s="371">
        <v>314.8</v>
      </c>
      <c r="M599" s="371">
        <v>83.4</v>
      </c>
      <c r="N599" s="362">
        <f t="shared" si="162"/>
        <v>6058.4</v>
      </c>
      <c r="O599" s="345"/>
      <c r="P599" s="395"/>
      <c r="Q599" s="395" t="s">
        <v>4366</v>
      </c>
      <c r="R599" s="402" t="s">
        <v>181</v>
      </c>
      <c r="S599" s="371">
        <f t="shared" si="164"/>
        <v>3246.6</v>
      </c>
      <c r="T599" s="371">
        <v>3246.6</v>
      </c>
      <c r="U599" s="371">
        <v>2382.7999999999997</v>
      </c>
      <c r="V599" s="371"/>
      <c r="W599" s="371"/>
      <c r="X599" s="371">
        <f t="shared" si="165"/>
        <v>879.1</v>
      </c>
      <c r="Y599" s="371">
        <v>879.1</v>
      </c>
      <c r="Z599" s="371">
        <v>185</v>
      </c>
      <c r="AA599" s="371">
        <v>193.1</v>
      </c>
      <c r="AB599" s="371"/>
      <c r="AC599" s="371">
        <f t="shared" si="166"/>
        <v>4125.7</v>
      </c>
      <c r="AE599" s="395"/>
      <c r="AF599" s="395" t="s">
        <v>4366</v>
      </c>
      <c r="AG599" s="402" t="s">
        <v>181</v>
      </c>
      <c r="AH599" s="371">
        <f t="shared" si="167"/>
        <v>4125.7</v>
      </c>
      <c r="AI599" s="368">
        <f t="shared" si="168"/>
        <v>3246.6</v>
      </c>
      <c r="AJ599" s="368">
        <f t="shared" si="169"/>
        <v>879.1</v>
      </c>
      <c r="AK599" s="368">
        <f t="shared" si="170"/>
        <v>6058.4</v>
      </c>
      <c r="AL599" s="368">
        <f t="shared" si="171"/>
        <v>4175.2</v>
      </c>
      <c r="AM599" s="371">
        <f t="shared" si="172"/>
        <v>1883.2</v>
      </c>
      <c r="AN599" s="368">
        <f t="shared" si="173"/>
        <v>1932.6999999999998</v>
      </c>
      <c r="AO599" s="368">
        <f t="shared" si="173"/>
        <v>928.59999999999991</v>
      </c>
      <c r="AP599" s="368">
        <f t="shared" si="173"/>
        <v>1004.1</v>
      </c>
      <c r="AQ599" s="360">
        <f t="shared" si="174"/>
        <v>68.5</v>
      </c>
      <c r="AR599" s="372">
        <f t="shared" si="163"/>
        <v>4243.7</v>
      </c>
    </row>
    <row r="600" spans="1:44" ht="31.5" x14ac:dyDescent="0.25">
      <c r="A600" s="395"/>
      <c r="B600" s="395" t="s">
        <v>4366</v>
      </c>
      <c r="C600" s="402" t="s">
        <v>182</v>
      </c>
      <c r="D600" s="362">
        <f t="shared" si="160"/>
        <v>3408.7</v>
      </c>
      <c r="E600" s="367">
        <v>3408.7</v>
      </c>
      <c r="F600" s="371">
        <v>2794.1</v>
      </c>
      <c r="G600" s="367"/>
      <c r="H600" s="371"/>
      <c r="I600" s="362">
        <f t="shared" si="161"/>
        <v>2584.9</v>
      </c>
      <c r="J600" s="371">
        <v>1527.5</v>
      </c>
      <c r="K600" s="371">
        <v>595.5</v>
      </c>
      <c r="L600" s="371">
        <v>274.39999999999998</v>
      </c>
      <c r="M600" s="371">
        <v>1057.4000000000001</v>
      </c>
      <c r="N600" s="362">
        <f t="shared" si="162"/>
        <v>5993.6</v>
      </c>
      <c r="O600" s="345"/>
      <c r="P600" s="395"/>
      <c r="Q600" s="395" t="s">
        <v>4366</v>
      </c>
      <c r="R600" s="402" t="s">
        <v>182</v>
      </c>
      <c r="S600" s="371">
        <f t="shared" si="164"/>
        <v>3093.2</v>
      </c>
      <c r="T600" s="371">
        <v>3093.2</v>
      </c>
      <c r="U600" s="371">
        <v>2270.2000000000003</v>
      </c>
      <c r="V600" s="371"/>
      <c r="W600" s="371"/>
      <c r="X600" s="371">
        <f t="shared" si="165"/>
        <v>848.2</v>
      </c>
      <c r="Y600" s="371">
        <v>848.2</v>
      </c>
      <c r="Z600" s="371">
        <v>176.2</v>
      </c>
      <c r="AA600" s="371">
        <v>150.5</v>
      </c>
      <c r="AB600" s="371"/>
      <c r="AC600" s="371">
        <f t="shared" si="166"/>
        <v>3941.3999999999996</v>
      </c>
      <c r="AE600" s="395"/>
      <c r="AF600" s="395" t="s">
        <v>4366</v>
      </c>
      <c r="AG600" s="402" t="s">
        <v>182</v>
      </c>
      <c r="AH600" s="371">
        <f t="shared" si="167"/>
        <v>3941.3999999999996</v>
      </c>
      <c r="AI600" s="368">
        <f t="shared" si="168"/>
        <v>3093.2</v>
      </c>
      <c r="AJ600" s="368">
        <f t="shared" si="169"/>
        <v>848.2</v>
      </c>
      <c r="AK600" s="368">
        <f t="shared" si="170"/>
        <v>5993.6</v>
      </c>
      <c r="AL600" s="368">
        <f t="shared" si="171"/>
        <v>3408.7</v>
      </c>
      <c r="AM600" s="371">
        <f t="shared" si="172"/>
        <v>2584.9</v>
      </c>
      <c r="AN600" s="368">
        <f t="shared" si="173"/>
        <v>2052.2000000000007</v>
      </c>
      <c r="AO600" s="368">
        <f t="shared" si="173"/>
        <v>315.5</v>
      </c>
      <c r="AP600" s="368">
        <f t="shared" si="173"/>
        <v>1736.7</v>
      </c>
      <c r="AQ600" s="360">
        <f t="shared" si="174"/>
        <v>55.9</v>
      </c>
      <c r="AR600" s="372">
        <f t="shared" si="163"/>
        <v>3464.6</v>
      </c>
    </row>
    <row r="601" spans="1:44" ht="31.5" x14ac:dyDescent="0.25">
      <c r="A601" s="395"/>
      <c r="B601" s="395" t="s">
        <v>4366</v>
      </c>
      <c r="C601" s="402" t="s">
        <v>183</v>
      </c>
      <c r="D601" s="362">
        <f t="shared" si="160"/>
        <v>1565.8</v>
      </c>
      <c r="E601" s="367">
        <v>1565.8</v>
      </c>
      <c r="F601" s="371">
        <v>1283.5</v>
      </c>
      <c r="G601" s="367"/>
      <c r="H601" s="371"/>
      <c r="I601" s="362">
        <f t="shared" si="161"/>
        <v>654.4</v>
      </c>
      <c r="J601" s="371">
        <v>611.4</v>
      </c>
      <c r="K601" s="371">
        <v>274.5</v>
      </c>
      <c r="L601" s="371">
        <v>80</v>
      </c>
      <c r="M601" s="371">
        <v>43</v>
      </c>
      <c r="N601" s="362">
        <f t="shared" si="162"/>
        <v>2220.1999999999998</v>
      </c>
      <c r="O601" s="345"/>
      <c r="P601" s="395"/>
      <c r="Q601" s="395" t="s">
        <v>4366</v>
      </c>
      <c r="R601" s="402" t="s">
        <v>183</v>
      </c>
      <c r="S601" s="371">
        <f t="shared" si="164"/>
        <v>1257.3</v>
      </c>
      <c r="T601" s="371">
        <v>1257.3</v>
      </c>
      <c r="U601" s="371">
        <v>922.80000000000007</v>
      </c>
      <c r="V601" s="371"/>
      <c r="W601" s="371"/>
      <c r="X601" s="371">
        <f t="shared" si="165"/>
        <v>343.8</v>
      </c>
      <c r="Y601" s="371">
        <v>343.8</v>
      </c>
      <c r="Z601" s="371">
        <v>71.600000000000009</v>
      </c>
      <c r="AA601" s="371">
        <v>96.1</v>
      </c>
      <c r="AB601" s="371"/>
      <c r="AC601" s="371">
        <f t="shared" si="166"/>
        <v>1601.1</v>
      </c>
      <c r="AE601" s="395"/>
      <c r="AF601" s="395" t="s">
        <v>4366</v>
      </c>
      <c r="AG601" s="402" t="s">
        <v>183</v>
      </c>
      <c r="AH601" s="371">
        <f t="shared" si="167"/>
        <v>1601.1</v>
      </c>
      <c r="AI601" s="368">
        <f t="shared" si="168"/>
        <v>1257.3</v>
      </c>
      <c r="AJ601" s="368">
        <f t="shared" si="169"/>
        <v>343.8</v>
      </c>
      <c r="AK601" s="368">
        <f t="shared" si="170"/>
        <v>2220.1999999999998</v>
      </c>
      <c r="AL601" s="368">
        <f t="shared" si="171"/>
        <v>1565.8</v>
      </c>
      <c r="AM601" s="371">
        <f t="shared" si="172"/>
        <v>654.4</v>
      </c>
      <c r="AN601" s="368">
        <f t="shared" si="173"/>
        <v>619.09999999999991</v>
      </c>
      <c r="AO601" s="368">
        <f t="shared" si="173"/>
        <v>308.5</v>
      </c>
      <c r="AP601" s="368">
        <f t="shared" si="173"/>
        <v>310.59999999999997</v>
      </c>
      <c r="AQ601" s="360">
        <f t="shared" si="174"/>
        <v>25.7</v>
      </c>
      <c r="AR601" s="372">
        <f t="shared" si="163"/>
        <v>1591.5</v>
      </c>
    </row>
    <row r="602" spans="1:44" ht="31.5" x14ac:dyDescent="0.25">
      <c r="A602" s="395"/>
      <c r="B602" s="395" t="s">
        <v>4366</v>
      </c>
      <c r="C602" s="402" t="s">
        <v>184</v>
      </c>
      <c r="D602" s="362">
        <f t="shared" si="160"/>
        <v>3218.5</v>
      </c>
      <c r="E602" s="367">
        <v>3218.5</v>
      </c>
      <c r="F602" s="371">
        <v>2638.2</v>
      </c>
      <c r="G602" s="367"/>
      <c r="H602" s="371"/>
      <c r="I602" s="362">
        <f t="shared" si="161"/>
        <v>1430.1</v>
      </c>
      <c r="J602" s="371">
        <v>1358.3</v>
      </c>
      <c r="K602" s="371">
        <v>564.4</v>
      </c>
      <c r="L602" s="371">
        <v>209.8</v>
      </c>
      <c r="M602" s="371">
        <v>71.8</v>
      </c>
      <c r="N602" s="362">
        <f t="shared" si="162"/>
        <v>4648.6000000000004</v>
      </c>
      <c r="O602" s="345"/>
      <c r="P602" s="395"/>
      <c r="Q602" s="395" t="s">
        <v>4366</v>
      </c>
      <c r="R602" s="402" t="s">
        <v>184</v>
      </c>
      <c r="S602" s="371">
        <f t="shared" si="164"/>
        <v>2609.6</v>
      </c>
      <c r="T602" s="371">
        <v>2609.6</v>
      </c>
      <c r="U602" s="371">
        <v>1915.3000000000002</v>
      </c>
      <c r="V602" s="371"/>
      <c r="W602" s="371"/>
      <c r="X602" s="371">
        <f t="shared" si="165"/>
        <v>725.30000000000007</v>
      </c>
      <c r="Y602" s="371">
        <v>725.30000000000007</v>
      </c>
      <c r="Z602" s="371">
        <v>148.69999999999999</v>
      </c>
      <c r="AA602" s="371">
        <v>140.9</v>
      </c>
      <c r="AB602" s="371"/>
      <c r="AC602" s="371">
        <f t="shared" si="166"/>
        <v>3334.9</v>
      </c>
      <c r="AE602" s="395"/>
      <c r="AF602" s="395" t="s">
        <v>4366</v>
      </c>
      <c r="AG602" s="402" t="s">
        <v>184</v>
      </c>
      <c r="AH602" s="371">
        <f t="shared" si="167"/>
        <v>3334.9</v>
      </c>
      <c r="AI602" s="368">
        <f t="shared" si="168"/>
        <v>2609.6</v>
      </c>
      <c r="AJ602" s="368">
        <f t="shared" si="169"/>
        <v>725.30000000000007</v>
      </c>
      <c r="AK602" s="368">
        <f t="shared" si="170"/>
        <v>4648.6000000000004</v>
      </c>
      <c r="AL602" s="368">
        <f t="shared" si="171"/>
        <v>3218.5</v>
      </c>
      <c r="AM602" s="371">
        <f t="shared" si="172"/>
        <v>1430.1</v>
      </c>
      <c r="AN602" s="368">
        <f t="shared" si="173"/>
        <v>1313.7000000000003</v>
      </c>
      <c r="AO602" s="368">
        <f t="shared" si="173"/>
        <v>608.90000000000009</v>
      </c>
      <c r="AP602" s="368">
        <f t="shared" si="173"/>
        <v>704.79999999999984</v>
      </c>
      <c r="AQ602" s="360">
        <f t="shared" si="174"/>
        <v>52.8</v>
      </c>
      <c r="AR602" s="372">
        <f t="shared" si="163"/>
        <v>3271.3</v>
      </c>
    </row>
    <row r="603" spans="1:44" ht="31.5" x14ac:dyDescent="0.25">
      <c r="A603" s="395"/>
      <c r="B603" s="395" t="s">
        <v>4366</v>
      </c>
      <c r="C603" s="402" t="s">
        <v>185</v>
      </c>
      <c r="D603" s="362">
        <f t="shared" si="160"/>
        <v>3479.2</v>
      </c>
      <c r="E603" s="367">
        <v>3479.2</v>
      </c>
      <c r="F603" s="371">
        <v>2851.9</v>
      </c>
      <c r="G603" s="367"/>
      <c r="H603" s="371"/>
      <c r="I603" s="362">
        <f t="shared" si="161"/>
        <v>1476</v>
      </c>
      <c r="J603" s="371">
        <v>1411.4</v>
      </c>
      <c r="K603" s="371">
        <v>610.20000000000005</v>
      </c>
      <c r="L603" s="371">
        <v>240.7</v>
      </c>
      <c r="M603" s="371">
        <v>64.599999999999994</v>
      </c>
      <c r="N603" s="362">
        <f t="shared" si="162"/>
        <v>4955.2</v>
      </c>
      <c r="O603" s="345"/>
      <c r="P603" s="395"/>
      <c r="Q603" s="395" t="s">
        <v>4366</v>
      </c>
      <c r="R603" s="402" t="s">
        <v>185</v>
      </c>
      <c r="S603" s="371">
        <f t="shared" si="164"/>
        <v>2433.1</v>
      </c>
      <c r="T603" s="371">
        <v>2433.1</v>
      </c>
      <c r="U603" s="371">
        <v>1785.8</v>
      </c>
      <c r="V603" s="371"/>
      <c r="W603" s="371"/>
      <c r="X603" s="371">
        <f t="shared" si="165"/>
        <v>714.6</v>
      </c>
      <c r="Y603" s="371">
        <v>714.6</v>
      </c>
      <c r="Z603" s="371">
        <v>138.6</v>
      </c>
      <c r="AA603" s="371">
        <v>119.2</v>
      </c>
      <c r="AB603" s="371"/>
      <c r="AC603" s="371">
        <f t="shared" si="166"/>
        <v>3147.7</v>
      </c>
      <c r="AE603" s="395"/>
      <c r="AF603" s="395" t="s">
        <v>4366</v>
      </c>
      <c r="AG603" s="402" t="s">
        <v>185</v>
      </c>
      <c r="AH603" s="371">
        <f t="shared" si="167"/>
        <v>3147.7</v>
      </c>
      <c r="AI603" s="368">
        <f t="shared" si="168"/>
        <v>2433.1</v>
      </c>
      <c r="AJ603" s="368">
        <f t="shared" si="169"/>
        <v>714.6</v>
      </c>
      <c r="AK603" s="368">
        <f t="shared" si="170"/>
        <v>4955.2</v>
      </c>
      <c r="AL603" s="368">
        <f t="shared" si="171"/>
        <v>3479.2</v>
      </c>
      <c r="AM603" s="371">
        <f t="shared" si="172"/>
        <v>1476</v>
      </c>
      <c r="AN603" s="368">
        <f t="shared" si="173"/>
        <v>1807.5</v>
      </c>
      <c r="AO603" s="368">
        <f t="shared" si="173"/>
        <v>1046.0999999999999</v>
      </c>
      <c r="AP603" s="368">
        <f t="shared" si="173"/>
        <v>761.4</v>
      </c>
      <c r="AQ603" s="360">
        <f t="shared" si="174"/>
        <v>57</v>
      </c>
      <c r="AR603" s="372">
        <f t="shared" si="163"/>
        <v>3536.2</v>
      </c>
    </row>
    <row r="604" spans="1:44" ht="31.5" x14ac:dyDescent="0.25">
      <c r="A604" s="395"/>
      <c r="B604" s="395" t="s">
        <v>4366</v>
      </c>
      <c r="C604" s="402" t="s">
        <v>186</v>
      </c>
      <c r="D604" s="362">
        <f t="shared" si="160"/>
        <v>2000.7</v>
      </c>
      <c r="E604" s="367">
        <v>2000.7</v>
      </c>
      <c r="F604" s="371">
        <v>1639.9</v>
      </c>
      <c r="G604" s="367"/>
      <c r="H604" s="371"/>
      <c r="I604" s="362">
        <f t="shared" si="161"/>
        <v>867.4</v>
      </c>
      <c r="J604" s="371">
        <v>823.19999999999993</v>
      </c>
      <c r="K604" s="371">
        <v>350.9</v>
      </c>
      <c r="L604" s="371">
        <v>132.80000000000001</v>
      </c>
      <c r="M604" s="371">
        <v>44.2</v>
      </c>
      <c r="N604" s="362">
        <f t="shared" si="162"/>
        <v>2868.1</v>
      </c>
      <c r="O604" s="345"/>
      <c r="P604" s="395"/>
      <c r="Q604" s="395" t="s">
        <v>4366</v>
      </c>
      <c r="R604" s="402" t="s">
        <v>186</v>
      </c>
      <c r="S604" s="371">
        <f t="shared" si="164"/>
        <v>1248.1000000000001</v>
      </c>
      <c r="T604" s="371">
        <v>1248.1000000000001</v>
      </c>
      <c r="U604" s="371">
        <v>915.90000000000009</v>
      </c>
      <c r="V604" s="371"/>
      <c r="W604" s="371"/>
      <c r="X604" s="371">
        <f t="shared" si="165"/>
        <v>375.29999999999995</v>
      </c>
      <c r="Y604" s="371">
        <v>375.29999999999995</v>
      </c>
      <c r="Z604" s="371">
        <v>71.099999999999994</v>
      </c>
      <c r="AA604" s="371">
        <v>45.3</v>
      </c>
      <c r="AB604" s="371"/>
      <c r="AC604" s="371">
        <f t="shared" si="166"/>
        <v>1623.4</v>
      </c>
      <c r="AE604" s="395"/>
      <c r="AF604" s="395" t="s">
        <v>4366</v>
      </c>
      <c r="AG604" s="402" t="s">
        <v>186</v>
      </c>
      <c r="AH604" s="371">
        <f t="shared" si="167"/>
        <v>1623.4</v>
      </c>
      <c r="AI604" s="368">
        <f t="shared" si="168"/>
        <v>1248.1000000000001</v>
      </c>
      <c r="AJ604" s="368">
        <f t="shared" si="169"/>
        <v>375.29999999999995</v>
      </c>
      <c r="AK604" s="368">
        <f t="shared" si="170"/>
        <v>2868.1</v>
      </c>
      <c r="AL604" s="368">
        <f t="shared" si="171"/>
        <v>2000.7</v>
      </c>
      <c r="AM604" s="371">
        <f t="shared" si="172"/>
        <v>867.4</v>
      </c>
      <c r="AN604" s="368">
        <f t="shared" si="173"/>
        <v>1244.6999999999998</v>
      </c>
      <c r="AO604" s="368">
        <f t="shared" si="173"/>
        <v>752.59999999999991</v>
      </c>
      <c r="AP604" s="368">
        <f t="shared" si="173"/>
        <v>492.1</v>
      </c>
      <c r="AQ604" s="360">
        <f t="shared" si="174"/>
        <v>32.799999999999997</v>
      </c>
      <c r="AR604" s="372">
        <f t="shared" si="163"/>
        <v>2033.5</v>
      </c>
    </row>
    <row r="605" spans="1:44" ht="31.5" x14ac:dyDescent="0.25">
      <c r="A605" s="395"/>
      <c r="B605" s="395" t="s">
        <v>4366</v>
      </c>
      <c r="C605" s="402" t="s">
        <v>187</v>
      </c>
      <c r="D605" s="362">
        <f t="shared" si="160"/>
        <v>1478.7</v>
      </c>
      <c r="E605" s="367">
        <v>1478.7</v>
      </c>
      <c r="F605" s="371">
        <v>1212</v>
      </c>
      <c r="G605" s="367"/>
      <c r="H605" s="371"/>
      <c r="I605" s="362">
        <f t="shared" si="161"/>
        <v>617.9</v>
      </c>
      <c r="J605" s="371">
        <v>603.5</v>
      </c>
      <c r="K605" s="371">
        <v>259.2</v>
      </c>
      <c r="L605" s="371">
        <v>90.5</v>
      </c>
      <c r="M605" s="371">
        <v>14.4</v>
      </c>
      <c r="N605" s="362">
        <f t="shared" si="162"/>
        <v>2096.6</v>
      </c>
      <c r="O605" s="345"/>
      <c r="P605" s="395"/>
      <c r="Q605" s="395" t="s">
        <v>4366</v>
      </c>
      <c r="R605" s="402" t="s">
        <v>187</v>
      </c>
      <c r="S605" s="371">
        <f t="shared" si="164"/>
        <v>1229.1000000000001</v>
      </c>
      <c r="T605" s="371">
        <v>1229.1000000000001</v>
      </c>
      <c r="U605" s="371">
        <v>901.99999999999989</v>
      </c>
      <c r="V605" s="371"/>
      <c r="W605" s="371"/>
      <c r="X605" s="371">
        <f t="shared" si="165"/>
        <v>354.3</v>
      </c>
      <c r="Y605" s="371">
        <v>354.3</v>
      </c>
      <c r="Z605" s="371">
        <v>70.099999999999994</v>
      </c>
      <c r="AA605" s="371">
        <v>90.4</v>
      </c>
      <c r="AB605" s="371"/>
      <c r="AC605" s="371">
        <f t="shared" si="166"/>
        <v>1583.4</v>
      </c>
      <c r="AE605" s="395"/>
      <c r="AF605" s="395" t="s">
        <v>4366</v>
      </c>
      <c r="AG605" s="402" t="s">
        <v>187</v>
      </c>
      <c r="AH605" s="371">
        <f t="shared" si="167"/>
        <v>1583.4</v>
      </c>
      <c r="AI605" s="368">
        <f t="shared" si="168"/>
        <v>1229.1000000000001</v>
      </c>
      <c r="AJ605" s="368">
        <f t="shared" si="169"/>
        <v>354.3</v>
      </c>
      <c r="AK605" s="368">
        <f t="shared" si="170"/>
        <v>2096.6</v>
      </c>
      <c r="AL605" s="368">
        <f t="shared" si="171"/>
        <v>1478.7</v>
      </c>
      <c r="AM605" s="371">
        <f t="shared" si="172"/>
        <v>617.9</v>
      </c>
      <c r="AN605" s="368">
        <f t="shared" si="173"/>
        <v>513.19999999999982</v>
      </c>
      <c r="AO605" s="368">
        <f t="shared" si="173"/>
        <v>249.59999999999991</v>
      </c>
      <c r="AP605" s="368">
        <f t="shared" si="173"/>
        <v>263.59999999999997</v>
      </c>
      <c r="AQ605" s="360">
        <f t="shared" si="174"/>
        <v>24.2</v>
      </c>
      <c r="AR605" s="372">
        <f t="shared" si="163"/>
        <v>1502.9</v>
      </c>
    </row>
    <row r="606" spans="1:44" ht="31.5" x14ac:dyDescent="0.25">
      <c r="A606" s="395"/>
      <c r="B606" s="395" t="s">
        <v>4366</v>
      </c>
      <c r="C606" s="402" t="s">
        <v>188</v>
      </c>
      <c r="D606" s="362">
        <f t="shared" si="160"/>
        <v>1565.8</v>
      </c>
      <c r="E606" s="367">
        <v>1565.8</v>
      </c>
      <c r="F606" s="371">
        <v>1283.5</v>
      </c>
      <c r="G606" s="367"/>
      <c r="H606" s="371"/>
      <c r="I606" s="362">
        <f t="shared" si="161"/>
        <v>647.6</v>
      </c>
      <c r="J606" s="371">
        <v>610.6</v>
      </c>
      <c r="K606" s="371">
        <v>274.5</v>
      </c>
      <c r="L606" s="371">
        <v>79.5</v>
      </c>
      <c r="M606" s="371">
        <v>37</v>
      </c>
      <c r="N606" s="362">
        <f t="shared" si="162"/>
        <v>2213.4</v>
      </c>
      <c r="O606" s="345"/>
      <c r="P606" s="395"/>
      <c r="Q606" s="395" t="s">
        <v>4366</v>
      </c>
      <c r="R606" s="402" t="s">
        <v>188</v>
      </c>
      <c r="S606" s="371">
        <f t="shared" si="164"/>
        <v>1270.8</v>
      </c>
      <c r="T606" s="371">
        <v>1270.8</v>
      </c>
      <c r="U606" s="371">
        <v>932.69999999999993</v>
      </c>
      <c r="V606" s="371"/>
      <c r="W606" s="371"/>
      <c r="X606" s="371">
        <f t="shared" si="165"/>
        <v>351</v>
      </c>
      <c r="Y606" s="371">
        <v>351</v>
      </c>
      <c r="Z606" s="371">
        <v>72.399999999999991</v>
      </c>
      <c r="AA606" s="371">
        <v>80</v>
      </c>
      <c r="AB606" s="371"/>
      <c r="AC606" s="371">
        <f t="shared" si="166"/>
        <v>1621.8</v>
      </c>
      <c r="AE606" s="395"/>
      <c r="AF606" s="395" t="s">
        <v>4366</v>
      </c>
      <c r="AG606" s="402" t="s">
        <v>188</v>
      </c>
      <c r="AH606" s="371">
        <f t="shared" si="167"/>
        <v>1621.8</v>
      </c>
      <c r="AI606" s="368">
        <f t="shared" si="168"/>
        <v>1270.8</v>
      </c>
      <c r="AJ606" s="368">
        <f t="shared" si="169"/>
        <v>351</v>
      </c>
      <c r="AK606" s="368">
        <f t="shared" si="170"/>
        <v>2213.4</v>
      </c>
      <c r="AL606" s="368">
        <f t="shared" si="171"/>
        <v>1565.8</v>
      </c>
      <c r="AM606" s="371">
        <f t="shared" si="172"/>
        <v>647.6</v>
      </c>
      <c r="AN606" s="368">
        <f t="shared" si="173"/>
        <v>591.60000000000014</v>
      </c>
      <c r="AO606" s="368">
        <f t="shared" si="173"/>
        <v>295</v>
      </c>
      <c r="AP606" s="368">
        <f t="shared" si="173"/>
        <v>296.60000000000002</v>
      </c>
      <c r="AQ606" s="360">
        <f t="shared" si="174"/>
        <v>25.7</v>
      </c>
      <c r="AR606" s="372">
        <f t="shared" si="163"/>
        <v>1591.5</v>
      </c>
    </row>
    <row r="607" spans="1:44" ht="31.5" x14ac:dyDescent="0.25">
      <c r="A607" s="395"/>
      <c r="B607" s="395" t="s">
        <v>4366</v>
      </c>
      <c r="C607" s="402" t="s">
        <v>189</v>
      </c>
      <c r="D607" s="362">
        <f t="shared" si="160"/>
        <v>2000.7</v>
      </c>
      <c r="E607" s="367">
        <v>2000.7</v>
      </c>
      <c r="F607" s="371">
        <v>1639.9</v>
      </c>
      <c r="G607" s="367"/>
      <c r="H607" s="371"/>
      <c r="I607" s="362">
        <f t="shared" si="161"/>
        <v>848.3</v>
      </c>
      <c r="J607" s="371">
        <v>789.69999999999993</v>
      </c>
      <c r="K607" s="371">
        <v>350.9</v>
      </c>
      <c r="L607" s="371">
        <v>99.2</v>
      </c>
      <c r="M607" s="371">
        <v>58.6</v>
      </c>
      <c r="N607" s="362">
        <f t="shared" si="162"/>
        <v>2849</v>
      </c>
      <c r="O607" s="345"/>
      <c r="P607" s="395"/>
      <c r="Q607" s="395" t="s">
        <v>4366</v>
      </c>
      <c r="R607" s="402" t="s">
        <v>189</v>
      </c>
      <c r="S607" s="371">
        <f t="shared" si="164"/>
        <v>1325.1</v>
      </c>
      <c r="T607" s="371">
        <v>1325.1</v>
      </c>
      <c r="U607" s="371">
        <v>972.5</v>
      </c>
      <c r="V607" s="371"/>
      <c r="W607" s="371"/>
      <c r="X607" s="371">
        <f t="shared" si="165"/>
        <v>448.70000000000005</v>
      </c>
      <c r="Y607" s="371">
        <v>448.70000000000005</v>
      </c>
      <c r="Z607" s="371">
        <v>75.5</v>
      </c>
      <c r="AA607" s="371">
        <v>94.8</v>
      </c>
      <c r="AB607" s="371"/>
      <c r="AC607" s="371">
        <f t="shared" si="166"/>
        <v>1773.8</v>
      </c>
      <c r="AE607" s="395"/>
      <c r="AF607" s="395" t="s">
        <v>4366</v>
      </c>
      <c r="AG607" s="402" t="s">
        <v>189</v>
      </c>
      <c r="AH607" s="371">
        <f t="shared" si="167"/>
        <v>1773.8</v>
      </c>
      <c r="AI607" s="368">
        <f t="shared" si="168"/>
        <v>1325.1</v>
      </c>
      <c r="AJ607" s="368">
        <f t="shared" si="169"/>
        <v>448.70000000000005</v>
      </c>
      <c r="AK607" s="368">
        <f t="shared" si="170"/>
        <v>2849</v>
      </c>
      <c r="AL607" s="368">
        <f t="shared" si="171"/>
        <v>2000.7</v>
      </c>
      <c r="AM607" s="371">
        <f t="shared" si="172"/>
        <v>848.3</v>
      </c>
      <c r="AN607" s="368">
        <f t="shared" si="173"/>
        <v>1075.2</v>
      </c>
      <c r="AO607" s="368">
        <f t="shared" si="173"/>
        <v>675.60000000000014</v>
      </c>
      <c r="AP607" s="368">
        <f t="shared" si="173"/>
        <v>399.59999999999991</v>
      </c>
      <c r="AQ607" s="360">
        <f t="shared" si="174"/>
        <v>32.799999999999997</v>
      </c>
      <c r="AR607" s="372">
        <f t="shared" si="163"/>
        <v>2033.5</v>
      </c>
    </row>
    <row r="608" spans="1:44" ht="31.5" x14ac:dyDescent="0.25">
      <c r="A608" s="395"/>
      <c r="B608" s="395" t="s">
        <v>4366</v>
      </c>
      <c r="C608" s="402" t="s">
        <v>190</v>
      </c>
      <c r="D608" s="362">
        <f t="shared" si="160"/>
        <v>2087.6999999999998</v>
      </c>
      <c r="E608" s="367">
        <v>2087.6999999999998</v>
      </c>
      <c r="F608" s="371">
        <v>1711.3</v>
      </c>
      <c r="G608" s="367"/>
      <c r="H608" s="371"/>
      <c r="I608" s="362">
        <f t="shared" si="161"/>
        <v>866.09999999999991</v>
      </c>
      <c r="J608" s="371">
        <v>843.09999999999991</v>
      </c>
      <c r="K608" s="371">
        <v>366.6</v>
      </c>
      <c r="L608" s="371">
        <v>134.5</v>
      </c>
      <c r="M608" s="371">
        <v>23</v>
      </c>
      <c r="N608" s="362">
        <f t="shared" si="162"/>
        <v>2953.7999999999997</v>
      </c>
      <c r="O608" s="345"/>
      <c r="P608" s="395"/>
      <c r="Q608" s="395" t="s">
        <v>4366</v>
      </c>
      <c r="R608" s="402" t="s">
        <v>190</v>
      </c>
      <c r="S608" s="371">
        <f t="shared" si="164"/>
        <v>1581.8</v>
      </c>
      <c r="T608" s="371">
        <v>1581.8</v>
      </c>
      <c r="U608" s="371">
        <v>1161</v>
      </c>
      <c r="V608" s="371"/>
      <c r="W608" s="371"/>
      <c r="X608" s="371">
        <f t="shared" si="165"/>
        <v>566.4</v>
      </c>
      <c r="Y608" s="371">
        <v>566.4</v>
      </c>
      <c r="Z608" s="371">
        <v>90.199999999999989</v>
      </c>
      <c r="AA608" s="371">
        <v>148.9</v>
      </c>
      <c r="AB608" s="371"/>
      <c r="AC608" s="371">
        <f t="shared" si="166"/>
        <v>2148.1999999999998</v>
      </c>
      <c r="AE608" s="395"/>
      <c r="AF608" s="395" t="s">
        <v>4366</v>
      </c>
      <c r="AG608" s="402" t="s">
        <v>190</v>
      </c>
      <c r="AH608" s="371">
        <f t="shared" si="167"/>
        <v>2148.1999999999998</v>
      </c>
      <c r="AI608" s="368">
        <f t="shared" si="168"/>
        <v>1581.8</v>
      </c>
      <c r="AJ608" s="368">
        <f t="shared" si="169"/>
        <v>566.4</v>
      </c>
      <c r="AK608" s="368">
        <f t="shared" si="170"/>
        <v>2953.7999999999997</v>
      </c>
      <c r="AL608" s="368">
        <f t="shared" si="171"/>
        <v>2087.6999999999998</v>
      </c>
      <c r="AM608" s="371">
        <f t="shared" si="172"/>
        <v>866.09999999999991</v>
      </c>
      <c r="AN608" s="368">
        <f t="shared" si="173"/>
        <v>805.59999999999991</v>
      </c>
      <c r="AO608" s="368">
        <f t="shared" si="173"/>
        <v>505.89999999999986</v>
      </c>
      <c r="AP608" s="368">
        <f t="shared" si="173"/>
        <v>299.69999999999993</v>
      </c>
      <c r="AQ608" s="360">
        <f t="shared" si="174"/>
        <v>34.200000000000003</v>
      </c>
      <c r="AR608" s="372">
        <f t="shared" si="163"/>
        <v>2121.8999999999996</v>
      </c>
    </row>
    <row r="609" spans="1:44" ht="31.5" x14ac:dyDescent="0.25">
      <c r="A609" s="395"/>
      <c r="B609" s="395" t="s">
        <v>4366</v>
      </c>
      <c r="C609" s="402" t="s">
        <v>191</v>
      </c>
      <c r="D609" s="362">
        <f t="shared" si="160"/>
        <v>5306.9</v>
      </c>
      <c r="E609" s="367">
        <v>5306.9</v>
      </c>
      <c r="F609" s="371">
        <v>4350.1000000000004</v>
      </c>
      <c r="G609" s="367"/>
      <c r="H609" s="371"/>
      <c r="I609" s="362">
        <f t="shared" si="161"/>
        <v>2774.6</v>
      </c>
      <c r="J609" s="371">
        <v>2583</v>
      </c>
      <c r="K609" s="371">
        <v>930.5</v>
      </c>
      <c r="L609" s="371">
        <v>490.2</v>
      </c>
      <c r="M609" s="371">
        <v>191.6</v>
      </c>
      <c r="N609" s="362">
        <f t="shared" si="162"/>
        <v>8081.5</v>
      </c>
      <c r="O609" s="345"/>
      <c r="P609" s="395"/>
      <c r="Q609" s="395" t="s">
        <v>4366</v>
      </c>
      <c r="R609" s="402" t="s">
        <v>191</v>
      </c>
      <c r="S609" s="371">
        <f t="shared" si="164"/>
        <v>4037.5</v>
      </c>
      <c r="T609" s="371">
        <v>4037.5</v>
      </c>
      <c r="U609" s="371">
        <v>2963.2999999999997</v>
      </c>
      <c r="V609" s="371"/>
      <c r="W609" s="371"/>
      <c r="X609" s="371">
        <f t="shared" si="165"/>
        <v>1402.8999999999999</v>
      </c>
      <c r="Y609" s="371">
        <v>1402.8999999999999</v>
      </c>
      <c r="Z609" s="371">
        <v>230</v>
      </c>
      <c r="AA609" s="371">
        <v>329.9</v>
      </c>
      <c r="AB609" s="371"/>
      <c r="AC609" s="371">
        <f t="shared" si="166"/>
        <v>5440.4</v>
      </c>
      <c r="AE609" s="395"/>
      <c r="AF609" s="395" t="s">
        <v>4366</v>
      </c>
      <c r="AG609" s="402" t="s">
        <v>191</v>
      </c>
      <c r="AH609" s="371">
        <f t="shared" si="167"/>
        <v>5440.4</v>
      </c>
      <c r="AI609" s="368">
        <f t="shared" si="168"/>
        <v>4037.5</v>
      </c>
      <c r="AJ609" s="368">
        <f t="shared" si="169"/>
        <v>1402.8999999999999</v>
      </c>
      <c r="AK609" s="368">
        <f t="shared" si="170"/>
        <v>8081.5</v>
      </c>
      <c r="AL609" s="368">
        <f t="shared" si="171"/>
        <v>5306.9</v>
      </c>
      <c r="AM609" s="371">
        <f t="shared" si="172"/>
        <v>2774.6</v>
      </c>
      <c r="AN609" s="368">
        <f t="shared" si="173"/>
        <v>2641.1000000000004</v>
      </c>
      <c r="AO609" s="368">
        <f t="shared" si="173"/>
        <v>1269.3999999999996</v>
      </c>
      <c r="AP609" s="368">
        <f t="shared" si="173"/>
        <v>1371.7</v>
      </c>
      <c r="AQ609" s="360">
        <f t="shared" si="174"/>
        <v>87</v>
      </c>
      <c r="AR609" s="372">
        <f t="shared" si="163"/>
        <v>5393.9</v>
      </c>
    </row>
    <row r="610" spans="1:44" ht="31.5" x14ac:dyDescent="0.25">
      <c r="A610" s="395"/>
      <c r="B610" s="395" t="s">
        <v>4366</v>
      </c>
      <c r="C610" s="402" t="s">
        <v>192</v>
      </c>
      <c r="D610" s="362">
        <f t="shared" si="160"/>
        <v>5164.6000000000004</v>
      </c>
      <c r="E610" s="367">
        <v>5164.6000000000004</v>
      </c>
      <c r="F610" s="371">
        <v>4233.3999999999996</v>
      </c>
      <c r="G610" s="367"/>
      <c r="H610" s="371"/>
      <c r="I610" s="362">
        <f t="shared" si="161"/>
        <v>2885.2999999999997</v>
      </c>
      <c r="J610" s="371">
        <v>2513.8999999999996</v>
      </c>
      <c r="K610" s="371">
        <v>899.8</v>
      </c>
      <c r="L610" s="371">
        <v>490.2</v>
      </c>
      <c r="M610" s="371">
        <v>371.4</v>
      </c>
      <c r="N610" s="362">
        <f t="shared" si="162"/>
        <v>8049.9</v>
      </c>
      <c r="O610" s="345"/>
      <c r="P610" s="395"/>
      <c r="Q610" s="395" t="s">
        <v>4366</v>
      </c>
      <c r="R610" s="402" t="s">
        <v>192</v>
      </c>
      <c r="S610" s="371">
        <f t="shared" si="164"/>
        <v>4518.0999999999995</v>
      </c>
      <c r="T610" s="371">
        <v>4518.0999999999995</v>
      </c>
      <c r="U610" s="371">
        <v>3316.1</v>
      </c>
      <c r="V610" s="371"/>
      <c r="W610" s="371"/>
      <c r="X610" s="371">
        <f t="shared" si="165"/>
        <v>1431.2999999999997</v>
      </c>
      <c r="Y610" s="371">
        <v>1431.2999999999997</v>
      </c>
      <c r="Z610" s="371">
        <v>257.5</v>
      </c>
      <c r="AA610" s="371">
        <v>329.9</v>
      </c>
      <c r="AB610" s="371"/>
      <c r="AC610" s="371">
        <f t="shared" si="166"/>
        <v>5949.4</v>
      </c>
      <c r="AE610" s="395"/>
      <c r="AF610" s="395" t="s">
        <v>4366</v>
      </c>
      <c r="AG610" s="402" t="s">
        <v>192</v>
      </c>
      <c r="AH610" s="371">
        <f t="shared" si="167"/>
        <v>5949.4</v>
      </c>
      <c r="AI610" s="368">
        <f t="shared" si="168"/>
        <v>4518.0999999999995</v>
      </c>
      <c r="AJ610" s="368">
        <f t="shared" si="169"/>
        <v>1431.2999999999997</v>
      </c>
      <c r="AK610" s="368">
        <f t="shared" si="170"/>
        <v>8049.9</v>
      </c>
      <c r="AL610" s="368">
        <f t="shared" si="171"/>
        <v>5164.6000000000004</v>
      </c>
      <c r="AM610" s="371">
        <f t="shared" si="172"/>
        <v>2885.2999999999997</v>
      </c>
      <c r="AN610" s="368">
        <f t="shared" si="173"/>
        <v>2100.5</v>
      </c>
      <c r="AO610" s="368">
        <f t="shared" si="173"/>
        <v>646.50000000000091</v>
      </c>
      <c r="AP610" s="368">
        <f t="shared" si="173"/>
        <v>1454</v>
      </c>
      <c r="AQ610" s="360">
        <f t="shared" si="174"/>
        <v>84.7</v>
      </c>
      <c r="AR610" s="372">
        <f t="shared" si="163"/>
        <v>5249.3</v>
      </c>
    </row>
    <row r="611" spans="1:44" ht="31.5" x14ac:dyDescent="0.25">
      <c r="A611" s="395"/>
      <c r="B611" s="395" t="s">
        <v>4366</v>
      </c>
      <c r="C611" s="402" t="s">
        <v>193</v>
      </c>
      <c r="D611" s="362">
        <f t="shared" si="160"/>
        <v>6730.5</v>
      </c>
      <c r="E611" s="367">
        <v>6730.5</v>
      </c>
      <c r="F611" s="371">
        <v>5517</v>
      </c>
      <c r="G611" s="367"/>
      <c r="H611" s="371"/>
      <c r="I611" s="362">
        <f t="shared" si="161"/>
        <v>3711</v>
      </c>
      <c r="J611" s="371">
        <v>3180.8</v>
      </c>
      <c r="K611" s="371">
        <v>1174.5999999999999</v>
      </c>
      <c r="L611" s="371">
        <v>490.4</v>
      </c>
      <c r="M611" s="371">
        <v>530.20000000000005</v>
      </c>
      <c r="N611" s="362">
        <f t="shared" si="162"/>
        <v>10441.5</v>
      </c>
      <c r="O611" s="345"/>
      <c r="P611" s="395"/>
      <c r="Q611" s="395" t="s">
        <v>4366</v>
      </c>
      <c r="R611" s="402" t="s">
        <v>193</v>
      </c>
      <c r="S611" s="371">
        <f t="shared" si="164"/>
        <v>5436.0999999999995</v>
      </c>
      <c r="T611" s="371">
        <v>5436.0999999999995</v>
      </c>
      <c r="U611" s="371">
        <v>3989.8</v>
      </c>
      <c r="V611" s="371"/>
      <c r="W611" s="371"/>
      <c r="X611" s="371">
        <f t="shared" si="165"/>
        <v>1608.5</v>
      </c>
      <c r="Y611" s="371">
        <v>1608.5</v>
      </c>
      <c r="Z611" s="371">
        <v>309.8</v>
      </c>
      <c r="AA611" s="371">
        <v>329.9</v>
      </c>
      <c r="AB611" s="371"/>
      <c r="AC611" s="371">
        <f t="shared" si="166"/>
        <v>7044.5999999999995</v>
      </c>
      <c r="AE611" s="395"/>
      <c r="AF611" s="395" t="s">
        <v>4366</v>
      </c>
      <c r="AG611" s="402" t="s">
        <v>193</v>
      </c>
      <c r="AH611" s="371">
        <f t="shared" si="167"/>
        <v>7044.5999999999995</v>
      </c>
      <c r="AI611" s="368">
        <f t="shared" si="168"/>
        <v>5436.0999999999995</v>
      </c>
      <c r="AJ611" s="368">
        <f t="shared" si="169"/>
        <v>1608.5</v>
      </c>
      <c r="AK611" s="368">
        <f t="shared" si="170"/>
        <v>10441.5</v>
      </c>
      <c r="AL611" s="368">
        <f t="shared" si="171"/>
        <v>6730.5</v>
      </c>
      <c r="AM611" s="371">
        <f t="shared" si="172"/>
        <v>3711</v>
      </c>
      <c r="AN611" s="368">
        <f t="shared" si="173"/>
        <v>3396.9000000000005</v>
      </c>
      <c r="AO611" s="368">
        <f t="shared" si="173"/>
        <v>1294.4000000000005</v>
      </c>
      <c r="AP611" s="368">
        <f t="shared" si="173"/>
        <v>2102.5</v>
      </c>
      <c r="AQ611" s="360">
        <f t="shared" si="174"/>
        <v>110.3</v>
      </c>
      <c r="AR611" s="372">
        <f t="shared" si="163"/>
        <v>6840.8</v>
      </c>
    </row>
    <row r="612" spans="1:44" ht="31.5" x14ac:dyDescent="0.25">
      <c r="A612" s="395"/>
      <c r="B612" s="395" t="s">
        <v>4366</v>
      </c>
      <c r="C612" s="402" t="s">
        <v>194</v>
      </c>
      <c r="D612" s="362">
        <f t="shared" si="160"/>
        <v>1524.8</v>
      </c>
      <c r="E612" s="367">
        <v>1524.8</v>
      </c>
      <c r="F612" s="371">
        <v>1250</v>
      </c>
      <c r="G612" s="367"/>
      <c r="H612" s="371"/>
      <c r="I612" s="362">
        <f t="shared" si="161"/>
        <v>752.2</v>
      </c>
      <c r="J612" s="371">
        <v>690.5</v>
      </c>
      <c r="K612" s="371">
        <v>282.5</v>
      </c>
      <c r="L612" s="371">
        <v>154.80000000000001</v>
      </c>
      <c r="M612" s="371">
        <v>61.7</v>
      </c>
      <c r="N612" s="362">
        <f t="shared" si="162"/>
        <v>2277</v>
      </c>
      <c r="O612" s="345"/>
      <c r="P612" s="395"/>
      <c r="Q612" s="395" t="s">
        <v>4366</v>
      </c>
      <c r="R612" s="402" t="s">
        <v>194</v>
      </c>
      <c r="S612" s="371">
        <f t="shared" si="164"/>
        <v>1427</v>
      </c>
      <c r="T612" s="371">
        <v>1427</v>
      </c>
      <c r="U612" s="371">
        <v>1047.4000000000001</v>
      </c>
      <c r="V612" s="371"/>
      <c r="W612" s="371"/>
      <c r="X612" s="371">
        <f t="shared" si="165"/>
        <v>354.5</v>
      </c>
      <c r="Y612" s="371">
        <v>354.5</v>
      </c>
      <c r="Z612" s="371">
        <v>81.3</v>
      </c>
      <c r="AA612" s="371">
        <v>102.2</v>
      </c>
      <c r="AB612" s="371"/>
      <c r="AC612" s="371">
        <f t="shared" si="166"/>
        <v>1781.5</v>
      </c>
      <c r="AE612" s="395"/>
      <c r="AF612" s="395" t="s">
        <v>4366</v>
      </c>
      <c r="AG612" s="402" t="s">
        <v>194</v>
      </c>
      <c r="AH612" s="371">
        <f t="shared" si="167"/>
        <v>1781.5</v>
      </c>
      <c r="AI612" s="368">
        <f t="shared" si="168"/>
        <v>1427</v>
      </c>
      <c r="AJ612" s="368">
        <f t="shared" si="169"/>
        <v>354.5</v>
      </c>
      <c r="AK612" s="368">
        <f t="shared" si="170"/>
        <v>2277</v>
      </c>
      <c r="AL612" s="368">
        <f t="shared" si="171"/>
        <v>1524.8</v>
      </c>
      <c r="AM612" s="371">
        <f t="shared" si="172"/>
        <v>752.2</v>
      </c>
      <c r="AN612" s="368">
        <f t="shared" si="173"/>
        <v>495.5</v>
      </c>
      <c r="AO612" s="368">
        <f t="shared" si="173"/>
        <v>97.799999999999955</v>
      </c>
      <c r="AP612" s="368">
        <f t="shared" si="173"/>
        <v>397.70000000000005</v>
      </c>
      <c r="AQ612" s="360">
        <f t="shared" si="174"/>
        <v>25</v>
      </c>
      <c r="AR612" s="372">
        <f t="shared" si="163"/>
        <v>1549.8</v>
      </c>
    </row>
    <row r="613" spans="1:44" ht="31.5" x14ac:dyDescent="0.25">
      <c r="A613" s="395"/>
      <c r="B613" s="395" t="s">
        <v>4366</v>
      </c>
      <c r="C613" s="402" t="s">
        <v>195</v>
      </c>
      <c r="D613" s="362">
        <f t="shared" si="160"/>
        <v>1468.9</v>
      </c>
      <c r="E613" s="367">
        <v>1468.9</v>
      </c>
      <c r="F613" s="371">
        <v>1204</v>
      </c>
      <c r="G613" s="367"/>
      <c r="H613" s="371"/>
      <c r="I613" s="362">
        <f t="shared" si="161"/>
        <v>647.79999999999995</v>
      </c>
      <c r="J613" s="371">
        <v>586.09999999999991</v>
      </c>
      <c r="K613" s="371">
        <v>258.2</v>
      </c>
      <c r="L613" s="371">
        <v>77.599999999999994</v>
      </c>
      <c r="M613" s="371">
        <v>61.7</v>
      </c>
      <c r="N613" s="362">
        <f t="shared" si="162"/>
        <v>2116.6999999999998</v>
      </c>
      <c r="O613" s="345"/>
      <c r="P613" s="395"/>
      <c r="Q613" s="395" t="s">
        <v>4366</v>
      </c>
      <c r="R613" s="402" t="s">
        <v>195</v>
      </c>
      <c r="S613" s="371">
        <f t="shared" si="164"/>
        <v>1503.5</v>
      </c>
      <c r="T613" s="371">
        <v>1503.5</v>
      </c>
      <c r="U613" s="371">
        <v>1103.6000000000001</v>
      </c>
      <c r="V613" s="371"/>
      <c r="W613" s="371"/>
      <c r="X613" s="371">
        <f t="shared" si="165"/>
        <v>360.2</v>
      </c>
      <c r="Y613" s="371">
        <v>360.2</v>
      </c>
      <c r="Z613" s="371">
        <v>85.7</v>
      </c>
      <c r="AA613" s="371">
        <v>101.2</v>
      </c>
      <c r="AB613" s="371"/>
      <c r="AC613" s="371">
        <f t="shared" si="166"/>
        <v>1863.7</v>
      </c>
      <c r="AE613" s="395"/>
      <c r="AF613" s="395" t="s">
        <v>4366</v>
      </c>
      <c r="AG613" s="402" t="s">
        <v>195</v>
      </c>
      <c r="AH613" s="371">
        <f t="shared" si="167"/>
        <v>1863.7</v>
      </c>
      <c r="AI613" s="368">
        <f t="shared" si="168"/>
        <v>1503.5</v>
      </c>
      <c r="AJ613" s="368">
        <f t="shared" si="169"/>
        <v>360.2</v>
      </c>
      <c r="AK613" s="368">
        <f t="shared" si="170"/>
        <v>2116.6999999999998</v>
      </c>
      <c r="AL613" s="368">
        <f t="shared" si="171"/>
        <v>1468.9</v>
      </c>
      <c r="AM613" s="371">
        <f t="shared" si="172"/>
        <v>647.79999999999995</v>
      </c>
      <c r="AN613" s="368">
        <f t="shared" si="173"/>
        <v>252.99999999999977</v>
      </c>
      <c r="AO613" s="368">
        <f t="shared" si="173"/>
        <v>-34.599999999999909</v>
      </c>
      <c r="AP613" s="368">
        <f t="shared" si="173"/>
        <v>287.59999999999997</v>
      </c>
      <c r="AQ613" s="360">
        <f t="shared" si="174"/>
        <v>24.1</v>
      </c>
      <c r="AR613" s="372">
        <f t="shared" si="163"/>
        <v>1493</v>
      </c>
    </row>
    <row r="614" spans="1:44" ht="31.5" x14ac:dyDescent="0.25">
      <c r="A614" s="395"/>
      <c r="B614" s="395" t="s">
        <v>4366</v>
      </c>
      <c r="C614" s="402" t="s">
        <v>196</v>
      </c>
      <c r="D614" s="362">
        <f t="shared" si="160"/>
        <v>2042.5</v>
      </c>
      <c r="E614" s="367">
        <v>2042.5</v>
      </c>
      <c r="F614" s="371">
        <v>1674.3</v>
      </c>
      <c r="G614" s="367"/>
      <c r="H614" s="371"/>
      <c r="I614" s="362">
        <f t="shared" si="161"/>
        <v>1193.3</v>
      </c>
      <c r="J614" s="371">
        <v>1111</v>
      </c>
      <c r="K614" s="371">
        <v>380.9</v>
      </c>
      <c r="L614" s="371">
        <v>391.7</v>
      </c>
      <c r="M614" s="371">
        <v>82.3</v>
      </c>
      <c r="N614" s="362">
        <f t="shared" si="162"/>
        <v>3235.8</v>
      </c>
      <c r="O614" s="345"/>
      <c r="P614" s="395"/>
      <c r="Q614" s="395" t="s">
        <v>4366</v>
      </c>
      <c r="R614" s="402" t="s">
        <v>196</v>
      </c>
      <c r="S614" s="371">
        <f t="shared" si="164"/>
        <v>2604.2999999999997</v>
      </c>
      <c r="T614" s="371">
        <v>2604.2999999999997</v>
      </c>
      <c r="U614" s="371">
        <v>1911.4</v>
      </c>
      <c r="V614" s="371"/>
      <c r="W614" s="371"/>
      <c r="X614" s="371">
        <f t="shared" si="165"/>
        <v>740.7</v>
      </c>
      <c r="Y614" s="371">
        <v>740.7</v>
      </c>
      <c r="Z614" s="371">
        <v>148.39999999999998</v>
      </c>
      <c r="AA614" s="371">
        <v>184.9</v>
      </c>
      <c r="AB614" s="371"/>
      <c r="AC614" s="371">
        <f t="shared" si="166"/>
        <v>3345</v>
      </c>
      <c r="AE614" s="395"/>
      <c r="AF614" s="395" t="s">
        <v>4366</v>
      </c>
      <c r="AG614" s="402" t="s">
        <v>196</v>
      </c>
      <c r="AH614" s="371">
        <f t="shared" si="167"/>
        <v>3345</v>
      </c>
      <c r="AI614" s="368">
        <f t="shared" si="168"/>
        <v>2604.2999999999997</v>
      </c>
      <c r="AJ614" s="368">
        <f t="shared" si="169"/>
        <v>740.7</v>
      </c>
      <c r="AK614" s="368">
        <f t="shared" si="170"/>
        <v>3235.8</v>
      </c>
      <c r="AL614" s="368">
        <f t="shared" si="171"/>
        <v>2042.5</v>
      </c>
      <c r="AM614" s="371">
        <f t="shared" si="172"/>
        <v>1193.3</v>
      </c>
      <c r="AN614" s="368">
        <f t="shared" si="173"/>
        <v>-109.19999999999982</v>
      </c>
      <c r="AO614" s="368">
        <f t="shared" si="173"/>
        <v>-561.79999999999973</v>
      </c>
      <c r="AP614" s="368">
        <f t="shared" si="173"/>
        <v>452.59999999999991</v>
      </c>
      <c r="AQ614" s="360">
        <f t="shared" si="174"/>
        <v>33.5</v>
      </c>
      <c r="AR614" s="372">
        <f t="shared" si="163"/>
        <v>2076</v>
      </c>
    </row>
    <row r="615" spans="1:44" ht="31.5" x14ac:dyDescent="0.25">
      <c r="A615" s="395"/>
      <c r="B615" s="395" t="s">
        <v>4366</v>
      </c>
      <c r="C615" s="402" t="s">
        <v>197</v>
      </c>
      <c r="D615" s="362">
        <f t="shared" si="160"/>
        <v>1986.5</v>
      </c>
      <c r="E615" s="367">
        <v>1986.5</v>
      </c>
      <c r="F615" s="371">
        <v>1628.3</v>
      </c>
      <c r="G615" s="367"/>
      <c r="H615" s="371"/>
      <c r="I615" s="362">
        <f t="shared" si="161"/>
        <v>930.2</v>
      </c>
      <c r="J615" s="371">
        <v>847.90000000000009</v>
      </c>
      <c r="K615" s="371">
        <v>356.4</v>
      </c>
      <c r="L615" s="371">
        <v>154.69999999999999</v>
      </c>
      <c r="M615" s="371">
        <v>82.3</v>
      </c>
      <c r="N615" s="362">
        <f t="shared" si="162"/>
        <v>2916.7</v>
      </c>
      <c r="O615" s="345"/>
      <c r="P615" s="395"/>
      <c r="Q615" s="395" t="s">
        <v>4366</v>
      </c>
      <c r="R615" s="402" t="s">
        <v>197</v>
      </c>
      <c r="S615" s="371">
        <f t="shared" si="164"/>
        <v>1678.5</v>
      </c>
      <c r="T615" s="371">
        <v>1678.5</v>
      </c>
      <c r="U615" s="371">
        <v>1231.9000000000001</v>
      </c>
      <c r="V615" s="371"/>
      <c r="W615" s="371"/>
      <c r="X615" s="371">
        <f t="shared" si="165"/>
        <v>422.9</v>
      </c>
      <c r="Y615" s="371">
        <v>422.9</v>
      </c>
      <c r="Z615" s="371">
        <v>95.6</v>
      </c>
      <c r="AA615" s="371">
        <v>90.1</v>
      </c>
      <c r="AB615" s="371"/>
      <c r="AC615" s="371">
        <f t="shared" si="166"/>
        <v>2101.4</v>
      </c>
      <c r="AE615" s="395"/>
      <c r="AF615" s="395" t="s">
        <v>4366</v>
      </c>
      <c r="AG615" s="402" t="s">
        <v>197</v>
      </c>
      <c r="AH615" s="371">
        <f t="shared" si="167"/>
        <v>2101.4</v>
      </c>
      <c r="AI615" s="368">
        <f t="shared" si="168"/>
        <v>1678.5</v>
      </c>
      <c r="AJ615" s="368">
        <f t="shared" si="169"/>
        <v>422.9</v>
      </c>
      <c r="AK615" s="368">
        <f t="shared" si="170"/>
        <v>2916.7</v>
      </c>
      <c r="AL615" s="368">
        <f t="shared" si="171"/>
        <v>1986.5</v>
      </c>
      <c r="AM615" s="371">
        <f t="shared" si="172"/>
        <v>930.2</v>
      </c>
      <c r="AN615" s="368">
        <f t="shared" si="173"/>
        <v>815.29999999999973</v>
      </c>
      <c r="AO615" s="368">
        <f t="shared" si="173"/>
        <v>308</v>
      </c>
      <c r="AP615" s="368">
        <f t="shared" si="173"/>
        <v>507.30000000000007</v>
      </c>
      <c r="AQ615" s="360">
        <f t="shared" si="174"/>
        <v>32.6</v>
      </c>
      <c r="AR615" s="372">
        <f t="shared" si="163"/>
        <v>2019.1</v>
      </c>
    </row>
    <row r="616" spans="1:44" ht="31.5" x14ac:dyDescent="0.25">
      <c r="A616" s="395"/>
      <c r="B616" s="395" t="s">
        <v>4366</v>
      </c>
      <c r="C616" s="402" t="s">
        <v>198</v>
      </c>
      <c r="D616" s="362">
        <f t="shared" si="160"/>
        <v>1469</v>
      </c>
      <c r="E616" s="367">
        <v>1469</v>
      </c>
      <c r="F616" s="371">
        <v>1204.0999999999999</v>
      </c>
      <c r="G616" s="367"/>
      <c r="H616" s="371"/>
      <c r="I616" s="362">
        <f t="shared" si="161"/>
        <v>641.40000000000009</v>
      </c>
      <c r="J616" s="371">
        <v>579.70000000000005</v>
      </c>
      <c r="K616" s="371">
        <v>258.2</v>
      </c>
      <c r="L616" s="371">
        <v>71.7</v>
      </c>
      <c r="M616" s="371">
        <v>61.7</v>
      </c>
      <c r="N616" s="362">
        <f t="shared" si="162"/>
        <v>2110.4</v>
      </c>
      <c r="O616" s="345"/>
      <c r="P616" s="395"/>
      <c r="Q616" s="395" t="s">
        <v>4366</v>
      </c>
      <c r="R616" s="402" t="s">
        <v>198</v>
      </c>
      <c r="S616" s="371">
        <f t="shared" si="164"/>
        <v>1756.6</v>
      </c>
      <c r="T616" s="371">
        <v>1756.6</v>
      </c>
      <c r="U616" s="371">
        <v>1289.2000000000003</v>
      </c>
      <c r="V616" s="371"/>
      <c r="W616" s="371"/>
      <c r="X616" s="371">
        <f t="shared" si="165"/>
        <v>388.6</v>
      </c>
      <c r="Y616" s="371">
        <v>388.6</v>
      </c>
      <c r="Z616" s="371">
        <v>100.10000000000001</v>
      </c>
      <c r="AA616" s="371">
        <v>64.900000000000006</v>
      </c>
      <c r="AB616" s="371"/>
      <c r="AC616" s="371">
        <f t="shared" si="166"/>
        <v>2145.1999999999998</v>
      </c>
      <c r="AE616" s="395"/>
      <c r="AF616" s="395" t="s">
        <v>4366</v>
      </c>
      <c r="AG616" s="402" t="s">
        <v>198</v>
      </c>
      <c r="AH616" s="371">
        <f t="shared" si="167"/>
        <v>2145.1999999999998</v>
      </c>
      <c r="AI616" s="368">
        <f t="shared" si="168"/>
        <v>1756.6</v>
      </c>
      <c r="AJ616" s="368">
        <f t="shared" si="169"/>
        <v>388.6</v>
      </c>
      <c r="AK616" s="368">
        <f t="shared" si="170"/>
        <v>2110.4</v>
      </c>
      <c r="AL616" s="368">
        <f t="shared" si="171"/>
        <v>1469</v>
      </c>
      <c r="AM616" s="371">
        <f t="shared" si="172"/>
        <v>641.40000000000009</v>
      </c>
      <c r="AN616" s="368">
        <f t="shared" si="173"/>
        <v>-34.799999999999727</v>
      </c>
      <c r="AO616" s="368">
        <f t="shared" si="173"/>
        <v>-287.59999999999991</v>
      </c>
      <c r="AP616" s="368">
        <f t="shared" si="173"/>
        <v>252.80000000000007</v>
      </c>
      <c r="AQ616" s="360">
        <f t="shared" si="174"/>
        <v>24.1</v>
      </c>
      <c r="AR616" s="372">
        <f t="shared" si="163"/>
        <v>1493.1</v>
      </c>
    </row>
    <row r="617" spans="1:44" ht="31.5" x14ac:dyDescent="0.25">
      <c r="A617" s="395"/>
      <c r="B617" s="395" t="s">
        <v>4366</v>
      </c>
      <c r="C617" s="402" t="s">
        <v>199</v>
      </c>
      <c r="D617" s="362">
        <f t="shared" si="160"/>
        <v>1986.5</v>
      </c>
      <c r="E617" s="367">
        <v>1986.5</v>
      </c>
      <c r="F617" s="371">
        <v>1628.3</v>
      </c>
      <c r="G617" s="367"/>
      <c r="H617" s="371"/>
      <c r="I617" s="362">
        <f t="shared" si="161"/>
        <v>859.09999999999991</v>
      </c>
      <c r="J617" s="371">
        <v>776.8</v>
      </c>
      <c r="K617" s="371">
        <v>356.4</v>
      </c>
      <c r="L617" s="371">
        <v>85.3</v>
      </c>
      <c r="M617" s="371">
        <v>82.3</v>
      </c>
      <c r="N617" s="362">
        <f t="shared" si="162"/>
        <v>2845.6</v>
      </c>
      <c r="O617" s="345"/>
      <c r="P617" s="395"/>
      <c r="Q617" s="395" t="s">
        <v>4366</v>
      </c>
      <c r="R617" s="402" t="s">
        <v>199</v>
      </c>
      <c r="S617" s="371">
        <f t="shared" si="164"/>
        <v>1832.3</v>
      </c>
      <c r="T617" s="371">
        <v>1832.3</v>
      </c>
      <c r="U617" s="371">
        <v>1344.8</v>
      </c>
      <c r="V617" s="371"/>
      <c r="W617" s="371"/>
      <c r="X617" s="371">
        <f t="shared" si="165"/>
        <v>644.20000000000005</v>
      </c>
      <c r="Y617" s="371">
        <v>644.20000000000005</v>
      </c>
      <c r="Z617" s="371">
        <v>104.4</v>
      </c>
      <c r="AA617" s="371">
        <v>138.4</v>
      </c>
      <c r="AB617" s="371"/>
      <c r="AC617" s="371">
        <f t="shared" si="166"/>
        <v>2476.5</v>
      </c>
      <c r="AE617" s="395"/>
      <c r="AF617" s="395" t="s">
        <v>4366</v>
      </c>
      <c r="AG617" s="402" t="s">
        <v>199</v>
      </c>
      <c r="AH617" s="371">
        <f t="shared" si="167"/>
        <v>2476.5</v>
      </c>
      <c r="AI617" s="368">
        <f t="shared" si="168"/>
        <v>1832.3</v>
      </c>
      <c r="AJ617" s="368">
        <f t="shared" si="169"/>
        <v>644.20000000000005</v>
      </c>
      <c r="AK617" s="368">
        <f t="shared" si="170"/>
        <v>2845.6</v>
      </c>
      <c r="AL617" s="368">
        <f t="shared" si="171"/>
        <v>1986.5</v>
      </c>
      <c r="AM617" s="371">
        <f t="shared" si="172"/>
        <v>859.09999999999991</v>
      </c>
      <c r="AN617" s="368">
        <f t="shared" si="173"/>
        <v>369.09999999999991</v>
      </c>
      <c r="AO617" s="368">
        <f t="shared" si="173"/>
        <v>154.20000000000005</v>
      </c>
      <c r="AP617" s="368">
        <f t="shared" si="173"/>
        <v>214.89999999999986</v>
      </c>
      <c r="AQ617" s="360">
        <f t="shared" si="174"/>
        <v>32.6</v>
      </c>
      <c r="AR617" s="372">
        <f t="shared" si="163"/>
        <v>2019.1</v>
      </c>
    </row>
    <row r="618" spans="1:44" ht="31.5" x14ac:dyDescent="0.25">
      <c r="A618" s="395"/>
      <c r="B618" s="395" t="s">
        <v>4366</v>
      </c>
      <c r="C618" s="402" t="s">
        <v>200</v>
      </c>
      <c r="D618" s="362">
        <f t="shared" si="160"/>
        <v>2448.1</v>
      </c>
      <c r="E618" s="367">
        <v>2448.1</v>
      </c>
      <c r="F618" s="371">
        <v>2006.7</v>
      </c>
      <c r="G618" s="367"/>
      <c r="H618" s="371"/>
      <c r="I618" s="362">
        <f t="shared" si="161"/>
        <v>1036.7</v>
      </c>
      <c r="J618" s="371">
        <v>933.7</v>
      </c>
      <c r="K618" s="371">
        <v>430.2</v>
      </c>
      <c r="L618" s="371">
        <v>88.7</v>
      </c>
      <c r="M618" s="371">
        <v>103</v>
      </c>
      <c r="N618" s="362">
        <f t="shared" si="162"/>
        <v>3484.8</v>
      </c>
      <c r="O618" s="345"/>
      <c r="P618" s="395"/>
      <c r="Q618" s="395" t="s">
        <v>4366</v>
      </c>
      <c r="R618" s="402" t="s">
        <v>200</v>
      </c>
      <c r="S618" s="371">
        <f t="shared" si="164"/>
        <v>2363.2999999999997</v>
      </c>
      <c r="T618" s="371">
        <v>2363.2999999999997</v>
      </c>
      <c r="U618" s="371">
        <v>1734.5</v>
      </c>
      <c r="V618" s="371"/>
      <c r="W618" s="371"/>
      <c r="X618" s="371">
        <f t="shared" si="165"/>
        <v>573.1</v>
      </c>
      <c r="Y618" s="371">
        <v>573.1</v>
      </c>
      <c r="Z618" s="371">
        <v>134.69999999999999</v>
      </c>
      <c r="AA618" s="371">
        <v>84.2</v>
      </c>
      <c r="AB618" s="371"/>
      <c r="AC618" s="371">
        <f t="shared" si="166"/>
        <v>2936.3999999999996</v>
      </c>
      <c r="AE618" s="395"/>
      <c r="AF618" s="395" t="s">
        <v>4366</v>
      </c>
      <c r="AG618" s="402" t="s">
        <v>200</v>
      </c>
      <c r="AH618" s="371">
        <f t="shared" si="167"/>
        <v>2936.3999999999996</v>
      </c>
      <c r="AI618" s="368">
        <f t="shared" si="168"/>
        <v>2363.2999999999997</v>
      </c>
      <c r="AJ618" s="368">
        <f t="shared" si="169"/>
        <v>573.1</v>
      </c>
      <c r="AK618" s="368">
        <f t="shared" si="170"/>
        <v>3484.8</v>
      </c>
      <c r="AL618" s="368">
        <f t="shared" si="171"/>
        <v>2448.1</v>
      </c>
      <c r="AM618" s="371">
        <f t="shared" si="172"/>
        <v>1036.7</v>
      </c>
      <c r="AN618" s="368">
        <f t="shared" si="173"/>
        <v>548.40000000000055</v>
      </c>
      <c r="AO618" s="368">
        <f t="shared" si="173"/>
        <v>84.800000000000182</v>
      </c>
      <c r="AP618" s="368">
        <f t="shared" si="173"/>
        <v>463.6</v>
      </c>
      <c r="AQ618" s="360">
        <f t="shared" si="174"/>
        <v>40.1</v>
      </c>
      <c r="AR618" s="372">
        <f t="shared" si="163"/>
        <v>2488.1999999999998</v>
      </c>
    </row>
    <row r="619" spans="1:44" ht="47.25" x14ac:dyDescent="0.25">
      <c r="A619" s="395"/>
      <c r="B619" s="395" t="s">
        <v>4366</v>
      </c>
      <c r="C619" s="402" t="s">
        <v>201</v>
      </c>
      <c r="D619" s="362">
        <f t="shared" si="160"/>
        <v>7609.2</v>
      </c>
      <c r="E619" s="367">
        <v>7609.2</v>
      </c>
      <c r="F619" s="371">
        <v>6237.2</v>
      </c>
      <c r="G619" s="367"/>
      <c r="H619" s="371"/>
      <c r="I619" s="362">
        <f t="shared" si="161"/>
        <v>6293.7999999999993</v>
      </c>
      <c r="J619" s="371">
        <v>2964.6</v>
      </c>
      <c r="K619" s="371">
        <v>1278.5999999999999</v>
      </c>
      <c r="L619" s="371">
        <v>365.9</v>
      </c>
      <c r="M619" s="371">
        <v>3329.2</v>
      </c>
      <c r="N619" s="362">
        <f t="shared" si="162"/>
        <v>13903</v>
      </c>
      <c r="O619" s="345"/>
      <c r="P619" s="395"/>
      <c r="Q619" s="395" t="s">
        <v>4366</v>
      </c>
      <c r="R619" s="402" t="s">
        <v>201</v>
      </c>
      <c r="S619" s="371">
        <f t="shared" si="164"/>
        <v>6241.3</v>
      </c>
      <c r="T619" s="371">
        <v>6241.3</v>
      </c>
      <c r="U619" s="371">
        <v>4580.7</v>
      </c>
      <c r="V619" s="371"/>
      <c r="W619" s="371"/>
      <c r="X619" s="371">
        <f t="shared" si="165"/>
        <v>1387</v>
      </c>
      <c r="Y619" s="371">
        <v>1387</v>
      </c>
      <c r="Z619" s="371">
        <v>355.6</v>
      </c>
      <c r="AA619" s="371">
        <v>192.8</v>
      </c>
      <c r="AB619" s="371"/>
      <c r="AC619" s="371">
        <f t="shared" si="166"/>
        <v>7628.3</v>
      </c>
      <c r="AE619" s="395"/>
      <c r="AF619" s="395" t="s">
        <v>4366</v>
      </c>
      <c r="AG619" s="402" t="s">
        <v>201</v>
      </c>
      <c r="AH619" s="371">
        <f t="shared" si="167"/>
        <v>7628.3</v>
      </c>
      <c r="AI619" s="368">
        <f t="shared" si="168"/>
        <v>6241.3</v>
      </c>
      <c r="AJ619" s="368">
        <f t="shared" si="169"/>
        <v>1387</v>
      </c>
      <c r="AK619" s="368">
        <f t="shared" si="170"/>
        <v>13903</v>
      </c>
      <c r="AL619" s="368">
        <f t="shared" si="171"/>
        <v>7609.2</v>
      </c>
      <c r="AM619" s="371">
        <f t="shared" si="172"/>
        <v>6293.7999999999993</v>
      </c>
      <c r="AN619" s="368">
        <f t="shared" si="173"/>
        <v>6274.7</v>
      </c>
      <c r="AO619" s="368">
        <f t="shared" si="173"/>
        <v>1367.8999999999996</v>
      </c>
      <c r="AP619" s="368">
        <f t="shared" si="173"/>
        <v>4906.7999999999993</v>
      </c>
      <c r="AQ619" s="360">
        <f t="shared" si="174"/>
        <v>124.7</v>
      </c>
      <c r="AR619" s="372">
        <f t="shared" si="163"/>
        <v>7733.9</v>
      </c>
    </row>
    <row r="620" spans="1:44" ht="31.5" x14ac:dyDescent="0.25">
      <c r="A620" s="395"/>
      <c r="B620" s="395" t="s">
        <v>4366</v>
      </c>
      <c r="C620" s="402" t="s">
        <v>202</v>
      </c>
      <c r="D620" s="362">
        <f t="shared" si="160"/>
        <v>1958.3</v>
      </c>
      <c r="E620" s="367">
        <v>1958.3</v>
      </c>
      <c r="F620" s="371">
        <v>1605.2</v>
      </c>
      <c r="G620" s="367"/>
      <c r="H620" s="371"/>
      <c r="I620" s="362">
        <f t="shared" si="161"/>
        <v>841.9</v>
      </c>
      <c r="J620" s="371">
        <v>759.6</v>
      </c>
      <c r="K620" s="371">
        <v>344.1</v>
      </c>
      <c r="L620" s="371">
        <v>84.4</v>
      </c>
      <c r="M620" s="371">
        <v>82.3</v>
      </c>
      <c r="N620" s="362">
        <f t="shared" si="162"/>
        <v>2800.2</v>
      </c>
      <c r="O620" s="345"/>
      <c r="P620" s="395"/>
      <c r="Q620" s="395" t="s">
        <v>4366</v>
      </c>
      <c r="R620" s="402" t="s">
        <v>202</v>
      </c>
      <c r="S620" s="371">
        <f t="shared" si="164"/>
        <v>1723.7</v>
      </c>
      <c r="T620" s="371">
        <v>1723.7</v>
      </c>
      <c r="U620" s="371">
        <v>1265.0999999999999</v>
      </c>
      <c r="V620" s="371"/>
      <c r="W620" s="371"/>
      <c r="X620" s="371">
        <f t="shared" si="165"/>
        <v>426.2</v>
      </c>
      <c r="Y620" s="371">
        <v>426.2</v>
      </c>
      <c r="Z620" s="371">
        <v>98.2</v>
      </c>
      <c r="AA620" s="371">
        <v>76.099999999999994</v>
      </c>
      <c r="AB620" s="371"/>
      <c r="AC620" s="371">
        <f t="shared" si="166"/>
        <v>2149.9</v>
      </c>
      <c r="AE620" s="395"/>
      <c r="AF620" s="395" t="s">
        <v>4366</v>
      </c>
      <c r="AG620" s="402" t="s">
        <v>202</v>
      </c>
      <c r="AH620" s="371">
        <f t="shared" si="167"/>
        <v>2149.9</v>
      </c>
      <c r="AI620" s="368">
        <f t="shared" si="168"/>
        <v>1723.7</v>
      </c>
      <c r="AJ620" s="368">
        <f t="shared" si="169"/>
        <v>426.2</v>
      </c>
      <c r="AK620" s="368">
        <f t="shared" si="170"/>
        <v>2800.2</v>
      </c>
      <c r="AL620" s="368">
        <f t="shared" si="171"/>
        <v>1958.3</v>
      </c>
      <c r="AM620" s="371">
        <f t="shared" si="172"/>
        <v>841.9</v>
      </c>
      <c r="AN620" s="368">
        <f t="shared" si="173"/>
        <v>650.29999999999973</v>
      </c>
      <c r="AO620" s="368">
        <f t="shared" si="173"/>
        <v>234.59999999999991</v>
      </c>
      <c r="AP620" s="368">
        <f t="shared" si="173"/>
        <v>415.7</v>
      </c>
      <c r="AQ620" s="360">
        <f t="shared" si="174"/>
        <v>32.1</v>
      </c>
      <c r="AR620" s="372">
        <f t="shared" si="163"/>
        <v>1990.3999999999999</v>
      </c>
    </row>
    <row r="621" spans="1:44" ht="31.5" x14ac:dyDescent="0.25">
      <c r="A621" s="395"/>
      <c r="B621" s="395" t="s">
        <v>4366</v>
      </c>
      <c r="C621" s="402" t="s">
        <v>203</v>
      </c>
      <c r="D621" s="362">
        <f t="shared" si="160"/>
        <v>1524.9</v>
      </c>
      <c r="E621" s="367">
        <v>1524.9</v>
      </c>
      <c r="F621" s="371">
        <v>1250.0999999999999</v>
      </c>
      <c r="G621" s="367"/>
      <c r="H621" s="371"/>
      <c r="I621" s="362">
        <f t="shared" si="161"/>
        <v>834.2</v>
      </c>
      <c r="J621" s="371">
        <v>772.5</v>
      </c>
      <c r="K621" s="371">
        <v>282.5</v>
      </c>
      <c r="L621" s="371">
        <v>231.8</v>
      </c>
      <c r="M621" s="371">
        <v>61.7</v>
      </c>
      <c r="N621" s="362">
        <f t="shared" si="162"/>
        <v>2359.1000000000004</v>
      </c>
      <c r="O621" s="345"/>
      <c r="P621" s="395"/>
      <c r="Q621" s="395" t="s">
        <v>4366</v>
      </c>
      <c r="R621" s="402" t="s">
        <v>203</v>
      </c>
      <c r="S621" s="371">
        <f t="shared" si="164"/>
        <v>1556.2</v>
      </c>
      <c r="T621" s="371">
        <v>1556.2</v>
      </c>
      <c r="U621" s="371">
        <v>1142.2</v>
      </c>
      <c r="V621" s="371"/>
      <c r="W621" s="371"/>
      <c r="X621" s="371">
        <f t="shared" si="165"/>
        <v>514</v>
      </c>
      <c r="Y621" s="371">
        <v>514</v>
      </c>
      <c r="Z621" s="371">
        <v>88.7</v>
      </c>
      <c r="AA621" s="371">
        <v>189.4</v>
      </c>
      <c r="AB621" s="371"/>
      <c r="AC621" s="371">
        <f t="shared" si="166"/>
        <v>2070.1999999999998</v>
      </c>
      <c r="AE621" s="395"/>
      <c r="AF621" s="395" t="s">
        <v>4366</v>
      </c>
      <c r="AG621" s="402" t="s">
        <v>203</v>
      </c>
      <c r="AH621" s="371">
        <f t="shared" si="167"/>
        <v>2070.1999999999998</v>
      </c>
      <c r="AI621" s="368">
        <f t="shared" si="168"/>
        <v>1556.2</v>
      </c>
      <c r="AJ621" s="368">
        <f t="shared" si="169"/>
        <v>514</v>
      </c>
      <c r="AK621" s="368">
        <f t="shared" si="170"/>
        <v>2359.1000000000004</v>
      </c>
      <c r="AL621" s="368">
        <f t="shared" si="171"/>
        <v>1524.9</v>
      </c>
      <c r="AM621" s="371">
        <f t="shared" si="172"/>
        <v>834.2</v>
      </c>
      <c r="AN621" s="368">
        <f t="shared" si="173"/>
        <v>288.90000000000055</v>
      </c>
      <c r="AO621" s="368">
        <f t="shared" si="173"/>
        <v>-31.299999999999955</v>
      </c>
      <c r="AP621" s="368">
        <f t="shared" si="173"/>
        <v>320.20000000000005</v>
      </c>
      <c r="AQ621" s="360">
        <f t="shared" si="174"/>
        <v>25</v>
      </c>
      <c r="AR621" s="372">
        <f t="shared" si="163"/>
        <v>1549.9</v>
      </c>
    </row>
    <row r="622" spans="1:44" ht="31.5" x14ac:dyDescent="0.25">
      <c r="A622" s="395"/>
      <c r="B622" s="395" t="s">
        <v>4366</v>
      </c>
      <c r="C622" s="402" t="s">
        <v>204</v>
      </c>
      <c r="D622" s="362">
        <f t="shared" si="160"/>
        <v>2042.6</v>
      </c>
      <c r="E622" s="367">
        <v>2042.6</v>
      </c>
      <c r="F622" s="371">
        <v>1674.3</v>
      </c>
      <c r="G622" s="367"/>
      <c r="H622" s="371"/>
      <c r="I622" s="362">
        <f t="shared" si="161"/>
        <v>848.69999999999993</v>
      </c>
      <c r="J622" s="371">
        <v>766.4</v>
      </c>
      <c r="K622" s="371">
        <v>380.9</v>
      </c>
      <c r="L622" s="371">
        <v>47.1</v>
      </c>
      <c r="M622" s="371">
        <v>82.3</v>
      </c>
      <c r="N622" s="362">
        <f t="shared" si="162"/>
        <v>2891.2999999999997</v>
      </c>
      <c r="O622" s="345"/>
      <c r="P622" s="395"/>
      <c r="Q622" s="395" t="s">
        <v>4366</v>
      </c>
      <c r="R622" s="402" t="s">
        <v>204</v>
      </c>
      <c r="S622" s="371">
        <f t="shared" si="164"/>
        <v>1031.5</v>
      </c>
      <c r="T622" s="371">
        <v>1031.5</v>
      </c>
      <c r="U622" s="371">
        <v>757.09999999999991</v>
      </c>
      <c r="V622" s="371"/>
      <c r="W622" s="371"/>
      <c r="X622" s="371">
        <f t="shared" si="165"/>
        <v>305.59999999999997</v>
      </c>
      <c r="Y622" s="371">
        <v>305.59999999999997</v>
      </c>
      <c r="Z622" s="371">
        <v>58.800000000000004</v>
      </c>
      <c r="AA622" s="371">
        <v>23.1</v>
      </c>
      <c r="AB622" s="371"/>
      <c r="AC622" s="371">
        <f t="shared" si="166"/>
        <v>1337.1</v>
      </c>
      <c r="AE622" s="395"/>
      <c r="AF622" s="395" t="s">
        <v>4366</v>
      </c>
      <c r="AG622" s="402" t="s">
        <v>204</v>
      </c>
      <c r="AH622" s="371">
        <f t="shared" si="167"/>
        <v>1337.1</v>
      </c>
      <c r="AI622" s="368">
        <f t="shared" si="168"/>
        <v>1031.5</v>
      </c>
      <c r="AJ622" s="368">
        <f t="shared" si="169"/>
        <v>305.59999999999997</v>
      </c>
      <c r="AK622" s="368">
        <f t="shared" si="170"/>
        <v>2891.2999999999997</v>
      </c>
      <c r="AL622" s="368">
        <f t="shared" si="171"/>
        <v>2042.6</v>
      </c>
      <c r="AM622" s="371">
        <f t="shared" si="172"/>
        <v>848.69999999999993</v>
      </c>
      <c r="AN622" s="368">
        <f t="shared" si="173"/>
        <v>1554.1999999999998</v>
      </c>
      <c r="AO622" s="368">
        <f t="shared" si="173"/>
        <v>1011.0999999999999</v>
      </c>
      <c r="AP622" s="368">
        <f t="shared" si="173"/>
        <v>543.09999999999991</v>
      </c>
      <c r="AQ622" s="360">
        <f t="shared" si="174"/>
        <v>33.5</v>
      </c>
      <c r="AR622" s="372">
        <f t="shared" si="163"/>
        <v>2076.1</v>
      </c>
    </row>
    <row r="623" spans="1:44" ht="31.5" x14ac:dyDescent="0.25">
      <c r="A623" s="395"/>
      <c r="B623" s="395" t="s">
        <v>4366</v>
      </c>
      <c r="C623" s="402" t="s">
        <v>205</v>
      </c>
      <c r="D623" s="362">
        <f t="shared" si="160"/>
        <v>1147.8</v>
      </c>
      <c r="E623" s="367">
        <v>1147.8</v>
      </c>
      <c r="F623" s="371">
        <v>940.8</v>
      </c>
      <c r="G623" s="367"/>
      <c r="H623" s="371"/>
      <c r="I623" s="362">
        <f t="shared" si="161"/>
        <v>550.5</v>
      </c>
      <c r="J623" s="371">
        <v>509.3</v>
      </c>
      <c r="K623" s="371">
        <v>245.5</v>
      </c>
      <c r="L623" s="371">
        <v>83.6</v>
      </c>
      <c r="M623" s="371">
        <v>41.2</v>
      </c>
      <c r="N623" s="362">
        <f t="shared" si="162"/>
        <v>1698.3</v>
      </c>
      <c r="O623" s="345"/>
      <c r="P623" s="395"/>
      <c r="Q623" s="395" t="s">
        <v>4366</v>
      </c>
      <c r="R623" s="402" t="s">
        <v>205</v>
      </c>
      <c r="S623" s="371">
        <f t="shared" si="164"/>
        <v>1527.7</v>
      </c>
      <c r="T623" s="371">
        <v>1527.7</v>
      </c>
      <c r="U623" s="371">
        <v>1121.3</v>
      </c>
      <c r="V623" s="371"/>
      <c r="W623" s="371"/>
      <c r="X623" s="371">
        <f t="shared" si="165"/>
        <v>341.79999999999995</v>
      </c>
      <c r="Y623" s="371">
        <v>341.79999999999995</v>
      </c>
      <c r="Z623" s="371">
        <v>87</v>
      </c>
      <c r="AA623" s="371">
        <v>87.8</v>
      </c>
      <c r="AB623" s="371"/>
      <c r="AC623" s="371">
        <f t="shared" si="166"/>
        <v>1869.5</v>
      </c>
      <c r="AE623" s="395"/>
      <c r="AF623" s="395" t="s">
        <v>4366</v>
      </c>
      <c r="AG623" s="402" t="s">
        <v>205</v>
      </c>
      <c r="AH623" s="371">
        <f t="shared" si="167"/>
        <v>1869.5</v>
      </c>
      <c r="AI623" s="368">
        <f t="shared" si="168"/>
        <v>1527.7</v>
      </c>
      <c r="AJ623" s="368">
        <f t="shared" si="169"/>
        <v>341.79999999999995</v>
      </c>
      <c r="AK623" s="368">
        <f t="shared" si="170"/>
        <v>1698.3</v>
      </c>
      <c r="AL623" s="368">
        <f t="shared" si="171"/>
        <v>1147.8</v>
      </c>
      <c r="AM623" s="371">
        <f t="shared" si="172"/>
        <v>550.5</v>
      </c>
      <c r="AN623" s="368">
        <f t="shared" si="173"/>
        <v>-171.20000000000005</v>
      </c>
      <c r="AO623" s="368">
        <f t="shared" si="173"/>
        <v>-379.90000000000009</v>
      </c>
      <c r="AP623" s="368">
        <f t="shared" si="173"/>
        <v>208.70000000000005</v>
      </c>
      <c r="AQ623" s="360">
        <f t="shared" si="174"/>
        <v>18.8</v>
      </c>
      <c r="AR623" s="372">
        <f t="shared" si="163"/>
        <v>1166.5999999999999</v>
      </c>
    </row>
    <row r="624" spans="1:44" ht="31.5" x14ac:dyDescent="0.25">
      <c r="A624" s="395"/>
      <c r="B624" s="395" t="s">
        <v>4366</v>
      </c>
      <c r="C624" s="402" t="s">
        <v>206</v>
      </c>
      <c r="D624" s="362">
        <f t="shared" si="160"/>
        <v>1930.5</v>
      </c>
      <c r="E624" s="367">
        <v>1930.5</v>
      </c>
      <c r="F624" s="371">
        <v>1582.4</v>
      </c>
      <c r="G624" s="367"/>
      <c r="H624" s="371"/>
      <c r="I624" s="362">
        <f t="shared" si="161"/>
        <v>933.19999999999993</v>
      </c>
      <c r="J624" s="371">
        <v>850.9</v>
      </c>
      <c r="K624" s="371">
        <v>331.9</v>
      </c>
      <c r="L624" s="371">
        <v>188.3</v>
      </c>
      <c r="M624" s="371">
        <v>82.3</v>
      </c>
      <c r="N624" s="362">
        <f t="shared" si="162"/>
        <v>2863.7</v>
      </c>
      <c r="O624" s="345"/>
      <c r="P624" s="395"/>
      <c r="Q624" s="395" t="s">
        <v>4366</v>
      </c>
      <c r="R624" s="402" t="s">
        <v>206</v>
      </c>
      <c r="S624" s="371">
        <f t="shared" si="164"/>
        <v>1670.5</v>
      </c>
      <c r="T624" s="371">
        <v>1670.5</v>
      </c>
      <c r="U624" s="371">
        <v>1226.0999999999999</v>
      </c>
      <c r="V624" s="371"/>
      <c r="W624" s="371"/>
      <c r="X624" s="371">
        <f t="shared" si="165"/>
        <v>472.3</v>
      </c>
      <c r="Y624" s="371">
        <v>472.3</v>
      </c>
      <c r="Z624" s="371">
        <v>95.2</v>
      </c>
      <c r="AA624" s="371">
        <v>99.8</v>
      </c>
      <c r="AB624" s="371"/>
      <c r="AC624" s="371">
        <f t="shared" si="166"/>
        <v>2142.8000000000002</v>
      </c>
      <c r="AE624" s="395"/>
      <c r="AF624" s="395" t="s">
        <v>4366</v>
      </c>
      <c r="AG624" s="402" t="s">
        <v>206</v>
      </c>
      <c r="AH624" s="371">
        <f t="shared" si="167"/>
        <v>2142.8000000000002</v>
      </c>
      <c r="AI624" s="368">
        <f t="shared" si="168"/>
        <v>1670.5</v>
      </c>
      <c r="AJ624" s="368">
        <f t="shared" si="169"/>
        <v>472.3</v>
      </c>
      <c r="AK624" s="368">
        <f t="shared" si="170"/>
        <v>2863.7</v>
      </c>
      <c r="AL624" s="368">
        <f t="shared" si="171"/>
        <v>1930.5</v>
      </c>
      <c r="AM624" s="371">
        <f t="shared" si="172"/>
        <v>933.19999999999993</v>
      </c>
      <c r="AN624" s="368">
        <f t="shared" si="173"/>
        <v>720.89999999999964</v>
      </c>
      <c r="AO624" s="368">
        <f t="shared" si="173"/>
        <v>260</v>
      </c>
      <c r="AP624" s="368">
        <f t="shared" si="173"/>
        <v>460.89999999999992</v>
      </c>
      <c r="AQ624" s="360">
        <f t="shared" si="174"/>
        <v>31.6</v>
      </c>
      <c r="AR624" s="372">
        <f t="shared" si="163"/>
        <v>1962.1</v>
      </c>
    </row>
    <row r="625" spans="1:44" ht="31.5" x14ac:dyDescent="0.25">
      <c r="A625" s="395"/>
      <c r="B625" s="395" t="s">
        <v>4366</v>
      </c>
      <c r="C625" s="402" t="s">
        <v>207</v>
      </c>
      <c r="D625" s="362">
        <f t="shared" si="160"/>
        <v>2993.7</v>
      </c>
      <c r="E625" s="367">
        <v>2993.7</v>
      </c>
      <c r="F625" s="371">
        <v>2454</v>
      </c>
      <c r="G625" s="367"/>
      <c r="H625" s="371"/>
      <c r="I625" s="362">
        <f t="shared" si="161"/>
        <v>1561.6</v>
      </c>
      <c r="J625" s="371">
        <v>1438.1</v>
      </c>
      <c r="K625" s="371">
        <v>540.70000000000005</v>
      </c>
      <c r="L625" s="371">
        <v>391.9</v>
      </c>
      <c r="M625" s="371">
        <v>123.5</v>
      </c>
      <c r="N625" s="362">
        <f t="shared" si="162"/>
        <v>4555.2999999999993</v>
      </c>
      <c r="O625" s="345"/>
      <c r="P625" s="395"/>
      <c r="Q625" s="395" t="s">
        <v>4366</v>
      </c>
      <c r="R625" s="402" t="s">
        <v>207</v>
      </c>
      <c r="S625" s="371">
        <f t="shared" si="164"/>
        <v>2797.2</v>
      </c>
      <c r="T625" s="371">
        <v>2797.2</v>
      </c>
      <c r="U625" s="371">
        <v>2053.2000000000003</v>
      </c>
      <c r="V625" s="371"/>
      <c r="W625" s="371"/>
      <c r="X625" s="371">
        <f t="shared" si="165"/>
        <v>855</v>
      </c>
      <c r="Y625" s="371">
        <v>855</v>
      </c>
      <c r="Z625" s="371">
        <v>159.5</v>
      </c>
      <c r="AA625" s="371">
        <v>201.4</v>
      </c>
      <c r="AB625" s="371"/>
      <c r="AC625" s="371">
        <f t="shared" si="166"/>
        <v>3652.2</v>
      </c>
      <c r="AE625" s="395"/>
      <c r="AF625" s="395" t="s">
        <v>4366</v>
      </c>
      <c r="AG625" s="402" t="s">
        <v>207</v>
      </c>
      <c r="AH625" s="371">
        <f t="shared" si="167"/>
        <v>3652.2</v>
      </c>
      <c r="AI625" s="368">
        <f t="shared" si="168"/>
        <v>2797.2</v>
      </c>
      <c r="AJ625" s="368">
        <f t="shared" si="169"/>
        <v>855</v>
      </c>
      <c r="AK625" s="368">
        <f t="shared" si="170"/>
        <v>4555.2999999999993</v>
      </c>
      <c r="AL625" s="368">
        <f t="shared" si="171"/>
        <v>2993.7</v>
      </c>
      <c r="AM625" s="371">
        <f t="shared" si="172"/>
        <v>1561.6</v>
      </c>
      <c r="AN625" s="368">
        <f t="shared" si="173"/>
        <v>903.09999999999945</v>
      </c>
      <c r="AO625" s="368">
        <f t="shared" si="173"/>
        <v>196.5</v>
      </c>
      <c r="AP625" s="368">
        <f t="shared" si="173"/>
        <v>706.59999999999991</v>
      </c>
      <c r="AQ625" s="360">
        <f t="shared" si="174"/>
        <v>49.1</v>
      </c>
      <c r="AR625" s="372">
        <f t="shared" si="163"/>
        <v>3042.7999999999997</v>
      </c>
    </row>
    <row r="626" spans="1:44" ht="31.5" x14ac:dyDescent="0.25">
      <c r="A626" s="395"/>
      <c r="B626" s="395" t="s">
        <v>4366</v>
      </c>
      <c r="C626" s="402" t="s">
        <v>208</v>
      </c>
      <c r="D626" s="362">
        <f t="shared" si="160"/>
        <v>3315</v>
      </c>
      <c r="E626" s="367">
        <v>3315</v>
      </c>
      <c r="F626" s="371">
        <v>2717.3</v>
      </c>
      <c r="G626" s="367"/>
      <c r="H626" s="371"/>
      <c r="I626" s="362">
        <f t="shared" si="161"/>
        <v>1442.6</v>
      </c>
      <c r="J626" s="371">
        <v>1298.5999999999999</v>
      </c>
      <c r="K626" s="371">
        <v>553.29999999999995</v>
      </c>
      <c r="L626" s="371">
        <v>173.4</v>
      </c>
      <c r="M626" s="371">
        <v>144</v>
      </c>
      <c r="N626" s="362">
        <f t="shared" si="162"/>
        <v>4757.6000000000004</v>
      </c>
      <c r="O626" s="345"/>
      <c r="P626" s="395"/>
      <c r="Q626" s="395" t="s">
        <v>4366</v>
      </c>
      <c r="R626" s="402" t="s">
        <v>208</v>
      </c>
      <c r="S626" s="371">
        <f t="shared" si="164"/>
        <v>3133.5</v>
      </c>
      <c r="T626" s="371">
        <v>3133.5</v>
      </c>
      <c r="U626" s="371">
        <v>2299.7999999999997</v>
      </c>
      <c r="V626" s="371"/>
      <c r="W626" s="371"/>
      <c r="X626" s="371">
        <f t="shared" si="165"/>
        <v>729.4</v>
      </c>
      <c r="Y626" s="371">
        <v>729.4</v>
      </c>
      <c r="Z626" s="371">
        <v>178.5</v>
      </c>
      <c r="AA626" s="371">
        <v>93.6</v>
      </c>
      <c r="AB626" s="371"/>
      <c r="AC626" s="371">
        <f t="shared" si="166"/>
        <v>3862.9</v>
      </c>
      <c r="AE626" s="395"/>
      <c r="AF626" s="395" t="s">
        <v>4366</v>
      </c>
      <c r="AG626" s="402" t="s">
        <v>208</v>
      </c>
      <c r="AH626" s="371">
        <f t="shared" si="167"/>
        <v>3862.9</v>
      </c>
      <c r="AI626" s="368">
        <f t="shared" si="168"/>
        <v>3133.5</v>
      </c>
      <c r="AJ626" s="368">
        <f t="shared" si="169"/>
        <v>729.4</v>
      </c>
      <c r="AK626" s="368">
        <f t="shared" si="170"/>
        <v>4757.6000000000004</v>
      </c>
      <c r="AL626" s="368">
        <f t="shared" si="171"/>
        <v>3315</v>
      </c>
      <c r="AM626" s="371">
        <f t="shared" si="172"/>
        <v>1442.6</v>
      </c>
      <c r="AN626" s="368">
        <f t="shared" si="173"/>
        <v>894.70000000000027</v>
      </c>
      <c r="AO626" s="368">
        <f t="shared" si="173"/>
        <v>181.5</v>
      </c>
      <c r="AP626" s="368">
        <f t="shared" si="173"/>
        <v>713.19999999999993</v>
      </c>
      <c r="AQ626" s="360">
        <f t="shared" si="174"/>
        <v>54.3</v>
      </c>
      <c r="AR626" s="372">
        <f t="shared" si="163"/>
        <v>3369.3</v>
      </c>
    </row>
    <row r="627" spans="1:44" ht="31.5" x14ac:dyDescent="0.25">
      <c r="A627" s="395"/>
      <c r="B627" s="395" t="s">
        <v>4366</v>
      </c>
      <c r="C627" s="402" t="s">
        <v>209</v>
      </c>
      <c r="D627" s="362">
        <f t="shared" si="160"/>
        <v>1468.9</v>
      </c>
      <c r="E627" s="367">
        <v>1468.9</v>
      </c>
      <c r="F627" s="371">
        <v>1204</v>
      </c>
      <c r="G627" s="367"/>
      <c r="H627" s="371"/>
      <c r="I627" s="362">
        <f t="shared" si="161"/>
        <v>648.90000000000009</v>
      </c>
      <c r="J627" s="371">
        <v>587.20000000000005</v>
      </c>
      <c r="K627" s="371">
        <v>258.2</v>
      </c>
      <c r="L627" s="371">
        <v>80.7</v>
      </c>
      <c r="M627" s="371">
        <v>61.7</v>
      </c>
      <c r="N627" s="362">
        <f t="shared" si="162"/>
        <v>2117.8000000000002</v>
      </c>
      <c r="O627" s="345"/>
      <c r="P627" s="395"/>
      <c r="Q627" s="395" t="s">
        <v>4366</v>
      </c>
      <c r="R627" s="402" t="s">
        <v>209</v>
      </c>
      <c r="S627" s="371">
        <f t="shared" si="164"/>
        <v>1478.1000000000001</v>
      </c>
      <c r="T627" s="371">
        <v>1478.1000000000001</v>
      </c>
      <c r="U627" s="371">
        <v>1084.8999999999999</v>
      </c>
      <c r="V627" s="371"/>
      <c r="W627" s="371"/>
      <c r="X627" s="371">
        <f t="shared" si="165"/>
        <v>408.2</v>
      </c>
      <c r="Y627" s="371">
        <v>408.2</v>
      </c>
      <c r="Z627" s="371">
        <v>84.2</v>
      </c>
      <c r="AA627" s="371">
        <v>111.8</v>
      </c>
      <c r="AB627" s="371"/>
      <c r="AC627" s="371">
        <f t="shared" si="166"/>
        <v>1886.3000000000002</v>
      </c>
      <c r="AE627" s="395"/>
      <c r="AF627" s="395" t="s">
        <v>4366</v>
      </c>
      <c r="AG627" s="402" t="s">
        <v>209</v>
      </c>
      <c r="AH627" s="371">
        <f t="shared" si="167"/>
        <v>1886.3000000000002</v>
      </c>
      <c r="AI627" s="368">
        <f t="shared" si="168"/>
        <v>1478.1000000000001</v>
      </c>
      <c r="AJ627" s="368">
        <f t="shared" si="169"/>
        <v>408.2</v>
      </c>
      <c r="AK627" s="368">
        <f t="shared" si="170"/>
        <v>2117.8000000000002</v>
      </c>
      <c r="AL627" s="368">
        <f t="shared" si="171"/>
        <v>1468.9</v>
      </c>
      <c r="AM627" s="371">
        <f t="shared" si="172"/>
        <v>648.90000000000009</v>
      </c>
      <c r="AN627" s="368">
        <f t="shared" si="173"/>
        <v>231.5</v>
      </c>
      <c r="AO627" s="368">
        <f t="shared" si="173"/>
        <v>-9.2000000000000455</v>
      </c>
      <c r="AP627" s="368">
        <f t="shared" si="173"/>
        <v>240.7000000000001</v>
      </c>
      <c r="AQ627" s="360">
        <f t="shared" si="174"/>
        <v>24.1</v>
      </c>
      <c r="AR627" s="372">
        <f t="shared" si="163"/>
        <v>1493</v>
      </c>
    </row>
    <row r="628" spans="1:44" ht="31.5" x14ac:dyDescent="0.25">
      <c r="A628" s="395"/>
      <c r="B628" s="395" t="s">
        <v>4366</v>
      </c>
      <c r="C628" s="402" t="s">
        <v>210</v>
      </c>
      <c r="D628" s="362">
        <f t="shared" si="160"/>
        <v>1119.5999999999999</v>
      </c>
      <c r="E628" s="367">
        <v>1119.5999999999999</v>
      </c>
      <c r="F628" s="371">
        <v>917.8</v>
      </c>
      <c r="G628" s="367"/>
      <c r="H628" s="371"/>
      <c r="I628" s="362">
        <f t="shared" si="161"/>
        <v>642.60000000000014</v>
      </c>
      <c r="J628" s="371">
        <v>601.40000000000009</v>
      </c>
      <c r="K628" s="371">
        <v>233.4</v>
      </c>
      <c r="L628" s="371">
        <v>190.4</v>
      </c>
      <c r="M628" s="371">
        <v>41.2</v>
      </c>
      <c r="N628" s="362">
        <f t="shared" si="162"/>
        <v>1762.2</v>
      </c>
      <c r="O628" s="345"/>
      <c r="P628" s="395"/>
      <c r="Q628" s="395" t="s">
        <v>4366</v>
      </c>
      <c r="R628" s="402" t="s">
        <v>210</v>
      </c>
      <c r="S628" s="371">
        <f t="shared" si="164"/>
        <v>1534.7</v>
      </c>
      <c r="T628" s="371">
        <v>1534.7</v>
      </c>
      <c r="U628" s="371">
        <v>1126.3999999999999</v>
      </c>
      <c r="V628" s="371"/>
      <c r="W628" s="371"/>
      <c r="X628" s="371">
        <f t="shared" si="165"/>
        <v>302.39999999999998</v>
      </c>
      <c r="Y628" s="371">
        <v>302.39999999999998</v>
      </c>
      <c r="Z628" s="371">
        <v>87.5</v>
      </c>
      <c r="AA628" s="371">
        <v>70.8</v>
      </c>
      <c r="AB628" s="371"/>
      <c r="AC628" s="371">
        <f t="shared" si="166"/>
        <v>1837.1</v>
      </c>
      <c r="AE628" s="395"/>
      <c r="AF628" s="395" t="s">
        <v>4366</v>
      </c>
      <c r="AG628" s="402" t="s">
        <v>210</v>
      </c>
      <c r="AH628" s="371">
        <f t="shared" si="167"/>
        <v>1837.1</v>
      </c>
      <c r="AI628" s="368">
        <f t="shared" si="168"/>
        <v>1534.7</v>
      </c>
      <c r="AJ628" s="368">
        <f t="shared" si="169"/>
        <v>302.39999999999998</v>
      </c>
      <c r="AK628" s="368">
        <f t="shared" si="170"/>
        <v>1762.2</v>
      </c>
      <c r="AL628" s="368">
        <f t="shared" si="171"/>
        <v>1119.5999999999999</v>
      </c>
      <c r="AM628" s="371">
        <f t="shared" si="172"/>
        <v>642.60000000000014</v>
      </c>
      <c r="AN628" s="368">
        <f t="shared" si="173"/>
        <v>-74.899999999999864</v>
      </c>
      <c r="AO628" s="368">
        <f t="shared" si="173"/>
        <v>-415.10000000000014</v>
      </c>
      <c r="AP628" s="368">
        <f t="shared" si="173"/>
        <v>340.20000000000016</v>
      </c>
      <c r="AQ628" s="360">
        <f t="shared" si="174"/>
        <v>18.399999999999999</v>
      </c>
      <c r="AR628" s="372">
        <f t="shared" si="163"/>
        <v>1138</v>
      </c>
    </row>
    <row r="629" spans="1:44" ht="31.5" x14ac:dyDescent="0.25">
      <c r="A629" s="395"/>
      <c r="B629" s="395" t="s">
        <v>4366</v>
      </c>
      <c r="C629" s="402" t="s">
        <v>211</v>
      </c>
      <c r="D629" s="362">
        <f t="shared" si="160"/>
        <v>15427.2</v>
      </c>
      <c r="E629" s="367">
        <v>15427.2</v>
      </c>
      <c r="F629" s="371">
        <v>12645.6</v>
      </c>
      <c r="G629" s="367"/>
      <c r="H629" s="371"/>
      <c r="I629" s="362">
        <f t="shared" si="161"/>
        <v>7094</v>
      </c>
      <c r="J629" s="371">
        <v>6415</v>
      </c>
      <c r="K629" s="371">
        <v>2520.9</v>
      </c>
      <c r="L629" s="371">
        <v>1199.4000000000001</v>
      </c>
      <c r="M629" s="371">
        <v>679</v>
      </c>
      <c r="N629" s="362">
        <f t="shared" si="162"/>
        <v>22521.200000000001</v>
      </c>
      <c r="O629" s="345"/>
      <c r="P629" s="395"/>
      <c r="Q629" s="395" t="s">
        <v>4366</v>
      </c>
      <c r="R629" s="402" t="s">
        <v>211</v>
      </c>
      <c r="S629" s="371">
        <f t="shared" si="164"/>
        <v>12977.8</v>
      </c>
      <c r="T629" s="371">
        <v>12977.8</v>
      </c>
      <c r="U629" s="371">
        <v>9525</v>
      </c>
      <c r="V629" s="371"/>
      <c r="W629" s="371"/>
      <c r="X629" s="371">
        <f t="shared" si="165"/>
        <v>3753.1000000000004</v>
      </c>
      <c r="Y629" s="371">
        <v>3753.1000000000004</v>
      </c>
      <c r="Z629" s="371">
        <v>739.5</v>
      </c>
      <c r="AA629" s="371">
        <v>941.6</v>
      </c>
      <c r="AB629" s="371"/>
      <c r="AC629" s="371">
        <f t="shared" si="166"/>
        <v>16730.900000000001</v>
      </c>
      <c r="AE629" s="395"/>
      <c r="AF629" s="395" t="s">
        <v>4366</v>
      </c>
      <c r="AG629" s="402" t="s">
        <v>211</v>
      </c>
      <c r="AH629" s="371">
        <f t="shared" si="167"/>
        <v>16730.900000000001</v>
      </c>
      <c r="AI629" s="368">
        <f t="shared" si="168"/>
        <v>12977.8</v>
      </c>
      <c r="AJ629" s="368">
        <f t="shared" si="169"/>
        <v>3753.1000000000004</v>
      </c>
      <c r="AK629" s="368">
        <f t="shared" si="170"/>
        <v>22521.200000000001</v>
      </c>
      <c r="AL629" s="368">
        <f t="shared" si="171"/>
        <v>15427.2</v>
      </c>
      <c r="AM629" s="371">
        <f t="shared" si="172"/>
        <v>7094</v>
      </c>
      <c r="AN629" s="368">
        <f t="shared" si="173"/>
        <v>5790.2999999999993</v>
      </c>
      <c r="AO629" s="368">
        <f t="shared" si="173"/>
        <v>2449.4000000000015</v>
      </c>
      <c r="AP629" s="368">
        <f t="shared" si="173"/>
        <v>3340.8999999999996</v>
      </c>
      <c r="AQ629" s="360">
        <f t="shared" si="174"/>
        <v>252.9</v>
      </c>
      <c r="AR629" s="372">
        <f t="shared" si="163"/>
        <v>15680.1</v>
      </c>
    </row>
    <row r="630" spans="1:44" ht="31.5" x14ac:dyDescent="0.25">
      <c r="A630" s="395"/>
      <c r="B630" s="395" t="s">
        <v>4366</v>
      </c>
      <c r="C630" s="402" t="s">
        <v>1489</v>
      </c>
      <c r="D630" s="362">
        <f t="shared" si="160"/>
        <v>1204.0999999999999</v>
      </c>
      <c r="E630" s="367">
        <v>1204.0999999999999</v>
      </c>
      <c r="F630" s="371">
        <v>987</v>
      </c>
      <c r="G630" s="367"/>
      <c r="H630" s="371"/>
      <c r="I630" s="362">
        <f t="shared" si="161"/>
        <v>645.90000000000009</v>
      </c>
      <c r="J630" s="371">
        <v>604.70000000000005</v>
      </c>
      <c r="K630" s="371">
        <v>270</v>
      </c>
      <c r="L630" s="371">
        <v>149.80000000000001</v>
      </c>
      <c r="M630" s="371">
        <v>41.2</v>
      </c>
      <c r="N630" s="362">
        <f t="shared" si="162"/>
        <v>1850</v>
      </c>
      <c r="O630" s="345"/>
      <c r="P630" s="395"/>
      <c r="Q630" s="395" t="s">
        <v>4366</v>
      </c>
      <c r="R630" s="402" t="s">
        <v>1489</v>
      </c>
      <c r="S630" s="371">
        <f t="shared" si="164"/>
        <v>1754.9</v>
      </c>
      <c r="T630" s="371">
        <v>1754.9</v>
      </c>
      <c r="U630" s="371">
        <v>1288</v>
      </c>
      <c r="V630" s="371"/>
      <c r="W630" s="371"/>
      <c r="X630" s="371">
        <f t="shared" si="165"/>
        <v>528.5</v>
      </c>
      <c r="Y630" s="371">
        <v>528.5</v>
      </c>
      <c r="Z630" s="371">
        <v>100</v>
      </c>
      <c r="AA630" s="371">
        <v>117.8</v>
      </c>
      <c r="AB630" s="371"/>
      <c r="AC630" s="371">
        <f t="shared" si="166"/>
        <v>2283.4</v>
      </c>
      <c r="AE630" s="395"/>
      <c r="AF630" s="395" t="s">
        <v>4366</v>
      </c>
      <c r="AG630" s="402" t="s">
        <v>1489</v>
      </c>
      <c r="AH630" s="371">
        <f t="shared" si="167"/>
        <v>2283.4</v>
      </c>
      <c r="AI630" s="368">
        <f t="shared" si="168"/>
        <v>1754.9</v>
      </c>
      <c r="AJ630" s="368">
        <f t="shared" si="169"/>
        <v>528.5</v>
      </c>
      <c r="AK630" s="368">
        <f t="shared" si="170"/>
        <v>1850</v>
      </c>
      <c r="AL630" s="368">
        <f t="shared" si="171"/>
        <v>1204.0999999999999</v>
      </c>
      <c r="AM630" s="371">
        <f t="shared" si="172"/>
        <v>645.90000000000009</v>
      </c>
      <c r="AN630" s="368">
        <f t="shared" si="173"/>
        <v>-433.40000000000009</v>
      </c>
      <c r="AO630" s="368">
        <f t="shared" si="173"/>
        <v>-550.80000000000018</v>
      </c>
      <c r="AP630" s="368">
        <f t="shared" si="173"/>
        <v>117.40000000000009</v>
      </c>
      <c r="AQ630" s="360">
        <f t="shared" si="174"/>
        <v>19.7</v>
      </c>
      <c r="AR630" s="372">
        <f t="shared" si="163"/>
        <v>1223.8</v>
      </c>
    </row>
    <row r="631" spans="1:44" ht="31.5" x14ac:dyDescent="0.25">
      <c r="A631" s="395"/>
      <c r="B631" s="395" t="s">
        <v>4366</v>
      </c>
      <c r="C631" s="402" t="s">
        <v>1490</v>
      </c>
      <c r="D631" s="362">
        <f t="shared" si="160"/>
        <v>4462.6000000000004</v>
      </c>
      <c r="E631" s="367">
        <v>4462.6000000000004</v>
      </c>
      <c r="F631" s="371">
        <v>3658</v>
      </c>
      <c r="G631" s="367"/>
      <c r="H631" s="371"/>
      <c r="I631" s="362">
        <f t="shared" si="161"/>
        <v>1984.7</v>
      </c>
      <c r="J631" s="371">
        <v>1799.5</v>
      </c>
      <c r="K631" s="371">
        <v>798.9</v>
      </c>
      <c r="L631" s="371">
        <v>237.7</v>
      </c>
      <c r="M631" s="371">
        <v>185.2</v>
      </c>
      <c r="N631" s="362">
        <f t="shared" si="162"/>
        <v>6447.3</v>
      </c>
      <c r="O631" s="345"/>
      <c r="P631" s="395"/>
      <c r="Q631" s="395" t="s">
        <v>4366</v>
      </c>
      <c r="R631" s="402" t="s">
        <v>1490</v>
      </c>
      <c r="S631" s="371">
        <f t="shared" si="164"/>
        <v>3635.9</v>
      </c>
      <c r="T631" s="371">
        <v>3635.9</v>
      </c>
      <c r="U631" s="371">
        <v>2668.5</v>
      </c>
      <c r="V631" s="371"/>
      <c r="W631" s="371"/>
      <c r="X631" s="371">
        <f t="shared" si="165"/>
        <v>866.3</v>
      </c>
      <c r="Y631" s="371">
        <v>866.3</v>
      </c>
      <c r="Z631" s="371">
        <v>207.20000000000002</v>
      </c>
      <c r="AA631" s="371">
        <v>190.7</v>
      </c>
      <c r="AB631" s="371"/>
      <c r="AC631" s="371">
        <f t="shared" si="166"/>
        <v>4502.2</v>
      </c>
      <c r="AE631" s="395"/>
      <c r="AF631" s="395" t="s">
        <v>4366</v>
      </c>
      <c r="AG631" s="402" t="s">
        <v>1490</v>
      </c>
      <c r="AH631" s="371">
        <f t="shared" si="167"/>
        <v>4502.2</v>
      </c>
      <c r="AI631" s="368">
        <f t="shared" si="168"/>
        <v>3635.9</v>
      </c>
      <c r="AJ631" s="368">
        <f t="shared" si="169"/>
        <v>866.3</v>
      </c>
      <c r="AK631" s="368">
        <f t="shared" si="170"/>
        <v>6447.3</v>
      </c>
      <c r="AL631" s="368">
        <f t="shared" si="171"/>
        <v>4462.6000000000004</v>
      </c>
      <c r="AM631" s="371">
        <f t="shared" si="172"/>
        <v>1984.7</v>
      </c>
      <c r="AN631" s="368">
        <f t="shared" si="173"/>
        <v>1945.1000000000004</v>
      </c>
      <c r="AO631" s="368">
        <f t="shared" si="173"/>
        <v>826.70000000000027</v>
      </c>
      <c r="AP631" s="368">
        <f t="shared" si="173"/>
        <v>1118.4000000000001</v>
      </c>
      <c r="AQ631" s="360">
        <f t="shared" si="174"/>
        <v>73.2</v>
      </c>
      <c r="AR631" s="372">
        <f t="shared" si="163"/>
        <v>4535.8</v>
      </c>
    </row>
    <row r="632" spans="1:44" ht="31.5" x14ac:dyDescent="0.25">
      <c r="A632" s="395"/>
      <c r="B632" s="395" t="s">
        <v>4366</v>
      </c>
      <c r="C632" s="402" t="s">
        <v>1491</v>
      </c>
      <c r="D632" s="362">
        <f t="shared" si="160"/>
        <v>1986.5</v>
      </c>
      <c r="E632" s="367">
        <v>1986.5</v>
      </c>
      <c r="F632" s="371">
        <v>1628.3</v>
      </c>
      <c r="G632" s="367"/>
      <c r="H632" s="371"/>
      <c r="I632" s="362">
        <f t="shared" si="161"/>
        <v>1382.2</v>
      </c>
      <c r="J632" s="371">
        <v>819.90000000000009</v>
      </c>
      <c r="K632" s="371">
        <v>356.4</v>
      </c>
      <c r="L632" s="371">
        <v>89.9</v>
      </c>
      <c r="M632" s="371">
        <v>562.29999999999995</v>
      </c>
      <c r="N632" s="362">
        <f t="shared" si="162"/>
        <v>3368.7</v>
      </c>
      <c r="O632" s="345"/>
      <c r="P632" s="395"/>
      <c r="Q632" s="395" t="s">
        <v>4366</v>
      </c>
      <c r="R632" s="402" t="s">
        <v>1491</v>
      </c>
      <c r="S632" s="371">
        <f t="shared" si="164"/>
        <v>1595.8</v>
      </c>
      <c r="T632" s="371">
        <v>1595.8</v>
      </c>
      <c r="U632" s="371">
        <v>1171.2</v>
      </c>
      <c r="V632" s="371"/>
      <c r="W632" s="371"/>
      <c r="X632" s="371">
        <f t="shared" si="165"/>
        <v>417</v>
      </c>
      <c r="Y632" s="371">
        <v>417</v>
      </c>
      <c r="Z632" s="371">
        <v>91</v>
      </c>
      <c r="AA632" s="371">
        <v>88.7</v>
      </c>
      <c r="AB632" s="371"/>
      <c r="AC632" s="371">
        <f t="shared" si="166"/>
        <v>2012.8</v>
      </c>
      <c r="AE632" s="395"/>
      <c r="AF632" s="395" t="s">
        <v>4366</v>
      </c>
      <c r="AG632" s="402" t="s">
        <v>1491</v>
      </c>
      <c r="AH632" s="371">
        <f t="shared" si="167"/>
        <v>2012.8</v>
      </c>
      <c r="AI632" s="368">
        <f t="shared" si="168"/>
        <v>1595.8</v>
      </c>
      <c r="AJ632" s="368">
        <f t="shared" si="169"/>
        <v>417</v>
      </c>
      <c r="AK632" s="368">
        <f t="shared" si="170"/>
        <v>3368.7</v>
      </c>
      <c r="AL632" s="368">
        <f t="shared" si="171"/>
        <v>1986.5</v>
      </c>
      <c r="AM632" s="371">
        <f t="shared" si="172"/>
        <v>1382.2</v>
      </c>
      <c r="AN632" s="368">
        <f t="shared" si="173"/>
        <v>1355.8999999999999</v>
      </c>
      <c r="AO632" s="368">
        <f t="shared" si="173"/>
        <v>390.70000000000005</v>
      </c>
      <c r="AP632" s="368">
        <f t="shared" si="173"/>
        <v>965.2</v>
      </c>
      <c r="AQ632" s="360">
        <f t="shared" si="174"/>
        <v>32.6</v>
      </c>
      <c r="AR632" s="372">
        <f t="shared" si="163"/>
        <v>2019.1</v>
      </c>
    </row>
    <row r="633" spans="1:44" ht="31.5" x14ac:dyDescent="0.25">
      <c r="A633" s="395"/>
      <c r="B633" s="395" t="s">
        <v>4366</v>
      </c>
      <c r="C633" s="402" t="s">
        <v>1492</v>
      </c>
      <c r="D633" s="362">
        <f t="shared" si="160"/>
        <v>1495.8</v>
      </c>
      <c r="E633" s="367">
        <v>1495.8</v>
      </c>
      <c r="F633" s="371">
        <v>1226.0999999999999</v>
      </c>
      <c r="G633" s="367"/>
      <c r="H633" s="371"/>
      <c r="I633" s="362">
        <f t="shared" si="161"/>
        <v>664.59999999999991</v>
      </c>
      <c r="J633" s="371">
        <v>648.69999999999993</v>
      </c>
      <c r="K633" s="371">
        <v>260.2</v>
      </c>
      <c r="L633" s="371">
        <v>48.5</v>
      </c>
      <c r="M633" s="371">
        <v>15.9</v>
      </c>
      <c r="N633" s="362">
        <f t="shared" si="162"/>
        <v>2160.3999999999996</v>
      </c>
      <c r="O633" s="345"/>
      <c r="P633" s="395"/>
      <c r="Q633" s="395" t="s">
        <v>4366</v>
      </c>
      <c r="R633" s="402" t="s">
        <v>1492</v>
      </c>
      <c r="S633" s="371">
        <f t="shared" si="164"/>
        <v>1507</v>
      </c>
      <c r="T633" s="371">
        <v>1507</v>
      </c>
      <c r="U633" s="371">
        <v>1106.0999999999999</v>
      </c>
      <c r="V633" s="371"/>
      <c r="W633" s="371"/>
      <c r="X633" s="371">
        <f t="shared" si="165"/>
        <v>154.19999999999999</v>
      </c>
      <c r="Y633" s="371">
        <v>154.19999999999999</v>
      </c>
      <c r="Z633" s="371">
        <v>85.9</v>
      </c>
      <c r="AA633" s="371">
        <v>33.6</v>
      </c>
      <c r="AB633" s="371"/>
      <c r="AC633" s="371">
        <f t="shared" si="166"/>
        <v>1661.2</v>
      </c>
      <c r="AE633" s="395"/>
      <c r="AF633" s="395" t="s">
        <v>4366</v>
      </c>
      <c r="AG633" s="402" t="s">
        <v>1492</v>
      </c>
      <c r="AH633" s="371">
        <f t="shared" si="167"/>
        <v>1661.2</v>
      </c>
      <c r="AI633" s="368">
        <f t="shared" si="168"/>
        <v>1507</v>
      </c>
      <c r="AJ633" s="368">
        <f t="shared" si="169"/>
        <v>154.19999999999999</v>
      </c>
      <c r="AK633" s="368">
        <f t="shared" si="170"/>
        <v>2160.3999999999996</v>
      </c>
      <c r="AL633" s="368">
        <f t="shared" si="171"/>
        <v>1495.8</v>
      </c>
      <c r="AM633" s="371">
        <f t="shared" si="172"/>
        <v>664.59999999999991</v>
      </c>
      <c r="AN633" s="368">
        <f t="shared" si="173"/>
        <v>499.19999999999959</v>
      </c>
      <c r="AO633" s="368">
        <f t="shared" si="173"/>
        <v>-11.200000000000045</v>
      </c>
      <c r="AP633" s="368">
        <f t="shared" si="173"/>
        <v>510.39999999999992</v>
      </c>
      <c r="AQ633" s="360">
        <f t="shared" si="174"/>
        <v>24.5</v>
      </c>
      <c r="AR633" s="372">
        <f t="shared" si="163"/>
        <v>1520.3</v>
      </c>
    </row>
    <row r="634" spans="1:44" ht="31.5" x14ac:dyDescent="0.25">
      <c r="A634" s="395"/>
      <c r="B634" s="395" t="s">
        <v>4366</v>
      </c>
      <c r="C634" s="402" t="s">
        <v>1493</v>
      </c>
      <c r="D634" s="362">
        <f t="shared" si="160"/>
        <v>2260</v>
      </c>
      <c r="E634" s="367">
        <v>2260</v>
      </c>
      <c r="F634" s="371">
        <v>1852.6</v>
      </c>
      <c r="G634" s="367"/>
      <c r="H634" s="371"/>
      <c r="I634" s="362">
        <f t="shared" si="161"/>
        <v>1100.1000000000001</v>
      </c>
      <c r="J634" s="371">
        <v>1033.7</v>
      </c>
      <c r="K634" s="371">
        <v>394.2</v>
      </c>
      <c r="L634" s="371">
        <v>191.6</v>
      </c>
      <c r="M634" s="371">
        <v>66.400000000000006</v>
      </c>
      <c r="N634" s="362">
        <f t="shared" si="162"/>
        <v>3360.1000000000004</v>
      </c>
      <c r="O634" s="345"/>
      <c r="P634" s="395"/>
      <c r="Q634" s="395" t="s">
        <v>4366</v>
      </c>
      <c r="R634" s="402" t="s">
        <v>1493</v>
      </c>
      <c r="S634" s="371">
        <f t="shared" si="164"/>
        <v>1755.8</v>
      </c>
      <c r="T634" s="371">
        <v>1755.8</v>
      </c>
      <c r="U634" s="371">
        <v>1288.7</v>
      </c>
      <c r="V634" s="371"/>
      <c r="W634" s="371"/>
      <c r="X634" s="371">
        <f t="shared" si="165"/>
        <v>189.7</v>
      </c>
      <c r="Y634" s="371">
        <v>189.7</v>
      </c>
      <c r="Z634" s="371">
        <v>100.10000000000001</v>
      </c>
      <c r="AA634" s="371">
        <v>79.099999999999994</v>
      </c>
      <c r="AB634" s="371"/>
      <c r="AC634" s="371">
        <f t="shared" si="166"/>
        <v>1945.5</v>
      </c>
      <c r="AE634" s="395"/>
      <c r="AF634" s="395" t="s">
        <v>4366</v>
      </c>
      <c r="AG634" s="402" t="s">
        <v>1493</v>
      </c>
      <c r="AH634" s="371">
        <f t="shared" si="167"/>
        <v>1945.5</v>
      </c>
      <c r="AI634" s="368">
        <f t="shared" si="168"/>
        <v>1755.8</v>
      </c>
      <c r="AJ634" s="368">
        <f t="shared" si="169"/>
        <v>189.7</v>
      </c>
      <c r="AK634" s="368">
        <f t="shared" si="170"/>
        <v>3360.1000000000004</v>
      </c>
      <c r="AL634" s="368">
        <f t="shared" si="171"/>
        <v>2260</v>
      </c>
      <c r="AM634" s="371">
        <f t="shared" si="172"/>
        <v>1100.1000000000001</v>
      </c>
      <c r="AN634" s="368">
        <f t="shared" si="173"/>
        <v>1414.6000000000004</v>
      </c>
      <c r="AO634" s="368">
        <f t="shared" si="173"/>
        <v>504.20000000000005</v>
      </c>
      <c r="AP634" s="368">
        <f t="shared" si="173"/>
        <v>910.40000000000009</v>
      </c>
      <c r="AQ634" s="360">
        <f t="shared" si="174"/>
        <v>37.1</v>
      </c>
      <c r="AR634" s="372">
        <f t="shared" si="163"/>
        <v>2297.1</v>
      </c>
    </row>
    <row r="635" spans="1:44" ht="31.5" x14ac:dyDescent="0.25">
      <c r="A635" s="395"/>
      <c r="B635" s="395" t="s">
        <v>4366</v>
      </c>
      <c r="C635" s="402" t="s">
        <v>1494</v>
      </c>
      <c r="D635" s="362">
        <f t="shared" si="160"/>
        <v>1911.3</v>
      </c>
      <c r="E635" s="367">
        <v>1911.3</v>
      </c>
      <c r="F635" s="371">
        <v>1566.7</v>
      </c>
      <c r="G635" s="367"/>
      <c r="H635" s="371"/>
      <c r="I635" s="362">
        <f t="shared" si="161"/>
        <v>899.19999999999993</v>
      </c>
      <c r="J635" s="371">
        <v>848.59999999999991</v>
      </c>
      <c r="K635" s="371">
        <v>333.3</v>
      </c>
      <c r="L635" s="371">
        <v>104</v>
      </c>
      <c r="M635" s="371">
        <v>50.6</v>
      </c>
      <c r="N635" s="362">
        <f t="shared" si="162"/>
        <v>2810.5</v>
      </c>
      <c r="O635" s="345"/>
      <c r="P635" s="395"/>
      <c r="Q635" s="395" t="s">
        <v>4366</v>
      </c>
      <c r="R635" s="402" t="s">
        <v>1494</v>
      </c>
      <c r="S635" s="371">
        <f t="shared" si="164"/>
        <v>1494.1999999999998</v>
      </c>
      <c r="T635" s="371">
        <v>1494.1999999999998</v>
      </c>
      <c r="U635" s="371">
        <v>1096.8000000000002</v>
      </c>
      <c r="V635" s="371"/>
      <c r="W635" s="371"/>
      <c r="X635" s="371">
        <f t="shared" si="165"/>
        <v>170.60000000000002</v>
      </c>
      <c r="Y635" s="371">
        <v>170.60000000000002</v>
      </c>
      <c r="Z635" s="371">
        <v>85.2</v>
      </c>
      <c r="AA635" s="371">
        <v>75</v>
      </c>
      <c r="AB635" s="371"/>
      <c r="AC635" s="371">
        <f t="shared" si="166"/>
        <v>1664.7999999999997</v>
      </c>
      <c r="AE635" s="395"/>
      <c r="AF635" s="395" t="s">
        <v>4366</v>
      </c>
      <c r="AG635" s="402" t="s">
        <v>1494</v>
      </c>
      <c r="AH635" s="371">
        <f t="shared" si="167"/>
        <v>1664.7999999999997</v>
      </c>
      <c r="AI635" s="368">
        <f t="shared" si="168"/>
        <v>1494.1999999999998</v>
      </c>
      <c r="AJ635" s="368">
        <f t="shared" si="169"/>
        <v>170.60000000000002</v>
      </c>
      <c r="AK635" s="368">
        <f t="shared" si="170"/>
        <v>2810.5</v>
      </c>
      <c r="AL635" s="368">
        <f t="shared" si="171"/>
        <v>1911.3</v>
      </c>
      <c r="AM635" s="371">
        <f t="shared" si="172"/>
        <v>899.19999999999993</v>
      </c>
      <c r="AN635" s="368">
        <f t="shared" si="173"/>
        <v>1145.7000000000003</v>
      </c>
      <c r="AO635" s="368">
        <f t="shared" si="173"/>
        <v>417.10000000000014</v>
      </c>
      <c r="AP635" s="368">
        <f t="shared" si="173"/>
        <v>728.59999999999991</v>
      </c>
      <c r="AQ635" s="360">
        <f t="shared" si="174"/>
        <v>31.3</v>
      </c>
      <c r="AR635" s="372">
        <f t="shared" si="163"/>
        <v>1942.6</v>
      </c>
    </row>
    <row r="636" spans="1:44" ht="31.5" x14ac:dyDescent="0.25">
      <c r="A636" s="395"/>
      <c r="B636" s="395" t="s">
        <v>4366</v>
      </c>
      <c r="C636" s="402" t="s">
        <v>1495</v>
      </c>
      <c r="D636" s="362">
        <f t="shared" ref="D636:D699" si="175">E636+H636</f>
        <v>2102.9</v>
      </c>
      <c r="E636" s="367">
        <v>2102.9</v>
      </c>
      <c r="F636" s="371">
        <v>1723.7</v>
      </c>
      <c r="G636" s="367"/>
      <c r="H636" s="371"/>
      <c r="I636" s="362">
        <f t="shared" ref="I636:I699" si="176">J636+M636</f>
        <v>939.30000000000007</v>
      </c>
      <c r="J636" s="371">
        <v>888.7</v>
      </c>
      <c r="K636" s="371">
        <v>366.8</v>
      </c>
      <c r="L636" s="371">
        <v>141.30000000000001</v>
      </c>
      <c r="M636" s="371">
        <v>50.6</v>
      </c>
      <c r="N636" s="362">
        <f t="shared" ref="N636:N704" si="177">D636+I636</f>
        <v>3042.2000000000003</v>
      </c>
      <c r="O636" s="345"/>
      <c r="P636" s="395"/>
      <c r="Q636" s="395" t="s">
        <v>4366</v>
      </c>
      <c r="R636" s="402" t="s">
        <v>1495</v>
      </c>
      <c r="S636" s="371">
        <f t="shared" si="164"/>
        <v>1686.8</v>
      </c>
      <c r="T636" s="371">
        <v>1686.8</v>
      </c>
      <c r="U636" s="371">
        <v>1238.0999999999999</v>
      </c>
      <c r="V636" s="371"/>
      <c r="W636" s="371"/>
      <c r="X636" s="371">
        <f t="shared" si="165"/>
        <v>212.70000000000002</v>
      </c>
      <c r="Y636" s="371">
        <v>212.70000000000002</v>
      </c>
      <c r="Z636" s="371">
        <v>96.100000000000009</v>
      </c>
      <c r="AA636" s="371">
        <v>76</v>
      </c>
      <c r="AB636" s="371"/>
      <c r="AC636" s="371">
        <f t="shared" si="166"/>
        <v>1899.5</v>
      </c>
      <c r="AE636" s="395"/>
      <c r="AF636" s="395" t="s">
        <v>4366</v>
      </c>
      <c r="AG636" s="402" t="s">
        <v>1495</v>
      </c>
      <c r="AH636" s="371">
        <f t="shared" si="167"/>
        <v>1899.5</v>
      </c>
      <c r="AI636" s="368">
        <f t="shared" si="168"/>
        <v>1686.8</v>
      </c>
      <c r="AJ636" s="368">
        <f t="shared" si="169"/>
        <v>212.70000000000002</v>
      </c>
      <c r="AK636" s="368">
        <f t="shared" si="170"/>
        <v>3042.2000000000003</v>
      </c>
      <c r="AL636" s="368">
        <f t="shared" si="171"/>
        <v>2102.9</v>
      </c>
      <c r="AM636" s="371">
        <f t="shared" si="172"/>
        <v>939.30000000000007</v>
      </c>
      <c r="AN636" s="368">
        <f t="shared" si="173"/>
        <v>1142.7000000000003</v>
      </c>
      <c r="AO636" s="368">
        <f t="shared" si="173"/>
        <v>416.10000000000014</v>
      </c>
      <c r="AP636" s="368">
        <f t="shared" si="173"/>
        <v>726.6</v>
      </c>
      <c r="AQ636" s="360">
        <f t="shared" si="174"/>
        <v>34.5</v>
      </c>
      <c r="AR636" s="372">
        <f t="shared" si="163"/>
        <v>2137.4</v>
      </c>
    </row>
    <row r="637" spans="1:44" ht="31.5" x14ac:dyDescent="0.25">
      <c r="A637" s="395"/>
      <c r="B637" s="395" t="s">
        <v>4366</v>
      </c>
      <c r="C637" s="402" t="s">
        <v>1496</v>
      </c>
      <c r="D637" s="362">
        <f t="shared" si="175"/>
        <v>2245.9</v>
      </c>
      <c r="E637" s="367">
        <v>2245.9</v>
      </c>
      <c r="F637" s="371">
        <v>1840.9</v>
      </c>
      <c r="G637" s="367"/>
      <c r="H637" s="371"/>
      <c r="I637" s="362">
        <f t="shared" si="176"/>
        <v>1052.7</v>
      </c>
      <c r="J637" s="371">
        <v>919.2</v>
      </c>
      <c r="K637" s="371">
        <v>392.1</v>
      </c>
      <c r="L637" s="371">
        <v>346.4</v>
      </c>
      <c r="M637" s="371">
        <v>133.5</v>
      </c>
      <c r="N637" s="362">
        <f t="shared" si="177"/>
        <v>3298.6000000000004</v>
      </c>
      <c r="O637" s="345"/>
      <c r="P637" s="395"/>
      <c r="Q637" s="395" t="s">
        <v>4366</v>
      </c>
      <c r="R637" s="402" t="s">
        <v>1496</v>
      </c>
      <c r="S637" s="371">
        <f t="shared" si="164"/>
        <v>2093.8000000000002</v>
      </c>
      <c r="T637" s="371">
        <v>2093.8000000000002</v>
      </c>
      <c r="U637" s="371">
        <v>1536.8000000000002</v>
      </c>
      <c r="V637" s="371"/>
      <c r="W637" s="371"/>
      <c r="X637" s="371">
        <f t="shared" si="165"/>
        <v>214.4</v>
      </c>
      <c r="Y637" s="371">
        <v>214.4</v>
      </c>
      <c r="Z637" s="371">
        <v>119.30000000000001</v>
      </c>
      <c r="AA637" s="371">
        <v>208.5</v>
      </c>
      <c r="AB637" s="371"/>
      <c r="AC637" s="371">
        <f t="shared" si="166"/>
        <v>2308.2000000000003</v>
      </c>
      <c r="AE637" s="395"/>
      <c r="AF637" s="395" t="s">
        <v>4366</v>
      </c>
      <c r="AG637" s="402" t="s">
        <v>1496</v>
      </c>
      <c r="AH637" s="371">
        <f t="shared" si="167"/>
        <v>2308.2000000000003</v>
      </c>
      <c r="AI637" s="368">
        <f t="shared" si="168"/>
        <v>2093.8000000000002</v>
      </c>
      <c r="AJ637" s="368">
        <f t="shared" si="169"/>
        <v>214.4</v>
      </c>
      <c r="AK637" s="368">
        <f t="shared" si="170"/>
        <v>3298.6000000000004</v>
      </c>
      <c r="AL637" s="368">
        <f t="shared" si="171"/>
        <v>2245.9</v>
      </c>
      <c r="AM637" s="371">
        <f t="shared" si="172"/>
        <v>1052.7</v>
      </c>
      <c r="AN637" s="368">
        <f t="shared" si="173"/>
        <v>990.40000000000009</v>
      </c>
      <c r="AO637" s="368">
        <f t="shared" si="173"/>
        <v>152.09999999999991</v>
      </c>
      <c r="AP637" s="368">
        <f t="shared" si="173"/>
        <v>838.30000000000007</v>
      </c>
      <c r="AQ637" s="360">
        <f t="shared" si="174"/>
        <v>36.799999999999997</v>
      </c>
      <c r="AR637" s="372">
        <f t="shared" si="163"/>
        <v>2282.7000000000003</v>
      </c>
    </row>
    <row r="638" spans="1:44" ht="31.5" x14ac:dyDescent="0.25">
      <c r="A638" s="395"/>
      <c r="B638" s="395" t="s">
        <v>4366</v>
      </c>
      <c r="C638" s="402" t="s">
        <v>1497</v>
      </c>
      <c r="D638" s="362">
        <f t="shared" si="175"/>
        <v>3990.6</v>
      </c>
      <c r="E638" s="367">
        <v>3990.6</v>
      </c>
      <c r="F638" s="371">
        <v>3271.1</v>
      </c>
      <c r="G638" s="367"/>
      <c r="H638" s="371"/>
      <c r="I638" s="362">
        <f t="shared" si="176"/>
        <v>1903.2000000000003</v>
      </c>
      <c r="J638" s="371">
        <v>1734.8000000000002</v>
      </c>
      <c r="K638" s="371">
        <v>698</v>
      </c>
      <c r="L638" s="371">
        <v>480.9</v>
      </c>
      <c r="M638" s="371">
        <v>168.4</v>
      </c>
      <c r="N638" s="362">
        <f t="shared" si="177"/>
        <v>5893.8</v>
      </c>
      <c r="O638" s="345"/>
      <c r="P638" s="395"/>
      <c r="Q638" s="395" t="s">
        <v>4366</v>
      </c>
      <c r="R638" s="402" t="s">
        <v>1497</v>
      </c>
      <c r="S638" s="371">
        <f t="shared" si="164"/>
        <v>3150.2</v>
      </c>
      <c r="T638" s="371">
        <v>3150.2</v>
      </c>
      <c r="U638" s="371">
        <v>2312.1999999999998</v>
      </c>
      <c r="V638" s="371"/>
      <c r="W638" s="371"/>
      <c r="X638" s="371">
        <f t="shared" si="165"/>
        <v>1559.4</v>
      </c>
      <c r="Y638" s="371">
        <v>1559.4</v>
      </c>
      <c r="Z638" s="371">
        <v>179.60000000000002</v>
      </c>
      <c r="AA638" s="371">
        <v>257</v>
      </c>
      <c r="AB638" s="371"/>
      <c r="AC638" s="371">
        <f t="shared" si="166"/>
        <v>4709.6000000000004</v>
      </c>
      <c r="AE638" s="395"/>
      <c r="AF638" s="395" t="s">
        <v>4366</v>
      </c>
      <c r="AG638" s="402" t="s">
        <v>1497</v>
      </c>
      <c r="AH638" s="371">
        <f t="shared" si="167"/>
        <v>4709.6000000000004</v>
      </c>
      <c r="AI638" s="368">
        <f t="shared" si="168"/>
        <v>3150.2</v>
      </c>
      <c r="AJ638" s="368">
        <f t="shared" si="169"/>
        <v>1559.4</v>
      </c>
      <c r="AK638" s="368">
        <f t="shared" si="170"/>
        <v>5893.8</v>
      </c>
      <c r="AL638" s="368">
        <f t="shared" si="171"/>
        <v>3990.6</v>
      </c>
      <c r="AM638" s="371">
        <f t="shared" si="172"/>
        <v>1903.2000000000003</v>
      </c>
      <c r="AN638" s="368">
        <f t="shared" si="173"/>
        <v>1184.1999999999998</v>
      </c>
      <c r="AO638" s="368">
        <f t="shared" si="173"/>
        <v>840.40000000000009</v>
      </c>
      <c r="AP638" s="368">
        <f t="shared" si="173"/>
        <v>343.80000000000018</v>
      </c>
      <c r="AQ638" s="360">
        <f t="shared" si="174"/>
        <v>65.400000000000006</v>
      </c>
      <c r="AR638" s="372">
        <f t="shared" si="163"/>
        <v>4056</v>
      </c>
    </row>
    <row r="639" spans="1:44" ht="31.5" x14ac:dyDescent="0.25">
      <c r="A639" s="395"/>
      <c r="B639" s="395" t="s">
        <v>4366</v>
      </c>
      <c r="C639" s="402" t="s">
        <v>1498</v>
      </c>
      <c r="D639" s="362">
        <f t="shared" si="175"/>
        <v>1968.4</v>
      </c>
      <c r="E639" s="367">
        <v>1968.4</v>
      </c>
      <c r="F639" s="371">
        <v>1613.4</v>
      </c>
      <c r="G639" s="367"/>
      <c r="H639" s="371"/>
      <c r="I639" s="362">
        <f t="shared" si="176"/>
        <v>914.80000000000007</v>
      </c>
      <c r="J639" s="371">
        <v>864.2</v>
      </c>
      <c r="K639" s="371">
        <v>346.3</v>
      </c>
      <c r="L639" s="371">
        <v>81.099999999999994</v>
      </c>
      <c r="M639" s="371">
        <v>50.6</v>
      </c>
      <c r="N639" s="362">
        <f t="shared" si="177"/>
        <v>2883.2000000000003</v>
      </c>
      <c r="O639" s="345"/>
      <c r="P639" s="395"/>
      <c r="Q639" s="395" t="s">
        <v>4366</v>
      </c>
      <c r="R639" s="402" t="s">
        <v>1498</v>
      </c>
      <c r="S639" s="371">
        <f t="shared" si="164"/>
        <v>1520.4</v>
      </c>
      <c r="T639" s="371">
        <v>1520.4</v>
      </c>
      <c r="U639" s="371">
        <v>1115.8999999999999</v>
      </c>
      <c r="V639" s="371"/>
      <c r="W639" s="371"/>
      <c r="X639" s="371">
        <f t="shared" si="165"/>
        <v>190.1</v>
      </c>
      <c r="Y639" s="371">
        <v>190.1</v>
      </c>
      <c r="Z639" s="371">
        <v>86.699999999999989</v>
      </c>
      <c r="AA639" s="371">
        <v>56</v>
      </c>
      <c r="AB639" s="371"/>
      <c r="AC639" s="371">
        <f t="shared" si="166"/>
        <v>1710.5</v>
      </c>
      <c r="AE639" s="395"/>
      <c r="AF639" s="395" t="s">
        <v>4366</v>
      </c>
      <c r="AG639" s="402" t="s">
        <v>1498</v>
      </c>
      <c r="AH639" s="371">
        <f t="shared" si="167"/>
        <v>1710.5</v>
      </c>
      <c r="AI639" s="368">
        <f t="shared" si="168"/>
        <v>1520.4</v>
      </c>
      <c r="AJ639" s="368">
        <f t="shared" si="169"/>
        <v>190.1</v>
      </c>
      <c r="AK639" s="368">
        <f t="shared" si="170"/>
        <v>2883.2000000000003</v>
      </c>
      <c r="AL639" s="368">
        <f t="shared" si="171"/>
        <v>1968.4</v>
      </c>
      <c r="AM639" s="371">
        <f t="shared" si="172"/>
        <v>914.80000000000007</v>
      </c>
      <c r="AN639" s="368">
        <f t="shared" si="173"/>
        <v>1172.7000000000003</v>
      </c>
      <c r="AO639" s="368">
        <f t="shared" si="173"/>
        <v>448</v>
      </c>
      <c r="AP639" s="368">
        <f t="shared" si="173"/>
        <v>724.7</v>
      </c>
      <c r="AQ639" s="360">
        <f t="shared" si="174"/>
        <v>32.299999999999997</v>
      </c>
      <c r="AR639" s="372">
        <f t="shared" si="163"/>
        <v>2000.7</v>
      </c>
    </row>
    <row r="640" spans="1:44" ht="31.5" x14ac:dyDescent="0.25">
      <c r="A640" s="395"/>
      <c r="B640" s="395" t="s">
        <v>4366</v>
      </c>
      <c r="C640" s="402" t="s">
        <v>1499</v>
      </c>
      <c r="D640" s="362">
        <f t="shared" si="175"/>
        <v>1889.5</v>
      </c>
      <c r="E640" s="367">
        <v>1889.5</v>
      </c>
      <c r="F640" s="371">
        <v>1548.9</v>
      </c>
      <c r="G640" s="367"/>
      <c r="H640" s="371"/>
      <c r="I640" s="362">
        <f t="shared" si="176"/>
        <v>870.99999999999989</v>
      </c>
      <c r="J640" s="371">
        <v>844.09999999999991</v>
      </c>
      <c r="K640" s="371">
        <v>329.6</v>
      </c>
      <c r="L640" s="371">
        <v>165.3</v>
      </c>
      <c r="M640" s="371">
        <v>26.9</v>
      </c>
      <c r="N640" s="362">
        <f t="shared" si="177"/>
        <v>2760.5</v>
      </c>
      <c r="O640" s="345"/>
      <c r="P640" s="395"/>
      <c r="Q640" s="395" t="s">
        <v>4366</v>
      </c>
      <c r="R640" s="402" t="s">
        <v>1499</v>
      </c>
      <c r="S640" s="371">
        <f t="shared" si="164"/>
        <v>1461.5</v>
      </c>
      <c r="T640" s="371">
        <v>1461.5</v>
      </c>
      <c r="U640" s="371">
        <v>1072.7</v>
      </c>
      <c r="V640" s="371"/>
      <c r="W640" s="371"/>
      <c r="X640" s="371">
        <f t="shared" si="165"/>
        <v>211.89999999999998</v>
      </c>
      <c r="Y640" s="371">
        <v>211.89999999999998</v>
      </c>
      <c r="Z640" s="371">
        <v>83.3</v>
      </c>
      <c r="AA640" s="371">
        <v>231</v>
      </c>
      <c r="AB640" s="371"/>
      <c r="AC640" s="371">
        <f t="shared" si="166"/>
        <v>1673.4</v>
      </c>
      <c r="AE640" s="395"/>
      <c r="AF640" s="395" t="s">
        <v>4366</v>
      </c>
      <c r="AG640" s="402" t="s">
        <v>1499</v>
      </c>
      <c r="AH640" s="371">
        <f t="shared" si="167"/>
        <v>1673.4</v>
      </c>
      <c r="AI640" s="368">
        <f t="shared" si="168"/>
        <v>1461.5</v>
      </c>
      <c r="AJ640" s="368">
        <f t="shared" si="169"/>
        <v>211.89999999999998</v>
      </c>
      <c r="AK640" s="368">
        <f t="shared" si="170"/>
        <v>2760.5</v>
      </c>
      <c r="AL640" s="368">
        <f t="shared" si="171"/>
        <v>1889.5</v>
      </c>
      <c r="AM640" s="371">
        <f t="shared" si="172"/>
        <v>870.99999999999989</v>
      </c>
      <c r="AN640" s="368">
        <f t="shared" si="173"/>
        <v>1087.0999999999999</v>
      </c>
      <c r="AO640" s="368">
        <f t="shared" si="173"/>
        <v>428</v>
      </c>
      <c r="AP640" s="368">
        <f t="shared" si="173"/>
        <v>659.09999999999991</v>
      </c>
      <c r="AQ640" s="360">
        <f t="shared" si="174"/>
        <v>31</v>
      </c>
      <c r="AR640" s="372">
        <f t="shared" si="163"/>
        <v>1920.5</v>
      </c>
    </row>
    <row r="641" spans="1:44" ht="31.5" x14ac:dyDescent="0.25">
      <c r="A641" s="395"/>
      <c r="B641" s="395" t="s">
        <v>4366</v>
      </c>
      <c r="C641" s="402" t="s">
        <v>1500</v>
      </c>
      <c r="D641" s="362">
        <f t="shared" si="175"/>
        <v>3093.1</v>
      </c>
      <c r="E641" s="367">
        <v>3093.1</v>
      </c>
      <c r="F641" s="371">
        <v>2535.4</v>
      </c>
      <c r="G641" s="367"/>
      <c r="H641" s="371"/>
      <c r="I641" s="362">
        <f t="shared" si="176"/>
        <v>1460.1999999999998</v>
      </c>
      <c r="J641" s="371">
        <v>1323.1</v>
      </c>
      <c r="K641" s="371">
        <v>541.9</v>
      </c>
      <c r="L641" s="371">
        <v>358</v>
      </c>
      <c r="M641" s="371">
        <v>137.1</v>
      </c>
      <c r="N641" s="362">
        <f t="shared" si="177"/>
        <v>4553.2999999999993</v>
      </c>
      <c r="O641" s="345"/>
      <c r="P641" s="395"/>
      <c r="Q641" s="395" t="s">
        <v>4366</v>
      </c>
      <c r="R641" s="402" t="s">
        <v>1500</v>
      </c>
      <c r="S641" s="371">
        <f t="shared" si="164"/>
        <v>2725.8</v>
      </c>
      <c r="T641" s="371">
        <v>2725.8</v>
      </c>
      <c r="U641" s="371">
        <v>2000.6</v>
      </c>
      <c r="V641" s="371"/>
      <c r="W641" s="371"/>
      <c r="X641" s="371">
        <f t="shared" si="165"/>
        <v>408.40000000000003</v>
      </c>
      <c r="Y641" s="371">
        <v>408.40000000000003</v>
      </c>
      <c r="Z641" s="371">
        <v>155.29999999999998</v>
      </c>
      <c r="AA641" s="371">
        <v>367.8</v>
      </c>
      <c r="AB641" s="371"/>
      <c r="AC641" s="371">
        <f t="shared" si="166"/>
        <v>3134.2000000000003</v>
      </c>
      <c r="AE641" s="395"/>
      <c r="AF641" s="395" t="s">
        <v>4366</v>
      </c>
      <c r="AG641" s="402" t="s">
        <v>1500</v>
      </c>
      <c r="AH641" s="371">
        <f t="shared" si="167"/>
        <v>3134.2000000000003</v>
      </c>
      <c r="AI641" s="368">
        <f t="shared" si="168"/>
        <v>2725.8</v>
      </c>
      <c r="AJ641" s="368">
        <f t="shared" si="169"/>
        <v>408.40000000000003</v>
      </c>
      <c r="AK641" s="368">
        <f t="shared" si="170"/>
        <v>4553.2999999999993</v>
      </c>
      <c r="AL641" s="368">
        <f t="shared" si="171"/>
        <v>3093.1</v>
      </c>
      <c r="AM641" s="371">
        <f t="shared" si="172"/>
        <v>1460.1999999999998</v>
      </c>
      <c r="AN641" s="368">
        <f t="shared" si="173"/>
        <v>1419.099999999999</v>
      </c>
      <c r="AO641" s="368">
        <f t="shared" si="173"/>
        <v>367.29999999999973</v>
      </c>
      <c r="AP641" s="368">
        <f t="shared" si="173"/>
        <v>1051.7999999999997</v>
      </c>
      <c r="AQ641" s="360">
        <f t="shared" si="174"/>
        <v>50.7</v>
      </c>
      <c r="AR641" s="372">
        <f t="shared" si="163"/>
        <v>3143.7999999999997</v>
      </c>
    </row>
    <row r="642" spans="1:44" ht="31.5" x14ac:dyDescent="0.25">
      <c r="A642" s="395"/>
      <c r="B642" s="395" t="s">
        <v>4366</v>
      </c>
      <c r="C642" s="402" t="s">
        <v>1501</v>
      </c>
      <c r="D642" s="362">
        <f t="shared" si="175"/>
        <v>1758.5</v>
      </c>
      <c r="E642" s="367">
        <v>1758.5</v>
      </c>
      <c r="F642" s="371">
        <v>1441.5</v>
      </c>
      <c r="G642" s="367"/>
      <c r="H642" s="371"/>
      <c r="I642" s="362">
        <f t="shared" si="176"/>
        <v>728.10000000000014</v>
      </c>
      <c r="J642" s="371">
        <v>704.40000000000009</v>
      </c>
      <c r="K642" s="371">
        <v>306.60000000000002</v>
      </c>
      <c r="L642" s="371">
        <v>90.7</v>
      </c>
      <c r="M642" s="371">
        <v>23.7</v>
      </c>
      <c r="N642" s="362">
        <f t="shared" si="177"/>
        <v>2486.6000000000004</v>
      </c>
      <c r="O642" s="345"/>
      <c r="P642" s="395"/>
      <c r="Q642" s="395" t="s">
        <v>4366</v>
      </c>
      <c r="R642" s="402" t="s">
        <v>1501</v>
      </c>
      <c r="S642" s="371">
        <f t="shared" si="164"/>
        <v>1468.1</v>
      </c>
      <c r="T642" s="371">
        <v>1468.1</v>
      </c>
      <c r="U642" s="371">
        <v>1077.5999999999999</v>
      </c>
      <c r="V642" s="371"/>
      <c r="W642" s="371"/>
      <c r="X642" s="371">
        <f t="shared" si="165"/>
        <v>186.2</v>
      </c>
      <c r="Y642" s="371">
        <v>186.2</v>
      </c>
      <c r="Z642" s="371">
        <v>83.7</v>
      </c>
      <c r="AA642" s="371">
        <v>60</v>
      </c>
      <c r="AB642" s="371"/>
      <c r="AC642" s="371">
        <f t="shared" si="166"/>
        <v>1654.3</v>
      </c>
      <c r="AE642" s="395"/>
      <c r="AF642" s="395" t="s">
        <v>4366</v>
      </c>
      <c r="AG642" s="402" t="s">
        <v>1501</v>
      </c>
      <c r="AH642" s="371">
        <f t="shared" si="167"/>
        <v>1654.3</v>
      </c>
      <c r="AI642" s="368">
        <f t="shared" si="168"/>
        <v>1468.1</v>
      </c>
      <c r="AJ642" s="368">
        <f t="shared" si="169"/>
        <v>186.2</v>
      </c>
      <c r="AK642" s="368">
        <f t="shared" si="170"/>
        <v>2486.6000000000004</v>
      </c>
      <c r="AL642" s="368">
        <f t="shared" si="171"/>
        <v>1758.5</v>
      </c>
      <c r="AM642" s="371">
        <f t="shared" si="172"/>
        <v>728.10000000000014</v>
      </c>
      <c r="AN642" s="368">
        <f t="shared" si="173"/>
        <v>832.30000000000041</v>
      </c>
      <c r="AO642" s="368">
        <f t="shared" si="173"/>
        <v>290.40000000000009</v>
      </c>
      <c r="AP642" s="368">
        <f t="shared" si="173"/>
        <v>541.90000000000009</v>
      </c>
      <c r="AQ642" s="360">
        <f t="shared" si="174"/>
        <v>28.8</v>
      </c>
      <c r="AR642" s="372">
        <f t="shared" si="163"/>
        <v>1787.3</v>
      </c>
    </row>
    <row r="643" spans="1:44" ht="31.5" x14ac:dyDescent="0.25">
      <c r="A643" s="395"/>
      <c r="B643" s="395" t="s">
        <v>4366</v>
      </c>
      <c r="C643" s="402" t="s">
        <v>1502</v>
      </c>
      <c r="D643" s="362">
        <f t="shared" si="175"/>
        <v>1653</v>
      </c>
      <c r="E643" s="367">
        <v>1653</v>
      </c>
      <c r="F643" s="371">
        <v>1355</v>
      </c>
      <c r="G643" s="367"/>
      <c r="H643" s="371"/>
      <c r="I643" s="362">
        <f t="shared" si="176"/>
        <v>709.39999999999986</v>
      </c>
      <c r="J643" s="371">
        <v>685.59999999999991</v>
      </c>
      <c r="K643" s="371">
        <v>290.89999999999998</v>
      </c>
      <c r="L643" s="371">
        <v>76.099999999999994</v>
      </c>
      <c r="M643" s="371">
        <v>23.8</v>
      </c>
      <c r="N643" s="362">
        <f t="shared" si="177"/>
        <v>2362.3999999999996</v>
      </c>
      <c r="O643" s="345"/>
      <c r="P643" s="395"/>
      <c r="Q643" s="395" t="s">
        <v>4366</v>
      </c>
      <c r="R643" s="402" t="s">
        <v>1502</v>
      </c>
      <c r="S643" s="371">
        <f t="shared" si="164"/>
        <v>1859.6000000000001</v>
      </c>
      <c r="T643" s="371">
        <v>1859.6000000000001</v>
      </c>
      <c r="U643" s="371">
        <v>1364.8999999999999</v>
      </c>
      <c r="V643" s="371"/>
      <c r="W643" s="371"/>
      <c r="X643" s="371">
        <f t="shared" si="165"/>
        <v>214.9</v>
      </c>
      <c r="Y643" s="371">
        <v>214.9</v>
      </c>
      <c r="Z643" s="371">
        <v>106</v>
      </c>
      <c r="AA643" s="371">
        <v>54.5</v>
      </c>
      <c r="AB643" s="371"/>
      <c r="AC643" s="371">
        <f t="shared" si="166"/>
        <v>2074.5</v>
      </c>
      <c r="AE643" s="395"/>
      <c r="AF643" s="395" t="s">
        <v>4366</v>
      </c>
      <c r="AG643" s="402" t="s">
        <v>1502</v>
      </c>
      <c r="AH643" s="371">
        <f t="shared" si="167"/>
        <v>2074.5</v>
      </c>
      <c r="AI643" s="368">
        <f t="shared" si="168"/>
        <v>1859.6000000000001</v>
      </c>
      <c r="AJ643" s="368">
        <f t="shared" si="169"/>
        <v>214.9</v>
      </c>
      <c r="AK643" s="368">
        <f t="shared" si="170"/>
        <v>2362.3999999999996</v>
      </c>
      <c r="AL643" s="368">
        <f t="shared" si="171"/>
        <v>1653</v>
      </c>
      <c r="AM643" s="371">
        <f t="shared" si="172"/>
        <v>709.39999999999986</v>
      </c>
      <c r="AN643" s="368">
        <f t="shared" si="173"/>
        <v>287.89999999999964</v>
      </c>
      <c r="AO643" s="368">
        <f t="shared" si="173"/>
        <v>-206.60000000000014</v>
      </c>
      <c r="AP643" s="368">
        <f t="shared" si="173"/>
        <v>494.49999999999989</v>
      </c>
      <c r="AQ643" s="360">
        <f t="shared" si="174"/>
        <v>27.1</v>
      </c>
      <c r="AR643" s="372">
        <f t="shared" ref="AR643:AR704" si="178">E643+AQ643</f>
        <v>1680.1</v>
      </c>
    </row>
    <row r="644" spans="1:44" ht="31.5" x14ac:dyDescent="0.25">
      <c r="A644" s="395"/>
      <c r="B644" s="395" t="s">
        <v>4366</v>
      </c>
      <c r="C644" s="402" t="s">
        <v>1503</v>
      </c>
      <c r="D644" s="362">
        <f t="shared" si="175"/>
        <v>1454</v>
      </c>
      <c r="E644" s="367">
        <v>1454</v>
      </c>
      <c r="F644" s="371">
        <v>1191.9000000000001</v>
      </c>
      <c r="G644" s="367"/>
      <c r="H644" s="371"/>
      <c r="I644" s="362">
        <f t="shared" si="176"/>
        <v>694.4</v>
      </c>
      <c r="J644" s="371">
        <v>643.79999999999995</v>
      </c>
      <c r="K644" s="371">
        <v>256.10000000000002</v>
      </c>
      <c r="L644" s="371">
        <v>159.30000000000001</v>
      </c>
      <c r="M644" s="371">
        <v>50.6</v>
      </c>
      <c r="N644" s="362">
        <f t="shared" si="177"/>
        <v>2148.4</v>
      </c>
      <c r="O644" s="345"/>
      <c r="P644" s="395"/>
      <c r="Q644" s="395" t="s">
        <v>4366</v>
      </c>
      <c r="R644" s="402" t="s">
        <v>1503</v>
      </c>
      <c r="S644" s="371">
        <f t="shared" ref="S644:S704" si="179">T644+W644</f>
        <v>1380.7</v>
      </c>
      <c r="T644" s="371">
        <v>1380.7</v>
      </c>
      <c r="U644" s="371">
        <v>1013.5</v>
      </c>
      <c r="V644" s="371"/>
      <c r="W644" s="371"/>
      <c r="X644" s="371">
        <f t="shared" ref="X644:X704" si="180">Y644+AB644</f>
        <v>209.5</v>
      </c>
      <c r="Y644" s="371">
        <v>209.5</v>
      </c>
      <c r="Z644" s="371">
        <v>78.7</v>
      </c>
      <c r="AA644" s="371">
        <v>120.5</v>
      </c>
      <c r="AB644" s="371"/>
      <c r="AC644" s="371">
        <f t="shared" ref="AC644:AC704" si="181">S644+X644</f>
        <v>1590.2</v>
      </c>
      <c r="AE644" s="395"/>
      <c r="AF644" s="395" t="s">
        <v>4366</v>
      </c>
      <c r="AG644" s="402" t="s">
        <v>1503</v>
      </c>
      <c r="AH644" s="371">
        <f t="shared" ref="AH644:AH704" si="182">AC644</f>
        <v>1590.2</v>
      </c>
      <c r="AI644" s="368">
        <f t="shared" ref="AI644:AI704" si="183">S644</f>
        <v>1380.7</v>
      </c>
      <c r="AJ644" s="368">
        <f t="shared" ref="AJ644:AJ704" si="184">X644</f>
        <v>209.5</v>
      </c>
      <c r="AK644" s="368">
        <f t="shared" ref="AK644:AK704" si="185">N644</f>
        <v>2148.4</v>
      </c>
      <c r="AL644" s="368">
        <f t="shared" ref="AL644:AL704" si="186">D644</f>
        <v>1454</v>
      </c>
      <c r="AM644" s="371">
        <f t="shared" ref="AM644:AM704" si="187">I644</f>
        <v>694.4</v>
      </c>
      <c r="AN644" s="368">
        <f t="shared" ref="AN644:AP704" si="188">AK644-AH644</f>
        <v>558.20000000000005</v>
      </c>
      <c r="AO644" s="368">
        <f t="shared" si="188"/>
        <v>73.299999999999955</v>
      </c>
      <c r="AP644" s="368">
        <f t="shared" si="188"/>
        <v>484.9</v>
      </c>
      <c r="AQ644" s="360">
        <f t="shared" ref="AQ644:AQ704" si="189">ROUND(F644*0.02,1)</f>
        <v>23.8</v>
      </c>
      <c r="AR644" s="372">
        <f t="shared" si="178"/>
        <v>1477.8</v>
      </c>
    </row>
    <row r="645" spans="1:44" ht="31.5" x14ac:dyDescent="0.25">
      <c r="A645" s="395"/>
      <c r="B645" s="395" t="s">
        <v>4366</v>
      </c>
      <c r="C645" s="402" t="s">
        <v>1504</v>
      </c>
      <c r="D645" s="362">
        <f t="shared" si="175"/>
        <v>1944.1</v>
      </c>
      <c r="E645" s="367">
        <v>1944.1</v>
      </c>
      <c r="F645" s="371">
        <v>1593.6</v>
      </c>
      <c r="G645" s="367"/>
      <c r="H645" s="371"/>
      <c r="I645" s="362">
        <f t="shared" si="176"/>
        <v>910.1</v>
      </c>
      <c r="J645" s="371">
        <v>859.4</v>
      </c>
      <c r="K645" s="371">
        <v>342.3</v>
      </c>
      <c r="L645" s="371">
        <v>183.5</v>
      </c>
      <c r="M645" s="371">
        <v>50.7</v>
      </c>
      <c r="N645" s="362">
        <f t="shared" si="177"/>
        <v>2854.2</v>
      </c>
      <c r="O645" s="345"/>
      <c r="P645" s="395"/>
      <c r="Q645" s="395" t="s">
        <v>4366</v>
      </c>
      <c r="R645" s="402" t="s">
        <v>1504</v>
      </c>
      <c r="S645" s="371">
        <f t="shared" si="179"/>
        <v>1536.6000000000001</v>
      </c>
      <c r="T645" s="371">
        <v>1536.6000000000001</v>
      </c>
      <c r="U645" s="371">
        <v>1127.8000000000002</v>
      </c>
      <c r="V645" s="371"/>
      <c r="W645" s="371"/>
      <c r="X645" s="371">
        <f t="shared" si="180"/>
        <v>217.4</v>
      </c>
      <c r="Y645" s="371">
        <v>217.4</v>
      </c>
      <c r="Z645" s="371">
        <v>87.6</v>
      </c>
      <c r="AA645" s="371">
        <v>113.5</v>
      </c>
      <c r="AB645" s="371"/>
      <c r="AC645" s="371">
        <f t="shared" si="181"/>
        <v>1754.0000000000002</v>
      </c>
      <c r="AE645" s="395"/>
      <c r="AF645" s="395" t="s">
        <v>4366</v>
      </c>
      <c r="AG645" s="402" t="s">
        <v>1504</v>
      </c>
      <c r="AH645" s="371">
        <f t="shared" si="182"/>
        <v>1754.0000000000002</v>
      </c>
      <c r="AI645" s="368">
        <f t="shared" si="183"/>
        <v>1536.6000000000001</v>
      </c>
      <c r="AJ645" s="368">
        <f t="shared" si="184"/>
        <v>217.4</v>
      </c>
      <c r="AK645" s="368">
        <f t="shared" si="185"/>
        <v>2854.2</v>
      </c>
      <c r="AL645" s="368">
        <f t="shared" si="186"/>
        <v>1944.1</v>
      </c>
      <c r="AM645" s="371">
        <f t="shared" si="187"/>
        <v>910.1</v>
      </c>
      <c r="AN645" s="368">
        <f t="shared" si="188"/>
        <v>1100.1999999999996</v>
      </c>
      <c r="AO645" s="368">
        <f t="shared" si="188"/>
        <v>407.49999999999977</v>
      </c>
      <c r="AP645" s="368">
        <f t="shared" si="188"/>
        <v>692.7</v>
      </c>
      <c r="AQ645" s="360">
        <f t="shared" si="189"/>
        <v>31.9</v>
      </c>
      <c r="AR645" s="372">
        <f t="shared" si="178"/>
        <v>1976</v>
      </c>
    </row>
    <row r="646" spans="1:44" ht="31.5" x14ac:dyDescent="0.25">
      <c r="A646" s="395"/>
      <c r="B646" s="395" t="s">
        <v>4366</v>
      </c>
      <c r="C646" s="402" t="s">
        <v>1505</v>
      </c>
      <c r="D646" s="362">
        <f t="shared" si="175"/>
        <v>7772.7</v>
      </c>
      <c r="E646" s="367">
        <v>7772.7</v>
      </c>
      <c r="F646" s="371">
        <v>6371.2</v>
      </c>
      <c r="G646" s="367"/>
      <c r="H646" s="371"/>
      <c r="I646" s="362">
        <f t="shared" si="176"/>
        <v>3766.4000000000005</v>
      </c>
      <c r="J646" s="371">
        <v>3432.1000000000004</v>
      </c>
      <c r="K646" s="371">
        <v>1365</v>
      </c>
      <c r="L646" s="371">
        <v>442.5</v>
      </c>
      <c r="M646" s="371">
        <v>334.3</v>
      </c>
      <c r="N646" s="362">
        <f t="shared" si="177"/>
        <v>11539.1</v>
      </c>
      <c r="O646" s="345"/>
      <c r="P646" s="395"/>
      <c r="Q646" s="395" t="s">
        <v>4366</v>
      </c>
      <c r="R646" s="402" t="s">
        <v>1505</v>
      </c>
      <c r="S646" s="371">
        <f t="shared" si="179"/>
        <v>6561.3</v>
      </c>
      <c r="T646" s="371">
        <v>6561.3</v>
      </c>
      <c r="U646" s="371">
        <v>4814.6999999999989</v>
      </c>
      <c r="V646" s="371"/>
      <c r="W646" s="371"/>
      <c r="X646" s="371">
        <f t="shared" si="180"/>
        <v>2918.1</v>
      </c>
      <c r="Y646" s="371">
        <v>2918.1</v>
      </c>
      <c r="Z646" s="371">
        <v>373.79999999999995</v>
      </c>
      <c r="AA646" s="371">
        <v>153.1</v>
      </c>
      <c r="AB646" s="371"/>
      <c r="AC646" s="371">
        <f t="shared" si="181"/>
        <v>9479.4</v>
      </c>
      <c r="AE646" s="395"/>
      <c r="AF646" s="395" t="s">
        <v>4366</v>
      </c>
      <c r="AG646" s="402" t="s">
        <v>1505</v>
      </c>
      <c r="AH646" s="371">
        <f t="shared" si="182"/>
        <v>9479.4</v>
      </c>
      <c r="AI646" s="368">
        <f t="shared" si="183"/>
        <v>6561.3</v>
      </c>
      <c r="AJ646" s="368">
        <f t="shared" si="184"/>
        <v>2918.1</v>
      </c>
      <c r="AK646" s="368">
        <f t="shared" si="185"/>
        <v>11539.1</v>
      </c>
      <c r="AL646" s="368">
        <f t="shared" si="186"/>
        <v>7772.7</v>
      </c>
      <c r="AM646" s="371">
        <f t="shared" si="187"/>
        <v>3766.4000000000005</v>
      </c>
      <c r="AN646" s="368">
        <f t="shared" si="188"/>
        <v>2059.7000000000007</v>
      </c>
      <c r="AO646" s="368">
        <f t="shared" si="188"/>
        <v>1211.3999999999996</v>
      </c>
      <c r="AP646" s="368">
        <f t="shared" si="188"/>
        <v>848.30000000000064</v>
      </c>
      <c r="AQ646" s="360">
        <f t="shared" si="189"/>
        <v>127.4</v>
      </c>
      <c r="AR646" s="372">
        <f t="shared" si="178"/>
        <v>7900.0999999999995</v>
      </c>
    </row>
    <row r="647" spans="1:44" ht="15.75" x14ac:dyDescent="0.25">
      <c r="A647" s="395"/>
      <c r="B647" s="395" t="s">
        <v>4366</v>
      </c>
      <c r="C647" s="402" t="s">
        <v>4495</v>
      </c>
      <c r="D647" s="362">
        <f t="shared" si="175"/>
        <v>8219.5</v>
      </c>
      <c r="E647" s="367">
        <v>8219.5</v>
      </c>
      <c r="F647" s="371">
        <v>6737.5</v>
      </c>
      <c r="G647" s="367"/>
      <c r="H647" s="371"/>
      <c r="I647" s="362">
        <f t="shared" si="176"/>
        <v>4160.9000000000005</v>
      </c>
      <c r="J647" s="371">
        <v>3747.8</v>
      </c>
      <c r="K647" s="371">
        <v>1441.2</v>
      </c>
      <c r="L647" s="371">
        <v>442.5</v>
      </c>
      <c r="M647" s="371">
        <v>413.1</v>
      </c>
      <c r="N647" s="362">
        <f t="shared" si="177"/>
        <v>12380.400000000001</v>
      </c>
      <c r="O647" s="345"/>
      <c r="P647" s="395"/>
      <c r="Q647" s="395" t="s">
        <v>4366</v>
      </c>
      <c r="R647" s="402" t="s">
        <v>1506</v>
      </c>
      <c r="S647" s="371">
        <f t="shared" si="179"/>
        <v>6606.2</v>
      </c>
      <c r="T647" s="371">
        <v>6606.2</v>
      </c>
      <c r="U647" s="371">
        <v>4848.6000000000004</v>
      </c>
      <c r="V647" s="371"/>
      <c r="W647" s="371"/>
      <c r="X647" s="371">
        <f t="shared" si="180"/>
        <v>1715.3999999999999</v>
      </c>
      <c r="Y647" s="371">
        <v>1715.3999999999999</v>
      </c>
      <c r="Z647" s="371">
        <v>376.5</v>
      </c>
      <c r="AA647" s="371">
        <v>153</v>
      </c>
      <c r="AB647" s="371"/>
      <c r="AC647" s="371">
        <f t="shared" si="181"/>
        <v>8321.6</v>
      </c>
      <c r="AE647" s="395"/>
      <c r="AF647" s="395" t="s">
        <v>4366</v>
      </c>
      <c r="AG647" s="402" t="s">
        <v>1506</v>
      </c>
      <c r="AH647" s="371">
        <f t="shared" si="182"/>
        <v>8321.6</v>
      </c>
      <c r="AI647" s="368">
        <f t="shared" si="183"/>
        <v>6606.2</v>
      </c>
      <c r="AJ647" s="368">
        <f t="shared" si="184"/>
        <v>1715.3999999999999</v>
      </c>
      <c r="AK647" s="368">
        <f t="shared" si="185"/>
        <v>12380.400000000001</v>
      </c>
      <c r="AL647" s="368">
        <f t="shared" si="186"/>
        <v>8219.5</v>
      </c>
      <c r="AM647" s="371">
        <f t="shared" si="187"/>
        <v>4160.9000000000005</v>
      </c>
      <c r="AN647" s="368">
        <f t="shared" si="188"/>
        <v>4058.8000000000011</v>
      </c>
      <c r="AO647" s="368">
        <f t="shared" si="188"/>
        <v>1613.3000000000002</v>
      </c>
      <c r="AP647" s="368">
        <f t="shared" si="188"/>
        <v>2445.5000000000009</v>
      </c>
      <c r="AQ647" s="360">
        <f t="shared" si="189"/>
        <v>134.80000000000001</v>
      </c>
      <c r="AR647" s="372">
        <f t="shared" si="178"/>
        <v>8354.2999999999993</v>
      </c>
    </row>
    <row r="648" spans="1:44" ht="31.5" x14ac:dyDescent="0.25">
      <c r="A648" s="395"/>
      <c r="B648" s="395" t="s">
        <v>4366</v>
      </c>
      <c r="C648" s="402" t="s">
        <v>1507</v>
      </c>
      <c r="D648" s="362">
        <f t="shared" si="175"/>
        <v>2653</v>
      </c>
      <c r="E648" s="367">
        <v>2653</v>
      </c>
      <c r="F648" s="371">
        <v>2174.6</v>
      </c>
      <c r="G648" s="367"/>
      <c r="H648" s="371"/>
      <c r="I648" s="362">
        <f t="shared" si="176"/>
        <v>1379.1999999999998</v>
      </c>
      <c r="J648" s="371">
        <v>1344.6</v>
      </c>
      <c r="K648" s="371">
        <v>466.4</v>
      </c>
      <c r="L648" s="371">
        <v>442.4</v>
      </c>
      <c r="M648" s="371">
        <v>34.6</v>
      </c>
      <c r="N648" s="362">
        <f t="shared" si="177"/>
        <v>4032.2</v>
      </c>
      <c r="O648" s="345"/>
      <c r="P648" s="395"/>
      <c r="Q648" s="395" t="s">
        <v>4366</v>
      </c>
      <c r="R648" s="402" t="s">
        <v>1507</v>
      </c>
      <c r="S648" s="371">
        <f t="shared" si="179"/>
        <v>2475.5</v>
      </c>
      <c r="T648" s="371">
        <v>2475.5</v>
      </c>
      <c r="U648" s="371">
        <v>1817</v>
      </c>
      <c r="V648" s="371"/>
      <c r="W648" s="371"/>
      <c r="X648" s="371">
        <f t="shared" si="180"/>
        <v>270.39999999999998</v>
      </c>
      <c r="Y648" s="371">
        <v>270.39999999999998</v>
      </c>
      <c r="Z648" s="371">
        <v>141.10000000000002</v>
      </c>
      <c r="AA648" s="371">
        <v>153</v>
      </c>
      <c r="AB648" s="371"/>
      <c r="AC648" s="371">
        <f t="shared" si="181"/>
        <v>2745.9</v>
      </c>
      <c r="AE648" s="395"/>
      <c r="AF648" s="395" t="s">
        <v>4366</v>
      </c>
      <c r="AG648" s="402" t="s">
        <v>1507</v>
      </c>
      <c r="AH648" s="371">
        <f t="shared" si="182"/>
        <v>2745.9</v>
      </c>
      <c r="AI648" s="368">
        <f t="shared" si="183"/>
        <v>2475.5</v>
      </c>
      <c r="AJ648" s="368">
        <f t="shared" si="184"/>
        <v>270.39999999999998</v>
      </c>
      <c r="AK648" s="368">
        <f t="shared" si="185"/>
        <v>4032.2</v>
      </c>
      <c r="AL648" s="368">
        <f t="shared" si="186"/>
        <v>2653</v>
      </c>
      <c r="AM648" s="371">
        <f t="shared" si="187"/>
        <v>1379.1999999999998</v>
      </c>
      <c r="AN648" s="368">
        <f t="shared" si="188"/>
        <v>1286.2999999999997</v>
      </c>
      <c r="AO648" s="368">
        <f t="shared" si="188"/>
        <v>177.5</v>
      </c>
      <c r="AP648" s="368">
        <f t="shared" si="188"/>
        <v>1108.7999999999997</v>
      </c>
      <c r="AQ648" s="360">
        <f t="shared" si="189"/>
        <v>43.5</v>
      </c>
      <c r="AR648" s="372">
        <f t="shared" si="178"/>
        <v>2696.5</v>
      </c>
    </row>
    <row r="649" spans="1:44" ht="31.5" x14ac:dyDescent="0.25">
      <c r="A649" s="395"/>
      <c r="B649" s="395" t="s">
        <v>4366</v>
      </c>
      <c r="C649" s="402" t="s">
        <v>1508</v>
      </c>
      <c r="D649" s="362">
        <f t="shared" si="175"/>
        <v>5454.1</v>
      </c>
      <c r="E649" s="367">
        <v>5454.1</v>
      </c>
      <c r="F649" s="371">
        <v>4470.7</v>
      </c>
      <c r="G649" s="367"/>
      <c r="H649" s="371"/>
      <c r="I649" s="362">
        <f t="shared" si="176"/>
        <v>2842.3</v>
      </c>
      <c r="J649" s="371">
        <v>2382.5</v>
      </c>
      <c r="K649" s="371">
        <v>957.5</v>
      </c>
      <c r="L649" s="371">
        <v>249.4</v>
      </c>
      <c r="M649" s="371">
        <v>459.8</v>
      </c>
      <c r="N649" s="362">
        <f t="shared" si="177"/>
        <v>8296.4000000000015</v>
      </c>
      <c r="O649" s="345"/>
      <c r="P649" s="395"/>
      <c r="Q649" s="395" t="s">
        <v>4366</v>
      </c>
      <c r="R649" s="402" t="s">
        <v>1508</v>
      </c>
      <c r="S649" s="371">
        <f t="shared" si="179"/>
        <v>4510</v>
      </c>
      <c r="T649" s="371">
        <v>4510</v>
      </c>
      <c r="U649" s="371">
        <v>3310.2</v>
      </c>
      <c r="V649" s="371"/>
      <c r="W649" s="371"/>
      <c r="X649" s="371">
        <f t="shared" si="180"/>
        <v>512.90000000000009</v>
      </c>
      <c r="Y649" s="371">
        <v>512.90000000000009</v>
      </c>
      <c r="Z649" s="371">
        <v>257</v>
      </c>
      <c r="AA649" s="371">
        <v>163.5</v>
      </c>
      <c r="AB649" s="371"/>
      <c r="AC649" s="371">
        <f t="shared" si="181"/>
        <v>5022.8999999999996</v>
      </c>
      <c r="AE649" s="395"/>
      <c r="AF649" s="395" t="s">
        <v>4366</v>
      </c>
      <c r="AG649" s="402" t="s">
        <v>1508</v>
      </c>
      <c r="AH649" s="371">
        <f t="shared" si="182"/>
        <v>5022.8999999999996</v>
      </c>
      <c r="AI649" s="368">
        <f t="shared" si="183"/>
        <v>4510</v>
      </c>
      <c r="AJ649" s="368">
        <f t="shared" si="184"/>
        <v>512.90000000000009</v>
      </c>
      <c r="AK649" s="368">
        <f t="shared" si="185"/>
        <v>8296.4000000000015</v>
      </c>
      <c r="AL649" s="368">
        <f t="shared" si="186"/>
        <v>5454.1</v>
      </c>
      <c r="AM649" s="371">
        <f t="shared" si="187"/>
        <v>2842.3</v>
      </c>
      <c r="AN649" s="368">
        <f t="shared" si="188"/>
        <v>3273.5000000000018</v>
      </c>
      <c r="AO649" s="368">
        <f t="shared" si="188"/>
        <v>944.10000000000036</v>
      </c>
      <c r="AP649" s="368">
        <f t="shared" si="188"/>
        <v>2329.4</v>
      </c>
      <c r="AQ649" s="360">
        <f t="shared" si="189"/>
        <v>89.4</v>
      </c>
      <c r="AR649" s="372">
        <f t="shared" si="178"/>
        <v>5543.5</v>
      </c>
    </row>
    <row r="650" spans="1:44" ht="31.5" x14ac:dyDescent="0.25">
      <c r="A650" s="395"/>
      <c r="B650" s="395" t="s">
        <v>4366</v>
      </c>
      <c r="C650" s="402" t="s">
        <v>1509</v>
      </c>
      <c r="D650" s="362">
        <f t="shared" si="175"/>
        <v>1772</v>
      </c>
      <c r="E650" s="367">
        <v>1772</v>
      </c>
      <c r="F650" s="371">
        <v>1452.5</v>
      </c>
      <c r="G650" s="367"/>
      <c r="H650" s="371"/>
      <c r="I650" s="362">
        <f t="shared" si="176"/>
        <v>862.69999999999993</v>
      </c>
      <c r="J650" s="371">
        <v>823.09999999999991</v>
      </c>
      <c r="K650" s="371">
        <v>312.10000000000002</v>
      </c>
      <c r="L650" s="371">
        <v>110.4</v>
      </c>
      <c r="M650" s="371">
        <v>39.6</v>
      </c>
      <c r="N650" s="362">
        <f t="shared" si="177"/>
        <v>2634.7</v>
      </c>
      <c r="O650" s="345"/>
      <c r="P650" s="395"/>
      <c r="Q650" s="395" t="s">
        <v>4366</v>
      </c>
      <c r="R650" s="402" t="s">
        <v>1509</v>
      </c>
      <c r="S650" s="371">
        <f t="shared" si="179"/>
        <v>1446.5</v>
      </c>
      <c r="T650" s="371">
        <v>1446.5</v>
      </c>
      <c r="U650" s="371">
        <v>1061.7</v>
      </c>
      <c r="V650" s="371"/>
      <c r="W650" s="371"/>
      <c r="X650" s="371">
        <f t="shared" si="180"/>
        <v>184.5</v>
      </c>
      <c r="Y650" s="371">
        <v>184.5</v>
      </c>
      <c r="Z650" s="371">
        <v>82.4</v>
      </c>
      <c r="AA650" s="371">
        <v>95</v>
      </c>
      <c r="AB650" s="371"/>
      <c r="AC650" s="371">
        <f t="shared" si="181"/>
        <v>1631</v>
      </c>
      <c r="AE650" s="395"/>
      <c r="AF650" s="395" t="s">
        <v>4366</v>
      </c>
      <c r="AG650" s="402" t="s">
        <v>1509</v>
      </c>
      <c r="AH650" s="371">
        <f t="shared" si="182"/>
        <v>1631</v>
      </c>
      <c r="AI650" s="368">
        <f t="shared" si="183"/>
        <v>1446.5</v>
      </c>
      <c r="AJ650" s="368">
        <f t="shared" si="184"/>
        <v>184.5</v>
      </c>
      <c r="AK650" s="368">
        <f t="shared" si="185"/>
        <v>2634.7</v>
      </c>
      <c r="AL650" s="368">
        <f t="shared" si="186"/>
        <v>1772</v>
      </c>
      <c r="AM650" s="371">
        <f t="shared" si="187"/>
        <v>862.69999999999993</v>
      </c>
      <c r="AN650" s="368">
        <f t="shared" si="188"/>
        <v>1003.6999999999998</v>
      </c>
      <c r="AO650" s="368">
        <f t="shared" si="188"/>
        <v>325.5</v>
      </c>
      <c r="AP650" s="368">
        <f t="shared" si="188"/>
        <v>678.19999999999993</v>
      </c>
      <c r="AQ650" s="360">
        <f t="shared" si="189"/>
        <v>29.1</v>
      </c>
      <c r="AR650" s="372">
        <f t="shared" si="178"/>
        <v>1801.1</v>
      </c>
    </row>
    <row r="651" spans="1:44" ht="31.5" x14ac:dyDescent="0.25">
      <c r="A651" s="395"/>
      <c r="B651" s="395" t="s">
        <v>4366</v>
      </c>
      <c r="C651" s="402" t="s">
        <v>1510</v>
      </c>
      <c r="D651" s="362">
        <f t="shared" si="175"/>
        <v>6194.9</v>
      </c>
      <c r="E651" s="367">
        <v>6194.9</v>
      </c>
      <c r="F651" s="371">
        <v>5077.8999999999996</v>
      </c>
      <c r="G651" s="367"/>
      <c r="H651" s="371"/>
      <c r="I651" s="362">
        <f t="shared" si="176"/>
        <v>3051.4</v>
      </c>
      <c r="J651" s="371">
        <v>2875</v>
      </c>
      <c r="K651" s="371">
        <v>1087.5999999999999</v>
      </c>
      <c r="L651" s="371">
        <v>617</v>
      </c>
      <c r="M651" s="371">
        <v>176.4</v>
      </c>
      <c r="N651" s="362">
        <f t="shared" si="177"/>
        <v>9246.2999999999993</v>
      </c>
      <c r="O651" s="345"/>
      <c r="P651" s="395"/>
      <c r="Q651" s="395" t="s">
        <v>4366</v>
      </c>
      <c r="R651" s="402" t="s">
        <v>1510</v>
      </c>
      <c r="S651" s="371">
        <f t="shared" si="179"/>
        <v>5570</v>
      </c>
      <c r="T651" s="371">
        <v>5570</v>
      </c>
      <c r="U651" s="371">
        <v>4088.2000000000003</v>
      </c>
      <c r="V651" s="371"/>
      <c r="W651" s="371"/>
      <c r="X651" s="371">
        <f t="shared" si="180"/>
        <v>2901.5</v>
      </c>
      <c r="Y651" s="371">
        <v>2901.5</v>
      </c>
      <c r="Z651" s="371">
        <v>317.39999999999998</v>
      </c>
      <c r="AA651" s="371">
        <v>194.5</v>
      </c>
      <c r="AB651" s="371"/>
      <c r="AC651" s="371">
        <f t="shared" si="181"/>
        <v>8471.5</v>
      </c>
      <c r="AE651" s="395"/>
      <c r="AF651" s="395" t="s">
        <v>4366</v>
      </c>
      <c r="AG651" s="402" t="s">
        <v>1510</v>
      </c>
      <c r="AH651" s="371">
        <f t="shared" si="182"/>
        <v>8471.5</v>
      </c>
      <c r="AI651" s="368">
        <f t="shared" si="183"/>
        <v>5570</v>
      </c>
      <c r="AJ651" s="368">
        <f t="shared" si="184"/>
        <v>2901.5</v>
      </c>
      <c r="AK651" s="368">
        <f t="shared" si="185"/>
        <v>9246.2999999999993</v>
      </c>
      <c r="AL651" s="368">
        <f t="shared" si="186"/>
        <v>6194.9</v>
      </c>
      <c r="AM651" s="371">
        <f t="shared" si="187"/>
        <v>3051.4</v>
      </c>
      <c r="AN651" s="368">
        <f t="shared" si="188"/>
        <v>774.79999999999927</v>
      </c>
      <c r="AO651" s="368">
        <f t="shared" si="188"/>
        <v>624.89999999999964</v>
      </c>
      <c r="AP651" s="368">
        <f t="shared" si="188"/>
        <v>149.90000000000009</v>
      </c>
      <c r="AQ651" s="360">
        <f t="shared" si="189"/>
        <v>101.6</v>
      </c>
      <c r="AR651" s="372">
        <f t="shared" si="178"/>
        <v>6296.5</v>
      </c>
    </row>
    <row r="652" spans="1:44" ht="31.5" x14ac:dyDescent="0.25">
      <c r="A652" s="395"/>
      <c r="B652" s="395" t="s">
        <v>4366</v>
      </c>
      <c r="C652" s="402" t="s">
        <v>1511</v>
      </c>
      <c r="D652" s="362">
        <f t="shared" si="175"/>
        <v>1435.3</v>
      </c>
      <c r="E652" s="367">
        <v>1435.3</v>
      </c>
      <c r="F652" s="371">
        <v>1176.4000000000001</v>
      </c>
      <c r="G652" s="367"/>
      <c r="H652" s="371"/>
      <c r="I652" s="362">
        <f t="shared" si="176"/>
        <v>674.7</v>
      </c>
      <c r="J652" s="371">
        <v>639.80000000000007</v>
      </c>
      <c r="K652" s="371">
        <v>252.8</v>
      </c>
      <c r="L652" s="371">
        <v>133.5</v>
      </c>
      <c r="M652" s="371">
        <v>34.9</v>
      </c>
      <c r="N652" s="362">
        <f t="shared" si="177"/>
        <v>2110</v>
      </c>
      <c r="O652" s="345"/>
      <c r="P652" s="395"/>
      <c r="Q652" s="395" t="s">
        <v>4366</v>
      </c>
      <c r="R652" s="402" t="s">
        <v>1511</v>
      </c>
      <c r="S652" s="371">
        <f t="shared" si="179"/>
        <v>1498.2</v>
      </c>
      <c r="T652" s="371">
        <v>1498.2</v>
      </c>
      <c r="U652" s="371">
        <v>1099.5999999999999</v>
      </c>
      <c r="V652" s="371"/>
      <c r="W652" s="371"/>
      <c r="X652" s="371">
        <f t="shared" si="180"/>
        <v>1053</v>
      </c>
      <c r="Y652" s="371">
        <v>1053</v>
      </c>
      <c r="Z652" s="371">
        <v>85.399999999999991</v>
      </c>
      <c r="AA652" s="371">
        <v>75.2</v>
      </c>
      <c r="AB652" s="371"/>
      <c r="AC652" s="371">
        <f t="shared" si="181"/>
        <v>2551.1999999999998</v>
      </c>
      <c r="AE652" s="395"/>
      <c r="AF652" s="395" t="s">
        <v>4366</v>
      </c>
      <c r="AG652" s="402" t="s">
        <v>1511</v>
      </c>
      <c r="AH652" s="371">
        <f t="shared" si="182"/>
        <v>2551.1999999999998</v>
      </c>
      <c r="AI652" s="368">
        <f t="shared" si="183"/>
        <v>1498.2</v>
      </c>
      <c r="AJ652" s="368">
        <f t="shared" si="184"/>
        <v>1053</v>
      </c>
      <c r="AK652" s="368">
        <f t="shared" si="185"/>
        <v>2110</v>
      </c>
      <c r="AL652" s="368">
        <f t="shared" si="186"/>
        <v>1435.3</v>
      </c>
      <c r="AM652" s="371">
        <f t="shared" si="187"/>
        <v>674.7</v>
      </c>
      <c r="AN652" s="368">
        <f t="shared" si="188"/>
        <v>-441.19999999999982</v>
      </c>
      <c r="AO652" s="368">
        <f t="shared" si="188"/>
        <v>-62.900000000000091</v>
      </c>
      <c r="AP652" s="368">
        <f t="shared" si="188"/>
        <v>-378.29999999999995</v>
      </c>
      <c r="AQ652" s="360">
        <f t="shared" si="189"/>
        <v>23.5</v>
      </c>
      <c r="AR652" s="372">
        <f t="shared" si="178"/>
        <v>1458.8</v>
      </c>
    </row>
    <row r="653" spans="1:44" ht="31.5" x14ac:dyDescent="0.25">
      <c r="A653" s="395"/>
      <c r="B653" s="395" t="s">
        <v>4366</v>
      </c>
      <c r="C653" s="402" t="s">
        <v>1512</v>
      </c>
      <c r="D653" s="362">
        <f t="shared" si="175"/>
        <v>1463.4</v>
      </c>
      <c r="E653" s="367">
        <v>1463.4</v>
      </c>
      <c r="F653" s="371">
        <v>1199.5</v>
      </c>
      <c r="G653" s="367"/>
      <c r="H653" s="371"/>
      <c r="I653" s="362">
        <f t="shared" si="176"/>
        <v>747.19999999999993</v>
      </c>
      <c r="J653" s="371">
        <v>645.29999999999995</v>
      </c>
      <c r="K653" s="371">
        <v>257.39999999999998</v>
      </c>
      <c r="L653" s="371">
        <v>115.5</v>
      </c>
      <c r="M653" s="371">
        <v>101.9</v>
      </c>
      <c r="N653" s="362">
        <f t="shared" si="177"/>
        <v>2210.6</v>
      </c>
      <c r="O653" s="345"/>
      <c r="P653" s="395"/>
      <c r="Q653" s="395" t="s">
        <v>4366</v>
      </c>
      <c r="R653" s="402" t="s">
        <v>1512</v>
      </c>
      <c r="S653" s="371">
        <f t="shared" si="179"/>
        <v>1514.4</v>
      </c>
      <c r="T653" s="371">
        <v>1514.4</v>
      </c>
      <c r="U653" s="371">
        <v>1111.6000000000001</v>
      </c>
      <c r="V653" s="371"/>
      <c r="W653" s="371"/>
      <c r="X653" s="371">
        <f t="shared" si="180"/>
        <v>1625.5</v>
      </c>
      <c r="Y653" s="371">
        <v>1625.5</v>
      </c>
      <c r="Z653" s="371">
        <v>86.3</v>
      </c>
      <c r="AA653" s="371">
        <v>82.2</v>
      </c>
      <c r="AB653" s="371"/>
      <c r="AC653" s="371">
        <f t="shared" si="181"/>
        <v>3139.9</v>
      </c>
      <c r="AE653" s="395"/>
      <c r="AF653" s="395" t="s">
        <v>4366</v>
      </c>
      <c r="AG653" s="402" t="s">
        <v>1512</v>
      </c>
      <c r="AH653" s="371">
        <f t="shared" si="182"/>
        <v>3139.9</v>
      </c>
      <c r="AI653" s="368">
        <f t="shared" si="183"/>
        <v>1514.4</v>
      </c>
      <c r="AJ653" s="368">
        <f t="shared" si="184"/>
        <v>1625.5</v>
      </c>
      <c r="AK653" s="368">
        <f t="shared" si="185"/>
        <v>2210.6</v>
      </c>
      <c r="AL653" s="368">
        <f t="shared" si="186"/>
        <v>1463.4</v>
      </c>
      <c r="AM653" s="371">
        <f t="shared" si="187"/>
        <v>747.19999999999993</v>
      </c>
      <c r="AN653" s="368">
        <f t="shared" si="188"/>
        <v>-929.30000000000018</v>
      </c>
      <c r="AO653" s="368">
        <f t="shared" si="188"/>
        <v>-51</v>
      </c>
      <c r="AP653" s="368">
        <f t="shared" si="188"/>
        <v>-878.30000000000007</v>
      </c>
      <c r="AQ653" s="360">
        <f t="shared" si="189"/>
        <v>24</v>
      </c>
      <c r="AR653" s="372">
        <f t="shared" si="178"/>
        <v>1487.4</v>
      </c>
    </row>
    <row r="654" spans="1:44" ht="31.5" x14ac:dyDescent="0.25">
      <c r="A654" s="395"/>
      <c r="B654" s="395" t="s">
        <v>4366</v>
      </c>
      <c r="C654" s="402" t="s">
        <v>1513</v>
      </c>
      <c r="D654" s="362">
        <f t="shared" si="175"/>
        <v>2542.5</v>
      </c>
      <c r="E654" s="367">
        <v>2542.5</v>
      </c>
      <c r="F654" s="371">
        <v>2084.1</v>
      </c>
      <c r="G654" s="367"/>
      <c r="H654" s="371"/>
      <c r="I654" s="362">
        <f t="shared" si="176"/>
        <v>1292.5</v>
      </c>
      <c r="J654" s="371">
        <v>1210.2</v>
      </c>
      <c r="K654" s="371">
        <v>447.8</v>
      </c>
      <c r="L654" s="371">
        <v>291.2</v>
      </c>
      <c r="M654" s="371">
        <v>82.3</v>
      </c>
      <c r="N654" s="362">
        <f t="shared" si="177"/>
        <v>3835</v>
      </c>
      <c r="O654" s="345"/>
      <c r="P654" s="395"/>
      <c r="Q654" s="395" t="s">
        <v>4366</v>
      </c>
      <c r="R654" s="402" t="s">
        <v>1513</v>
      </c>
      <c r="S654" s="371">
        <f t="shared" si="179"/>
        <v>2076.1</v>
      </c>
      <c r="T654" s="371">
        <v>2076.1</v>
      </c>
      <c r="U654" s="371">
        <v>1523.6999999999998</v>
      </c>
      <c r="V654" s="371"/>
      <c r="W654" s="371"/>
      <c r="X654" s="371">
        <f t="shared" si="180"/>
        <v>1658.6</v>
      </c>
      <c r="Y654" s="371">
        <v>1658.6</v>
      </c>
      <c r="Z654" s="371">
        <v>118.30000000000001</v>
      </c>
      <c r="AA654" s="371">
        <v>117.5</v>
      </c>
      <c r="AB654" s="371"/>
      <c r="AC654" s="371">
        <f t="shared" si="181"/>
        <v>3734.7</v>
      </c>
      <c r="AE654" s="395"/>
      <c r="AF654" s="395" t="s">
        <v>4366</v>
      </c>
      <c r="AG654" s="402" t="s">
        <v>1513</v>
      </c>
      <c r="AH654" s="371">
        <f t="shared" si="182"/>
        <v>3734.7</v>
      </c>
      <c r="AI654" s="368">
        <f t="shared" si="183"/>
        <v>2076.1</v>
      </c>
      <c r="AJ654" s="368">
        <f t="shared" si="184"/>
        <v>1658.6</v>
      </c>
      <c r="AK654" s="368">
        <f t="shared" si="185"/>
        <v>3835</v>
      </c>
      <c r="AL654" s="368">
        <f t="shared" si="186"/>
        <v>2542.5</v>
      </c>
      <c r="AM654" s="371">
        <f t="shared" si="187"/>
        <v>1292.5</v>
      </c>
      <c r="AN654" s="368">
        <f t="shared" si="188"/>
        <v>100.30000000000018</v>
      </c>
      <c r="AO654" s="368">
        <f t="shared" si="188"/>
        <v>466.40000000000009</v>
      </c>
      <c r="AP654" s="368">
        <f t="shared" si="188"/>
        <v>-366.09999999999991</v>
      </c>
      <c r="AQ654" s="360">
        <f t="shared" si="189"/>
        <v>41.7</v>
      </c>
      <c r="AR654" s="372">
        <f t="shared" si="178"/>
        <v>2584.1999999999998</v>
      </c>
    </row>
    <row r="655" spans="1:44" ht="31.5" x14ac:dyDescent="0.25">
      <c r="A655" s="395"/>
      <c r="B655" s="395" t="s">
        <v>4366</v>
      </c>
      <c r="C655" s="402" t="s">
        <v>1514</v>
      </c>
      <c r="D655" s="362">
        <f t="shared" si="175"/>
        <v>1702.3</v>
      </c>
      <c r="E655" s="367">
        <v>1702.3</v>
      </c>
      <c r="F655" s="371">
        <v>1395.4</v>
      </c>
      <c r="G655" s="367"/>
      <c r="H655" s="371"/>
      <c r="I655" s="362">
        <f t="shared" si="176"/>
        <v>738.6</v>
      </c>
      <c r="J655" s="371">
        <v>695.9</v>
      </c>
      <c r="K655" s="371">
        <v>299.60000000000002</v>
      </c>
      <c r="L655" s="371">
        <v>139.19999999999999</v>
      </c>
      <c r="M655" s="371">
        <v>42.7</v>
      </c>
      <c r="N655" s="362">
        <f t="shared" si="177"/>
        <v>2440.9</v>
      </c>
      <c r="O655" s="345"/>
      <c r="P655" s="395"/>
      <c r="Q655" s="395" t="s">
        <v>4366</v>
      </c>
      <c r="R655" s="402" t="s">
        <v>1514</v>
      </c>
      <c r="S655" s="371">
        <f t="shared" si="179"/>
        <v>1608.4</v>
      </c>
      <c r="T655" s="371">
        <v>1608.4</v>
      </c>
      <c r="U655" s="371">
        <v>1180.5</v>
      </c>
      <c r="V655" s="371"/>
      <c r="W655" s="371"/>
      <c r="X655" s="371">
        <f t="shared" si="180"/>
        <v>189.2</v>
      </c>
      <c r="Y655" s="371">
        <v>189.2</v>
      </c>
      <c r="Z655" s="371">
        <v>91.7</v>
      </c>
      <c r="AA655" s="371">
        <v>81.599999999999994</v>
      </c>
      <c r="AB655" s="371"/>
      <c r="AC655" s="371">
        <f t="shared" si="181"/>
        <v>1797.6000000000001</v>
      </c>
      <c r="AE655" s="395"/>
      <c r="AF655" s="395" t="s">
        <v>4366</v>
      </c>
      <c r="AG655" s="402" t="s">
        <v>1514</v>
      </c>
      <c r="AH655" s="371">
        <f t="shared" si="182"/>
        <v>1797.6000000000001</v>
      </c>
      <c r="AI655" s="368">
        <f t="shared" si="183"/>
        <v>1608.4</v>
      </c>
      <c r="AJ655" s="368">
        <f t="shared" si="184"/>
        <v>189.2</v>
      </c>
      <c r="AK655" s="368">
        <f t="shared" si="185"/>
        <v>2440.9</v>
      </c>
      <c r="AL655" s="368">
        <f t="shared" si="186"/>
        <v>1702.3</v>
      </c>
      <c r="AM655" s="371">
        <f t="shared" si="187"/>
        <v>738.6</v>
      </c>
      <c r="AN655" s="368">
        <f t="shared" si="188"/>
        <v>643.29999999999995</v>
      </c>
      <c r="AO655" s="368">
        <f t="shared" si="188"/>
        <v>93.899999999999864</v>
      </c>
      <c r="AP655" s="368">
        <f t="shared" si="188"/>
        <v>549.40000000000009</v>
      </c>
      <c r="AQ655" s="360">
        <f t="shared" si="189"/>
        <v>27.9</v>
      </c>
      <c r="AR655" s="372">
        <f t="shared" si="178"/>
        <v>1730.2</v>
      </c>
    </row>
    <row r="656" spans="1:44" ht="31.5" x14ac:dyDescent="0.25">
      <c r="A656" s="395"/>
      <c r="B656" s="395" t="s">
        <v>4366</v>
      </c>
      <c r="C656" s="402" t="s">
        <v>4496</v>
      </c>
      <c r="D656" s="362">
        <f t="shared" si="175"/>
        <v>5972.7</v>
      </c>
      <c r="E656" s="367">
        <v>5972.7</v>
      </c>
      <c r="F656" s="371">
        <v>4895.8</v>
      </c>
      <c r="G656" s="367"/>
      <c r="H656" s="371"/>
      <c r="I656" s="362">
        <f t="shared" si="176"/>
        <v>2835</v>
      </c>
      <c r="J656" s="371">
        <v>2747.8</v>
      </c>
      <c r="K656" s="371">
        <v>1047.4000000000001</v>
      </c>
      <c r="L656" s="371">
        <v>610.20000000000005</v>
      </c>
      <c r="M656" s="371">
        <v>87.2</v>
      </c>
      <c r="N656" s="362">
        <f t="shared" si="177"/>
        <v>8807.7000000000007</v>
      </c>
      <c r="O656" s="345"/>
      <c r="P656" s="395"/>
      <c r="Q656" s="395" t="s">
        <v>4366</v>
      </c>
      <c r="R656" s="402" t="s">
        <v>1515</v>
      </c>
      <c r="S656" s="371">
        <f t="shared" si="179"/>
        <v>5308.8</v>
      </c>
      <c r="T656" s="371">
        <v>5308.8</v>
      </c>
      <c r="U656" s="371">
        <v>3896.3</v>
      </c>
      <c r="V656" s="371"/>
      <c r="W656" s="371"/>
      <c r="X656" s="371">
        <f t="shared" si="180"/>
        <v>1278.5999999999999</v>
      </c>
      <c r="Y656" s="371">
        <v>1278.5999999999999</v>
      </c>
      <c r="Z656" s="371">
        <v>302.59999999999997</v>
      </c>
      <c r="AA656" s="371">
        <v>309.60000000000002</v>
      </c>
      <c r="AB656" s="371"/>
      <c r="AC656" s="371">
        <f t="shared" si="181"/>
        <v>6587.4</v>
      </c>
      <c r="AE656" s="395"/>
      <c r="AF656" s="395" t="s">
        <v>4366</v>
      </c>
      <c r="AG656" s="402" t="s">
        <v>1515</v>
      </c>
      <c r="AH656" s="371">
        <f t="shared" si="182"/>
        <v>6587.4</v>
      </c>
      <c r="AI656" s="368">
        <f t="shared" si="183"/>
        <v>5308.8</v>
      </c>
      <c r="AJ656" s="368">
        <f t="shared" si="184"/>
        <v>1278.5999999999999</v>
      </c>
      <c r="AK656" s="368">
        <f t="shared" si="185"/>
        <v>8807.7000000000007</v>
      </c>
      <c r="AL656" s="368">
        <f t="shared" si="186"/>
        <v>5972.7</v>
      </c>
      <c r="AM656" s="371">
        <f t="shared" si="187"/>
        <v>2835</v>
      </c>
      <c r="AN656" s="368">
        <f t="shared" si="188"/>
        <v>2220.3000000000011</v>
      </c>
      <c r="AO656" s="368">
        <f t="shared" si="188"/>
        <v>663.89999999999964</v>
      </c>
      <c r="AP656" s="368">
        <f t="shared" si="188"/>
        <v>1556.4</v>
      </c>
      <c r="AQ656" s="360">
        <f t="shared" si="189"/>
        <v>97.9</v>
      </c>
      <c r="AR656" s="372">
        <f t="shared" si="178"/>
        <v>6070.5999999999995</v>
      </c>
    </row>
    <row r="657" spans="1:44" ht="31.5" x14ac:dyDescent="0.25">
      <c r="A657" s="395"/>
      <c r="B657" s="395" t="s">
        <v>4366</v>
      </c>
      <c r="C657" s="402" t="s">
        <v>4497</v>
      </c>
      <c r="D657" s="362">
        <f t="shared" si="175"/>
        <v>3743.7</v>
      </c>
      <c r="E657" s="367">
        <v>3743.7</v>
      </c>
      <c r="F657" s="371">
        <v>3068.7</v>
      </c>
      <c r="G657" s="367"/>
      <c r="H657" s="371"/>
      <c r="I657" s="362">
        <f t="shared" si="176"/>
        <v>1880.8999999999999</v>
      </c>
      <c r="J657" s="371">
        <v>1880.8999999999999</v>
      </c>
      <c r="K657" s="371">
        <v>656.5</v>
      </c>
      <c r="L657" s="371">
        <v>533.9</v>
      </c>
      <c r="M657" s="371"/>
      <c r="N657" s="362">
        <f t="shared" si="177"/>
        <v>5624.5999999999995</v>
      </c>
      <c r="O657" s="345"/>
      <c r="P657" s="395"/>
      <c r="Q657" s="395" t="s">
        <v>4366</v>
      </c>
      <c r="R657" s="402" t="s">
        <v>1516</v>
      </c>
      <c r="S657" s="371">
        <f t="shared" si="179"/>
        <v>3931</v>
      </c>
      <c r="T657" s="371">
        <v>3931</v>
      </c>
      <c r="U657" s="371">
        <v>2885.1</v>
      </c>
      <c r="V657" s="371"/>
      <c r="W657" s="371"/>
      <c r="X657" s="371">
        <f t="shared" si="180"/>
        <v>924.00000000000011</v>
      </c>
      <c r="Y657" s="371">
        <v>924.00000000000011</v>
      </c>
      <c r="Z657" s="371">
        <v>224.00000000000003</v>
      </c>
      <c r="AA657" s="371">
        <v>254.7</v>
      </c>
      <c r="AB657" s="371"/>
      <c r="AC657" s="371">
        <f t="shared" si="181"/>
        <v>4855</v>
      </c>
      <c r="AE657" s="395"/>
      <c r="AF657" s="395" t="s">
        <v>4366</v>
      </c>
      <c r="AG657" s="402" t="s">
        <v>1516</v>
      </c>
      <c r="AH657" s="371">
        <f t="shared" si="182"/>
        <v>4855</v>
      </c>
      <c r="AI657" s="368">
        <f t="shared" si="183"/>
        <v>3931</v>
      </c>
      <c r="AJ657" s="368">
        <f t="shared" si="184"/>
        <v>924.00000000000011</v>
      </c>
      <c r="AK657" s="368">
        <f t="shared" si="185"/>
        <v>5624.5999999999995</v>
      </c>
      <c r="AL657" s="368">
        <f t="shared" si="186"/>
        <v>3743.7</v>
      </c>
      <c r="AM657" s="371">
        <f t="shared" si="187"/>
        <v>1880.8999999999999</v>
      </c>
      <c r="AN657" s="368">
        <f t="shared" si="188"/>
        <v>769.59999999999945</v>
      </c>
      <c r="AO657" s="368">
        <f t="shared" si="188"/>
        <v>-187.30000000000018</v>
      </c>
      <c r="AP657" s="368">
        <f t="shared" si="188"/>
        <v>956.89999999999975</v>
      </c>
      <c r="AQ657" s="360">
        <f t="shared" si="189"/>
        <v>61.4</v>
      </c>
      <c r="AR657" s="372">
        <f t="shared" si="178"/>
        <v>3805.1</v>
      </c>
    </row>
    <row r="658" spans="1:44" ht="31.5" x14ac:dyDescent="0.25">
      <c r="A658" s="395"/>
      <c r="B658" s="395" t="s">
        <v>4366</v>
      </c>
      <c r="C658" s="402" t="s">
        <v>4498</v>
      </c>
      <c r="D658" s="362">
        <f t="shared" si="175"/>
        <v>2410.1999999999998</v>
      </c>
      <c r="E658" s="367">
        <v>2410.1999999999998</v>
      </c>
      <c r="F658" s="371">
        <v>1975.6</v>
      </c>
      <c r="G658" s="367"/>
      <c r="H658" s="371"/>
      <c r="I658" s="362">
        <f t="shared" si="176"/>
        <v>1376.7</v>
      </c>
      <c r="J658" s="371">
        <v>1376.7</v>
      </c>
      <c r="K658" s="371">
        <v>422.7</v>
      </c>
      <c r="L658" s="371">
        <v>367.3</v>
      </c>
      <c r="M658" s="371"/>
      <c r="N658" s="362">
        <f t="shared" si="177"/>
        <v>3786.8999999999996</v>
      </c>
      <c r="O658" s="345"/>
      <c r="P658" s="395"/>
      <c r="Q658" s="395" t="s">
        <v>4366</v>
      </c>
      <c r="R658" s="402" t="s">
        <v>1517</v>
      </c>
      <c r="S658" s="371">
        <f t="shared" si="179"/>
        <v>1893.4</v>
      </c>
      <c r="T658" s="371">
        <v>1893.4</v>
      </c>
      <c r="U658" s="371">
        <v>1389.7</v>
      </c>
      <c r="V658" s="371"/>
      <c r="W658" s="371"/>
      <c r="X658" s="371">
        <f t="shared" si="180"/>
        <v>684.2</v>
      </c>
      <c r="Y658" s="371">
        <v>684.2</v>
      </c>
      <c r="Z658" s="371">
        <v>107.9</v>
      </c>
      <c r="AA658" s="371">
        <v>217.9</v>
      </c>
      <c r="AB658" s="371"/>
      <c r="AC658" s="371">
        <f t="shared" si="181"/>
        <v>2577.6000000000004</v>
      </c>
      <c r="AE658" s="395"/>
      <c r="AF658" s="395" t="s">
        <v>4366</v>
      </c>
      <c r="AG658" s="402" t="s">
        <v>1517</v>
      </c>
      <c r="AH658" s="371">
        <f t="shared" si="182"/>
        <v>2577.6000000000004</v>
      </c>
      <c r="AI658" s="368">
        <f t="shared" si="183"/>
        <v>1893.4</v>
      </c>
      <c r="AJ658" s="368">
        <f t="shared" si="184"/>
        <v>684.2</v>
      </c>
      <c r="AK658" s="368">
        <f t="shared" si="185"/>
        <v>3786.8999999999996</v>
      </c>
      <c r="AL658" s="368">
        <f t="shared" si="186"/>
        <v>2410.1999999999998</v>
      </c>
      <c r="AM658" s="371">
        <f t="shared" si="187"/>
        <v>1376.7</v>
      </c>
      <c r="AN658" s="368">
        <f t="shared" si="188"/>
        <v>1209.2999999999993</v>
      </c>
      <c r="AO658" s="368">
        <f t="shared" si="188"/>
        <v>516.79999999999973</v>
      </c>
      <c r="AP658" s="368">
        <f t="shared" si="188"/>
        <v>692.5</v>
      </c>
      <c r="AQ658" s="360">
        <f t="shared" si="189"/>
        <v>39.5</v>
      </c>
      <c r="AR658" s="372">
        <f t="shared" si="178"/>
        <v>2449.6999999999998</v>
      </c>
    </row>
    <row r="659" spans="1:44" ht="31.5" x14ac:dyDescent="0.25">
      <c r="A659" s="395"/>
      <c r="B659" s="395" t="s">
        <v>4366</v>
      </c>
      <c r="C659" s="402" t="s">
        <v>1518</v>
      </c>
      <c r="D659" s="362">
        <f t="shared" si="175"/>
        <v>2133.6</v>
      </c>
      <c r="E659" s="367">
        <v>2133.6</v>
      </c>
      <c r="F659" s="371">
        <v>1748.9</v>
      </c>
      <c r="G659" s="367"/>
      <c r="H659" s="371"/>
      <c r="I659" s="362">
        <f t="shared" si="176"/>
        <v>1107.3</v>
      </c>
      <c r="J659" s="371">
        <v>1032.3</v>
      </c>
      <c r="K659" s="371">
        <v>374.2</v>
      </c>
      <c r="L659" s="371">
        <v>193.6</v>
      </c>
      <c r="M659" s="371">
        <v>75</v>
      </c>
      <c r="N659" s="362">
        <f t="shared" si="177"/>
        <v>3240.8999999999996</v>
      </c>
      <c r="O659" s="345"/>
      <c r="P659" s="395"/>
      <c r="Q659" s="395" t="s">
        <v>4366</v>
      </c>
      <c r="R659" s="402" t="s">
        <v>1518</v>
      </c>
      <c r="S659" s="371">
        <f t="shared" si="179"/>
        <v>1495.8999999999999</v>
      </c>
      <c r="T659" s="371">
        <v>1495.8999999999999</v>
      </c>
      <c r="U659" s="371">
        <v>1098</v>
      </c>
      <c r="V659" s="371"/>
      <c r="W659" s="371"/>
      <c r="X659" s="371">
        <f t="shared" si="180"/>
        <v>470</v>
      </c>
      <c r="Y659" s="371">
        <v>470</v>
      </c>
      <c r="Z659" s="371">
        <v>85.3</v>
      </c>
      <c r="AA659" s="371">
        <v>80.2</v>
      </c>
      <c r="AB659" s="371"/>
      <c r="AC659" s="371">
        <f t="shared" si="181"/>
        <v>1965.8999999999999</v>
      </c>
      <c r="AE659" s="395"/>
      <c r="AF659" s="395" t="s">
        <v>4366</v>
      </c>
      <c r="AG659" s="402" t="s">
        <v>1518</v>
      </c>
      <c r="AH659" s="371">
        <f t="shared" si="182"/>
        <v>1965.8999999999999</v>
      </c>
      <c r="AI659" s="368">
        <f t="shared" si="183"/>
        <v>1495.8999999999999</v>
      </c>
      <c r="AJ659" s="368">
        <f t="shared" si="184"/>
        <v>470</v>
      </c>
      <c r="AK659" s="368">
        <f t="shared" si="185"/>
        <v>3240.8999999999996</v>
      </c>
      <c r="AL659" s="368">
        <f t="shared" si="186"/>
        <v>2133.6</v>
      </c>
      <c r="AM659" s="371">
        <f t="shared" si="187"/>
        <v>1107.3</v>
      </c>
      <c r="AN659" s="368">
        <f t="shared" si="188"/>
        <v>1274.9999999999998</v>
      </c>
      <c r="AO659" s="368">
        <f t="shared" si="188"/>
        <v>637.70000000000005</v>
      </c>
      <c r="AP659" s="368">
        <f t="shared" si="188"/>
        <v>637.29999999999995</v>
      </c>
      <c r="AQ659" s="360">
        <f t="shared" si="189"/>
        <v>35</v>
      </c>
      <c r="AR659" s="372">
        <f t="shared" si="178"/>
        <v>2168.6</v>
      </c>
    </row>
    <row r="660" spans="1:44" ht="31.5" x14ac:dyDescent="0.25">
      <c r="A660" s="395"/>
      <c r="B660" s="395" t="s">
        <v>4366</v>
      </c>
      <c r="C660" s="402" t="s">
        <v>1519</v>
      </c>
      <c r="D660" s="362">
        <f t="shared" si="175"/>
        <v>1809.9</v>
      </c>
      <c r="E660" s="367">
        <v>1809.9</v>
      </c>
      <c r="F660" s="371">
        <v>1483.6</v>
      </c>
      <c r="G660" s="367"/>
      <c r="H660" s="371"/>
      <c r="I660" s="362">
        <f t="shared" si="176"/>
        <v>863.1</v>
      </c>
      <c r="J660" s="371">
        <v>863.1</v>
      </c>
      <c r="K660" s="371">
        <v>317.5</v>
      </c>
      <c r="L660" s="371">
        <v>122</v>
      </c>
      <c r="M660" s="371"/>
      <c r="N660" s="362">
        <f t="shared" si="177"/>
        <v>2673</v>
      </c>
      <c r="O660" s="345"/>
      <c r="P660" s="395"/>
      <c r="Q660" s="395" t="s">
        <v>4366</v>
      </c>
      <c r="R660" s="402" t="s">
        <v>1519</v>
      </c>
      <c r="S660" s="371">
        <f t="shared" si="179"/>
        <v>1474</v>
      </c>
      <c r="T660" s="371">
        <v>1474</v>
      </c>
      <c r="U660" s="371">
        <v>1081.9000000000001</v>
      </c>
      <c r="V660" s="371"/>
      <c r="W660" s="371"/>
      <c r="X660" s="371">
        <f t="shared" si="180"/>
        <v>398.70000000000005</v>
      </c>
      <c r="Y660" s="371">
        <v>398.70000000000005</v>
      </c>
      <c r="Z660" s="371">
        <v>84</v>
      </c>
      <c r="AA660" s="371">
        <v>29.3</v>
      </c>
      <c r="AB660" s="371"/>
      <c r="AC660" s="371">
        <f t="shared" si="181"/>
        <v>1872.7</v>
      </c>
      <c r="AE660" s="395"/>
      <c r="AF660" s="395" t="s">
        <v>4366</v>
      </c>
      <c r="AG660" s="402" t="s">
        <v>1519</v>
      </c>
      <c r="AH660" s="371">
        <f t="shared" si="182"/>
        <v>1872.7</v>
      </c>
      <c r="AI660" s="368">
        <f t="shared" si="183"/>
        <v>1474</v>
      </c>
      <c r="AJ660" s="368">
        <f t="shared" si="184"/>
        <v>398.70000000000005</v>
      </c>
      <c r="AK660" s="368">
        <f t="shared" si="185"/>
        <v>2673</v>
      </c>
      <c r="AL660" s="368">
        <f t="shared" si="186"/>
        <v>1809.9</v>
      </c>
      <c r="AM660" s="371">
        <f t="shared" si="187"/>
        <v>863.1</v>
      </c>
      <c r="AN660" s="368">
        <f t="shared" si="188"/>
        <v>800.3</v>
      </c>
      <c r="AO660" s="368">
        <f t="shared" si="188"/>
        <v>335.90000000000009</v>
      </c>
      <c r="AP660" s="368">
        <f t="shared" si="188"/>
        <v>464.4</v>
      </c>
      <c r="AQ660" s="360">
        <f t="shared" si="189"/>
        <v>29.7</v>
      </c>
      <c r="AR660" s="372">
        <f t="shared" si="178"/>
        <v>1839.6000000000001</v>
      </c>
    </row>
    <row r="661" spans="1:44" ht="31.5" x14ac:dyDescent="0.25">
      <c r="A661" s="395"/>
      <c r="B661" s="395" t="s">
        <v>4366</v>
      </c>
      <c r="C661" s="402" t="s">
        <v>1520</v>
      </c>
      <c r="D661" s="362">
        <f t="shared" si="175"/>
        <v>1993.4</v>
      </c>
      <c r="E661" s="367">
        <v>1993.4</v>
      </c>
      <c r="F661" s="371">
        <v>1634</v>
      </c>
      <c r="G661" s="367"/>
      <c r="H661" s="371"/>
      <c r="I661" s="362">
        <f t="shared" si="176"/>
        <v>948.5</v>
      </c>
      <c r="J661" s="371">
        <v>948.5</v>
      </c>
      <c r="K661" s="371">
        <v>349.7</v>
      </c>
      <c r="L661" s="371">
        <v>157.4</v>
      </c>
      <c r="M661" s="371"/>
      <c r="N661" s="362">
        <f t="shared" si="177"/>
        <v>2941.9</v>
      </c>
      <c r="O661" s="345"/>
      <c r="P661" s="395"/>
      <c r="Q661" s="395" t="s">
        <v>4366</v>
      </c>
      <c r="R661" s="402" t="s">
        <v>1520</v>
      </c>
      <c r="S661" s="371">
        <f t="shared" si="179"/>
        <v>1608.6999999999998</v>
      </c>
      <c r="T661" s="371">
        <v>1608.6999999999998</v>
      </c>
      <c r="U661" s="371">
        <v>1180.7000000000003</v>
      </c>
      <c r="V661" s="371"/>
      <c r="W661" s="371"/>
      <c r="X661" s="371">
        <f t="shared" si="180"/>
        <v>360.59999999999997</v>
      </c>
      <c r="Y661" s="371">
        <v>360.59999999999997</v>
      </c>
      <c r="Z661" s="371">
        <v>91.7</v>
      </c>
      <c r="AA661" s="371">
        <v>51.4</v>
      </c>
      <c r="AB661" s="371"/>
      <c r="AC661" s="371">
        <f t="shared" si="181"/>
        <v>1969.2999999999997</v>
      </c>
      <c r="AE661" s="395"/>
      <c r="AF661" s="395" t="s">
        <v>4366</v>
      </c>
      <c r="AG661" s="402" t="s">
        <v>1520</v>
      </c>
      <c r="AH661" s="371">
        <f t="shared" si="182"/>
        <v>1969.2999999999997</v>
      </c>
      <c r="AI661" s="368">
        <f t="shared" si="183"/>
        <v>1608.6999999999998</v>
      </c>
      <c r="AJ661" s="368">
        <f t="shared" si="184"/>
        <v>360.59999999999997</v>
      </c>
      <c r="AK661" s="368">
        <f t="shared" si="185"/>
        <v>2941.9</v>
      </c>
      <c r="AL661" s="368">
        <f t="shared" si="186"/>
        <v>1993.4</v>
      </c>
      <c r="AM661" s="371">
        <f t="shared" si="187"/>
        <v>948.5</v>
      </c>
      <c r="AN661" s="368">
        <f t="shared" si="188"/>
        <v>972.60000000000036</v>
      </c>
      <c r="AO661" s="368">
        <f t="shared" si="188"/>
        <v>384.70000000000027</v>
      </c>
      <c r="AP661" s="368">
        <f t="shared" si="188"/>
        <v>587.90000000000009</v>
      </c>
      <c r="AQ661" s="360">
        <f t="shared" si="189"/>
        <v>32.700000000000003</v>
      </c>
      <c r="AR661" s="372">
        <f t="shared" si="178"/>
        <v>2026.1000000000001</v>
      </c>
    </row>
    <row r="662" spans="1:44" ht="31.5" x14ac:dyDescent="0.25">
      <c r="A662" s="395"/>
      <c r="B662" s="395" t="s">
        <v>4366</v>
      </c>
      <c r="C662" s="402" t="s">
        <v>2301</v>
      </c>
      <c r="D662" s="362">
        <f t="shared" si="175"/>
        <v>1732</v>
      </c>
      <c r="E662" s="367">
        <v>1732</v>
      </c>
      <c r="F662" s="371">
        <v>1419.7</v>
      </c>
      <c r="G662" s="367"/>
      <c r="H662" s="371"/>
      <c r="I662" s="362">
        <f t="shared" si="176"/>
        <v>1414.5</v>
      </c>
      <c r="J662" s="371">
        <v>934.49999999999989</v>
      </c>
      <c r="K662" s="371">
        <v>303.7</v>
      </c>
      <c r="L662" s="371">
        <v>217.6</v>
      </c>
      <c r="M662" s="371">
        <v>480</v>
      </c>
      <c r="N662" s="362">
        <f t="shared" si="177"/>
        <v>3146.5</v>
      </c>
      <c r="O662" s="345"/>
      <c r="P662" s="395"/>
      <c r="Q662" s="395" t="s">
        <v>4366</v>
      </c>
      <c r="R662" s="402" t="s">
        <v>2301</v>
      </c>
      <c r="S662" s="371">
        <f t="shared" si="179"/>
        <v>1442.9</v>
      </c>
      <c r="T662" s="371">
        <v>1442.9</v>
      </c>
      <c r="U662" s="371">
        <v>1059</v>
      </c>
      <c r="V662" s="371"/>
      <c r="W662" s="371"/>
      <c r="X662" s="371">
        <f t="shared" si="180"/>
        <v>493</v>
      </c>
      <c r="Y662" s="371">
        <v>493</v>
      </c>
      <c r="Z662" s="371">
        <v>82.2</v>
      </c>
      <c r="AA662" s="371">
        <v>108.5</v>
      </c>
      <c r="AB662" s="371"/>
      <c r="AC662" s="371">
        <f t="shared" si="181"/>
        <v>1935.9</v>
      </c>
      <c r="AE662" s="395"/>
      <c r="AF662" s="395" t="s">
        <v>4366</v>
      </c>
      <c r="AG662" s="402" t="s">
        <v>2301</v>
      </c>
      <c r="AH662" s="371">
        <f t="shared" si="182"/>
        <v>1935.9</v>
      </c>
      <c r="AI662" s="368">
        <f t="shared" si="183"/>
        <v>1442.9</v>
      </c>
      <c r="AJ662" s="368">
        <f t="shared" si="184"/>
        <v>493</v>
      </c>
      <c r="AK662" s="368">
        <f t="shared" si="185"/>
        <v>3146.5</v>
      </c>
      <c r="AL662" s="368">
        <f t="shared" si="186"/>
        <v>1732</v>
      </c>
      <c r="AM662" s="371">
        <f t="shared" si="187"/>
        <v>1414.5</v>
      </c>
      <c r="AN662" s="368">
        <f t="shared" si="188"/>
        <v>1210.5999999999999</v>
      </c>
      <c r="AO662" s="368">
        <f t="shared" si="188"/>
        <v>289.09999999999991</v>
      </c>
      <c r="AP662" s="368">
        <f t="shared" si="188"/>
        <v>921.5</v>
      </c>
      <c r="AQ662" s="360">
        <f t="shared" si="189"/>
        <v>28.4</v>
      </c>
      <c r="AR662" s="372">
        <f t="shared" si="178"/>
        <v>1760.4</v>
      </c>
    </row>
    <row r="663" spans="1:44" ht="31.5" x14ac:dyDescent="0.25">
      <c r="A663" s="395"/>
      <c r="B663" s="395" t="s">
        <v>4366</v>
      </c>
      <c r="C663" s="402" t="s">
        <v>2302</v>
      </c>
      <c r="D663" s="362">
        <f t="shared" si="175"/>
        <v>1685.4</v>
      </c>
      <c r="E663" s="367">
        <v>1685.4</v>
      </c>
      <c r="F663" s="371">
        <v>1381.6</v>
      </c>
      <c r="G663" s="367"/>
      <c r="H663" s="371"/>
      <c r="I663" s="362">
        <f t="shared" si="176"/>
        <v>835</v>
      </c>
      <c r="J663" s="371">
        <v>835</v>
      </c>
      <c r="K663" s="371">
        <v>295.7</v>
      </c>
      <c r="L663" s="371">
        <v>118.3</v>
      </c>
      <c r="M663" s="371"/>
      <c r="N663" s="362">
        <f t="shared" si="177"/>
        <v>2520.4</v>
      </c>
      <c r="O663" s="345"/>
      <c r="P663" s="395"/>
      <c r="Q663" s="395" t="s">
        <v>4366</v>
      </c>
      <c r="R663" s="402" t="s">
        <v>2302</v>
      </c>
      <c r="S663" s="371">
        <f t="shared" si="179"/>
        <v>1611.7</v>
      </c>
      <c r="T663" s="371">
        <v>1611.7</v>
      </c>
      <c r="U663" s="371">
        <v>1183</v>
      </c>
      <c r="V663" s="371"/>
      <c r="W663" s="371"/>
      <c r="X663" s="371">
        <f t="shared" si="180"/>
        <v>437.3</v>
      </c>
      <c r="Y663" s="371">
        <v>437.3</v>
      </c>
      <c r="Z663" s="371">
        <v>91.8</v>
      </c>
      <c r="AA663" s="371">
        <v>49</v>
      </c>
      <c r="AB663" s="371"/>
      <c r="AC663" s="371">
        <f t="shared" si="181"/>
        <v>2049</v>
      </c>
      <c r="AE663" s="395"/>
      <c r="AF663" s="395" t="s">
        <v>4366</v>
      </c>
      <c r="AG663" s="402" t="s">
        <v>2302</v>
      </c>
      <c r="AH663" s="371">
        <f t="shared" si="182"/>
        <v>2049</v>
      </c>
      <c r="AI663" s="368">
        <f t="shared" si="183"/>
        <v>1611.7</v>
      </c>
      <c r="AJ663" s="368">
        <f t="shared" si="184"/>
        <v>437.3</v>
      </c>
      <c r="AK663" s="368">
        <f t="shared" si="185"/>
        <v>2520.4</v>
      </c>
      <c r="AL663" s="368">
        <f t="shared" si="186"/>
        <v>1685.4</v>
      </c>
      <c r="AM663" s="371">
        <f t="shared" si="187"/>
        <v>835</v>
      </c>
      <c r="AN663" s="368">
        <f t="shared" si="188"/>
        <v>471.40000000000009</v>
      </c>
      <c r="AO663" s="368">
        <f t="shared" si="188"/>
        <v>73.700000000000045</v>
      </c>
      <c r="AP663" s="368">
        <f t="shared" si="188"/>
        <v>397.7</v>
      </c>
      <c r="AQ663" s="360">
        <f t="shared" si="189"/>
        <v>27.6</v>
      </c>
      <c r="AR663" s="372">
        <f t="shared" si="178"/>
        <v>1713</v>
      </c>
    </row>
    <row r="664" spans="1:44" ht="31.5" x14ac:dyDescent="0.25">
      <c r="A664" s="395"/>
      <c r="B664" s="395" t="s">
        <v>4366</v>
      </c>
      <c r="C664" s="402" t="s">
        <v>2303</v>
      </c>
      <c r="D664" s="362">
        <f t="shared" si="175"/>
        <v>2524.6999999999998</v>
      </c>
      <c r="E664" s="367">
        <v>2524.6999999999998</v>
      </c>
      <c r="F664" s="371">
        <v>2069.5</v>
      </c>
      <c r="G664" s="367"/>
      <c r="H664" s="371"/>
      <c r="I664" s="362">
        <f t="shared" si="176"/>
        <v>1100.9000000000001</v>
      </c>
      <c r="J664" s="371">
        <v>1025.9000000000001</v>
      </c>
      <c r="K664" s="371">
        <v>442.7</v>
      </c>
      <c r="L664" s="371">
        <v>194.7</v>
      </c>
      <c r="M664" s="371">
        <v>75</v>
      </c>
      <c r="N664" s="362">
        <f t="shared" si="177"/>
        <v>3625.6</v>
      </c>
      <c r="O664" s="345"/>
      <c r="P664" s="395"/>
      <c r="Q664" s="395" t="s">
        <v>4366</v>
      </c>
      <c r="R664" s="402" t="s">
        <v>2303</v>
      </c>
      <c r="S664" s="371">
        <f t="shared" si="179"/>
        <v>1977.8</v>
      </c>
      <c r="T664" s="371">
        <v>1977.8</v>
      </c>
      <c r="U664" s="371">
        <v>1451.7</v>
      </c>
      <c r="V664" s="371"/>
      <c r="W664" s="371"/>
      <c r="X664" s="371">
        <f t="shared" si="180"/>
        <v>603.09999999999991</v>
      </c>
      <c r="Y664" s="371">
        <v>603.09999999999991</v>
      </c>
      <c r="Z664" s="371">
        <v>112.80000000000001</v>
      </c>
      <c r="AA664" s="371">
        <v>81.8</v>
      </c>
      <c r="AB664" s="371"/>
      <c r="AC664" s="371">
        <f t="shared" si="181"/>
        <v>2580.8999999999996</v>
      </c>
      <c r="AE664" s="395"/>
      <c r="AF664" s="395" t="s">
        <v>4366</v>
      </c>
      <c r="AG664" s="402" t="s">
        <v>2303</v>
      </c>
      <c r="AH664" s="371">
        <f t="shared" si="182"/>
        <v>2580.8999999999996</v>
      </c>
      <c r="AI664" s="368">
        <f t="shared" si="183"/>
        <v>1977.8</v>
      </c>
      <c r="AJ664" s="368">
        <f t="shared" si="184"/>
        <v>603.09999999999991</v>
      </c>
      <c r="AK664" s="368">
        <f t="shared" si="185"/>
        <v>3625.6</v>
      </c>
      <c r="AL664" s="368">
        <f t="shared" si="186"/>
        <v>2524.6999999999998</v>
      </c>
      <c r="AM664" s="371">
        <f t="shared" si="187"/>
        <v>1100.9000000000001</v>
      </c>
      <c r="AN664" s="368">
        <f t="shared" si="188"/>
        <v>1044.7000000000003</v>
      </c>
      <c r="AO664" s="368">
        <f t="shared" si="188"/>
        <v>546.89999999999986</v>
      </c>
      <c r="AP664" s="368">
        <f t="shared" si="188"/>
        <v>497.80000000000018</v>
      </c>
      <c r="AQ664" s="360">
        <f t="shared" si="189"/>
        <v>41.4</v>
      </c>
      <c r="AR664" s="372">
        <f t="shared" si="178"/>
        <v>2566.1</v>
      </c>
    </row>
    <row r="665" spans="1:44" ht="31.5" x14ac:dyDescent="0.25">
      <c r="A665" s="395"/>
      <c r="B665" s="395" t="s">
        <v>4366</v>
      </c>
      <c r="C665" s="402" t="s">
        <v>2304</v>
      </c>
      <c r="D665" s="362">
        <f t="shared" si="175"/>
        <v>2339.3000000000002</v>
      </c>
      <c r="E665" s="367">
        <v>2339.3000000000002</v>
      </c>
      <c r="F665" s="371">
        <v>1917.6</v>
      </c>
      <c r="G665" s="367"/>
      <c r="H665" s="371"/>
      <c r="I665" s="362">
        <f t="shared" si="176"/>
        <v>820.8</v>
      </c>
      <c r="J665" s="371">
        <v>820.8</v>
      </c>
      <c r="K665" s="371">
        <v>410.2</v>
      </c>
      <c r="L665" s="371">
        <v>143.30000000000001</v>
      </c>
      <c r="M665" s="371"/>
      <c r="N665" s="362">
        <f t="shared" si="177"/>
        <v>3160.1000000000004</v>
      </c>
      <c r="O665" s="345"/>
      <c r="P665" s="395"/>
      <c r="Q665" s="395" t="s">
        <v>4366</v>
      </c>
      <c r="R665" s="402" t="s">
        <v>2304</v>
      </c>
      <c r="S665" s="371">
        <f t="shared" si="179"/>
        <v>1846.3</v>
      </c>
      <c r="T665" s="371">
        <v>1846.3</v>
      </c>
      <c r="U665" s="371">
        <v>1355.1</v>
      </c>
      <c r="V665" s="371"/>
      <c r="W665" s="371"/>
      <c r="X665" s="371">
        <f t="shared" si="180"/>
        <v>406.9</v>
      </c>
      <c r="Y665" s="371">
        <v>406.9</v>
      </c>
      <c r="Z665" s="371">
        <v>105.2</v>
      </c>
      <c r="AA665" s="371">
        <v>67.599999999999994</v>
      </c>
      <c r="AB665" s="371"/>
      <c r="AC665" s="371">
        <f t="shared" si="181"/>
        <v>2253.1999999999998</v>
      </c>
      <c r="AE665" s="395"/>
      <c r="AF665" s="395" t="s">
        <v>4366</v>
      </c>
      <c r="AG665" s="402" t="s">
        <v>2304</v>
      </c>
      <c r="AH665" s="371">
        <f t="shared" si="182"/>
        <v>2253.1999999999998</v>
      </c>
      <c r="AI665" s="368">
        <f t="shared" si="183"/>
        <v>1846.3</v>
      </c>
      <c r="AJ665" s="368">
        <f t="shared" si="184"/>
        <v>406.9</v>
      </c>
      <c r="AK665" s="368">
        <f t="shared" si="185"/>
        <v>3160.1000000000004</v>
      </c>
      <c r="AL665" s="368">
        <f t="shared" si="186"/>
        <v>2339.3000000000002</v>
      </c>
      <c r="AM665" s="371">
        <f t="shared" si="187"/>
        <v>820.8</v>
      </c>
      <c r="AN665" s="368">
        <f t="shared" si="188"/>
        <v>906.90000000000055</v>
      </c>
      <c r="AO665" s="368">
        <f t="shared" si="188"/>
        <v>493.00000000000023</v>
      </c>
      <c r="AP665" s="368">
        <f t="shared" si="188"/>
        <v>413.9</v>
      </c>
      <c r="AQ665" s="360">
        <f t="shared" si="189"/>
        <v>38.4</v>
      </c>
      <c r="AR665" s="372">
        <f t="shared" si="178"/>
        <v>2377.7000000000003</v>
      </c>
    </row>
    <row r="666" spans="1:44" ht="31.5" x14ac:dyDescent="0.25">
      <c r="A666" s="395"/>
      <c r="B666" s="395" t="s">
        <v>4366</v>
      </c>
      <c r="C666" s="402" t="s">
        <v>2305</v>
      </c>
      <c r="D666" s="362">
        <f t="shared" si="175"/>
        <v>2031.3</v>
      </c>
      <c r="E666" s="367">
        <v>2031.3</v>
      </c>
      <c r="F666" s="371">
        <v>1665</v>
      </c>
      <c r="G666" s="367"/>
      <c r="H666" s="371"/>
      <c r="I666" s="362">
        <f t="shared" si="176"/>
        <v>5636.2</v>
      </c>
      <c r="J666" s="371">
        <v>1036.1999999999998</v>
      </c>
      <c r="K666" s="371">
        <v>356.3</v>
      </c>
      <c r="L666" s="371">
        <v>391.9</v>
      </c>
      <c r="M666" s="371">
        <v>4600</v>
      </c>
      <c r="N666" s="362">
        <f t="shared" si="177"/>
        <v>7667.5</v>
      </c>
      <c r="O666" s="345"/>
      <c r="P666" s="395"/>
      <c r="Q666" s="395" t="s">
        <v>4366</v>
      </c>
      <c r="R666" s="402" t="s">
        <v>2305</v>
      </c>
      <c r="S666" s="371">
        <f t="shared" si="179"/>
        <v>1721.2</v>
      </c>
      <c r="T666" s="371">
        <v>1721.2</v>
      </c>
      <c r="U666" s="371">
        <v>1263.3</v>
      </c>
      <c r="V666" s="371"/>
      <c r="W666" s="371"/>
      <c r="X666" s="371">
        <f t="shared" si="180"/>
        <v>268.69999999999993</v>
      </c>
      <c r="Y666" s="371">
        <v>268.69999999999993</v>
      </c>
      <c r="Z666" s="371">
        <v>98</v>
      </c>
      <c r="AA666" s="371">
        <v>23.1</v>
      </c>
      <c r="AB666" s="371"/>
      <c r="AC666" s="371">
        <f t="shared" si="181"/>
        <v>1989.9</v>
      </c>
      <c r="AE666" s="395"/>
      <c r="AF666" s="395" t="s">
        <v>4366</v>
      </c>
      <c r="AG666" s="402" t="s">
        <v>2305</v>
      </c>
      <c r="AH666" s="371">
        <f t="shared" si="182"/>
        <v>1989.9</v>
      </c>
      <c r="AI666" s="368">
        <f t="shared" si="183"/>
        <v>1721.2</v>
      </c>
      <c r="AJ666" s="368">
        <f t="shared" si="184"/>
        <v>268.69999999999993</v>
      </c>
      <c r="AK666" s="368">
        <f t="shared" si="185"/>
        <v>7667.5</v>
      </c>
      <c r="AL666" s="368">
        <f t="shared" si="186"/>
        <v>2031.3</v>
      </c>
      <c r="AM666" s="371">
        <f t="shared" si="187"/>
        <v>5636.2</v>
      </c>
      <c r="AN666" s="368">
        <f t="shared" si="188"/>
        <v>5677.6</v>
      </c>
      <c r="AO666" s="368">
        <f t="shared" si="188"/>
        <v>310.09999999999991</v>
      </c>
      <c r="AP666" s="368">
        <f t="shared" si="188"/>
        <v>5367.5</v>
      </c>
      <c r="AQ666" s="360">
        <f t="shared" si="189"/>
        <v>33.299999999999997</v>
      </c>
      <c r="AR666" s="372">
        <f t="shared" si="178"/>
        <v>2064.6</v>
      </c>
    </row>
    <row r="667" spans="1:44" ht="31.5" x14ac:dyDescent="0.25">
      <c r="A667" s="395"/>
      <c r="B667" s="395" t="s">
        <v>4366</v>
      </c>
      <c r="C667" s="402" t="s">
        <v>2306</v>
      </c>
      <c r="D667" s="362">
        <f t="shared" si="175"/>
        <v>1689.3</v>
      </c>
      <c r="E667" s="367">
        <v>1689.3</v>
      </c>
      <c r="F667" s="371">
        <v>1384.8</v>
      </c>
      <c r="G667" s="367"/>
      <c r="H667" s="371"/>
      <c r="I667" s="362">
        <f t="shared" si="176"/>
        <v>912.69999999999993</v>
      </c>
      <c r="J667" s="371">
        <v>912.69999999999993</v>
      </c>
      <c r="K667" s="371">
        <v>296.2</v>
      </c>
      <c r="L667" s="371">
        <v>226.4</v>
      </c>
      <c r="M667" s="371"/>
      <c r="N667" s="362">
        <f t="shared" si="177"/>
        <v>2602</v>
      </c>
      <c r="O667" s="345"/>
      <c r="P667" s="395"/>
      <c r="Q667" s="395" t="s">
        <v>4366</v>
      </c>
      <c r="R667" s="402" t="s">
        <v>2306</v>
      </c>
      <c r="S667" s="371">
        <f t="shared" si="179"/>
        <v>1517.6999999999998</v>
      </c>
      <c r="T667" s="371">
        <v>1517.6999999999998</v>
      </c>
      <c r="U667" s="371">
        <v>1114</v>
      </c>
      <c r="V667" s="371"/>
      <c r="W667" s="371"/>
      <c r="X667" s="371">
        <f t="shared" si="180"/>
        <v>420.20000000000005</v>
      </c>
      <c r="Y667" s="371">
        <v>420.20000000000005</v>
      </c>
      <c r="Z667" s="371">
        <v>86.5</v>
      </c>
      <c r="AA667" s="371">
        <v>93.8</v>
      </c>
      <c r="AB667" s="371"/>
      <c r="AC667" s="371">
        <f t="shared" si="181"/>
        <v>1937.8999999999999</v>
      </c>
      <c r="AE667" s="395"/>
      <c r="AF667" s="395" t="s">
        <v>4366</v>
      </c>
      <c r="AG667" s="402" t="s">
        <v>2306</v>
      </c>
      <c r="AH667" s="371">
        <f t="shared" si="182"/>
        <v>1937.8999999999999</v>
      </c>
      <c r="AI667" s="368">
        <f t="shared" si="183"/>
        <v>1517.6999999999998</v>
      </c>
      <c r="AJ667" s="368">
        <f t="shared" si="184"/>
        <v>420.20000000000005</v>
      </c>
      <c r="AK667" s="368">
        <f t="shared" si="185"/>
        <v>2602</v>
      </c>
      <c r="AL667" s="368">
        <f t="shared" si="186"/>
        <v>1689.3</v>
      </c>
      <c r="AM667" s="371">
        <f t="shared" si="187"/>
        <v>912.69999999999993</v>
      </c>
      <c r="AN667" s="368">
        <f t="shared" si="188"/>
        <v>664.10000000000014</v>
      </c>
      <c r="AO667" s="368">
        <f t="shared" si="188"/>
        <v>171.60000000000014</v>
      </c>
      <c r="AP667" s="368">
        <f t="shared" si="188"/>
        <v>492.49999999999989</v>
      </c>
      <c r="AQ667" s="360">
        <f t="shared" si="189"/>
        <v>27.7</v>
      </c>
      <c r="AR667" s="372">
        <f t="shared" si="178"/>
        <v>1717</v>
      </c>
    </row>
    <row r="668" spans="1:44" ht="31.5" x14ac:dyDescent="0.25">
      <c r="A668" s="395"/>
      <c r="B668" s="395" t="s">
        <v>4366</v>
      </c>
      <c r="C668" s="402" t="s">
        <v>2307</v>
      </c>
      <c r="D668" s="362">
        <f t="shared" si="175"/>
        <v>2954.5</v>
      </c>
      <c r="E668" s="367">
        <v>2954.5</v>
      </c>
      <c r="F668" s="371">
        <v>2421.8000000000002</v>
      </c>
      <c r="G668" s="367"/>
      <c r="H668" s="371"/>
      <c r="I668" s="362">
        <f t="shared" si="176"/>
        <v>1021.7</v>
      </c>
      <c r="J668" s="371">
        <v>1021.7</v>
      </c>
      <c r="K668" s="371">
        <v>518.1</v>
      </c>
      <c r="L668" s="371">
        <v>133.80000000000001</v>
      </c>
      <c r="M668" s="371"/>
      <c r="N668" s="362">
        <f t="shared" si="177"/>
        <v>3976.2</v>
      </c>
      <c r="O668" s="345"/>
      <c r="P668" s="395"/>
      <c r="Q668" s="395" t="s">
        <v>4366</v>
      </c>
      <c r="R668" s="402" t="s">
        <v>2307</v>
      </c>
      <c r="S668" s="371">
        <f t="shared" si="179"/>
        <v>2206.5</v>
      </c>
      <c r="T668" s="371">
        <v>2206.5</v>
      </c>
      <c r="U668" s="371">
        <v>1619.4</v>
      </c>
      <c r="V668" s="371"/>
      <c r="W668" s="371"/>
      <c r="X668" s="371">
        <f t="shared" si="180"/>
        <v>543.1</v>
      </c>
      <c r="Y668" s="371">
        <v>543.1</v>
      </c>
      <c r="Z668" s="371">
        <v>125.80000000000001</v>
      </c>
      <c r="AA668" s="371">
        <v>58.9</v>
      </c>
      <c r="AB668" s="371"/>
      <c r="AC668" s="371">
        <f t="shared" si="181"/>
        <v>2749.6</v>
      </c>
      <c r="AE668" s="395"/>
      <c r="AF668" s="395" t="s">
        <v>4366</v>
      </c>
      <c r="AG668" s="402" t="s">
        <v>2307</v>
      </c>
      <c r="AH668" s="371">
        <f t="shared" si="182"/>
        <v>2749.6</v>
      </c>
      <c r="AI668" s="368">
        <f t="shared" si="183"/>
        <v>2206.5</v>
      </c>
      <c r="AJ668" s="368">
        <f t="shared" si="184"/>
        <v>543.1</v>
      </c>
      <c r="AK668" s="368">
        <f t="shared" si="185"/>
        <v>3976.2</v>
      </c>
      <c r="AL668" s="368">
        <f t="shared" si="186"/>
        <v>2954.5</v>
      </c>
      <c r="AM668" s="371">
        <f t="shared" si="187"/>
        <v>1021.7</v>
      </c>
      <c r="AN668" s="368">
        <f t="shared" si="188"/>
        <v>1226.5999999999999</v>
      </c>
      <c r="AO668" s="368">
        <f t="shared" si="188"/>
        <v>748</v>
      </c>
      <c r="AP668" s="368">
        <f t="shared" si="188"/>
        <v>478.6</v>
      </c>
      <c r="AQ668" s="360">
        <f t="shared" si="189"/>
        <v>48.4</v>
      </c>
      <c r="AR668" s="372">
        <f t="shared" si="178"/>
        <v>3002.9</v>
      </c>
    </row>
    <row r="669" spans="1:44" ht="31.5" x14ac:dyDescent="0.25">
      <c r="A669" s="395"/>
      <c r="B669" s="395" t="s">
        <v>4366</v>
      </c>
      <c r="C669" s="402" t="s">
        <v>2308</v>
      </c>
      <c r="D669" s="362">
        <f t="shared" si="175"/>
        <v>2278.4</v>
      </c>
      <c r="E669" s="367">
        <v>2278.4</v>
      </c>
      <c r="F669" s="371">
        <v>1867.6</v>
      </c>
      <c r="G669" s="367"/>
      <c r="H669" s="371"/>
      <c r="I669" s="362">
        <f t="shared" si="176"/>
        <v>886.8</v>
      </c>
      <c r="J669" s="371">
        <v>886.8</v>
      </c>
      <c r="K669" s="371">
        <v>399.6</v>
      </c>
      <c r="L669" s="371">
        <v>125.5</v>
      </c>
      <c r="M669" s="371"/>
      <c r="N669" s="362">
        <f t="shared" si="177"/>
        <v>3165.2</v>
      </c>
      <c r="O669" s="345"/>
      <c r="P669" s="395"/>
      <c r="Q669" s="395" t="s">
        <v>4366</v>
      </c>
      <c r="R669" s="402" t="s">
        <v>2308</v>
      </c>
      <c r="S669" s="371">
        <f t="shared" si="179"/>
        <v>1993.6</v>
      </c>
      <c r="T669" s="371">
        <v>1993.6</v>
      </c>
      <c r="U669" s="371">
        <v>1463.1999999999998</v>
      </c>
      <c r="V669" s="371"/>
      <c r="W669" s="371"/>
      <c r="X669" s="371">
        <f t="shared" si="180"/>
        <v>487</v>
      </c>
      <c r="Y669" s="371">
        <v>487</v>
      </c>
      <c r="Z669" s="371">
        <v>113.60000000000001</v>
      </c>
      <c r="AA669" s="371">
        <v>51.4</v>
      </c>
      <c r="AB669" s="371"/>
      <c r="AC669" s="371">
        <f t="shared" si="181"/>
        <v>2480.6</v>
      </c>
      <c r="AE669" s="395"/>
      <c r="AF669" s="395" t="s">
        <v>4366</v>
      </c>
      <c r="AG669" s="402" t="s">
        <v>2308</v>
      </c>
      <c r="AH669" s="371">
        <f t="shared" si="182"/>
        <v>2480.6</v>
      </c>
      <c r="AI669" s="368">
        <f t="shared" si="183"/>
        <v>1993.6</v>
      </c>
      <c r="AJ669" s="368">
        <f t="shared" si="184"/>
        <v>487</v>
      </c>
      <c r="AK669" s="368">
        <f t="shared" si="185"/>
        <v>3165.2</v>
      </c>
      <c r="AL669" s="368">
        <f t="shared" si="186"/>
        <v>2278.4</v>
      </c>
      <c r="AM669" s="371">
        <f t="shared" si="187"/>
        <v>886.8</v>
      </c>
      <c r="AN669" s="368">
        <f t="shared" si="188"/>
        <v>684.59999999999991</v>
      </c>
      <c r="AO669" s="368">
        <f t="shared" si="188"/>
        <v>284.80000000000018</v>
      </c>
      <c r="AP669" s="368">
        <f t="shared" si="188"/>
        <v>399.79999999999995</v>
      </c>
      <c r="AQ669" s="360">
        <f t="shared" si="189"/>
        <v>37.4</v>
      </c>
      <c r="AR669" s="372">
        <f t="shared" si="178"/>
        <v>2315.8000000000002</v>
      </c>
    </row>
    <row r="670" spans="1:44" ht="31.5" x14ac:dyDescent="0.25">
      <c r="A670" s="395"/>
      <c r="B670" s="395" t="s">
        <v>4366</v>
      </c>
      <c r="C670" s="402" t="s">
        <v>2309</v>
      </c>
      <c r="D670" s="362">
        <f t="shared" si="175"/>
        <v>1596.9</v>
      </c>
      <c r="E670" s="367">
        <v>1596.9</v>
      </c>
      <c r="F670" s="371">
        <v>1308.9000000000001</v>
      </c>
      <c r="G670" s="367"/>
      <c r="H670" s="371"/>
      <c r="I670" s="362">
        <f t="shared" si="176"/>
        <v>939</v>
      </c>
      <c r="J670" s="371">
        <v>809</v>
      </c>
      <c r="K670" s="371">
        <v>280</v>
      </c>
      <c r="L670" s="371">
        <v>220.1</v>
      </c>
      <c r="M670" s="371">
        <v>130</v>
      </c>
      <c r="N670" s="362">
        <f t="shared" si="177"/>
        <v>2535.9</v>
      </c>
      <c r="O670" s="345"/>
      <c r="P670" s="395"/>
      <c r="Q670" s="395" t="s">
        <v>4366</v>
      </c>
      <c r="R670" s="402" t="s">
        <v>2309</v>
      </c>
      <c r="S670" s="371">
        <f t="shared" si="179"/>
        <v>1267.5</v>
      </c>
      <c r="T670" s="371">
        <v>1267.5</v>
      </c>
      <c r="U670" s="371">
        <v>930.30000000000007</v>
      </c>
      <c r="V670" s="371"/>
      <c r="W670" s="371"/>
      <c r="X670" s="371">
        <f t="shared" si="180"/>
        <v>351.7</v>
      </c>
      <c r="Y670" s="371">
        <v>351.7</v>
      </c>
      <c r="Z670" s="371">
        <v>72.3</v>
      </c>
      <c r="AA670" s="371">
        <v>85.7</v>
      </c>
      <c r="AB670" s="371"/>
      <c r="AC670" s="371">
        <f t="shared" si="181"/>
        <v>1619.2</v>
      </c>
      <c r="AE670" s="395"/>
      <c r="AF670" s="395" t="s">
        <v>4366</v>
      </c>
      <c r="AG670" s="402" t="s">
        <v>2309</v>
      </c>
      <c r="AH670" s="371">
        <f t="shared" si="182"/>
        <v>1619.2</v>
      </c>
      <c r="AI670" s="368">
        <f t="shared" si="183"/>
        <v>1267.5</v>
      </c>
      <c r="AJ670" s="368">
        <f t="shared" si="184"/>
        <v>351.7</v>
      </c>
      <c r="AK670" s="368">
        <f t="shared" si="185"/>
        <v>2535.9</v>
      </c>
      <c r="AL670" s="368">
        <f t="shared" si="186"/>
        <v>1596.9</v>
      </c>
      <c r="AM670" s="371">
        <f t="shared" si="187"/>
        <v>939</v>
      </c>
      <c r="AN670" s="368">
        <f t="shared" si="188"/>
        <v>916.7</v>
      </c>
      <c r="AO670" s="368">
        <f t="shared" si="188"/>
        <v>329.40000000000009</v>
      </c>
      <c r="AP670" s="368">
        <f t="shared" si="188"/>
        <v>587.29999999999995</v>
      </c>
      <c r="AQ670" s="360">
        <f t="shared" si="189"/>
        <v>26.2</v>
      </c>
      <c r="AR670" s="372">
        <f t="shared" si="178"/>
        <v>1623.1000000000001</v>
      </c>
    </row>
    <row r="671" spans="1:44" ht="31.5" x14ac:dyDescent="0.25">
      <c r="A671" s="395"/>
      <c r="B671" s="395" t="s">
        <v>4366</v>
      </c>
      <c r="C671" s="402" t="s">
        <v>2310</v>
      </c>
      <c r="D671" s="362">
        <f t="shared" si="175"/>
        <v>3204.9</v>
      </c>
      <c r="E671" s="367">
        <v>3204.9</v>
      </c>
      <c r="F671" s="371">
        <v>2627</v>
      </c>
      <c r="G671" s="367"/>
      <c r="H671" s="371"/>
      <c r="I671" s="362">
        <f t="shared" si="176"/>
        <v>1659</v>
      </c>
      <c r="J671" s="371">
        <v>1419</v>
      </c>
      <c r="K671" s="371">
        <v>560.6</v>
      </c>
      <c r="L671" s="371">
        <v>311.60000000000002</v>
      </c>
      <c r="M671" s="371">
        <v>240</v>
      </c>
      <c r="N671" s="362">
        <f t="shared" si="177"/>
        <v>4863.8999999999996</v>
      </c>
      <c r="O671" s="345"/>
      <c r="P671" s="395"/>
      <c r="Q671" s="395" t="s">
        <v>4366</v>
      </c>
      <c r="R671" s="402" t="s">
        <v>2310</v>
      </c>
      <c r="S671" s="371">
        <f t="shared" si="179"/>
        <v>2332.7999999999997</v>
      </c>
      <c r="T671" s="371">
        <v>2332.7999999999997</v>
      </c>
      <c r="U671" s="371">
        <v>1712.2</v>
      </c>
      <c r="V671" s="371"/>
      <c r="W671" s="371"/>
      <c r="X671" s="371">
        <f t="shared" si="180"/>
        <v>711</v>
      </c>
      <c r="Y671" s="371">
        <v>711</v>
      </c>
      <c r="Z671" s="371">
        <v>133</v>
      </c>
      <c r="AA671" s="371">
        <v>213</v>
      </c>
      <c r="AB671" s="371"/>
      <c r="AC671" s="371">
        <f t="shared" si="181"/>
        <v>3043.7999999999997</v>
      </c>
      <c r="AE671" s="395"/>
      <c r="AF671" s="395" t="s">
        <v>4366</v>
      </c>
      <c r="AG671" s="402" t="s">
        <v>2310</v>
      </c>
      <c r="AH671" s="371">
        <f t="shared" si="182"/>
        <v>3043.7999999999997</v>
      </c>
      <c r="AI671" s="368">
        <f t="shared" si="183"/>
        <v>2332.7999999999997</v>
      </c>
      <c r="AJ671" s="368">
        <f t="shared" si="184"/>
        <v>711</v>
      </c>
      <c r="AK671" s="368">
        <f t="shared" si="185"/>
        <v>4863.8999999999996</v>
      </c>
      <c r="AL671" s="368">
        <f t="shared" si="186"/>
        <v>3204.9</v>
      </c>
      <c r="AM671" s="371">
        <f t="shared" si="187"/>
        <v>1659</v>
      </c>
      <c r="AN671" s="368">
        <f t="shared" si="188"/>
        <v>1820.1</v>
      </c>
      <c r="AO671" s="368">
        <f t="shared" si="188"/>
        <v>872.10000000000036</v>
      </c>
      <c r="AP671" s="368">
        <f t="shared" si="188"/>
        <v>948</v>
      </c>
      <c r="AQ671" s="360">
        <f t="shared" si="189"/>
        <v>52.5</v>
      </c>
      <c r="AR671" s="372">
        <f t="shared" si="178"/>
        <v>3257.4</v>
      </c>
    </row>
    <row r="672" spans="1:44" ht="31.5" x14ac:dyDescent="0.25">
      <c r="A672" s="395"/>
      <c r="B672" s="395" t="s">
        <v>4366</v>
      </c>
      <c r="C672" s="402" t="s">
        <v>2311</v>
      </c>
      <c r="D672" s="362">
        <f t="shared" si="175"/>
        <v>2059.8000000000002</v>
      </c>
      <c r="E672" s="367">
        <v>2059.8000000000002</v>
      </c>
      <c r="F672" s="371">
        <v>1688.5</v>
      </c>
      <c r="G672" s="367"/>
      <c r="H672" s="371"/>
      <c r="I672" s="362">
        <f t="shared" si="176"/>
        <v>955.9</v>
      </c>
      <c r="J672" s="371">
        <v>915.3</v>
      </c>
      <c r="K672" s="371">
        <v>361.40000000000003</v>
      </c>
      <c r="L672" s="371">
        <v>201</v>
      </c>
      <c r="M672" s="371">
        <v>40.6</v>
      </c>
      <c r="N672" s="362">
        <f t="shared" si="177"/>
        <v>3015.7000000000003</v>
      </c>
      <c r="O672" s="345"/>
      <c r="P672" s="395"/>
      <c r="Q672" s="395" t="s">
        <v>4366</v>
      </c>
      <c r="R672" s="402" t="s">
        <v>2311</v>
      </c>
      <c r="S672" s="371">
        <f t="shared" si="179"/>
        <v>2110.8000000000002</v>
      </c>
      <c r="T672" s="371">
        <v>2110.8000000000002</v>
      </c>
      <c r="U672" s="371">
        <v>1549.2</v>
      </c>
      <c r="V672" s="371"/>
      <c r="W672" s="371"/>
      <c r="X672" s="371">
        <f t="shared" si="180"/>
        <v>592.79999999999995</v>
      </c>
      <c r="Y672" s="371">
        <v>592.79999999999995</v>
      </c>
      <c r="Z672" s="371">
        <v>120.3</v>
      </c>
      <c r="AA672" s="371">
        <v>124.5</v>
      </c>
      <c r="AB672" s="371"/>
      <c r="AC672" s="371">
        <f t="shared" si="181"/>
        <v>2703.6000000000004</v>
      </c>
      <c r="AE672" s="395"/>
      <c r="AF672" s="395" t="s">
        <v>4366</v>
      </c>
      <c r="AG672" s="402" t="s">
        <v>2311</v>
      </c>
      <c r="AH672" s="371">
        <f t="shared" si="182"/>
        <v>2703.6000000000004</v>
      </c>
      <c r="AI672" s="368">
        <f t="shared" si="183"/>
        <v>2110.8000000000002</v>
      </c>
      <c r="AJ672" s="368">
        <f t="shared" si="184"/>
        <v>592.79999999999995</v>
      </c>
      <c r="AK672" s="368">
        <f t="shared" si="185"/>
        <v>3015.7000000000003</v>
      </c>
      <c r="AL672" s="368">
        <f t="shared" si="186"/>
        <v>2059.8000000000002</v>
      </c>
      <c r="AM672" s="371">
        <f t="shared" si="187"/>
        <v>955.9</v>
      </c>
      <c r="AN672" s="368">
        <f t="shared" si="188"/>
        <v>312.09999999999991</v>
      </c>
      <c r="AO672" s="368">
        <f t="shared" si="188"/>
        <v>-51</v>
      </c>
      <c r="AP672" s="368">
        <f t="shared" si="188"/>
        <v>363.1</v>
      </c>
      <c r="AQ672" s="360">
        <f t="shared" si="189"/>
        <v>33.799999999999997</v>
      </c>
      <c r="AR672" s="372">
        <f t="shared" si="178"/>
        <v>2093.6000000000004</v>
      </c>
    </row>
    <row r="673" spans="1:44" ht="31.5" x14ac:dyDescent="0.25">
      <c r="A673" s="395"/>
      <c r="B673" s="395" t="s">
        <v>4366</v>
      </c>
      <c r="C673" s="402" t="s">
        <v>2312</v>
      </c>
      <c r="D673" s="362">
        <f t="shared" si="175"/>
        <v>2223.6</v>
      </c>
      <c r="E673" s="367">
        <v>2223.6</v>
      </c>
      <c r="F673" s="371">
        <v>1822.8</v>
      </c>
      <c r="G673" s="367"/>
      <c r="H673" s="371"/>
      <c r="I673" s="362">
        <f t="shared" si="176"/>
        <v>1123</v>
      </c>
      <c r="J673" s="371">
        <v>1088</v>
      </c>
      <c r="K673" s="371">
        <v>390</v>
      </c>
      <c r="L673" s="371">
        <v>272</v>
      </c>
      <c r="M673" s="371">
        <v>35</v>
      </c>
      <c r="N673" s="362">
        <f t="shared" si="177"/>
        <v>3346.6</v>
      </c>
      <c r="O673" s="345"/>
      <c r="P673" s="395"/>
      <c r="Q673" s="395" t="s">
        <v>4366</v>
      </c>
      <c r="R673" s="402" t="s">
        <v>2312</v>
      </c>
      <c r="S673" s="371">
        <f t="shared" si="179"/>
        <v>1596.1</v>
      </c>
      <c r="T673" s="371">
        <v>1596.1</v>
      </c>
      <c r="U673" s="371">
        <v>1171.5</v>
      </c>
      <c r="V673" s="371"/>
      <c r="W673" s="371"/>
      <c r="X673" s="371">
        <f t="shared" si="180"/>
        <v>535.69999999999993</v>
      </c>
      <c r="Y673" s="371">
        <v>535.69999999999993</v>
      </c>
      <c r="Z673" s="371">
        <v>91</v>
      </c>
      <c r="AA673" s="371">
        <v>165.5</v>
      </c>
      <c r="AB673" s="371"/>
      <c r="AC673" s="371">
        <f t="shared" si="181"/>
        <v>2131.7999999999997</v>
      </c>
      <c r="AE673" s="395"/>
      <c r="AF673" s="395" t="s">
        <v>4366</v>
      </c>
      <c r="AG673" s="402" t="s">
        <v>2312</v>
      </c>
      <c r="AH673" s="371">
        <f t="shared" si="182"/>
        <v>2131.7999999999997</v>
      </c>
      <c r="AI673" s="368">
        <f t="shared" si="183"/>
        <v>1596.1</v>
      </c>
      <c r="AJ673" s="368">
        <f t="shared" si="184"/>
        <v>535.69999999999993</v>
      </c>
      <c r="AK673" s="368">
        <f t="shared" si="185"/>
        <v>3346.6</v>
      </c>
      <c r="AL673" s="368">
        <f t="shared" si="186"/>
        <v>2223.6</v>
      </c>
      <c r="AM673" s="371">
        <f t="shared" si="187"/>
        <v>1123</v>
      </c>
      <c r="AN673" s="368">
        <f t="shared" si="188"/>
        <v>1214.8000000000002</v>
      </c>
      <c r="AO673" s="368">
        <f t="shared" si="188"/>
        <v>627.5</v>
      </c>
      <c r="AP673" s="368">
        <f t="shared" si="188"/>
        <v>587.30000000000007</v>
      </c>
      <c r="AQ673" s="360">
        <f t="shared" si="189"/>
        <v>36.5</v>
      </c>
      <c r="AR673" s="372">
        <f t="shared" si="178"/>
        <v>2260.1</v>
      </c>
    </row>
    <row r="674" spans="1:44" ht="31.5" x14ac:dyDescent="0.25">
      <c r="A674" s="395"/>
      <c r="B674" s="395" t="s">
        <v>4366</v>
      </c>
      <c r="C674" s="402" t="s">
        <v>2313</v>
      </c>
      <c r="D674" s="362">
        <f t="shared" si="175"/>
        <v>1477.1</v>
      </c>
      <c r="E674" s="367">
        <v>1477.1</v>
      </c>
      <c r="F674" s="371">
        <v>1210.8</v>
      </c>
      <c r="G674" s="367"/>
      <c r="H674" s="371"/>
      <c r="I674" s="362">
        <f t="shared" si="176"/>
        <v>832.1</v>
      </c>
      <c r="J674" s="371">
        <v>791.5</v>
      </c>
      <c r="K674" s="371">
        <v>259.10000000000002</v>
      </c>
      <c r="L674" s="371">
        <v>218.5</v>
      </c>
      <c r="M674" s="371">
        <v>40.6</v>
      </c>
      <c r="N674" s="362">
        <f t="shared" si="177"/>
        <v>2309.1999999999998</v>
      </c>
      <c r="O674" s="345"/>
      <c r="P674" s="395"/>
      <c r="Q674" s="395" t="s">
        <v>4366</v>
      </c>
      <c r="R674" s="402" t="s">
        <v>2313</v>
      </c>
      <c r="S674" s="371">
        <f t="shared" si="179"/>
        <v>1477.1</v>
      </c>
      <c r="T674" s="371">
        <v>1477.1</v>
      </c>
      <c r="U674" s="371">
        <v>1084.0999999999999</v>
      </c>
      <c r="V674" s="371"/>
      <c r="W674" s="371"/>
      <c r="X674" s="371">
        <f t="shared" si="180"/>
        <v>461.5</v>
      </c>
      <c r="Y674" s="371">
        <v>461.5</v>
      </c>
      <c r="Z674" s="371">
        <v>84.100000000000009</v>
      </c>
      <c r="AA674" s="371">
        <v>138</v>
      </c>
      <c r="AB674" s="371"/>
      <c r="AC674" s="371">
        <f t="shared" si="181"/>
        <v>1938.6</v>
      </c>
      <c r="AE674" s="395"/>
      <c r="AF674" s="395" t="s">
        <v>4366</v>
      </c>
      <c r="AG674" s="402" t="s">
        <v>2313</v>
      </c>
      <c r="AH674" s="371">
        <f t="shared" si="182"/>
        <v>1938.6</v>
      </c>
      <c r="AI674" s="368">
        <f t="shared" si="183"/>
        <v>1477.1</v>
      </c>
      <c r="AJ674" s="368">
        <f t="shared" si="184"/>
        <v>461.5</v>
      </c>
      <c r="AK674" s="368">
        <f t="shared" si="185"/>
        <v>2309.1999999999998</v>
      </c>
      <c r="AL674" s="368">
        <f t="shared" si="186"/>
        <v>1477.1</v>
      </c>
      <c r="AM674" s="371">
        <f t="shared" si="187"/>
        <v>832.1</v>
      </c>
      <c r="AN674" s="368">
        <f t="shared" si="188"/>
        <v>370.59999999999991</v>
      </c>
      <c r="AO674" s="368">
        <f t="shared" si="188"/>
        <v>0</v>
      </c>
      <c r="AP674" s="368">
        <f t="shared" si="188"/>
        <v>370.6</v>
      </c>
      <c r="AQ674" s="360">
        <f t="shared" si="189"/>
        <v>24.2</v>
      </c>
      <c r="AR674" s="372">
        <f t="shared" si="178"/>
        <v>1501.3</v>
      </c>
    </row>
    <row r="675" spans="1:44" ht="31.5" x14ac:dyDescent="0.25">
      <c r="A675" s="395"/>
      <c r="B675" s="395" t="s">
        <v>4366</v>
      </c>
      <c r="C675" s="402" t="s">
        <v>2314</v>
      </c>
      <c r="D675" s="362">
        <f t="shared" si="175"/>
        <v>1948</v>
      </c>
      <c r="E675" s="367">
        <v>1948</v>
      </c>
      <c r="F675" s="371">
        <v>1596.8</v>
      </c>
      <c r="G675" s="367"/>
      <c r="H675" s="371"/>
      <c r="I675" s="362">
        <f t="shared" si="176"/>
        <v>792.40000000000009</v>
      </c>
      <c r="J675" s="371">
        <v>746.40000000000009</v>
      </c>
      <c r="K675" s="371">
        <v>341.6</v>
      </c>
      <c r="L675" s="371">
        <v>124.8</v>
      </c>
      <c r="M675" s="371">
        <v>46</v>
      </c>
      <c r="N675" s="362">
        <f t="shared" si="177"/>
        <v>2740.4</v>
      </c>
      <c r="O675" s="345"/>
      <c r="P675" s="395"/>
      <c r="Q675" s="395" t="s">
        <v>4366</v>
      </c>
      <c r="R675" s="402" t="s">
        <v>2314</v>
      </c>
      <c r="S675" s="371">
        <f t="shared" si="179"/>
        <v>1554.3999999999999</v>
      </c>
      <c r="T675" s="371">
        <v>1554.3999999999999</v>
      </c>
      <c r="U675" s="371">
        <v>1140.8999999999999</v>
      </c>
      <c r="V675" s="371"/>
      <c r="W675" s="371"/>
      <c r="X675" s="371">
        <f t="shared" si="180"/>
        <v>563.29999999999995</v>
      </c>
      <c r="Y675" s="371">
        <v>563.29999999999995</v>
      </c>
      <c r="Z675" s="371">
        <v>88.6</v>
      </c>
      <c r="AA675" s="371">
        <v>101</v>
      </c>
      <c r="AB675" s="371"/>
      <c r="AC675" s="371">
        <f t="shared" si="181"/>
        <v>2117.6999999999998</v>
      </c>
      <c r="AE675" s="395"/>
      <c r="AF675" s="395" t="s">
        <v>4366</v>
      </c>
      <c r="AG675" s="402" t="s">
        <v>2314</v>
      </c>
      <c r="AH675" s="371">
        <f t="shared" si="182"/>
        <v>2117.6999999999998</v>
      </c>
      <c r="AI675" s="368">
        <f t="shared" si="183"/>
        <v>1554.3999999999999</v>
      </c>
      <c r="AJ675" s="368">
        <f t="shared" si="184"/>
        <v>563.29999999999995</v>
      </c>
      <c r="AK675" s="368">
        <f t="shared" si="185"/>
        <v>2740.4</v>
      </c>
      <c r="AL675" s="368">
        <f t="shared" si="186"/>
        <v>1948</v>
      </c>
      <c r="AM675" s="371">
        <f t="shared" si="187"/>
        <v>792.40000000000009</v>
      </c>
      <c r="AN675" s="368">
        <f t="shared" si="188"/>
        <v>622.70000000000027</v>
      </c>
      <c r="AO675" s="368">
        <f t="shared" si="188"/>
        <v>393.60000000000014</v>
      </c>
      <c r="AP675" s="368">
        <f t="shared" si="188"/>
        <v>229.10000000000014</v>
      </c>
      <c r="AQ675" s="360">
        <f t="shared" si="189"/>
        <v>31.9</v>
      </c>
      <c r="AR675" s="372">
        <f t="shared" si="178"/>
        <v>1979.9</v>
      </c>
    </row>
    <row r="676" spans="1:44" ht="31.5" x14ac:dyDescent="0.25">
      <c r="A676" s="395"/>
      <c r="B676" s="395" t="s">
        <v>4366</v>
      </c>
      <c r="C676" s="402" t="s">
        <v>2315</v>
      </c>
      <c r="D676" s="362">
        <f t="shared" si="175"/>
        <v>9040.5</v>
      </c>
      <c r="E676" s="367">
        <v>9040.5</v>
      </c>
      <c r="F676" s="371">
        <v>7410.5</v>
      </c>
      <c r="G676" s="367"/>
      <c r="H676" s="371"/>
      <c r="I676" s="362">
        <f t="shared" si="176"/>
        <v>3446.1000000000004</v>
      </c>
      <c r="J676" s="371">
        <v>3391.1000000000004</v>
      </c>
      <c r="K676" s="371">
        <v>1585.7</v>
      </c>
      <c r="L676" s="371">
        <v>485</v>
      </c>
      <c r="M676" s="371">
        <v>55</v>
      </c>
      <c r="N676" s="362">
        <f t="shared" si="177"/>
        <v>12486.6</v>
      </c>
      <c r="O676" s="345"/>
      <c r="P676" s="395"/>
      <c r="Q676" s="395" t="s">
        <v>4366</v>
      </c>
      <c r="R676" s="402" t="s">
        <v>2315</v>
      </c>
      <c r="S676" s="371">
        <f t="shared" si="179"/>
        <v>6860.2</v>
      </c>
      <c r="T676" s="371">
        <v>6860.2</v>
      </c>
      <c r="U676" s="371">
        <v>5035</v>
      </c>
      <c r="V676" s="371"/>
      <c r="W676" s="371"/>
      <c r="X676" s="371">
        <f t="shared" si="180"/>
        <v>2296.1</v>
      </c>
      <c r="Y676" s="371">
        <v>2296.1</v>
      </c>
      <c r="Z676" s="371">
        <v>390.9</v>
      </c>
      <c r="AA676" s="371">
        <v>348.4</v>
      </c>
      <c r="AB676" s="371"/>
      <c r="AC676" s="371">
        <f t="shared" si="181"/>
        <v>9156.2999999999993</v>
      </c>
      <c r="AE676" s="395"/>
      <c r="AF676" s="395" t="s">
        <v>4366</v>
      </c>
      <c r="AG676" s="402" t="s">
        <v>2315</v>
      </c>
      <c r="AH676" s="371">
        <f t="shared" si="182"/>
        <v>9156.2999999999993</v>
      </c>
      <c r="AI676" s="368">
        <f t="shared" si="183"/>
        <v>6860.2</v>
      </c>
      <c r="AJ676" s="368">
        <f t="shared" si="184"/>
        <v>2296.1</v>
      </c>
      <c r="AK676" s="368">
        <f t="shared" si="185"/>
        <v>12486.6</v>
      </c>
      <c r="AL676" s="368">
        <f t="shared" si="186"/>
        <v>9040.5</v>
      </c>
      <c r="AM676" s="371">
        <f t="shared" si="187"/>
        <v>3446.1000000000004</v>
      </c>
      <c r="AN676" s="368">
        <f t="shared" si="188"/>
        <v>3330.3000000000011</v>
      </c>
      <c r="AO676" s="368">
        <f t="shared" si="188"/>
        <v>2180.3000000000002</v>
      </c>
      <c r="AP676" s="368">
        <f t="shared" si="188"/>
        <v>1150.0000000000005</v>
      </c>
      <c r="AQ676" s="360">
        <f t="shared" si="189"/>
        <v>148.19999999999999</v>
      </c>
      <c r="AR676" s="372">
        <f t="shared" si="178"/>
        <v>9188.7000000000007</v>
      </c>
    </row>
    <row r="677" spans="1:44" ht="31.5" x14ac:dyDescent="0.25">
      <c r="A677" s="395"/>
      <c r="B677" s="395" t="s">
        <v>4366</v>
      </c>
      <c r="C677" s="402" t="s">
        <v>2316</v>
      </c>
      <c r="D677" s="362">
        <f t="shared" si="175"/>
        <v>2181.8000000000002</v>
      </c>
      <c r="E677" s="367">
        <v>2181.8000000000002</v>
      </c>
      <c r="F677" s="371">
        <v>1788.4</v>
      </c>
      <c r="G677" s="367"/>
      <c r="H677" s="371"/>
      <c r="I677" s="362">
        <f t="shared" si="176"/>
        <v>2895.8</v>
      </c>
      <c r="J677" s="371">
        <v>808</v>
      </c>
      <c r="K677" s="371">
        <v>382.7</v>
      </c>
      <c r="L677" s="371">
        <v>124.3</v>
      </c>
      <c r="M677" s="371">
        <v>2087.8000000000002</v>
      </c>
      <c r="N677" s="362">
        <f t="shared" si="177"/>
        <v>5077.6000000000004</v>
      </c>
      <c r="O677" s="345"/>
      <c r="P677" s="395"/>
      <c r="Q677" s="395" t="s">
        <v>4366</v>
      </c>
      <c r="R677" s="402" t="s">
        <v>2316</v>
      </c>
      <c r="S677" s="371">
        <f t="shared" si="179"/>
        <v>1628.5</v>
      </c>
      <c r="T677" s="371">
        <v>1628.5</v>
      </c>
      <c r="U677" s="371">
        <v>1195.3</v>
      </c>
      <c r="V677" s="371"/>
      <c r="W677" s="371"/>
      <c r="X677" s="371">
        <f t="shared" si="180"/>
        <v>582.4</v>
      </c>
      <c r="Y677" s="371">
        <v>582.4</v>
      </c>
      <c r="Z677" s="371">
        <v>92.8</v>
      </c>
      <c r="AA677" s="371">
        <v>85</v>
      </c>
      <c r="AB677" s="371"/>
      <c r="AC677" s="371">
        <f t="shared" si="181"/>
        <v>2210.9</v>
      </c>
      <c r="AE677" s="395"/>
      <c r="AF677" s="395" t="s">
        <v>4366</v>
      </c>
      <c r="AG677" s="402" t="s">
        <v>2316</v>
      </c>
      <c r="AH677" s="371">
        <f t="shared" si="182"/>
        <v>2210.9</v>
      </c>
      <c r="AI677" s="368">
        <f t="shared" si="183"/>
        <v>1628.5</v>
      </c>
      <c r="AJ677" s="368">
        <f t="shared" si="184"/>
        <v>582.4</v>
      </c>
      <c r="AK677" s="368">
        <f t="shared" si="185"/>
        <v>5077.6000000000004</v>
      </c>
      <c r="AL677" s="368">
        <f t="shared" si="186"/>
        <v>2181.8000000000002</v>
      </c>
      <c r="AM677" s="371">
        <f t="shared" si="187"/>
        <v>2895.8</v>
      </c>
      <c r="AN677" s="368">
        <f t="shared" si="188"/>
        <v>2866.7000000000003</v>
      </c>
      <c r="AO677" s="368">
        <f t="shared" si="188"/>
        <v>553.30000000000018</v>
      </c>
      <c r="AP677" s="368">
        <f t="shared" si="188"/>
        <v>2313.4</v>
      </c>
      <c r="AQ677" s="360">
        <f t="shared" si="189"/>
        <v>35.799999999999997</v>
      </c>
      <c r="AR677" s="372">
        <f t="shared" si="178"/>
        <v>2217.6000000000004</v>
      </c>
    </row>
    <row r="678" spans="1:44" ht="31.5" x14ac:dyDescent="0.25">
      <c r="A678" s="395"/>
      <c r="B678" s="395" t="s">
        <v>4366</v>
      </c>
      <c r="C678" s="402" t="s">
        <v>2317</v>
      </c>
      <c r="D678" s="362">
        <f t="shared" si="175"/>
        <v>2998.7</v>
      </c>
      <c r="E678" s="367">
        <v>2998.7</v>
      </c>
      <c r="F678" s="371">
        <v>2458.1</v>
      </c>
      <c r="G678" s="367"/>
      <c r="H678" s="371"/>
      <c r="I678" s="362">
        <f t="shared" si="176"/>
        <v>1348.9</v>
      </c>
      <c r="J678" s="371">
        <v>1183.9000000000001</v>
      </c>
      <c r="K678" s="371">
        <v>525.9</v>
      </c>
      <c r="L678" s="371">
        <v>211.2</v>
      </c>
      <c r="M678" s="371">
        <v>165</v>
      </c>
      <c r="N678" s="362">
        <f t="shared" si="177"/>
        <v>4347.6000000000004</v>
      </c>
      <c r="O678" s="345"/>
      <c r="P678" s="395"/>
      <c r="Q678" s="395" t="s">
        <v>4366</v>
      </c>
      <c r="R678" s="402" t="s">
        <v>2317</v>
      </c>
      <c r="S678" s="371">
        <f t="shared" si="179"/>
        <v>2248.3999999999996</v>
      </c>
      <c r="T678" s="371">
        <v>2248.3999999999996</v>
      </c>
      <c r="U678" s="371">
        <v>1650.2</v>
      </c>
      <c r="V678" s="371"/>
      <c r="W678" s="371"/>
      <c r="X678" s="371">
        <f t="shared" si="180"/>
        <v>738.30000000000007</v>
      </c>
      <c r="Y678" s="371">
        <v>738.30000000000007</v>
      </c>
      <c r="Z678" s="371">
        <v>128.1</v>
      </c>
      <c r="AA678" s="371">
        <v>201.2</v>
      </c>
      <c r="AB678" s="371"/>
      <c r="AC678" s="371">
        <f t="shared" si="181"/>
        <v>2986.7</v>
      </c>
      <c r="AE678" s="395"/>
      <c r="AF678" s="395" t="s">
        <v>4366</v>
      </c>
      <c r="AG678" s="402" t="s">
        <v>2317</v>
      </c>
      <c r="AH678" s="371">
        <f t="shared" si="182"/>
        <v>2986.7</v>
      </c>
      <c r="AI678" s="368">
        <f t="shared" si="183"/>
        <v>2248.3999999999996</v>
      </c>
      <c r="AJ678" s="368">
        <f t="shared" si="184"/>
        <v>738.30000000000007</v>
      </c>
      <c r="AK678" s="368">
        <f t="shared" si="185"/>
        <v>4347.6000000000004</v>
      </c>
      <c r="AL678" s="368">
        <f t="shared" si="186"/>
        <v>2998.7</v>
      </c>
      <c r="AM678" s="371">
        <f t="shared" si="187"/>
        <v>1348.9</v>
      </c>
      <c r="AN678" s="368">
        <f t="shared" si="188"/>
        <v>1360.9000000000005</v>
      </c>
      <c r="AO678" s="368">
        <f t="shared" si="188"/>
        <v>750.30000000000018</v>
      </c>
      <c r="AP678" s="368">
        <f t="shared" si="188"/>
        <v>610.6</v>
      </c>
      <c r="AQ678" s="360">
        <f t="shared" si="189"/>
        <v>49.2</v>
      </c>
      <c r="AR678" s="372">
        <f t="shared" si="178"/>
        <v>3047.8999999999996</v>
      </c>
    </row>
    <row r="679" spans="1:44" ht="31.5" x14ac:dyDescent="0.25">
      <c r="A679" s="395"/>
      <c r="B679" s="395" t="s">
        <v>4366</v>
      </c>
      <c r="C679" s="402" t="s">
        <v>2318</v>
      </c>
      <c r="D679" s="362">
        <f t="shared" si="175"/>
        <v>1529.7</v>
      </c>
      <c r="E679" s="367">
        <v>1529.7</v>
      </c>
      <c r="F679" s="371">
        <v>1253.8000000000002</v>
      </c>
      <c r="G679" s="367"/>
      <c r="H679" s="371"/>
      <c r="I679" s="362">
        <f t="shared" si="176"/>
        <v>713.40000000000009</v>
      </c>
      <c r="J679" s="371">
        <v>653.40000000000009</v>
      </c>
      <c r="K679" s="371">
        <v>268.2</v>
      </c>
      <c r="L679" s="371">
        <v>135</v>
      </c>
      <c r="M679" s="371">
        <v>60</v>
      </c>
      <c r="N679" s="362">
        <f t="shared" si="177"/>
        <v>2243.1000000000004</v>
      </c>
      <c r="O679" s="345"/>
      <c r="P679" s="395"/>
      <c r="Q679" s="395" t="s">
        <v>4366</v>
      </c>
      <c r="R679" s="402" t="s">
        <v>2318</v>
      </c>
      <c r="S679" s="371">
        <f t="shared" si="179"/>
        <v>1435.2</v>
      </c>
      <c r="T679" s="371">
        <v>1435.2</v>
      </c>
      <c r="U679" s="371">
        <v>1053.3999999999999</v>
      </c>
      <c r="V679" s="371"/>
      <c r="W679" s="371"/>
      <c r="X679" s="371">
        <f t="shared" si="180"/>
        <v>437.7</v>
      </c>
      <c r="Y679" s="371">
        <v>437.7</v>
      </c>
      <c r="Z679" s="371">
        <v>81.8</v>
      </c>
      <c r="AA679" s="371">
        <v>162</v>
      </c>
      <c r="AB679" s="371"/>
      <c r="AC679" s="371">
        <f t="shared" si="181"/>
        <v>1872.9</v>
      </c>
      <c r="AE679" s="395"/>
      <c r="AF679" s="395" t="s">
        <v>4366</v>
      </c>
      <c r="AG679" s="402" t="s">
        <v>2318</v>
      </c>
      <c r="AH679" s="371">
        <f t="shared" si="182"/>
        <v>1872.9</v>
      </c>
      <c r="AI679" s="368">
        <f t="shared" si="183"/>
        <v>1435.2</v>
      </c>
      <c r="AJ679" s="368">
        <f t="shared" si="184"/>
        <v>437.7</v>
      </c>
      <c r="AK679" s="368">
        <f t="shared" si="185"/>
        <v>2243.1000000000004</v>
      </c>
      <c r="AL679" s="368">
        <f t="shared" si="186"/>
        <v>1529.7</v>
      </c>
      <c r="AM679" s="371">
        <f t="shared" si="187"/>
        <v>713.40000000000009</v>
      </c>
      <c r="AN679" s="368">
        <f t="shared" si="188"/>
        <v>370.20000000000027</v>
      </c>
      <c r="AO679" s="368">
        <f t="shared" si="188"/>
        <v>94.5</v>
      </c>
      <c r="AP679" s="368">
        <f t="shared" si="188"/>
        <v>275.7000000000001</v>
      </c>
      <c r="AQ679" s="360">
        <f t="shared" si="189"/>
        <v>25.1</v>
      </c>
      <c r="AR679" s="372">
        <f t="shared" si="178"/>
        <v>1554.8</v>
      </c>
    </row>
    <row r="680" spans="1:44" ht="31.5" x14ac:dyDescent="0.25">
      <c r="A680" s="395"/>
      <c r="B680" s="395" t="s">
        <v>4366</v>
      </c>
      <c r="C680" s="402" t="s">
        <v>2319</v>
      </c>
      <c r="D680" s="362">
        <f t="shared" si="175"/>
        <v>1866.7</v>
      </c>
      <c r="E680" s="367">
        <v>1866.7</v>
      </c>
      <c r="F680" s="371">
        <v>1530.1</v>
      </c>
      <c r="G680" s="367"/>
      <c r="H680" s="371"/>
      <c r="I680" s="362">
        <f t="shared" si="176"/>
        <v>992.2</v>
      </c>
      <c r="J680" s="371">
        <v>957.2</v>
      </c>
      <c r="K680" s="371">
        <v>327.3</v>
      </c>
      <c r="L680" s="371">
        <v>252.5</v>
      </c>
      <c r="M680" s="371">
        <v>35</v>
      </c>
      <c r="N680" s="362">
        <f t="shared" si="177"/>
        <v>2858.9</v>
      </c>
      <c r="O680" s="345"/>
      <c r="P680" s="395"/>
      <c r="Q680" s="395" t="s">
        <v>4366</v>
      </c>
      <c r="R680" s="402" t="s">
        <v>2319</v>
      </c>
      <c r="S680" s="371">
        <f t="shared" si="179"/>
        <v>1521.3000000000002</v>
      </c>
      <c r="T680" s="371">
        <v>1521.3000000000002</v>
      </c>
      <c r="U680" s="371">
        <v>1116.6000000000001</v>
      </c>
      <c r="V680" s="371"/>
      <c r="W680" s="371"/>
      <c r="X680" s="371">
        <f t="shared" si="180"/>
        <v>552.1</v>
      </c>
      <c r="Y680" s="371">
        <v>552.1</v>
      </c>
      <c r="Z680" s="371">
        <v>86.699999999999989</v>
      </c>
      <c r="AA680" s="371">
        <v>107.6</v>
      </c>
      <c r="AB680" s="371"/>
      <c r="AC680" s="371">
        <f t="shared" si="181"/>
        <v>2073.4</v>
      </c>
      <c r="AE680" s="395"/>
      <c r="AF680" s="395" t="s">
        <v>4366</v>
      </c>
      <c r="AG680" s="402" t="s">
        <v>2319</v>
      </c>
      <c r="AH680" s="371">
        <f t="shared" si="182"/>
        <v>2073.4</v>
      </c>
      <c r="AI680" s="368">
        <f t="shared" si="183"/>
        <v>1521.3000000000002</v>
      </c>
      <c r="AJ680" s="368">
        <f t="shared" si="184"/>
        <v>552.1</v>
      </c>
      <c r="AK680" s="368">
        <f t="shared" si="185"/>
        <v>2858.9</v>
      </c>
      <c r="AL680" s="368">
        <f t="shared" si="186"/>
        <v>1866.7</v>
      </c>
      <c r="AM680" s="371">
        <f t="shared" si="187"/>
        <v>992.2</v>
      </c>
      <c r="AN680" s="368">
        <f t="shared" si="188"/>
        <v>785.5</v>
      </c>
      <c r="AO680" s="368">
        <f t="shared" si="188"/>
        <v>345.39999999999986</v>
      </c>
      <c r="AP680" s="368">
        <f t="shared" si="188"/>
        <v>440.1</v>
      </c>
      <c r="AQ680" s="360">
        <f t="shared" si="189"/>
        <v>30.6</v>
      </c>
      <c r="AR680" s="372">
        <f t="shared" si="178"/>
        <v>1897.3</v>
      </c>
    </row>
    <row r="681" spans="1:44" ht="31.5" x14ac:dyDescent="0.25">
      <c r="A681" s="395"/>
      <c r="B681" s="395" t="s">
        <v>4366</v>
      </c>
      <c r="C681" s="402" t="s">
        <v>2320</v>
      </c>
      <c r="D681" s="362">
        <f t="shared" si="175"/>
        <v>1276.5999999999999</v>
      </c>
      <c r="E681" s="367">
        <v>1276.5999999999999</v>
      </c>
      <c r="F681" s="371">
        <v>1046.4000000000001</v>
      </c>
      <c r="G681" s="367"/>
      <c r="H681" s="371"/>
      <c r="I681" s="362">
        <f t="shared" si="176"/>
        <v>613</v>
      </c>
      <c r="J681" s="371">
        <v>578</v>
      </c>
      <c r="K681" s="371">
        <v>224</v>
      </c>
      <c r="L681" s="371">
        <v>130.5</v>
      </c>
      <c r="M681" s="371">
        <v>35</v>
      </c>
      <c r="N681" s="362">
        <f t="shared" si="177"/>
        <v>1889.6</v>
      </c>
      <c r="O681" s="345"/>
      <c r="P681" s="395"/>
      <c r="Q681" s="395" t="s">
        <v>4366</v>
      </c>
      <c r="R681" s="402" t="s">
        <v>2320</v>
      </c>
      <c r="S681" s="371">
        <f t="shared" si="179"/>
        <v>1463.4</v>
      </c>
      <c r="T681" s="371">
        <v>1463.4</v>
      </c>
      <c r="U681" s="371">
        <v>1074.0999999999999</v>
      </c>
      <c r="V681" s="371"/>
      <c r="W681" s="371"/>
      <c r="X681" s="371">
        <f t="shared" si="180"/>
        <v>510.99999999999994</v>
      </c>
      <c r="Y681" s="371">
        <v>510.99999999999994</v>
      </c>
      <c r="Z681" s="371">
        <v>83.399999999999991</v>
      </c>
      <c r="AA681" s="371">
        <v>82</v>
      </c>
      <c r="AB681" s="371"/>
      <c r="AC681" s="371">
        <f t="shared" si="181"/>
        <v>1974.4</v>
      </c>
      <c r="AE681" s="395"/>
      <c r="AF681" s="395" t="s">
        <v>4366</v>
      </c>
      <c r="AG681" s="402" t="s">
        <v>2320</v>
      </c>
      <c r="AH681" s="371">
        <f t="shared" si="182"/>
        <v>1974.4</v>
      </c>
      <c r="AI681" s="368">
        <f t="shared" si="183"/>
        <v>1463.4</v>
      </c>
      <c r="AJ681" s="368">
        <f t="shared" si="184"/>
        <v>510.99999999999994</v>
      </c>
      <c r="AK681" s="368">
        <f t="shared" si="185"/>
        <v>1889.6</v>
      </c>
      <c r="AL681" s="368">
        <f t="shared" si="186"/>
        <v>1276.5999999999999</v>
      </c>
      <c r="AM681" s="371">
        <f t="shared" si="187"/>
        <v>613</v>
      </c>
      <c r="AN681" s="368">
        <f t="shared" si="188"/>
        <v>-84.800000000000182</v>
      </c>
      <c r="AO681" s="368">
        <f t="shared" si="188"/>
        <v>-186.80000000000018</v>
      </c>
      <c r="AP681" s="368">
        <f t="shared" si="188"/>
        <v>102.00000000000006</v>
      </c>
      <c r="AQ681" s="360">
        <f t="shared" si="189"/>
        <v>20.9</v>
      </c>
      <c r="AR681" s="372">
        <f t="shared" si="178"/>
        <v>1297.5</v>
      </c>
    </row>
    <row r="682" spans="1:44" ht="31.5" x14ac:dyDescent="0.25">
      <c r="A682" s="395"/>
      <c r="B682" s="395" t="s">
        <v>4366</v>
      </c>
      <c r="C682" s="402" t="s">
        <v>2321</v>
      </c>
      <c r="D682" s="362">
        <f t="shared" si="175"/>
        <v>2630.4</v>
      </c>
      <c r="E682" s="367">
        <v>2630.4</v>
      </c>
      <c r="F682" s="371">
        <v>2156.1999999999998</v>
      </c>
      <c r="G682" s="367"/>
      <c r="H682" s="371"/>
      <c r="I682" s="362">
        <f t="shared" si="176"/>
        <v>1266.4000000000001</v>
      </c>
      <c r="J682" s="371">
        <v>1086.4000000000001</v>
      </c>
      <c r="K682" s="371">
        <v>461.4</v>
      </c>
      <c r="L682" s="371">
        <v>211.5</v>
      </c>
      <c r="M682" s="371">
        <v>180</v>
      </c>
      <c r="N682" s="362">
        <f t="shared" si="177"/>
        <v>3896.8</v>
      </c>
      <c r="O682" s="345"/>
      <c r="P682" s="395"/>
      <c r="Q682" s="395" t="s">
        <v>4366</v>
      </c>
      <c r="R682" s="402" t="s">
        <v>2321</v>
      </c>
      <c r="S682" s="371">
        <f t="shared" si="179"/>
        <v>2952.7999999999997</v>
      </c>
      <c r="T682" s="371">
        <v>2952.7999999999997</v>
      </c>
      <c r="U682" s="371">
        <v>2167.1999999999998</v>
      </c>
      <c r="V682" s="371"/>
      <c r="W682" s="371"/>
      <c r="X682" s="371">
        <f t="shared" si="180"/>
        <v>688.90000000000009</v>
      </c>
      <c r="Y682" s="371">
        <v>688.90000000000009</v>
      </c>
      <c r="Z682" s="371">
        <v>168.3</v>
      </c>
      <c r="AA682" s="371">
        <v>93.5</v>
      </c>
      <c r="AB682" s="371"/>
      <c r="AC682" s="371">
        <f t="shared" si="181"/>
        <v>3641.7</v>
      </c>
      <c r="AE682" s="395"/>
      <c r="AF682" s="395" t="s">
        <v>4366</v>
      </c>
      <c r="AG682" s="402" t="s">
        <v>2321</v>
      </c>
      <c r="AH682" s="371">
        <f t="shared" si="182"/>
        <v>3641.7</v>
      </c>
      <c r="AI682" s="368">
        <f t="shared" si="183"/>
        <v>2952.7999999999997</v>
      </c>
      <c r="AJ682" s="368">
        <f t="shared" si="184"/>
        <v>688.90000000000009</v>
      </c>
      <c r="AK682" s="368">
        <f t="shared" si="185"/>
        <v>3896.8</v>
      </c>
      <c r="AL682" s="368">
        <f t="shared" si="186"/>
        <v>2630.4</v>
      </c>
      <c r="AM682" s="371">
        <f t="shared" si="187"/>
        <v>1266.4000000000001</v>
      </c>
      <c r="AN682" s="368">
        <f t="shared" si="188"/>
        <v>255.10000000000036</v>
      </c>
      <c r="AO682" s="368">
        <f t="shared" si="188"/>
        <v>-322.39999999999964</v>
      </c>
      <c r="AP682" s="368">
        <f t="shared" si="188"/>
        <v>577.5</v>
      </c>
      <c r="AQ682" s="360">
        <f t="shared" si="189"/>
        <v>43.1</v>
      </c>
      <c r="AR682" s="372">
        <f t="shared" si="178"/>
        <v>2673.5</v>
      </c>
    </row>
    <row r="683" spans="1:44" ht="31.5" x14ac:dyDescent="0.25">
      <c r="A683" s="395"/>
      <c r="B683" s="395" t="s">
        <v>4366</v>
      </c>
      <c r="C683" s="402" t="s">
        <v>2322</v>
      </c>
      <c r="D683" s="362">
        <f t="shared" si="175"/>
        <v>6261.1</v>
      </c>
      <c r="E683" s="367">
        <v>6261.1</v>
      </c>
      <c r="F683" s="371">
        <v>5132.2</v>
      </c>
      <c r="G683" s="367"/>
      <c r="H683" s="371"/>
      <c r="I683" s="362">
        <f t="shared" si="176"/>
        <v>2557.3999999999996</v>
      </c>
      <c r="J683" s="371">
        <v>2422.3999999999996</v>
      </c>
      <c r="K683" s="371">
        <v>1098.2</v>
      </c>
      <c r="L683" s="371">
        <v>413.8</v>
      </c>
      <c r="M683" s="371">
        <v>135</v>
      </c>
      <c r="N683" s="362">
        <f t="shared" si="177"/>
        <v>8818.5</v>
      </c>
      <c r="O683" s="345"/>
      <c r="P683" s="395"/>
      <c r="Q683" s="395" t="s">
        <v>4366</v>
      </c>
      <c r="R683" s="402" t="s">
        <v>2322</v>
      </c>
      <c r="S683" s="371">
        <f t="shared" si="179"/>
        <v>4468.2000000000007</v>
      </c>
      <c r="T683" s="371">
        <v>4468.2000000000007</v>
      </c>
      <c r="U683" s="371">
        <v>3279.5</v>
      </c>
      <c r="V683" s="371"/>
      <c r="W683" s="371"/>
      <c r="X683" s="371">
        <f t="shared" si="180"/>
        <v>1277.3</v>
      </c>
      <c r="Y683" s="371">
        <v>1277.3</v>
      </c>
      <c r="Z683" s="371">
        <v>254.60000000000002</v>
      </c>
      <c r="AA683" s="371">
        <v>275.39999999999998</v>
      </c>
      <c r="AB683" s="371"/>
      <c r="AC683" s="371">
        <f t="shared" si="181"/>
        <v>5745.5000000000009</v>
      </c>
      <c r="AE683" s="395"/>
      <c r="AF683" s="395" t="s">
        <v>4366</v>
      </c>
      <c r="AG683" s="402" t="s">
        <v>2322</v>
      </c>
      <c r="AH683" s="371">
        <f t="shared" si="182"/>
        <v>5745.5000000000009</v>
      </c>
      <c r="AI683" s="368">
        <f t="shared" si="183"/>
        <v>4468.2000000000007</v>
      </c>
      <c r="AJ683" s="368">
        <f t="shared" si="184"/>
        <v>1277.3</v>
      </c>
      <c r="AK683" s="368">
        <f t="shared" si="185"/>
        <v>8818.5</v>
      </c>
      <c r="AL683" s="368">
        <f t="shared" si="186"/>
        <v>6261.1</v>
      </c>
      <c r="AM683" s="371">
        <f t="shared" si="187"/>
        <v>2557.3999999999996</v>
      </c>
      <c r="AN683" s="368">
        <f t="shared" si="188"/>
        <v>3072.9999999999991</v>
      </c>
      <c r="AO683" s="368">
        <f t="shared" si="188"/>
        <v>1792.8999999999996</v>
      </c>
      <c r="AP683" s="368">
        <f t="shared" si="188"/>
        <v>1280.0999999999997</v>
      </c>
      <c r="AQ683" s="360">
        <f t="shared" si="189"/>
        <v>102.6</v>
      </c>
      <c r="AR683" s="372">
        <f t="shared" si="178"/>
        <v>6363.7000000000007</v>
      </c>
    </row>
    <row r="684" spans="1:44" ht="31.5" x14ac:dyDescent="0.25">
      <c r="A684" s="395"/>
      <c r="B684" s="395" t="s">
        <v>4366</v>
      </c>
      <c r="C684" s="402" t="s">
        <v>2323</v>
      </c>
      <c r="D684" s="362">
        <f t="shared" si="175"/>
        <v>7106.8</v>
      </c>
      <c r="E684" s="367">
        <v>7106.8</v>
      </c>
      <c r="F684" s="371">
        <v>5825.4</v>
      </c>
      <c r="G684" s="367"/>
      <c r="H684" s="371"/>
      <c r="I684" s="362">
        <f t="shared" si="176"/>
        <v>2720.5</v>
      </c>
      <c r="J684" s="371">
        <v>2615.5</v>
      </c>
      <c r="K684" s="371">
        <v>1246.5</v>
      </c>
      <c r="L684" s="371">
        <v>396</v>
      </c>
      <c r="M684" s="371">
        <v>105</v>
      </c>
      <c r="N684" s="362">
        <f t="shared" si="177"/>
        <v>9827.2999999999993</v>
      </c>
      <c r="O684" s="345"/>
      <c r="P684" s="395"/>
      <c r="Q684" s="395" t="s">
        <v>4366</v>
      </c>
      <c r="R684" s="402" t="s">
        <v>2323</v>
      </c>
      <c r="S684" s="371">
        <f t="shared" si="179"/>
        <v>6146</v>
      </c>
      <c r="T684" s="371">
        <v>6146</v>
      </c>
      <c r="U684" s="371">
        <v>4510.8</v>
      </c>
      <c r="V684" s="371"/>
      <c r="W684" s="371"/>
      <c r="X684" s="371">
        <f t="shared" si="180"/>
        <v>1550.1</v>
      </c>
      <c r="Y684" s="371">
        <v>1550.1</v>
      </c>
      <c r="Z684" s="371">
        <v>350.2</v>
      </c>
      <c r="AA684" s="371">
        <v>225</v>
      </c>
      <c r="AB684" s="371"/>
      <c r="AC684" s="371">
        <f t="shared" si="181"/>
        <v>7696.1</v>
      </c>
      <c r="AE684" s="395"/>
      <c r="AF684" s="395" t="s">
        <v>4366</v>
      </c>
      <c r="AG684" s="402" t="s">
        <v>2323</v>
      </c>
      <c r="AH684" s="371">
        <f t="shared" si="182"/>
        <v>7696.1</v>
      </c>
      <c r="AI684" s="368">
        <f t="shared" si="183"/>
        <v>6146</v>
      </c>
      <c r="AJ684" s="368">
        <f t="shared" si="184"/>
        <v>1550.1</v>
      </c>
      <c r="AK684" s="368">
        <f t="shared" si="185"/>
        <v>9827.2999999999993</v>
      </c>
      <c r="AL684" s="368">
        <f t="shared" si="186"/>
        <v>7106.8</v>
      </c>
      <c r="AM684" s="371">
        <f t="shared" si="187"/>
        <v>2720.5</v>
      </c>
      <c r="AN684" s="368">
        <f t="shared" si="188"/>
        <v>2131.1999999999989</v>
      </c>
      <c r="AO684" s="368">
        <f t="shared" si="188"/>
        <v>960.80000000000018</v>
      </c>
      <c r="AP684" s="368">
        <f t="shared" si="188"/>
        <v>1170.4000000000001</v>
      </c>
      <c r="AQ684" s="360">
        <f t="shared" si="189"/>
        <v>116.5</v>
      </c>
      <c r="AR684" s="372">
        <f t="shared" si="178"/>
        <v>7223.3</v>
      </c>
    </row>
    <row r="685" spans="1:44" ht="31.5" x14ac:dyDescent="0.25">
      <c r="A685" s="395"/>
      <c r="B685" s="395" t="s">
        <v>4366</v>
      </c>
      <c r="C685" s="402" t="s">
        <v>2324</v>
      </c>
      <c r="D685" s="362">
        <f t="shared" si="175"/>
        <v>2224</v>
      </c>
      <c r="E685" s="367">
        <v>2224</v>
      </c>
      <c r="F685" s="371">
        <v>1823</v>
      </c>
      <c r="G685" s="367"/>
      <c r="H685" s="371"/>
      <c r="I685" s="362">
        <f t="shared" si="176"/>
        <v>958</v>
      </c>
      <c r="J685" s="371">
        <v>913</v>
      </c>
      <c r="K685" s="371">
        <v>390.1</v>
      </c>
      <c r="L685" s="371">
        <v>175.8</v>
      </c>
      <c r="M685" s="371">
        <v>45</v>
      </c>
      <c r="N685" s="362">
        <f t="shared" si="177"/>
        <v>3182</v>
      </c>
      <c r="O685" s="345"/>
      <c r="P685" s="395"/>
      <c r="Q685" s="395" t="s">
        <v>4366</v>
      </c>
      <c r="R685" s="402" t="s">
        <v>2324</v>
      </c>
      <c r="S685" s="371">
        <f t="shared" si="179"/>
        <v>1619.5</v>
      </c>
      <c r="T685" s="371">
        <v>1619.5</v>
      </c>
      <c r="U685" s="371">
        <v>1188.6000000000001</v>
      </c>
      <c r="V685" s="371"/>
      <c r="W685" s="371"/>
      <c r="X685" s="371">
        <f t="shared" si="180"/>
        <v>520.6</v>
      </c>
      <c r="Y685" s="371">
        <v>520.6</v>
      </c>
      <c r="Z685" s="371">
        <v>92.3</v>
      </c>
      <c r="AA685" s="371">
        <v>103</v>
      </c>
      <c r="AB685" s="371"/>
      <c r="AC685" s="371">
        <f t="shared" si="181"/>
        <v>2140.1</v>
      </c>
      <c r="AE685" s="395"/>
      <c r="AF685" s="395" t="s">
        <v>4366</v>
      </c>
      <c r="AG685" s="402" t="s">
        <v>2324</v>
      </c>
      <c r="AH685" s="371">
        <f t="shared" si="182"/>
        <v>2140.1</v>
      </c>
      <c r="AI685" s="368">
        <f t="shared" si="183"/>
        <v>1619.5</v>
      </c>
      <c r="AJ685" s="368">
        <f t="shared" si="184"/>
        <v>520.6</v>
      </c>
      <c r="AK685" s="368">
        <f t="shared" si="185"/>
        <v>3182</v>
      </c>
      <c r="AL685" s="368">
        <f t="shared" si="186"/>
        <v>2224</v>
      </c>
      <c r="AM685" s="371">
        <f t="shared" si="187"/>
        <v>958</v>
      </c>
      <c r="AN685" s="368">
        <f t="shared" si="188"/>
        <v>1041.9000000000001</v>
      </c>
      <c r="AO685" s="368">
        <f t="shared" si="188"/>
        <v>604.5</v>
      </c>
      <c r="AP685" s="368">
        <f t="shared" si="188"/>
        <v>437.4</v>
      </c>
      <c r="AQ685" s="360">
        <f t="shared" si="189"/>
        <v>36.5</v>
      </c>
      <c r="AR685" s="372">
        <f t="shared" si="178"/>
        <v>2260.5</v>
      </c>
    </row>
    <row r="686" spans="1:44" ht="31.5" x14ac:dyDescent="0.25">
      <c r="A686" s="395"/>
      <c r="B686" s="395" t="s">
        <v>4366</v>
      </c>
      <c r="C686" s="402" t="s">
        <v>2325</v>
      </c>
      <c r="D686" s="362">
        <f t="shared" si="175"/>
        <v>2112.6</v>
      </c>
      <c r="E686" s="367">
        <v>2112.6</v>
      </c>
      <c r="F686" s="371">
        <v>1731.7</v>
      </c>
      <c r="G686" s="367"/>
      <c r="H686" s="371"/>
      <c r="I686" s="362">
        <f t="shared" si="176"/>
        <v>1348.2</v>
      </c>
      <c r="J686" s="371">
        <v>1018.2</v>
      </c>
      <c r="K686" s="371">
        <v>370.6</v>
      </c>
      <c r="L686" s="371">
        <v>249.9</v>
      </c>
      <c r="M686" s="371">
        <v>330</v>
      </c>
      <c r="N686" s="362">
        <f t="shared" si="177"/>
        <v>3460.8</v>
      </c>
      <c r="O686" s="345"/>
      <c r="P686" s="395"/>
      <c r="Q686" s="395" t="s">
        <v>4366</v>
      </c>
      <c r="R686" s="402" t="s">
        <v>2325</v>
      </c>
      <c r="S686" s="371">
        <f t="shared" si="179"/>
        <v>1859</v>
      </c>
      <c r="T686" s="371">
        <v>1859</v>
      </c>
      <c r="U686" s="371">
        <v>1364.4</v>
      </c>
      <c r="V686" s="371"/>
      <c r="W686" s="371"/>
      <c r="X686" s="371">
        <f t="shared" si="180"/>
        <v>538.20000000000005</v>
      </c>
      <c r="Y686" s="371">
        <v>538.20000000000005</v>
      </c>
      <c r="Z686" s="371">
        <v>105.89999999999999</v>
      </c>
      <c r="AA686" s="371">
        <v>44.6</v>
      </c>
      <c r="AB686" s="371"/>
      <c r="AC686" s="371">
        <f t="shared" si="181"/>
        <v>2397.1999999999998</v>
      </c>
      <c r="AE686" s="395"/>
      <c r="AF686" s="395" t="s">
        <v>4366</v>
      </c>
      <c r="AG686" s="402" t="s">
        <v>2325</v>
      </c>
      <c r="AH686" s="371">
        <f t="shared" si="182"/>
        <v>2397.1999999999998</v>
      </c>
      <c r="AI686" s="368">
        <f t="shared" si="183"/>
        <v>1859</v>
      </c>
      <c r="AJ686" s="368">
        <f t="shared" si="184"/>
        <v>538.20000000000005</v>
      </c>
      <c r="AK686" s="368">
        <f t="shared" si="185"/>
        <v>3460.8</v>
      </c>
      <c r="AL686" s="368">
        <f t="shared" si="186"/>
        <v>2112.6</v>
      </c>
      <c r="AM686" s="371">
        <f t="shared" si="187"/>
        <v>1348.2</v>
      </c>
      <c r="AN686" s="368">
        <f t="shared" si="188"/>
        <v>1063.6000000000004</v>
      </c>
      <c r="AO686" s="368">
        <f t="shared" si="188"/>
        <v>253.59999999999991</v>
      </c>
      <c r="AP686" s="368">
        <f t="shared" si="188"/>
        <v>810</v>
      </c>
      <c r="AQ686" s="360">
        <f t="shared" si="189"/>
        <v>34.6</v>
      </c>
      <c r="AR686" s="372">
        <f t="shared" si="178"/>
        <v>2147.1999999999998</v>
      </c>
    </row>
    <row r="687" spans="1:44" ht="31.5" x14ac:dyDescent="0.25">
      <c r="A687" s="395"/>
      <c r="B687" s="395" t="s">
        <v>4366</v>
      </c>
      <c r="C687" s="402" t="s">
        <v>2326</v>
      </c>
      <c r="D687" s="362">
        <f t="shared" si="175"/>
        <v>5948.4</v>
      </c>
      <c r="E687" s="367">
        <v>5948.4</v>
      </c>
      <c r="F687" s="371">
        <v>4876</v>
      </c>
      <c r="G687" s="367"/>
      <c r="H687" s="371"/>
      <c r="I687" s="362">
        <f t="shared" si="176"/>
        <v>2496.3000000000002</v>
      </c>
      <c r="J687" s="371">
        <v>2361.3000000000002</v>
      </c>
      <c r="K687" s="371">
        <v>1043.2</v>
      </c>
      <c r="L687" s="371">
        <v>426.1</v>
      </c>
      <c r="M687" s="371">
        <v>135</v>
      </c>
      <c r="N687" s="362">
        <f t="shared" si="177"/>
        <v>8444.7000000000007</v>
      </c>
      <c r="O687" s="345"/>
      <c r="P687" s="395"/>
      <c r="Q687" s="395" t="s">
        <v>4366</v>
      </c>
      <c r="R687" s="402" t="s">
        <v>2326</v>
      </c>
      <c r="S687" s="371">
        <f t="shared" si="179"/>
        <v>4652.5999999999995</v>
      </c>
      <c r="T687" s="371">
        <v>4652.5999999999995</v>
      </c>
      <c r="U687" s="371">
        <v>3414.8</v>
      </c>
      <c r="V687" s="371"/>
      <c r="W687" s="371"/>
      <c r="X687" s="371">
        <f t="shared" si="180"/>
        <v>1440.8</v>
      </c>
      <c r="Y687" s="371">
        <v>1440.8</v>
      </c>
      <c r="Z687" s="371">
        <v>265.10000000000002</v>
      </c>
      <c r="AA687" s="371">
        <v>196</v>
      </c>
      <c r="AB687" s="371"/>
      <c r="AC687" s="371">
        <f t="shared" si="181"/>
        <v>6093.4</v>
      </c>
      <c r="AE687" s="395"/>
      <c r="AF687" s="395" t="s">
        <v>4366</v>
      </c>
      <c r="AG687" s="402" t="s">
        <v>2326</v>
      </c>
      <c r="AH687" s="371">
        <f t="shared" si="182"/>
        <v>6093.4</v>
      </c>
      <c r="AI687" s="368">
        <f t="shared" si="183"/>
        <v>4652.5999999999995</v>
      </c>
      <c r="AJ687" s="368">
        <f t="shared" si="184"/>
        <v>1440.8</v>
      </c>
      <c r="AK687" s="368">
        <f t="shared" si="185"/>
        <v>8444.7000000000007</v>
      </c>
      <c r="AL687" s="368">
        <f t="shared" si="186"/>
        <v>5948.4</v>
      </c>
      <c r="AM687" s="371">
        <f t="shared" si="187"/>
        <v>2496.3000000000002</v>
      </c>
      <c r="AN687" s="368">
        <f t="shared" si="188"/>
        <v>2351.3000000000011</v>
      </c>
      <c r="AO687" s="368">
        <f t="shared" si="188"/>
        <v>1295.8000000000002</v>
      </c>
      <c r="AP687" s="368">
        <f t="shared" si="188"/>
        <v>1055.5000000000002</v>
      </c>
      <c r="AQ687" s="360">
        <f t="shared" si="189"/>
        <v>97.5</v>
      </c>
      <c r="AR687" s="372">
        <f t="shared" si="178"/>
        <v>6045.9</v>
      </c>
    </row>
    <row r="688" spans="1:44" ht="31.5" x14ac:dyDescent="0.25">
      <c r="A688" s="395"/>
      <c r="B688" s="395" t="s">
        <v>4366</v>
      </c>
      <c r="C688" s="402" t="s">
        <v>2327</v>
      </c>
      <c r="D688" s="362">
        <f t="shared" si="175"/>
        <v>1338.6</v>
      </c>
      <c r="E688" s="367">
        <v>1338.6</v>
      </c>
      <c r="F688" s="371">
        <v>1097.2</v>
      </c>
      <c r="G688" s="367"/>
      <c r="H688" s="371"/>
      <c r="I688" s="362">
        <f t="shared" si="176"/>
        <v>989.7</v>
      </c>
      <c r="J688" s="371">
        <v>754.7</v>
      </c>
      <c r="K688" s="371">
        <v>234.8</v>
      </c>
      <c r="L688" s="371">
        <v>218.5</v>
      </c>
      <c r="M688" s="371">
        <v>235</v>
      </c>
      <c r="N688" s="362">
        <f t="shared" si="177"/>
        <v>2328.3000000000002</v>
      </c>
      <c r="O688" s="345"/>
      <c r="P688" s="395"/>
      <c r="Q688" s="395" t="s">
        <v>4366</v>
      </c>
      <c r="R688" s="402" t="s">
        <v>2327</v>
      </c>
      <c r="S688" s="371">
        <f t="shared" si="179"/>
        <v>1657.8</v>
      </c>
      <c r="T688" s="371">
        <v>1657.8</v>
      </c>
      <c r="U688" s="371">
        <v>1216.8</v>
      </c>
      <c r="V688" s="371"/>
      <c r="W688" s="371"/>
      <c r="X688" s="371">
        <f t="shared" si="180"/>
        <v>523.4</v>
      </c>
      <c r="Y688" s="371">
        <v>523.4</v>
      </c>
      <c r="Z688" s="371">
        <v>94.5</v>
      </c>
      <c r="AA688" s="371">
        <v>137</v>
      </c>
      <c r="AB688" s="371"/>
      <c r="AC688" s="371">
        <f t="shared" si="181"/>
        <v>2181.1999999999998</v>
      </c>
      <c r="AE688" s="395"/>
      <c r="AF688" s="395" t="s">
        <v>4366</v>
      </c>
      <c r="AG688" s="402" t="s">
        <v>2327</v>
      </c>
      <c r="AH688" s="371">
        <f t="shared" si="182"/>
        <v>2181.1999999999998</v>
      </c>
      <c r="AI688" s="368">
        <f t="shared" si="183"/>
        <v>1657.8</v>
      </c>
      <c r="AJ688" s="368">
        <f t="shared" si="184"/>
        <v>523.4</v>
      </c>
      <c r="AK688" s="368">
        <f t="shared" si="185"/>
        <v>2328.3000000000002</v>
      </c>
      <c r="AL688" s="368">
        <f t="shared" si="186"/>
        <v>1338.6</v>
      </c>
      <c r="AM688" s="371">
        <f t="shared" si="187"/>
        <v>989.7</v>
      </c>
      <c r="AN688" s="368">
        <f t="shared" si="188"/>
        <v>147.10000000000036</v>
      </c>
      <c r="AO688" s="368">
        <f t="shared" si="188"/>
        <v>-319.20000000000005</v>
      </c>
      <c r="AP688" s="368">
        <f t="shared" si="188"/>
        <v>466.30000000000007</v>
      </c>
      <c r="AQ688" s="360">
        <f t="shared" si="189"/>
        <v>21.9</v>
      </c>
      <c r="AR688" s="372">
        <f t="shared" si="178"/>
        <v>1360.5</v>
      </c>
    </row>
    <row r="689" spans="1:44" ht="31.5" x14ac:dyDescent="0.25">
      <c r="A689" s="395"/>
      <c r="B689" s="395" t="s">
        <v>4366</v>
      </c>
      <c r="C689" s="402" t="s">
        <v>2328</v>
      </c>
      <c r="D689" s="362">
        <f t="shared" si="175"/>
        <v>1725.6</v>
      </c>
      <c r="E689" s="367">
        <v>1725.6</v>
      </c>
      <c r="F689" s="371">
        <v>1414.6</v>
      </c>
      <c r="G689" s="367"/>
      <c r="H689" s="371"/>
      <c r="I689" s="362">
        <f t="shared" si="176"/>
        <v>732.9</v>
      </c>
      <c r="J689" s="371">
        <v>682.9</v>
      </c>
      <c r="K689" s="371">
        <v>302.60000000000002</v>
      </c>
      <c r="L689" s="371">
        <v>122.5</v>
      </c>
      <c r="M689" s="371">
        <v>50</v>
      </c>
      <c r="N689" s="362">
        <f t="shared" si="177"/>
        <v>2458.5</v>
      </c>
      <c r="O689" s="345"/>
      <c r="P689" s="395"/>
      <c r="Q689" s="395" t="s">
        <v>4366</v>
      </c>
      <c r="R689" s="402" t="s">
        <v>2328</v>
      </c>
      <c r="S689" s="371">
        <f t="shared" si="179"/>
        <v>1537</v>
      </c>
      <c r="T689" s="371">
        <v>1537</v>
      </c>
      <c r="U689" s="371">
        <v>1128.0999999999999</v>
      </c>
      <c r="V689" s="371"/>
      <c r="W689" s="371"/>
      <c r="X689" s="371">
        <f t="shared" si="180"/>
        <v>446.59999999999997</v>
      </c>
      <c r="Y689" s="371">
        <v>446.59999999999997</v>
      </c>
      <c r="Z689" s="371">
        <v>87.6</v>
      </c>
      <c r="AA689" s="371">
        <v>95</v>
      </c>
      <c r="AB689" s="371"/>
      <c r="AC689" s="371">
        <f t="shared" si="181"/>
        <v>1983.6</v>
      </c>
      <c r="AE689" s="395"/>
      <c r="AF689" s="395" t="s">
        <v>4366</v>
      </c>
      <c r="AG689" s="402" t="s">
        <v>2328</v>
      </c>
      <c r="AH689" s="371">
        <f t="shared" si="182"/>
        <v>1983.6</v>
      </c>
      <c r="AI689" s="368">
        <f t="shared" si="183"/>
        <v>1537</v>
      </c>
      <c r="AJ689" s="368">
        <f t="shared" si="184"/>
        <v>446.59999999999997</v>
      </c>
      <c r="AK689" s="368">
        <f t="shared" si="185"/>
        <v>2458.5</v>
      </c>
      <c r="AL689" s="368">
        <f t="shared" si="186"/>
        <v>1725.6</v>
      </c>
      <c r="AM689" s="371">
        <f t="shared" si="187"/>
        <v>732.9</v>
      </c>
      <c r="AN689" s="368">
        <f t="shared" si="188"/>
        <v>474.90000000000009</v>
      </c>
      <c r="AO689" s="368">
        <f t="shared" si="188"/>
        <v>188.59999999999991</v>
      </c>
      <c r="AP689" s="368">
        <f t="shared" si="188"/>
        <v>286.3</v>
      </c>
      <c r="AQ689" s="360">
        <f t="shared" si="189"/>
        <v>28.3</v>
      </c>
      <c r="AR689" s="372">
        <f t="shared" si="178"/>
        <v>1753.8999999999999</v>
      </c>
    </row>
    <row r="690" spans="1:44" ht="31.5" x14ac:dyDescent="0.25">
      <c r="A690" s="395"/>
      <c r="B690" s="395" t="s">
        <v>4366</v>
      </c>
      <c r="C690" s="402" t="s">
        <v>2329</v>
      </c>
      <c r="D690" s="362">
        <f t="shared" si="175"/>
        <v>1616</v>
      </c>
      <c r="E690" s="367">
        <v>1616</v>
      </c>
      <c r="F690" s="371">
        <v>1324.7</v>
      </c>
      <c r="G690" s="367"/>
      <c r="H690" s="371"/>
      <c r="I690" s="362">
        <f t="shared" si="176"/>
        <v>757.2</v>
      </c>
      <c r="J690" s="371">
        <v>722.2</v>
      </c>
      <c r="K690" s="371">
        <v>283.5</v>
      </c>
      <c r="L690" s="371">
        <v>160</v>
      </c>
      <c r="M690" s="371">
        <v>35</v>
      </c>
      <c r="N690" s="362">
        <f t="shared" si="177"/>
        <v>2373.1999999999998</v>
      </c>
      <c r="O690" s="345"/>
      <c r="P690" s="395"/>
      <c r="Q690" s="395" t="s">
        <v>4366</v>
      </c>
      <c r="R690" s="402" t="s">
        <v>2329</v>
      </c>
      <c r="S690" s="371">
        <f t="shared" si="179"/>
        <v>1606.5</v>
      </c>
      <c r="T690" s="371">
        <v>1606.5</v>
      </c>
      <c r="U690" s="371">
        <v>1179.0999999999999</v>
      </c>
      <c r="V690" s="371"/>
      <c r="W690" s="371"/>
      <c r="X690" s="371">
        <f t="shared" si="180"/>
        <v>463.59999999999997</v>
      </c>
      <c r="Y690" s="371">
        <v>463.59999999999997</v>
      </c>
      <c r="Z690" s="371">
        <v>91.600000000000009</v>
      </c>
      <c r="AA690" s="371">
        <v>100.5</v>
      </c>
      <c r="AB690" s="371"/>
      <c r="AC690" s="371">
        <f t="shared" si="181"/>
        <v>2070.1</v>
      </c>
      <c r="AE690" s="395"/>
      <c r="AF690" s="395" t="s">
        <v>4366</v>
      </c>
      <c r="AG690" s="402" t="s">
        <v>2329</v>
      </c>
      <c r="AH690" s="371">
        <f t="shared" si="182"/>
        <v>2070.1</v>
      </c>
      <c r="AI690" s="368">
        <f t="shared" si="183"/>
        <v>1606.5</v>
      </c>
      <c r="AJ690" s="368">
        <f t="shared" si="184"/>
        <v>463.59999999999997</v>
      </c>
      <c r="AK690" s="368">
        <f t="shared" si="185"/>
        <v>2373.1999999999998</v>
      </c>
      <c r="AL690" s="368">
        <f t="shared" si="186"/>
        <v>1616</v>
      </c>
      <c r="AM690" s="371">
        <f t="shared" si="187"/>
        <v>757.2</v>
      </c>
      <c r="AN690" s="368">
        <f t="shared" si="188"/>
        <v>303.09999999999991</v>
      </c>
      <c r="AO690" s="368">
        <f t="shared" si="188"/>
        <v>9.5</v>
      </c>
      <c r="AP690" s="368">
        <f t="shared" si="188"/>
        <v>293.60000000000008</v>
      </c>
      <c r="AQ690" s="360">
        <f t="shared" si="189"/>
        <v>26.5</v>
      </c>
      <c r="AR690" s="372">
        <f t="shared" si="178"/>
        <v>1642.5</v>
      </c>
    </row>
    <row r="691" spans="1:44" ht="31.5" x14ac:dyDescent="0.25">
      <c r="A691" s="395"/>
      <c r="B691" s="395" t="s">
        <v>4366</v>
      </c>
      <c r="C691" s="402" t="s">
        <v>2330</v>
      </c>
      <c r="D691" s="362">
        <f t="shared" si="175"/>
        <v>1226</v>
      </c>
      <c r="E691" s="367">
        <v>1226</v>
      </c>
      <c r="F691" s="371">
        <v>1004.9</v>
      </c>
      <c r="G691" s="367"/>
      <c r="H691" s="371"/>
      <c r="I691" s="362">
        <f t="shared" si="176"/>
        <v>534.70000000000005</v>
      </c>
      <c r="J691" s="371">
        <v>499.7</v>
      </c>
      <c r="K691" s="371">
        <v>215</v>
      </c>
      <c r="L691" s="371">
        <v>95</v>
      </c>
      <c r="M691" s="371">
        <v>35</v>
      </c>
      <c r="N691" s="362">
        <f t="shared" si="177"/>
        <v>1760.7</v>
      </c>
      <c r="O691" s="345"/>
      <c r="P691" s="395"/>
      <c r="Q691" s="395" t="s">
        <v>4366</v>
      </c>
      <c r="R691" s="402" t="s">
        <v>2330</v>
      </c>
      <c r="S691" s="371">
        <f t="shared" si="179"/>
        <v>1472.5</v>
      </c>
      <c r="T691" s="371">
        <v>1472.5</v>
      </c>
      <c r="U691" s="371">
        <v>1080.8000000000002</v>
      </c>
      <c r="V691" s="371"/>
      <c r="W691" s="371"/>
      <c r="X691" s="371">
        <f t="shared" si="180"/>
        <v>368.90000000000003</v>
      </c>
      <c r="Y691" s="371">
        <v>368.90000000000003</v>
      </c>
      <c r="Z691" s="371">
        <v>83.9</v>
      </c>
      <c r="AA691" s="371">
        <v>40</v>
      </c>
      <c r="AB691" s="371"/>
      <c r="AC691" s="371">
        <f t="shared" si="181"/>
        <v>1841.4</v>
      </c>
      <c r="AE691" s="395"/>
      <c r="AF691" s="395" t="s">
        <v>4366</v>
      </c>
      <c r="AG691" s="402" t="s">
        <v>2330</v>
      </c>
      <c r="AH691" s="371">
        <f t="shared" si="182"/>
        <v>1841.4</v>
      </c>
      <c r="AI691" s="368">
        <f t="shared" si="183"/>
        <v>1472.5</v>
      </c>
      <c r="AJ691" s="368">
        <f t="shared" si="184"/>
        <v>368.90000000000003</v>
      </c>
      <c r="AK691" s="368">
        <f t="shared" si="185"/>
        <v>1760.7</v>
      </c>
      <c r="AL691" s="368">
        <f t="shared" si="186"/>
        <v>1226</v>
      </c>
      <c r="AM691" s="371">
        <f t="shared" si="187"/>
        <v>534.70000000000005</v>
      </c>
      <c r="AN691" s="368">
        <f t="shared" si="188"/>
        <v>-80.700000000000045</v>
      </c>
      <c r="AO691" s="368">
        <f t="shared" si="188"/>
        <v>-246.5</v>
      </c>
      <c r="AP691" s="368">
        <f t="shared" si="188"/>
        <v>165.8</v>
      </c>
      <c r="AQ691" s="360">
        <f t="shared" si="189"/>
        <v>20.100000000000001</v>
      </c>
      <c r="AR691" s="372">
        <f t="shared" si="178"/>
        <v>1246.0999999999999</v>
      </c>
    </row>
    <row r="692" spans="1:44" ht="31.5" x14ac:dyDescent="0.25">
      <c r="A692" s="395"/>
      <c r="B692" s="395" t="s">
        <v>4366</v>
      </c>
      <c r="C692" s="402" t="s">
        <v>2331</v>
      </c>
      <c r="D692" s="362">
        <f t="shared" si="175"/>
        <v>1174.7</v>
      </c>
      <c r="E692" s="367">
        <v>1174.7</v>
      </c>
      <c r="F692" s="371">
        <v>962.9</v>
      </c>
      <c r="G692" s="367"/>
      <c r="H692" s="371"/>
      <c r="I692" s="362">
        <f t="shared" si="176"/>
        <v>511.9</v>
      </c>
      <c r="J692" s="371">
        <v>476.9</v>
      </c>
      <c r="K692" s="371">
        <v>206</v>
      </c>
      <c r="L692" s="371">
        <v>90</v>
      </c>
      <c r="M692" s="371">
        <v>35</v>
      </c>
      <c r="N692" s="362">
        <f t="shared" si="177"/>
        <v>1686.6</v>
      </c>
      <c r="O692" s="345"/>
      <c r="P692" s="395"/>
      <c r="Q692" s="395" t="s">
        <v>4366</v>
      </c>
      <c r="R692" s="402" t="s">
        <v>2331</v>
      </c>
      <c r="S692" s="371">
        <f t="shared" si="179"/>
        <v>1486</v>
      </c>
      <c r="T692" s="371">
        <v>1486</v>
      </c>
      <c r="U692" s="371">
        <v>1090.6999999999998</v>
      </c>
      <c r="V692" s="371"/>
      <c r="W692" s="371"/>
      <c r="X692" s="371">
        <f t="shared" si="180"/>
        <v>411.5</v>
      </c>
      <c r="Y692" s="371">
        <v>411.5</v>
      </c>
      <c r="Z692" s="371">
        <v>84.7</v>
      </c>
      <c r="AA692" s="371">
        <v>41</v>
      </c>
      <c r="AB692" s="371"/>
      <c r="AC692" s="371">
        <f t="shared" si="181"/>
        <v>1897.5</v>
      </c>
      <c r="AE692" s="395"/>
      <c r="AF692" s="395" t="s">
        <v>4366</v>
      </c>
      <c r="AG692" s="402" t="s">
        <v>2331</v>
      </c>
      <c r="AH692" s="371">
        <f t="shared" si="182"/>
        <v>1897.5</v>
      </c>
      <c r="AI692" s="368">
        <f t="shared" si="183"/>
        <v>1486</v>
      </c>
      <c r="AJ692" s="368">
        <f t="shared" si="184"/>
        <v>411.5</v>
      </c>
      <c r="AK692" s="368">
        <f t="shared" si="185"/>
        <v>1686.6</v>
      </c>
      <c r="AL692" s="368">
        <f t="shared" si="186"/>
        <v>1174.7</v>
      </c>
      <c r="AM692" s="371">
        <f t="shared" si="187"/>
        <v>511.9</v>
      </c>
      <c r="AN692" s="368">
        <f t="shared" si="188"/>
        <v>-210.90000000000009</v>
      </c>
      <c r="AO692" s="368">
        <f t="shared" si="188"/>
        <v>-311.29999999999995</v>
      </c>
      <c r="AP692" s="368">
        <f t="shared" si="188"/>
        <v>100.39999999999998</v>
      </c>
      <c r="AQ692" s="360">
        <f t="shared" si="189"/>
        <v>19.3</v>
      </c>
      <c r="AR692" s="372">
        <f t="shared" si="178"/>
        <v>1194</v>
      </c>
    </row>
    <row r="693" spans="1:44" ht="31.5" x14ac:dyDescent="0.25">
      <c r="A693" s="395"/>
      <c r="B693" s="395" t="s">
        <v>4366</v>
      </c>
      <c r="C693" s="402" t="s">
        <v>2332</v>
      </c>
      <c r="D693" s="362">
        <f t="shared" si="175"/>
        <v>3071.4</v>
      </c>
      <c r="E693" s="367">
        <v>3071.4</v>
      </c>
      <c r="F693" s="371">
        <v>2517.6</v>
      </c>
      <c r="G693" s="367"/>
      <c r="H693" s="371"/>
      <c r="I693" s="362">
        <f t="shared" si="176"/>
        <v>1271.2000000000003</v>
      </c>
      <c r="J693" s="371">
        <v>1106.2000000000003</v>
      </c>
      <c r="K693" s="371">
        <v>538.6</v>
      </c>
      <c r="L693" s="371">
        <v>158</v>
      </c>
      <c r="M693" s="371">
        <v>165</v>
      </c>
      <c r="N693" s="362">
        <f t="shared" si="177"/>
        <v>4342.6000000000004</v>
      </c>
      <c r="O693" s="345"/>
      <c r="P693" s="395"/>
      <c r="Q693" s="395" t="s">
        <v>4366</v>
      </c>
      <c r="R693" s="402" t="s">
        <v>2332</v>
      </c>
      <c r="S693" s="371">
        <f t="shared" si="179"/>
        <v>2357.8999999999996</v>
      </c>
      <c r="T693" s="371">
        <v>2357.8999999999996</v>
      </c>
      <c r="U693" s="371">
        <v>1730.6000000000001</v>
      </c>
      <c r="V693" s="371"/>
      <c r="W693" s="371"/>
      <c r="X693" s="371">
        <f t="shared" si="180"/>
        <v>745.9</v>
      </c>
      <c r="Y693" s="371">
        <v>745.9</v>
      </c>
      <c r="Z693" s="371">
        <v>134.29999999999998</v>
      </c>
      <c r="AA693" s="371">
        <v>152</v>
      </c>
      <c r="AB693" s="371"/>
      <c r="AC693" s="371">
        <f t="shared" si="181"/>
        <v>3103.7999999999997</v>
      </c>
      <c r="AE693" s="395"/>
      <c r="AF693" s="395" t="s">
        <v>4366</v>
      </c>
      <c r="AG693" s="402" t="s">
        <v>2332</v>
      </c>
      <c r="AH693" s="371">
        <f t="shared" si="182"/>
        <v>3103.7999999999997</v>
      </c>
      <c r="AI693" s="368">
        <f t="shared" si="183"/>
        <v>2357.8999999999996</v>
      </c>
      <c r="AJ693" s="368">
        <f t="shared" si="184"/>
        <v>745.9</v>
      </c>
      <c r="AK693" s="368">
        <f t="shared" si="185"/>
        <v>4342.6000000000004</v>
      </c>
      <c r="AL693" s="368">
        <f t="shared" si="186"/>
        <v>3071.4</v>
      </c>
      <c r="AM693" s="371">
        <f t="shared" si="187"/>
        <v>1271.2000000000003</v>
      </c>
      <c r="AN693" s="368">
        <f t="shared" si="188"/>
        <v>1238.8000000000006</v>
      </c>
      <c r="AO693" s="368">
        <f t="shared" si="188"/>
        <v>713.50000000000045</v>
      </c>
      <c r="AP693" s="368">
        <f t="shared" si="188"/>
        <v>525.3000000000003</v>
      </c>
      <c r="AQ693" s="360">
        <f t="shared" si="189"/>
        <v>50.4</v>
      </c>
      <c r="AR693" s="372">
        <f t="shared" si="178"/>
        <v>3121.8</v>
      </c>
    </row>
    <row r="694" spans="1:44" ht="31.5" x14ac:dyDescent="0.25">
      <c r="A694" s="395"/>
      <c r="B694" s="395" t="s">
        <v>4366</v>
      </c>
      <c r="C694" s="402" t="s">
        <v>2333</v>
      </c>
      <c r="D694" s="362">
        <f t="shared" si="175"/>
        <v>1780.4</v>
      </c>
      <c r="E694" s="367">
        <v>1780.4</v>
      </c>
      <c r="F694" s="371">
        <v>1459.4</v>
      </c>
      <c r="G694" s="367"/>
      <c r="H694" s="371"/>
      <c r="I694" s="362">
        <f t="shared" si="176"/>
        <v>773.5</v>
      </c>
      <c r="J694" s="371">
        <v>738.5</v>
      </c>
      <c r="K694" s="371">
        <v>312.3</v>
      </c>
      <c r="L694" s="371">
        <v>144.9</v>
      </c>
      <c r="M694" s="371">
        <v>35</v>
      </c>
      <c r="N694" s="362">
        <f t="shared" si="177"/>
        <v>2553.9</v>
      </c>
      <c r="O694" s="345"/>
      <c r="P694" s="395"/>
      <c r="Q694" s="395" t="s">
        <v>4366</v>
      </c>
      <c r="R694" s="402" t="s">
        <v>2333</v>
      </c>
      <c r="S694" s="371">
        <f t="shared" si="179"/>
        <v>1626</v>
      </c>
      <c r="T694" s="371">
        <v>1626</v>
      </c>
      <c r="U694" s="371">
        <v>1193.3999999999999</v>
      </c>
      <c r="V694" s="371"/>
      <c r="W694" s="371"/>
      <c r="X694" s="371">
        <f t="shared" si="180"/>
        <v>521</v>
      </c>
      <c r="Y694" s="371">
        <v>521</v>
      </c>
      <c r="Z694" s="371">
        <v>92.600000000000009</v>
      </c>
      <c r="AA694" s="371">
        <v>103</v>
      </c>
      <c r="AB694" s="371"/>
      <c r="AC694" s="371">
        <f t="shared" si="181"/>
        <v>2147</v>
      </c>
      <c r="AE694" s="395"/>
      <c r="AF694" s="395" t="s">
        <v>4366</v>
      </c>
      <c r="AG694" s="402" t="s">
        <v>2333</v>
      </c>
      <c r="AH694" s="371">
        <f t="shared" si="182"/>
        <v>2147</v>
      </c>
      <c r="AI694" s="368">
        <f t="shared" si="183"/>
        <v>1626</v>
      </c>
      <c r="AJ694" s="368">
        <f t="shared" si="184"/>
        <v>521</v>
      </c>
      <c r="AK694" s="368">
        <f t="shared" si="185"/>
        <v>2553.9</v>
      </c>
      <c r="AL694" s="368">
        <f t="shared" si="186"/>
        <v>1780.4</v>
      </c>
      <c r="AM694" s="371">
        <f t="shared" si="187"/>
        <v>773.5</v>
      </c>
      <c r="AN694" s="368">
        <f t="shared" si="188"/>
        <v>406.90000000000009</v>
      </c>
      <c r="AO694" s="368">
        <f t="shared" si="188"/>
        <v>154.40000000000009</v>
      </c>
      <c r="AP694" s="368">
        <f t="shared" si="188"/>
        <v>252.5</v>
      </c>
      <c r="AQ694" s="360">
        <f t="shared" si="189"/>
        <v>29.2</v>
      </c>
      <c r="AR694" s="372">
        <f t="shared" si="178"/>
        <v>1809.6000000000001</v>
      </c>
    </row>
    <row r="695" spans="1:44" ht="15.75" x14ac:dyDescent="0.25">
      <c r="A695" s="395"/>
      <c r="B695" s="395" t="s">
        <v>4366</v>
      </c>
      <c r="C695" s="402" t="s">
        <v>2334</v>
      </c>
      <c r="D695" s="362">
        <f t="shared" si="175"/>
        <v>10963.6</v>
      </c>
      <c r="E695" s="367">
        <v>10963.6</v>
      </c>
      <c r="F695" s="371">
        <v>8986.7999999999993</v>
      </c>
      <c r="G695" s="367"/>
      <c r="H695" s="371"/>
      <c r="I695" s="362">
        <f t="shared" si="176"/>
        <v>6212.2</v>
      </c>
      <c r="J695" s="371">
        <v>5911</v>
      </c>
      <c r="K695" s="371">
        <v>1983.3</v>
      </c>
      <c r="L695" s="371">
        <v>754.3</v>
      </c>
      <c r="M695" s="371">
        <v>301.2</v>
      </c>
      <c r="N695" s="362">
        <f t="shared" si="177"/>
        <v>17175.8</v>
      </c>
      <c r="O695" s="345"/>
      <c r="P695" s="395"/>
      <c r="Q695" s="395" t="s">
        <v>4366</v>
      </c>
      <c r="R695" s="402" t="s">
        <v>2334</v>
      </c>
      <c r="S695" s="371">
        <f t="shared" si="179"/>
        <v>10029.800000000001</v>
      </c>
      <c r="T695" s="371">
        <v>10029.800000000001</v>
      </c>
      <c r="U695" s="371">
        <v>7361.3000000000011</v>
      </c>
      <c r="V695" s="371"/>
      <c r="W695" s="371"/>
      <c r="X695" s="371">
        <f t="shared" si="180"/>
        <v>1952.0999999999997</v>
      </c>
      <c r="Y695" s="371">
        <v>1952.0999999999997</v>
      </c>
      <c r="Z695" s="371">
        <v>571.5</v>
      </c>
      <c r="AA695" s="371">
        <v>290.2</v>
      </c>
      <c r="AB695" s="371"/>
      <c r="AC695" s="371">
        <f t="shared" si="181"/>
        <v>11981.900000000001</v>
      </c>
      <c r="AE695" s="395"/>
      <c r="AF695" s="395" t="s">
        <v>4366</v>
      </c>
      <c r="AG695" s="402" t="s">
        <v>2334</v>
      </c>
      <c r="AH695" s="371">
        <f t="shared" si="182"/>
        <v>11981.900000000001</v>
      </c>
      <c r="AI695" s="368">
        <f t="shared" si="183"/>
        <v>10029.800000000001</v>
      </c>
      <c r="AJ695" s="368">
        <f t="shared" si="184"/>
        <v>1952.0999999999997</v>
      </c>
      <c r="AK695" s="368">
        <f t="shared" si="185"/>
        <v>17175.8</v>
      </c>
      <c r="AL695" s="368">
        <f t="shared" si="186"/>
        <v>10963.6</v>
      </c>
      <c r="AM695" s="371">
        <f t="shared" si="187"/>
        <v>6212.2</v>
      </c>
      <c r="AN695" s="368">
        <f t="shared" si="188"/>
        <v>5193.8999999999978</v>
      </c>
      <c r="AO695" s="368">
        <f t="shared" si="188"/>
        <v>933.79999999999927</v>
      </c>
      <c r="AP695" s="368">
        <f t="shared" si="188"/>
        <v>4260.1000000000004</v>
      </c>
      <c r="AQ695" s="360">
        <f t="shared" si="189"/>
        <v>179.7</v>
      </c>
      <c r="AR695" s="372">
        <f t="shared" si="178"/>
        <v>11143.300000000001</v>
      </c>
    </row>
    <row r="696" spans="1:44" ht="15.75" x14ac:dyDescent="0.25">
      <c r="A696" s="395"/>
      <c r="B696" s="395" t="s">
        <v>4366</v>
      </c>
      <c r="C696" s="402" t="s">
        <v>2335</v>
      </c>
      <c r="D696" s="362">
        <f t="shared" si="175"/>
        <v>12134.1</v>
      </c>
      <c r="E696" s="367">
        <v>12134.1</v>
      </c>
      <c r="F696" s="371">
        <v>9946.2999999999993</v>
      </c>
      <c r="G696" s="367"/>
      <c r="H696" s="371"/>
      <c r="I696" s="362">
        <f t="shared" si="176"/>
        <v>6253.5</v>
      </c>
      <c r="J696" s="371">
        <v>5952.3</v>
      </c>
      <c r="K696" s="371">
        <v>2161.1</v>
      </c>
      <c r="L696" s="371">
        <v>1309.5999999999999</v>
      </c>
      <c r="M696" s="371">
        <v>301.2</v>
      </c>
      <c r="N696" s="362">
        <f t="shared" si="177"/>
        <v>18387.599999999999</v>
      </c>
      <c r="O696" s="345"/>
      <c r="P696" s="395"/>
      <c r="Q696" s="395" t="s">
        <v>4366</v>
      </c>
      <c r="R696" s="402" t="s">
        <v>2335</v>
      </c>
      <c r="S696" s="371">
        <f t="shared" si="179"/>
        <v>10785.300000000001</v>
      </c>
      <c r="T696" s="371">
        <v>10785.300000000001</v>
      </c>
      <c r="U696" s="371">
        <v>7915.9</v>
      </c>
      <c r="V696" s="371"/>
      <c r="W696" s="371"/>
      <c r="X696" s="371">
        <f t="shared" si="180"/>
        <v>3070.6000000000004</v>
      </c>
      <c r="Y696" s="371">
        <v>3070.6000000000004</v>
      </c>
      <c r="Z696" s="371">
        <v>614.6</v>
      </c>
      <c r="AA696" s="371">
        <v>997.2</v>
      </c>
      <c r="AB696" s="371"/>
      <c r="AC696" s="371">
        <f t="shared" si="181"/>
        <v>13855.900000000001</v>
      </c>
      <c r="AE696" s="395"/>
      <c r="AF696" s="395" t="s">
        <v>4366</v>
      </c>
      <c r="AG696" s="402" t="s">
        <v>2335</v>
      </c>
      <c r="AH696" s="371">
        <f t="shared" si="182"/>
        <v>13855.900000000001</v>
      </c>
      <c r="AI696" s="368">
        <f t="shared" si="183"/>
        <v>10785.300000000001</v>
      </c>
      <c r="AJ696" s="368">
        <f t="shared" si="184"/>
        <v>3070.6000000000004</v>
      </c>
      <c r="AK696" s="368">
        <f t="shared" si="185"/>
        <v>18387.599999999999</v>
      </c>
      <c r="AL696" s="368">
        <f t="shared" si="186"/>
        <v>12134.1</v>
      </c>
      <c r="AM696" s="371">
        <f t="shared" si="187"/>
        <v>6253.5</v>
      </c>
      <c r="AN696" s="368">
        <f t="shared" si="188"/>
        <v>4531.6999999999971</v>
      </c>
      <c r="AO696" s="368">
        <f t="shared" si="188"/>
        <v>1348.7999999999993</v>
      </c>
      <c r="AP696" s="368">
        <f t="shared" si="188"/>
        <v>3182.8999999999996</v>
      </c>
      <c r="AQ696" s="360">
        <f t="shared" si="189"/>
        <v>198.9</v>
      </c>
      <c r="AR696" s="372">
        <f t="shared" si="178"/>
        <v>12333</v>
      </c>
    </row>
    <row r="697" spans="1:44" ht="15.75" x14ac:dyDescent="0.25">
      <c r="A697" s="395"/>
      <c r="B697" s="395" t="s">
        <v>4366</v>
      </c>
      <c r="C697" s="402" t="s">
        <v>2336</v>
      </c>
      <c r="D697" s="362">
        <f t="shared" si="175"/>
        <v>14687</v>
      </c>
      <c r="E697" s="367">
        <v>14687</v>
      </c>
      <c r="F697" s="371">
        <v>12038.9</v>
      </c>
      <c r="G697" s="367"/>
      <c r="H697" s="371"/>
      <c r="I697" s="362">
        <f t="shared" si="176"/>
        <v>6357.9000000000005</v>
      </c>
      <c r="J697" s="371">
        <v>6111.7000000000007</v>
      </c>
      <c r="K697" s="371">
        <v>2611.9</v>
      </c>
      <c r="L697" s="371">
        <v>566.6</v>
      </c>
      <c r="M697" s="371">
        <v>246.2</v>
      </c>
      <c r="N697" s="362">
        <f t="shared" si="177"/>
        <v>21044.9</v>
      </c>
      <c r="O697" s="345"/>
      <c r="P697" s="395"/>
      <c r="Q697" s="395" t="s">
        <v>4366</v>
      </c>
      <c r="R697" s="402" t="s">
        <v>2336</v>
      </c>
      <c r="S697" s="371">
        <f t="shared" si="179"/>
        <v>12698.2</v>
      </c>
      <c r="T697" s="371">
        <v>12698.2</v>
      </c>
      <c r="U697" s="371">
        <v>9319.9000000000015</v>
      </c>
      <c r="V697" s="371"/>
      <c r="W697" s="371"/>
      <c r="X697" s="371">
        <f t="shared" si="180"/>
        <v>2958</v>
      </c>
      <c r="Y697" s="371">
        <v>2958</v>
      </c>
      <c r="Z697" s="371">
        <v>723.6</v>
      </c>
      <c r="AA697" s="371">
        <v>587.20000000000005</v>
      </c>
      <c r="AB697" s="371"/>
      <c r="AC697" s="371">
        <f t="shared" si="181"/>
        <v>15656.2</v>
      </c>
      <c r="AE697" s="395"/>
      <c r="AF697" s="395" t="s">
        <v>4366</v>
      </c>
      <c r="AG697" s="402" t="s">
        <v>2336</v>
      </c>
      <c r="AH697" s="371">
        <f t="shared" si="182"/>
        <v>15656.2</v>
      </c>
      <c r="AI697" s="368">
        <f t="shared" si="183"/>
        <v>12698.2</v>
      </c>
      <c r="AJ697" s="368">
        <f t="shared" si="184"/>
        <v>2958</v>
      </c>
      <c r="AK697" s="368">
        <f t="shared" si="185"/>
        <v>21044.9</v>
      </c>
      <c r="AL697" s="368">
        <f t="shared" si="186"/>
        <v>14687</v>
      </c>
      <c r="AM697" s="371">
        <f t="shared" si="187"/>
        <v>6357.9000000000005</v>
      </c>
      <c r="AN697" s="368">
        <f t="shared" si="188"/>
        <v>5388.7000000000007</v>
      </c>
      <c r="AO697" s="368">
        <f t="shared" si="188"/>
        <v>1988.7999999999993</v>
      </c>
      <c r="AP697" s="368">
        <f t="shared" si="188"/>
        <v>3399.9000000000005</v>
      </c>
      <c r="AQ697" s="360">
        <f t="shared" si="189"/>
        <v>240.8</v>
      </c>
      <c r="AR697" s="372">
        <f t="shared" si="178"/>
        <v>14927.8</v>
      </c>
    </row>
    <row r="698" spans="1:44" ht="15.75" x14ac:dyDescent="0.25">
      <c r="A698" s="395"/>
      <c r="B698" s="395" t="s">
        <v>4366</v>
      </c>
      <c r="C698" s="402" t="s">
        <v>2337</v>
      </c>
      <c r="D698" s="362">
        <f t="shared" si="175"/>
        <v>12968.8</v>
      </c>
      <c r="E698" s="367">
        <v>12968.8</v>
      </c>
      <c r="F698" s="371">
        <v>10630.5</v>
      </c>
      <c r="G698" s="367"/>
      <c r="H698" s="371"/>
      <c r="I698" s="362">
        <f t="shared" si="176"/>
        <v>6267.5</v>
      </c>
      <c r="J698" s="371">
        <v>6199.5</v>
      </c>
      <c r="K698" s="371">
        <v>2222.1</v>
      </c>
      <c r="L698" s="371">
        <v>274.60000000000002</v>
      </c>
      <c r="M698" s="371">
        <v>68</v>
      </c>
      <c r="N698" s="362">
        <f t="shared" si="177"/>
        <v>19236.3</v>
      </c>
      <c r="O698" s="345"/>
      <c r="P698" s="395"/>
      <c r="Q698" s="395" t="s">
        <v>4366</v>
      </c>
      <c r="R698" s="402" t="s">
        <v>2337</v>
      </c>
      <c r="S698" s="371">
        <f t="shared" si="179"/>
        <v>12100.9</v>
      </c>
      <c r="T698" s="371">
        <v>12100.9</v>
      </c>
      <c r="U698" s="371">
        <v>8881.5</v>
      </c>
      <c r="V698" s="371"/>
      <c r="W698" s="371"/>
      <c r="X698" s="371">
        <f t="shared" si="180"/>
        <v>2117.6</v>
      </c>
      <c r="Y698" s="371">
        <v>2117.6</v>
      </c>
      <c r="Z698" s="371">
        <v>689.6</v>
      </c>
      <c r="AA698" s="371">
        <v>246.4</v>
      </c>
      <c r="AB698" s="371"/>
      <c r="AC698" s="371">
        <f t="shared" si="181"/>
        <v>14218.5</v>
      </c>
      <c r="AE698" s="395"/>
      <c r="AF698" s="395" t="s">
        <v>4366</v>
      </c>
      <c r="AG698" s="402" t="s">
        <v>2337</v>
      </c>
      <c r="AH698" s="371">
        <f t="shared" si="182"/>
        <v>14218.5</v>
      </c>
      <c r="AI698" s="368">
        <f t="shared" si="183"/>
        <v>12100.9</v>
      </c>
      <c r="AJ698" s="368">
        <f t="shared" si="184"/>
        <v>2117.6</v>
      </c>
      <c r="AK698" s="368">
        <f t="shared" si="185"/>
        <v>19236.3</v>
      </c>
      <c r="AL698" s="368">
        <f t="shared" si="186"/>
        <v>12968.8</v>
      </c>
      <c r="AM698" s="371">
        <f t="shared" si="187"/>
        <v>6267.5</v>
      </c>
      <c r="AN698" s="368">
        <f t="shared" si="188"/>
        <v>5017.7999999999993</v>
      </c>
      <c r="AO698" s="368">
        <f t="shared" si="188"/>
        <v>867.89999999999964</v>
      </c>
      <c r="AP698" s="368">
        <f t="shared" si="188"/>
        <v>4149.8999999999996</v>
      </c>
      <c r="AQ698" s="360">
        <f t="shared" si="189"/>
        <v>212.6</v>
      </c>
      <c r="AR698" s="372">
        <f t="shared" si="178"/>
        <v>13181.4</v>
      </c>
    </row>
    <row r="699" spans="1:44" ht="15.75" x14ac:dyDescent="0.25">
      <c r="A699" s="395"/>
      <c r="B699" s="395" t="s">
        <v>4366</v>
      </c>
      <c r="C699" s="402" t="s">
        <v>2338</v>
      </c>
      <c r="D699" s="362">
        <f t="shared" si="175"/>
        <v>12016.4</v>
      </c>
      <c r="E699" s="367">
        <v>12016.4</v>
      </c>
      <c r="F699" s="371">
        <v>9849.7999999999993</v>
      </c>
      <c r="G699" s="367"/>
      <c r="H699" s="371"/>
      <c r="I699" s="362">
        <f t="shared" si="176"/>
        <v>6237.3</v>
      </c>
      <c r="J699" s="371">
        <v>6181.1</v>
      </c>
      <c r="K699" s="371">
        <v>2091.3000000000002</v>
      </c>
      <c r="L699" s="371">
        <v>465</v>
      </c>
      <c r="M699" s="371">
        <v>56.2</v>
      </c>
      <c r="N699" s="362">
        <f t="shared" si="177"/>
        <v>18253.7</v>
      </c>
      <c r="O699" s="345"/>
      <c r="P699" s="395"/>
      <c r="Q699" s="395" t="s">
        <v>4366</v>
      </c>
      <c r="R699" s="402" t="s">
        <v>2338</v>
      </c>
      <c r="S699" s="371">
        <f t="shared" si="179"/>
        <v>11224.6</v>
      </c>
      <c r="T699" s="371">
        <v>11224.6</v>
      </c>
      <c r="U699" s="371">
        <v>8238.2999999999993</v>
      </c>
      <c r="V699" s="371"/>
      <c r="W699" s="371"/>
      <c r="X699" s="371">
        <f t="shared" si="180"/>
        <v>2182.1</v>
      </c>
      <c r="Y699" s="371">
        <v>2182.1</v>
      </c>
      <c r="Z699" s="371">
        <v>639.59999999999991</v>
      </c>
      <c r="AA699" s="371">
        <v>375.2</v>
      </c>
      <c r="AB699" s="371"/>
      <c r="AC699" s="371">
        <f t="shared" si="181"/>
        <v>13406.7</v>
      </c>
      <c r="AE699" s="395"/>
      <c r="AF699" s="395" t="s">
        <v>4366</v>
      </c>
      <c r="AG699" s="402" t="s">
        <v>2338</v>
      </c>
      <c r="AH699" s="371">
        <f t="shared" si="182"/>
        <v>13406.7</v>
      </c>
      <c r="AI699" s="368">
        <f t="shared" si="183"/>
        <v>11224.6</v>
      </c>
      <c r="AJ699" s="368">
        <f t="shared" si="184"/>
        <v>2182.1</v>
      </c>
      <c r="AK699" s="368">
        <f t="shared" si="185"/>
        <v>18253.7</v>
      </c>
      <c r="AL699" s="368">
        <f t="shared" si="186"/>
        <v>12016.4</v>
      </c>
      <c r="AM699" s="371">
        <f t="shared" si="187"/>
        <v>6237.3</v>
      </c>
      <c r="AN699" s="368">
        <f t="shared" si="188"/>
        <v>4847</v>
      </c>
      <c r="AO699" s="368">
        <f t="shared" si="188"/>
        <v>791.79999999999927</v>
      </c>
      <c r="AP699" s="368">
        <f t="shared" si="188"/>
        <v>4055.2000000000003</v>
      </c>
      <c r="AQ699" s="360">
        <f t="shared" si="189"/>
        <v>197</v>
      </c>
      <c r="AR699" s="372">
        <f t="shared" si="178"/>
        <v>12213.4</v>
      </c>
    </row>
    <row r="700" spans="1:44" ht="15.75" x14ac:dyDescent="0.25">
      <c r="A700" s="395"/>
      <c r="B700" s="395" t="s">
        <v>4366</v>
      </c>
      <c r="C700" s="402" t="s">
        <v>2339</v>
      </c>
      <c r="D700" s="362">
        <f>E700+H700</f>
        <v>15203.4</v>
      </c>
      <c r="E700" s="367">
        <v>15203.4</v>
      </c>
      <c r="F700" s="371">
        <v>12462.2</v>
      </c>
      <c r="G700" s="367"/>
      <c r="H700" s="371"/>
      <c r="I700" s="362">
        <f>J700+M700</f>
        <v>6348.9</v>
      </c>
      <c r="J700" s="371">
        <v>6102.5999999999995</v>
      </c>
      <c r="K700" s="371">
        <v>2572.6999999999998</v>
      </c>
      <c r="L700" s="371">
        <v>804.6</v>
      </c>
      <c r="M700" s="371">
        <v>246.3</v>
      </c>
      <c r="N700" s="362">
        <f t="shared" si="177"/>
        <v>21552.3</v>
      </c>
      <c r="O700" s="345"/>
      <c r="P700" s="395"/>
      <c r="Q700" s="395" t="s">
        <v>4366</v>
      </c>
      <c r="R700" s="402" t="s">
        <v>2339</v>
      </c>
      <c r="S700" s="371">
        <f t="shared" si="179"/>
        <v>13486.1</v>
      </c>
      <c r="T700" s="371">
        <v>13486.1</v>
      </c>
      <c r="U700" s="371">
        <v>9898.1</v>
      </c>
      <c r="V700" s="371"/>
      <c r="W700" s="371"/>
      <c r="X700" s="371">
        <f t="shared" si="180"/>
        <v>2234.6000000000004</v>
      </c>
      <c r="Y700" s="371">
        <v>2234.6000000000004</v>
      </c>
      <c r="Z700" s="371">
        <v>768.5</v>
      </c>
      <c r="AA700" s="371">
        <v>613.20000000000005</v>
      </c>
      <c r="AB700" s="371"/>
      <c r="AC700" s="371">
        <f t="shared" si="181"/>
        <v>15720.7</v>
      </c>
      <c r="AE700" s="395"/>
      <c r="AF700" s="395" t="s">
        <v>4366</v>
      </c>
      <c r="AG700" s="402" t="s">
        <v>2339</v>
      </c>
      <c r="AH700" s="371">
        <f t="shared" si="182"/>
        <v>15720.7</v>
      </c>
      <c r="AI700" s="368">
        <f t="shared" si="183"/>
        <v>13486.1</v>
      </c>
      <c r="AJ700" s="368">
        <f t="shared" si="184"/>
        <v>2234.6000000000004</v>
      </c>
      <c r="AK700" s="368">
        <f t="shared" si="185"/>
        <v>21552.3</v>
      </c>
      <c r="AL700" s="368">
        <f t="shared" si="186"/>
        <v>15203.4</v>
      </c>
      <c r="AM700" s="371">
        <f t="shared" si="187"/>
        <v>6348.9</v>
      </c>
      <c r="AN700" s="368">
        <f t="shared" si="188"/>
        <v>5831.5999999999985</v>
      </c>
      <c r="AO700" s="368">
        <f t="shared" si="188"/>
        <v>1717.2999999999993</v>
      </c>
      <c r="AP700" s="368">
        <f t="shared" si="188"/>
        <v>4114.2999999999993</v>
      </c>
      <c r="AQ700" s="360">
        <f t="shared" si="189"/>
        <v>249.2</v>
      </c>
      <c r="AR700" s="372">
        <f t="shared" si="178"/>
        <v>15452.6</v>
      </c>
    </row>
    <row r="701" spans="1:44" ht="15.75" x14ac:dyDescent="0.25">
      <c r="A701" s="395"/>
      <c r="B701" s="395" t="s">
        <v>4366</v>
      </c>
      <c r="C701" s="402" t="s">
        <v>2340</v>
      </c>
      <c r="D701" s="362">
        <f>E701+H701</f>
        <v>8881.7999999999993</v>
      </c>
      <c r="E701" s="367">
        <v>8881.7999999999993</v>
      </c>
      <c r="F701" s="371">
        <v>7280.3</v>
      </c>
      <c r="G701" s="367"/>
      <c r="H701" s="371"/>
      <c r="I701" s="362">
        <f>J701+M701</f>
        <v>6135.4</v>
      </c>
      <c r="J701" s="371">
        <v>6079.0999999999995</v>
      </c>
      <c r="K701" s="371">
        <v>1652.7</v>
      </c>
      <c r="L701" s="371">
        <v>591.20000000000005</v>
      </c>
      <c r="M701" s="371">
        <v>56.3</v>
      </c>
      <c r="N701" s="362">
        <f t="shared" si="177"/>
        <v>15017.199999999999</v>
      </c>
      <c r="O701" s="345"/>
      <c r="P701" s="395"/>
      <c r="Q701" s="395" t="s">
        <v>4366</v>
      </c>
      <c r="R701" s="402" t="s">
        <v>2340</v>
      </c>
      <c r="S701" s="371">
        <f t="shared" si="179"/>
        <v>8643.2999999999993</v>
      </c>
      <c r="T701" s="371">
        <v>8643.2999999999993</v>
      </c>
      <c r="U701" s="371">
        <v>6343.7</v>
      </c>
      <c r="V701" s="371"/>
      <c r="W701" s="371"/>
      <c r="X701" s="371">
        <f t="shared" si="180"/>
        <v>1726.5</v>
      </c>
      <c r="Y701" s="371">
        <v>1726.5</v>
      </c>
      <c r="Z701" s="371">
        <v>492.5</v>
      </c>
      <c r="AA701" s="371">
        <v>409</v>
      </c>
      <c r="AB701" s="371"/>
      <c r="AC701" s="371">
        <f t="shared" si="181"/>
        <v>10369.799999999999</v>
      </c>
      <c r="AE701" s="395"/>
      <c r="AF701" s="395" t="s">
        <v>4366</v>
      </c>
      <c r="AG701" s="402" t="s">
        <v>2340</v>
      </c>
      <c r="AH701" s="371">
        <f t="shared" si="182"/>
        <v>10369.799999999999</v>
      </c>
      <c r="AI701" s="368">
        <f t="shared" si="183"/>
        <v>8643.2999999999993</v>
      </c>
      <c r="AJ701" s="368">
        <f t="shared" si="184"/>
        <v>1726.5</v>
      </c>
      <c r="AK701" s="368">
        <f t="shared" si="185"/>
        <v>15017.199999999999</v>
      </c>
      <c r="AL701" s="368">
        <f t="shared" si="186"/>
        <v>8881.7999999999993</v>
      </c>
      <c r="AM701" s="371">
        <f t="shared" si="187"/>
        <v>6135.4</v>
      </c>
      <c r="AN701" s="368">
        <f t="shared" si="188"/>
        <v>4647.3999999999996</v>
      </c>
      <c r="AO701" s="368">
        <f t="shared" si="188"/>
        <v>238.5</v>
      </c>
      <c r="AP701" s="368">
        <f t="shared" si="188"/>
        <v>4408.8999999999996</v>
      </c>
      <c r="AQ701" s="360">
        <f t="shared" si="189"/>
        <v>145.6</v>
      </c>
      <c r="AR701" s="372">
        <f t="shared" si="178"/>
        <v>9027.4</v>
      </c>
    </row>
    <row r="702" spans="1:44" ht="31.5" x14ac:dyDescent="0.25">
      <c r="A702" s="395"/>
      <c r="B702" s="395" t="s">
        <v>4366</v>
      </c>
      <c r="C702" s="402" t="s">
        <v>2341</v>
      </c>
      <c r="D702" s="362">
        <f>E702+H702</f>
        <v>14286.1</v>
      </c>
      <c r="E702" s="367">
        <v>14286.1</v>
      </c>
      <c r="F702" s="371">
        <v>11710.3</v>
      </c>
      <c r="G702" s="367"/>
      <c r="H702" s="371"/>
      <c r="I702" s="362">
        <f>J702+M702</f>
        <v>6340.5</v>
      </c>
      <c r="J702" s="371">
        <v>6272.5</v>
      </c>
      <c r="K702" s="371">
        <v>2536.6</v>
      </c>
      <c r="L702" s="371">
        <v>827</v>
      </c>
      <c r="M702" s="371">
        <v>68</v>
      </c>
      <c r="N702" s="362">
        <f t="shared" si="177"/>
        <v>20626.599999999999</v>
      </c>
      <c r="O702" s="345"/>
      <c r="P702" s="395"/>
      <c r="Q702" s="395" t="s">
        <v>4366</v>
      </c>
      <c r="R702" s="402" t="s">
        <v>2341</v>
      </c>
      <c r="S702" s="371">
        <f t="shared" si="179"/>
        <v>12845.5</v>
      </c>
      <c r="T702" s="371">
        <v>12845.5</v>
      </c>
      <c r="U702" s="371">
        <v>9427.9000000000015</v>
      </c>
      <c r="V702" s="371"/>
      <c r="W702" s="371"/>
      <c r="X702" s="371">
        <f t="shared" si="180"/>
        <v>4613.5</v>
      </c>
      <c r="Y702" s="371">
        <v>4613.5</v>
      </c>
      <c r="Z702" s="371">
        <v>732</v>
      </c>
      <c r="AA702" s="371">
        <v>797.2</v>
      </c>
      <c r="AB702" s="371"/>
      <c r="AC702" s="371">
        <f t="shared" si="181"/>
        <v>17459</v>
      </c>
      <c r="AE702" s="395"/>
      <c r="AF702" s="395" t="s">
        <v>4366</v>
      </c>
      <c r="AG702" s="402" t="s">
        <v>2341</v>
      </c>
      <c r="AH702" s="371">
        <f t="shared" si="182"/>
        <v>17459</v>
      </c>
      <c r="AI702" s="368">
        <f t="shared" si="183"/>
        <v>12845.5</v>
      </c>
      <c r="AJ702" s="368">
        <f t="shared" si="184"/>
        <v>4613.5</v>
      </c>
      <c r="AK702" s="368">
        <f t="shared" si="185"/>
        <v>20626.599999999999</v>
      </c>
      <c r="AL702" s="368">
        <f t="shared" si="186"/>
        <v>14286.1</v>
      </c>
      <c r="AM702" s="371">
        <f t="shared" si="187"/>
        <v>6340.5</v>
      </c>
      <c r="AN702" s="368">
        <f t="shared" si="188"/>
        <v>3167.5999999999985</v>
      </c>
      <c r="AO702" s="368">
        <f t="shared" si="188"/>
        <v>1440.6000000000004</v>
      </c>
      <c r="AP702" s="368">
        <f t="shared" si="188"/>
        <v>1727</v>
      </c>
      <c r="AQ702" s="360">
        <f t="shared" si="189"/>
        <v>234.2</v>
      </c>
      <c r="AR702" s="372">
        <f t="shared" si="178"/>
        <v>14520.300000000001</v>
      </c>
    </row>
    <row r="703" spans="1:44" ht="31.5" x14ac:dyDescent="0.25">
      <c r="A703" s="395"/>
      <c r="B703" s="395" t="s">
        <v>4366</v>
      </c>
      <c r="C703" s="402" t="s">
        <v>2342</v>
      </c>
      <c r="D703" s="362">
        <f>E703+H703</f>
        <v>13910</v>
      </c>
      <c r="E703" s="367">
        <v>13910</v>
      </c>
      <c r="F703" s="371">
        <v>11402</v>
      </c>
      <c r="G703" s="367"/>
      <c r="H703" s="371"/>
      <c r="I703" s="362">
        <f>J703+M703</f>
        <v>6326.4</v>
      </c>
      <c r="J703" s="371">
        <f>6100.2-0.1</f>
        <v>6100.0999999999995</v>
      </c>
      <c r="K703" s="371">
        <v>2476.1</v>
      </c>
      <c r="L703" s="371">
        <v>892.3</v>
      </c>
      <c r="M703" s="371">
        <v>226.3</v>
      </c>
      <c r="N703" s="362">
        <f t="shared" si="177"/>
        <v>20236.400000000001</v>
      </c>
      <c r="O703" s="345"/>
      <c r="P703" s="395"/>
      <c r="Q703" s="395" t="s">
        <v>4366</v>
      </c>
      <c r="R703" s="402" t="s">
        <v>2342</v>
      </c>
      <c r="S703" s="371">
        <f t="shared" si="179"/>
        <v>12293.9</v>
      </c>
      <c r="T703" s="371">
        <v>12293.9</v>
      </c>
      <c r="U703" s="371">
        <v>9023</v>
      </c>
      <c r="V703" s="371"/>
      <c r="W703" s="371"/>
      <c r="X703" s="371">
        <f t="shared" si="180"/>
        <v>2917.2</v>
      </c>
      <c r="Y703" s="371">
        <v>2917.2</v>
      </c>
      <c r="Z703" s="371">
        <v>700.5</v>
      </c>
      <c r="AA703" s="371">
        <v>565.29999999999995</v>
      </c>
      <c r="AB703" s="371"/>
      <c r="AC703" s="371">
        <f t="shared" si="181"/>
        <v>15211.099999999999</v>
      </c>
      <c r="AE703" s="395"/>
      <c r="AF703" s="395" t="s">
        <v>4366</v>
      </c>
      <c r="AG703" s="402" t="s">
        <v>2342</v>
      </c>
      <c r="AH703" s="371">
        <f t="shared" si="182"/>
        <v>15211.099999999999</v>
      </c>
      <c r="AI703" s="368">
        <f t="shared" si="183"/>
        <v>12293.9</v>
      </c>
      <c r="AJ703" s="368">
        <f t="shared" si="184"/>
        <v>2917.2</v>
      </c>
      <c r="AK703" s="368">
        <f t="shared" si="185"/>
        <v>20236.400000000001</v>
      </c>
      <c r="AL703" s="368">
        <f t="shared" si="186"/>
        <v>13910</v>
      </c>
      <c r="AM703" s="371">
        <f t="shared" si="187"/>
        <v>6326.4</v>
      </c>
      <c r="AN703" s="368">
        <f t="shared" si="188"/>
        <v>5025.3000000000029</v>
      </c>
      <c r="AO703" s="368">
        <f t="shared" si="188"/>
        <v>1616.1000000000004</v>
      </c>
      <c r="AP703" s="368">
        <f t="shared" si="188"/>
        <v>3409.2</v>
      </c>
      <c r="AQ703" s="360">
        <f t="shared" si="189"/>
        <v>228</v>
      </c>
      <c r="AR703" s="372">
        <f t="shared" si="178"/>
        <v>14138</v>
      </c>
    </row>
    <row r="704" spans="1:44" ht="31.5" x14ac:dyDescent="0.25">
      <c r="A704" s="395"/>
      <c r="B704" s="395" t="s">
        <v>4366</v>
      </c>
      <c r="C704" s="402" t="s">
        <v>2343</v>
      </c>
      <c r="D704" s="362">
        <f>E704+H704</f>
        <v>17440.3</v>
      </c>
      <c r="E704" s="367">
        <v>17440.3</v>
      </c>
      <c r="F704" s="371">
        <v>14295.8</v>
      </c>
      <c r="G704" s="367"/>
      <c r="H704" s="371"/>
      <c r="I704" s="362">
        <f>J704+M704</f>
        <v>21115</v>
      </c>
      <c r="J704" s="371">
        <f>6364.6+0.1</f>
        <v>6364.7000000000007</v>
      </c>
      <c r="K704" s="371">
        <v>2927.1</v>
      </c>
      <c r="L704" s="371">
        <v>1695.2</v>
      </c>
      <c r="M704" s="371">
        <v>14750.3</v>
      </c>
      <c r="N704" s="362">
        <f t="shared" si="177"/>
        <v>38555.300000000003</v>
      </c>
      <c r="O704" s="345"/>
      <c r="P704" s="395"/>
      <c r="Q704" s="395" t="s">
        <v>4366</v>
      </c>
      <c r="R704" s="402" t="s">
        <v>2343</v>
      </c>
      <c r="S704" s="371">
        <f t="shared" si="179"/>
        <v>15236</v>
      </c>
      <c r="T704" s="371">
        <v>15236</v>
      </c>
      <c r="U704" s="371">
        <v>11182.400000000001</v>
      </c>
      <c r="V704" s="371"/>
      <c r="W704" s="371"/>
      <c r="X704" s="371">
        <f t="shared" si="180"/>
        <v>4001.1000000000004</v>
      </c>
      <c r="Y704" s="371">
        <v>4001.1000000000004</v>
      </c>
      <c r="Z704" s="371">
        <v>868</v>
      </c>
      <c r="AA704" s="371">
        <v>1606.6</v>
      </c>
      <c r="AB704" s="371"/>
      <c r="AC704" s="371">
        <f t="shared" si="181"/>
        <v>19237.099999999999</v>
      </c>
      <c r="AE704" s="395"/>
      <c r="AF704" s="395" t="s">
        <v>4366</v>
      </c>
      <c r="AG704" s="402" t="s">
        <v>2343</v>
      </c>
      <c r="AH704" s="371">
        <f t="shared" si="182"/>
        <v>19237.099999999999</v>
      </c>
      <c r="AI704" s="368">
        <f t="shared" si="183"/>
        <v>15236</v>
      </c>
      <c r="AJ704" s="368">
        <f t="shared" si="184"/>
        <v>4001.1000000000004</v>
      </c>
      <c r="AK704" s="368">
        <f t="shared" si="185"/>
        <v>38555.300000000003</v>
      </c>
      <c r="AL704" s="368">
        <f t="shared" si="186"/>
        <v>17440.3</v>
      </c>
      <c r="AM704" s="371">
        <f t="shared" si="187"/>
        <v>21115</v>
      </c>
      <c r="AN704" s="368">
        <f t="shared" si="188"/>
        <v>19318.200000000004</v>
      </c>
      <c r="AO704" s="368">
        <f t="shared" si="188"/>
        <v>2204.2999999999993</v>
      </c>
      <c r="AP704" s="368">
        <f t="shared" si="188"/>
        <v>17113.900000000001</v>
      </c>
      <c r="AQ704" s="360">
        <f t="shared" si="189"/>
        <v>285.89999999999998</v>
      </c>
      <c r="AR704" s="372">
        <f t="shared" si="178"/>
        <v>17726.2</v>
      </c>
    </row>
    <row r="705" spans="1:44" ht="47.25" x14ac:dyDescent="0.25">
      <c r="A705" s="357"/>
      <c r="B705" s="357"/>
      <c r="C705" s="358" t="s">
        <v>2344</v>
      </c>
      <c r="D705" s="359">
        <f>SUM(D707:D713)</f>
        <v>121910.29999999999</v>
      </c>
      <c r="E705" s="359">
        <f>SUM(E707:E713)</f>
        <v>121910.29999999999</v>
      </c>
      <c r="F705" s="359">
        <f>SUM(F707:F713)</f>
        <v>99929.599999999991</v>
      </c>
      <c r="G705" s="359"/>
      <c r="H705" s="359"/>
      <c r="I705" s="359">
        <f t="shared" ref="I705:N705" si="190">SUM(I707:I713)</f>
        <v>50071.1</v>
      </c>
      <c r="J705" s="359">
        <f t="shared" si="190"/>
        <v>48854.200000000004</v>
      </c>
      <c r="K705" s="359">
        <f t="shared" si="190"/>
        <v>21379.399999999998</v>
      </c>
      <c r="L705" s="359">
        <f t="shared" si="190"/>
        <v>9355.9000000000015</v>
      </c>
      <c r="M705" s="359">
        <f t="shared" si="190"/>
        <v>1216.9000000000001</v>
      </c>
      <c r="N705" s="359">
        <f t="shared" si="190"/>
        <v>171981.4</v>
      </c>
      <c r="O705" s="345"/>
      <c r="P705" s="357" t="s">
        <v>2345</v>
      </c>
      <c r="Q705" s="357" t="s">
        <v>4366</v>
      </c>
      <c r="R705" s="361" t="s">
        <v>2346</v>
      </c>
      <c r="S705" s="362">
        <f t="shared" ref="S705:Y705" si="191">SUM(S707:S713)</f>
        <v>124161.29999999999</v>
      </c>
      <c r="T705" s="362">
        <f t="shared" si="191"/>
        <v>124161.29999999999</v>
      </c>
      <c r="U705" s="362">
        <f t="shared" si="191"/>
        <v>87727.5</v>
      </c>
      <c r="V705" s="362">
        <f t="shared" si="191"/>
        <v>4530.8999999999996</v>
      </c>
      <c r="W705" s="362">
        <f t="shared" si="191"/>
        <v>0</v>
      </c>
      <c r="X705" s="362">
        <f t="shared" si="191"/>
        <v>16668.3</v>
      </c>
      <c r="Y705" s="362">
        <f t="shared" si="191"/>
        <v>16668.3</v>
      </c>
      <c r="Z705" s="362"/>
      <c r="AA705" s="362">
        <f>SUM(AA707:AA713)</f>
        <v>1828</v>
      </c>
      <c r="AB705" s="362">
        <f>SUM(AB707:AB713)</f>
        <v>0</v>
      </c>
      <c r="AC705" s="362">
        <f>SUM(AC707:AC713)</f>
        <v>140829.6</v>
      </c>
      <c r="AE705" s="357" t="s">
        <v>2345</v>
      </c>
      <c r="AF705" s="357" t="s">
        <v>4366</v>
      </c>
      <c r="AG705" s="361" t="s">
        <v>2346</v>
      </c>
      <c r="AH705" s="362">
        <f t="shared" ref="AH705:AR705" si="192">SUM(AH707:AH713)</f>
        <v>140829.6</v>
      </c>
      <c r="AI705" s="362">
        <f t="shared" si="192"/>
        <v>124161.29999999999</v>
      </c>
      <c r="AJ705" s="362">
        <f t="shared" si="192"/>
        <v>16668.3</v>
      </c>
      <c r="AK705" s="362">
        <f t="shared" si="192"/>
        <v>171981.4</v>
      </c>
      <c r="AL705" s="362">
        <f t="shared" si="192"/>
        <v>121910.29999999999</v>
      </c>
      <c r="AM705" s="362">
        <f t="shared" si="192"/>
        <v>50071.1</v>
      </c>
      <c r="AN705" s="362">
        <f t="shared" si="192"/>
        <v>31151.800000000007</v>
      </c>
      <c r="AO705" s="362">
        <f t="shared" si="192"/>
        <v>-2250.9999999999927</v>
      </c>
      <c r="AP705" s="362">
        <f t="shared" si="192"/>
        <v>33402.799999999996</v>
      </c>
      <c r="AQ705" s="363">
        <f t="shared" si="192"/>
        <v>1998.6999999999998</v>
      </c>
      <c r="AR705" s="363">
        <f t="shared" si="192"/>
        <v>123909</v>
      </c>
    </row>
    <row r="706" spans="1:44" ht="15.75" x14ac:dyDescent="0.25">
      <c r="A706" s="357"/>
      <c r="B706" s="357"/>
      <c r="C706" s="361"/>
      <c r="D706" s="362"/>
      <c r="E706" s="362"/>
      <c r="F706" s="362"/>
      <c r="G706" s="362"/>
      <c r="H706" s="362"/>
      <c r="I706" s="362"/>
      <c r="J706" s="362"/>
      <c r="K706" s="362"/>
      <c r="L706" s="362"/>
      <c r="M706" s="362"/>
      <c r="N706" s="362"/>
      <c r="O706" s="345"/>
      <c r="P706" s="357"/>
      <c r="Q706" s="357"/>
      <c r="R706" s="361"/>
      <c r="S706" s="362"/>
      <c r="T706" s="362"/>
      <c r="U706" s="362"/>
      <c r="V706" s="362"/>
      <c r="W706" s="362"/>
      <c r="X706" s="362"/>
      <c r="Y706" s="362"/>
      <c r="Z706" s="362"/>
      <c r="AA706" s="362"/>
      <c r="AB706" s="362"/>
      <c r="AC706" s="362"/>
      <c r="AE706" s="357"/>
      <c r="AF706" s="357"/>
      <c r="AG706" s="361"/>
      <c r="AH706" s="362"/>
      <c r="AI706" s="362"/>
      <c r="AJ706" s="362"/>
      <c r="AK706" s="362"/>
      <c r="AL706" s="362"/>
      <c r="AM706" s="362"/>
      <c r="AN706" s="362"/>
      <c r="AO706" s="362"/>
      <c r="AP706" s="362"/>
      <c r="AQ706" s="360"/>
      <c r="AR706" s="372">
        <f t="shared" ref="AR706:AR713" si="193">E706+AQ706</f>
        <v>0</v>
      </c>
    </row>
    <row r="707" spans="1:44" s="360" customFormat="1" ht="31.5" x14ac:dyDescent="0.2">
      <c r="A707" s="403"/>
      <c r="B707" s="357" t="s">
        <v>4366</v>
      </c>
      <c r="C707" s="404" t="s">
        <v>2347</v>
      </c>
      <c r="D707" s="362">
        <f t="shared" ref="D707:D713" si="194">E707+H707</f>
        <v>15467.6</v>
      </c>
      <c r="E707" s="367">
        <v>15467.6</v>
      </c>
      <c r="F707" s="371">
        <v>12678.8</v>
      </c>
      <c r="G707" s="367"/>
      <c r="H707" s="371"/>
      <c r="I707" s="362">
        <f t="shared" ref="I707:I713" si="195">J707+M707</f>
        <v>6859.3</v>
      </c>
      <c r="J707" s="371">
        <v>6533.3</v>
      </c>
      <c r="K707" s="371">
        <v>2712.6</v>
      </c>
      <c r="L707" s="371">
        <v>1525.2</v>
      </c>
      <c r="M707" s="371">
        <v>326</v>
      </c>
      <c r="N707" s="362">
        <f t="shared" ref="N707:N713" si="196">D707+I707</f>
        <v>22326.9</v>
      </c>
      <c r="P707" s="403"/>
      <c r="Q707" s="357" t="s">
        <v>4366</v>
      </c>
      <c r="R707" s="404" t="s">
        <v>2347</v>
      </c>
      <c r="S707" s="371">
        <f t="shared" ref="S707:S713" si="197">T707+W707</f>
        <v>15394.3</v>
      </c>
      <c r="T707" s="371">
        <v>15394.3</v>
      </c>
      <c r="U707" s="371">
        <v>10986</v>
      </c>
      <c r="V707" s="371">
        <v>469.8</v>
      </c>
      <c r="W707" s="371"/>
      <c r="X707" s="371">
        <f t="shared" ref="X707:X713" si="198">Y707+AB707</f>
        <v>1977.3000000000002</v>
      </c>
      <c r="Y707" s="371">
        <v>1977.3000000000002</v>
      </c>
      <c r="Z707" s="371">
        <v>716.9</v>
      </c>
      <c r="AA707" s="371">
        <v>189.6</v>
      </c>
      <c r="AB707" s="371"/>
      <c r="AC707" s="371">
        <f t="shared" ref="AC707:AC713" si="199">S707+X707</f>
        <v>17371.599999999999</v>
      </c>
      <c r="AE707" s="403"/>
      <c r="AF707" s="357" t="s">
        <v>4366</v>
      </c>
      <c r="AG707" s="404" t="s">
        <v>2347</v>
      </c>
      <c r="AH707" s="371">
        <f t="shared" ref="AH707:AH713" si="200">AC707</f>
        <v>17371.599999999999</v>
      </c>
      <c r="AI707" s="368">
        <f t="shared" ref="AI707:AI713" si="201">S707</f>
        <v>15394.3</v>
      </c>
      <c r="AJ707" s="368">
        <f t="shared" ref="AJ707:AJ713" si="202">X707</f>
        <v>1977.3000000000002</v>
      </c>
      <c r="AK707" s="368">
        <f t="shared" ref="AK707:AK713" si="203">N707</f>
        <v>22326.9</v>
      </c>
      <c r="AL707" s="368">
        <f t="shared" ref="AL707:AL713" si="204">D707</f>
        <v>15467.6</v>
      </c>
      <c r="AM707" s="371">
        <f t="shared" ref="AM707:AM713" si="205">I707</f>
        <v>6859.3</v>
      </c>
      <c r="AN707" s="368">
        <f t="shared" ref="AN707:AP713" si="206">AK707-AH707</f>
        <v>4955.3000000000029</v>
      </c>
      <c r="AO707" s="368">
        <f t="shared" si="206"/>
        <v>73.300000000001091</v>
      </c>
      <c r="AP707" s="368">
        <f t="shared" si="206"/>
        <v>4882</v>
      </c>
      <c r="AQ707" s="360">
        <f t="shared" ref="AQ707:AQ713" si="207">ROUND(F707*0.02,1)</f>
        <v>253.6</v>
      </c>
      <c r="AR707" s="372">
        <f t="shared" si="193"/>
        <v>15721.2</v>
      </c>
    </row>
    <row r="708" spans="1:44" s="360" customFormat="1" ht="31.5" x14ac:dyDescent="0.2">
      <c r="A708" s="403"/>
      <c r="B708" s="357" t="s">
        <v>4366</v>
      </c>
      <c r="C708" s="404" t="s">
        <v>2348</v>
      </c>
      <c r="D708" s="362">
        <f t="shared" si="194"/>
        <v>12104</v>
      </c>
      <c r="E708" s="367">
        <v>12104</v>
      </c>
      <c r="F708" s="371">
        <v>9921.6</v>
      </c>
      <c r="G708" s="367"/>
      <c r="H708" s="371"/>
      <c r="I708" s="362">
        <f t="shared" si="195"/>
        <v>5240.2</v>
      </c>
      <c r="J708" s="371">
        <v>5063.3</v>
      </c>
      <c r="K708" s="371">
        <v>2122.6999999999998</v>
      </c>
      <c r="L708" s="371">
        <v>1073.9000000000001</v>
      </c>
      <c r="M708" s="371">
        <v>176.9</v>
      </c>
      <c r="N708" s="362">
        <f t="shared" si="196"/>
        <v>17344.2</v>
      </c>
      <c r="P708" s="403"/>
      <c r="Q708" s="357" t="s">
        <v>4366</v>
      </c>
      <c r="R708" s="404" t="s">
        <v>2348</v>
      </c>
      <c r="S708" s="371">
        <f t="shared" si="197"/>
        <v>15439.1</v>
      </c>
      <c r="T708" s="371">
        <v>15439.1</v>
      </c>
      <c r="U708" s="371">
        <v>10773.5</v>
      </c>
      <c r="V708" s="371">
        <v>804.2</v>
      </c>
      <c r="W708" s="371"/>
      <c r="X708" s="371">
        <f t="shared" si="198"/>
        <v>2463.1999999999998</v>
      </c>
      <c r="Y708" s="371">
        <v>2463.1999999999998</v>
      </c>
      <c r="Z708" s="371">
        <v>703.09999999999991</v>
      </c>
      <c r="AA708" s="371">
        <v>324.39999999999998</v>
      </c>
      <c r="AB708" s="371"/>
      <c r="AC708" s="371">
        <f t="shared" si="199"/>
        <v>17902.3</v>
      </c>
      <c r="AE708" s="403"/>
      <c r="AF708" s="357" t="s">
        <v>4366</v>
      </c>
      <c r="AG708" s="404" t="s">
        <v>2348</v>
      </c>
      <c r="AH708" s="371">
        <f t="shared" si="200"/>
        <v>17902.3</v>
      </c>
      <c r="AI708" s="368">
        <f t="shared" si="201"/>
        <v>15439.1</v>
      </c>
      <c r="AJ708" s="368">
        <f t="shared" si="202"/>
        <v>2463.1999999999998</v>
      </c>
      <c r="AK708" s="368">
        <f t="shared" si="203"/>
        <v>17344.2</v>
      </c>
      <c r="AL708" s="368">
        <f t="shared" si="204"/>
        <v>12104</v>
      </c>
      <c r="AM708" s="371">
        <f t="shared" si="205"/>
        <v>5240.2</v>
      </c>
      <c r="AN708" s="368">
        <f t="shared" si="206"/>
        <v>-558.09999999999854</v>
      </c>
      <c r="AO708" s="368">
        <f t="shared" si="206"/>
        <v>-3335.1000000000004</v>
      </c>
      <c r="AP708" s="368">
        <f t="shared" si="206"/>
        <v>2777</v>
      </c>
      <c r="AQ708" s="360">
        <f t="shared" si="207"/>
        <v>198.4</v>
      </c>
      <c r="AR708" s="372">
        <f t="shared" si="193"/>
        <v>12302.4</v>
      </c>
    </row>
    <row r="709" spans="1:44" s="360" customFormat="1" ht="31.5" x14ac:dyDescent="0.2">
      <c r="A709" s="403"/>
      <c r="B709" s="357" t="s">
        <v>4366</v>
      </c>
      <c r="C709" s="404" t="s">
        <v>2349</v>
      </c>
      <c r="D709" s="362">
        <f t="shared" si="194"/>
        <v>32436.7</v>
      </c>
      <c r="E709" s="367">
        <v>32436.7</v>
      </c>
      <c r="F709" s="371">
        <v>26588.3</v>
      </c>
      <c r="G709" s="367"/>
      <c r="H709" s="371"/>
      <c r="I709" s="362">
        <f t="shared" si="195"/>
        <v>12283.3</v>
      </c>
      <c r="J709" s="371">
        <v>11806.3</v>
      </c>
      <c r="K709" s="371">
        <v>5688.4</v>
      </c>
      <c r="L709" s="371">
        <v>1313</v>
      </c>
      <c r="M709" s="371">
        <v>477</v>
      </c>
      <c r="N709" s="362">
        <f t="shared" si="196"/>
        <v>44720</v>
      </c>
      <c r="O709" s="405"/>
      <c r="P709" s="403"/>
      <c r="Q709" s="357" t="s">
        <v>4366</v>
      </c>
      <c r="R709" s="404" t="s">
        <v>2349</v>
      </c>
      <c r="S709" s="371">
        <f t="shared" si="197"/>
        <v>30909.599999999999</v>
      </c>
      <c r="T709" s="371">
        <v>30909.599999999999</v>
      </c>
      <c r="U709" s="371">
        <v>21940.5</v>
      </c>
      <c r="V709" s="371">
        <v>648.29999999999995</v>
      </c>
      <c r="W709" s="371"/>
      <c r="X709" s="371">
        <f t="shared" si="198"/>
        <v>4021.9000000000005</v>
      </c>
      <c r="Y709" s="371">
        <v>4021.9000000000005</v>
      </c>
      <c r="Z709" s="371">
        <v>1431.6</v>
      </c>
      <c r="AA709" s="371">
        <v>261.60000000000002</v>
      </c>
      <c r="AB709" s="371"/>
      <c r="AC709" s="371">
        <f t="shared" si="199"/>
        <v>34931.5</v>
      </c>
      <c r="AE709" s="403"/>
      <c r="AF709" s="357" t="s">
        <v>4366</v>
      </c>
      <c r="AG709" s="404" t="s">
        <v>2349</v>
      </c>
      <c r="AH709" s="371">
        <f t="shared" si="200"/>
        <v>34931.5</v>
      </c>
      <c r="AI709" s="368">
        <f t="shared" si="201"/>
        <v>30909.599999999999</v>
      </c>
      <c r="AJ709" s="368">
        <f t="shared" si="202"/>
        <v>4021.9000000000005</v>
      </c>
      <c r="AK709" s="368">
        <f t="shared" si="203"/>
        <v>44720</v>
      </c>
      <c r="AL709" s="368">
        <f t="shared" si="204"/>
        <v>32436.7</v>
      </c>
      <c r="AM709" s="371">
        <f t="shared" si="205"/>
        <v>12283.3</v>
      </c>
      <c r="AN709" s="368">
        <f t="shared" si="206"/>
        <v>9788.5</v>
      </c>
      <c r="AO709" s="368">
        <f t="shared" si="206"/>
        <v>1527.1000000000022</v>
      </c>
      <c r="AP709" s="368">
        <f t="shared" si="206"/>
        <v>8261.3999999999978</v>
      </c>
      <c r="AQ709" s="360">
        <f t="shared" si="207"/>
        <v>531.79999999999995</v>
      </c>
      <c r="AR709" s="372">
        <f t="shared" si="193"/>
        <v>32968.5</v>
      </c>
    </row>
    <row r="710" spans="1:44" s="360" customFormat="1" ht="31.5" x14ac:dyDescent="0.2">
      <c r="A710" s="403"/>
      <c r="B710" s="357" t="s">
        <v>4366</v>
      </c>
      <c r="C710" s="404" t="s">
        <v>2350</v>
      </c>
      <c r="D710" s="362">
        <f t="shared" si="194"/>
        <v>13528.7</v>
      </c>
      <c r="E710" s="367">
        <v>13528.7</v>
      </c>
      <c r="F710" s="371">
        <v>11089.5</v>
      </c>
      <c r="G710" s="367"/>
      <c r="H710" s="371"/>
      <c r="I710" s="362">
        <f t="shared" si="195"/>
        <v>5313.9</v>
      </c>
      <c r="J710" s="371">
        <v>5191.8999999999996</v>
      </c>
      <c r="K710" s="371">
        <v>2372.6</v>
      </c>
      <c r="L710" s="371">
        <v>929.3</v>
      </c>
      <c r="M710" s="371">
        <v>122</v>
      </c>
      <c r="N710" s="362">
        <f t="shared" si="196"/>
        <v>18842.599999999999</v>
      </c>
      <c r="O710" s="405"/>
      <c r="P710" s="403"/>
      <c r="Q710" s="357" t="s">
        <v>4366</v>
      </c>
      <c r="R710" s="404" t="s">
        <v>2350</v>
      </c>
      <c r="S710" s="371">
        <f t="shared" si="197"/>
        <v>14023.900000000001</v>
      </c>
      <c r="T710" s="371">
        <v>14023.900000000001</v>
      </c>
      <c r="U710" s="371">
        <v>10079.299999999999</v>
      </c>
      <c r="V710" s="371">
        <v>330.7</v>
      </c>
      <c r="W710" s="371"/>
      <c r="X710" s="371">
        <f t="shared" si="198"/>
        <v>1784.9</v>
      </c>
      <c r="Y710" s="371">
        <v>1784.9</v>
      </c>
      <c r="Z710" s="371">
        <v>657.7</v>
      </c>
      <c r="AA710" s="371">
        <v>133.4</v>
      </c>
      <c r="AB710" s="371"/>
      <c r="AC710" s="371">
        <f t="shared" si="199"/>
        <v>15808.800000000001</v>
      </c>
      <c r="AE710" s="403"/>
      <c r="AF710" s="357" t="s">
        <v>4366</v>
      </c>
      <c r="AG710" s="404" t="s">
        <v>2350</v>
      </c>
      <c r="AH710" s="371">
        <f t="shared" si="200"/>
        <v>15808.800000000001</v>
      </c>
      <c r="AI710" s="368">
        <f t="shared" si="201"/>
        <v>14023.900000000001</v>
      </c>
      <c r="AJ710" s="368">
        <f t="shared" si="202"/>
        <v>1784.9</v>
      </c>
      <c r="AK710" s="368">
        <f t="shared" si="203"/>
        <v>18842.599999999999</v>
      </c>
      <c r="AL710" s="368">
        <f t="shared" si="204"/>
        <v>13528.7</v>
      </c>
      <c r="AM710" s="371">
        <f t="shared" si="205"/>
        <v>5313.9</v>
      </c>
      <c r="AN710" s="368">
        <f t="shared" si="206"/>
        <v>3033.7999999999975</v>
      </c>
      <c r="AO710" s="368">
        <f t="shared" si="206"/>
        <v>-495.20000000000073</v>
      </c>
      <c r="AP710" s="368">
        <f t="shared" si="206"/>
        <v>3528.9999999999995</v>
      </c>
      <c r="AQ710" s="360">
        <f t="shared" si="207"/>
        <v>221.8</v>
      </c>
      <c r="AR710" s="372">
        <f t="shared" si="193"/>
        <v>13750.5</v>
      </c>
    </row>
    <row r="711" spans="1:44" s="360" customFormat="1" ht="31.5" x14ac:dyDescent="0.2">
      <c r="A711" s="403"/>
      <c r="B711" s="357" t="s">
        <v>4366</v>
      </c>
      <c r="C711" s="404" t="s">
        <v>2351</v>
      </c>
      <c r="D711" s="362">
        <f t="shared" si="194"/>
        <v>17144.400000000001</v>
      </c>
      <c r="E711" s="367">
        <v>17144.400000000001</v>
      </c>
      <c r="F711" s="371">
        <v>14053.2</v>
      </c>
      <c r="G711" s="367"/>
      <c r="H711" s="371"/>
      <c r="I711" s="362">
        <f t="shared" si="195"/>
        <v>7612.8</v>
      </c>
      <c r="J711" s="371">
        <v>7586.8</v>
      </c>
      <c r="K711" s="371">
        <v>3006.6</v>
      </c>
      <c r="L711" s="371">
        <v>1856.5</v>
      </c>
      <c r="M711" s="371">
        <v>26</v>
      </c>
      <c r="N711" s="362">
        <f t="shared" si="196"/>
        <v>24757.200000000001</v>
      </c>
      <c r="O711" s="405"/>
      <c r="P711" s="403"/>
      <c r="Q711" s="357" t="s">
        <v>4366</v>
      </c>
      <c r="R711" s="404" t="s">
        <v>2351</v>
      </c>
      <c r="S711" s="371">
        <f t="shared" si="197"/>
        <v>18537.8</v>
      </c>
      <c r="T711" s="371">
        <v>18537.8</v>
      </c>
      <c r="U711" s="371">
        <v>12839.800000000001</v>
      </c>
      <c r="V711" s="371">
        <v>1096.5999999999999</v>
      </c>
      <c r="W711" s="371"/>
      <c r="X711" s="371">
        <f t="shared" si="198"/>
        <v>2492.4</v>
      </c>
      <c r="Y711" s="371">
        <v>2492.4</v>
      </c>
      <c r="Z711" s="371">
        <v>837.9</v>
      </c>
      <c r="AA711" s="371">
        <v>442.4</v>
      </c>
      <c r="AB711" s="371"/>
      <c r="AC711" s="371">
        <f t="shared" si="199"/>
        <v>21030.2</v>
      </c>
      <c r="AE711" s="403"/>
      <c r="AF711" s="357" t="s">
        <v>4366</v>
      </c>
      <c r="AG711" s="404" t="s">
        <v>2351</v>
      </c>
      <c r="AH711" s="371">
        <f t="shared" si="200"/>
        <v>21030.2</v>
      </c>
      <c r="AI711" s="368">
        <f t="shared" si="201"/>
        <v>18537.8</v>
      </c>
      <c r="AJ711" s="368">
        <f t="shared" si="202"/>
        <v>2492.4</v>
      </c>
      <c r="AK711" s="368">
        <f t="shared" si="203"/>
        <v>24757.200000000001</v>
      </c>
      <c r="AL711" s="368">
        <f t="shared" si="204"/>
        <v>17144.400000000001</v>
      </c>
      <c r="AM711" s="371">
        <f t="shared" si="205"/>
        <v>7612.8</v>
      </c>
      <c r="AN711" s="368">
        <f t="shared" si="206"/>
        <v>3727</v>
      </c>
      <c r="AO711" s="368">
        <f t="shared" si="206"/>
        <v>-1393.3999999999978</v>
      </c>
      <c r="AP711" s="368">
        <f t="shared" si="206"/>
        <v>5120.3999999999996</v>
      </c>
      <c r="AQ711" s="360">
        <f t="shared" si="207"/>
        <v>281.10000000000002</v>
      </c>
      <c r="AR711" s="372">
        <f t="shared" si="193"/>
        <v>17425.5</v>
      </c>
    </row>
    <row r="712" spans="1:44" s="360" customFormat="1" ht="31.5" x14ac:dyDescent="0.2">
      <c r="A712" s="403"/>
      <c r="B712" s="357" t="s">
        <v>4366</v>
      </c>
      <c r="C712" s="404" t="s">
        <v>2352</v>
      </c>
      <c r="D712" s="362">
        <f t="shared" si="194"/>
        <v>12103</v>
      </c>
      <c r="E712" s="367">
        <v>12103</v>
      </c>
      <c r="F712" s="371">
        <v>9920.7000000000007</v>
      </c>
      <c r="G712" s="367"/>
      <c r="H712" s="371"/>
      <c r="I712" s="362">
        <f t="shared" si="195"/>
        <v>4212.6000000000004</v>
      </c>
      <c r="J712" s="371">
        <v>4135.6000000000004</v>
      </c>
      <c r="K712" s="371">
        <v>2122.4</v>
      </c>
      <c r="L712" s="371">
        <v>327.2</v>
      </c>
      <c r="M712" s="371">
        <v>77</v>
      </c>
      <c r="N712" s="362">
        <f t="shared" si="196"/>
        <v>16315.6</v>
      </c>
      <c r="O712" s="405"/>
      <c r="P712" s="403"/>
      <c r="Q712" s="357" t="s">
        <v>4366</v>
      </c>
      <c r="R712" s="404" t="s">
        <v>2352</v>
      </c>
      <c r="S712" s="371">
        <f t="shared" si="197"/>
        <v>10074</v>
      </c>
      <c r="T712" s="371">
        <v>10074</v>
      </c>
      <c r="U712" s="371">
        <v>7251.4000000000005</v>
      </c>
      <c r="V712" s="371">
        <v>222.4</v>
      </c>
      <c r="W712" s="371"/>
      <c r="X712" s="371">
        <f t="shared" si="198"/>
        <v>1334.3</v>
      </c>
      <c r="Y712" s="371">
        <v>1334.3</v>
      </c>
      <c r="Z712" s="371">
        <v>473.29999999999995</v>
      </c>
      <c r="AA712" s="371">
        <v>89.7</v>
      </c>
      <c r="AB712" s="371"/>
      <c r="AC712" s="371">
        <f t="shared" si="199"/>
        <v>11408.3</v>
      </c>
      <c r="AE712" s="403"/>
      <c r="AF712" s="357" t="s">
        <v>4366</v>
      </c>
      <c r="AG712" s="404" t="s">
        <v>2352</v>
      </c>
      <c r="AH712" s="371">
        <f t="shared" si="200"/>
        <v>11408.3</v>
      </c>
      <c r="AI712" s="368">
        <f t="shared" si="201"/>
        <v>10074</v>
      </c>
      <c r="AJ712" s="368">
        <f t="shared" si="202"/>
        <v>1334.3</v>
      </c>
      <c r="AK712" s="368">
        <f t="shared" si="203"/>
        <v>16315.6</v>
      </c>
      <c r="AL712" s="368">
        <f t="shared" si="204"/>
        <v>12103</v>
      </c>
      <c r="AM712" s="371">
        <f t="shared" si="205"/>
        <v>4212.6000000000004</v>
      </c>
      <c r="AN712" s="368">
        <f t="shared" si="206"/>
        <v>4907.3000000000011</v>
      </c>
      <c r="AO712" s="368">
        <f t="shared" si="206"/>
        <v>2029</v>
      </c>
      <c r="AP712" s="368">
        <f t="shared" si="206"/>
        <v>2878.3</v>
      </c>
      <c r="AQ712" s="360">
        <f t="shared" si="207"/>
        <v>198.4</v>
      </c>
      <c r="AR712" s="372">
        <f t="shared" si="193"/>
        <v>12301.4</v>
      </c>
    </row>
    <row r="713" spans="1:44" s="360" customFormat="1" ht="31.5" x14ac:dyDescent="0.2">
      <c r="A713" s="403"/>
      <c r="B713" s="357" t="s">
        <v>4366</v>
      </c>
      <c r="C713" s="404" t="s">
        <v>2353</v>
      </c>
      <c r="D713" s="362">
        <f t="shared" si="194"/>
        <v>19125.900000000001</v>
      </c>
      <c r="E713" s="367">
        <v>19125.900000000001</v>
      </c>
      <c r="F713" s="371">
        <v>15677.5</v>
      </c>
      <c r="G713" s="367"/>
      <c r="H713" s="371"/>
      <c r="I713" s="362">
        <f t="shared" si="195"/>
        <v>8549</v>
      </c>
      <c r="J713" s="371">
        <v>8537</v>
      </c>
      <c r="K713" s="371">
        <v>3354.1</v>
      </c>
      <c r="L713" s="371">
        <v>2330.8000000000002</v>
      </c>
      <c r="M713" s="371">
        <v>12</v>
      </c>
      <c r="N713" s="362">
        <f t="shared" si="196"/>
        <v>27674.9</v>
      </c>
      <c r="O713" s="405"/>
      <c r="P713" s="403"/>
      <c r="Q713" s="357" t="s">
        <v>4366</v>
      </c>
      <c r="R713" s="404" t="s">
        <v>2353</v>
      </c>
      <c r="S713" s="371">
        <f t="shared" si="197"/>
        <v>19782.599999999999</v>
      </c>
      <c r="T713" s="371">
        <v>19782.599999999999</v>
      </c>
      <c r="U713" s="371">
        <v>13857</v>
      </c>
      <c r="V713" s="371">
        <v>958.9</v>
      </c>
      <c r="W713" s="371"/>
      <c r="X713" s="371">
        <f t="shared" si="198"/>
        <v>2594.3000000000002</v>
      </c>
      <c r="Y713" s="371">
        <v>2594.3000000000002</v>
      </c>
      <c r="Z713" s="371">
        <v>904.2</v>
      </c>
      <c r="AA713" s="371">
        <v>386.9</v>
      </c>
      <c r="AB713" s="371"/>
      <c r="AC713" s="371">
        <f t="shared" si="199"/>
        <v>22376.899999999998</v>
      </c>
      <c r="AE713" s="403"/>
      <c r="AF713" s="357" t="s">
        <v>4366</v>
      </c>
      <c r="AG713" s="404" t="s">
        <v>2353</v>
      </c>
      <c r="AH713" s="371">
        <f t="shared" si="200"/>
        <v>22376.899999999998</v>
      </c>
      <c r="AI713" s="368">
        <f t="shared" si="201"/>
        <v>19782.599999999999</v>
      </c>
      <c r="AJ713" s="368">
        <f t="shared" si="202"/>
        <v>2594.3000000000002</v>
      </c>
      <c r="AK713" s="368">
        <f t="shared" si="203"/>
        <v>27674.9</v>
      </c>
      <c r="AL713" s="368">
        <f t="shared" si="204"/>
        <v>19125.900000000001</v>
      </c>
      <c r="AM713" s="371">
        <f t="shared" si="205"/>
        <v>8549</v>
      </c>
      <c r="AN713" s="368">
        <f t="shared" si="206"/>
        <v>5298.0000000000036</v>
      </c>
      <c r="AO713" s="368">
        <f t="shared" si="206"/>
        <v>-656.69999999999709</v>
      </c>
      <c r="AP713" s="368">
        <f t="shared" si="206"/>
        <v>5954.7</v>
      </c>
      <c r="AQ713" s="360">
        <f t="shared" si="207"/>
        <v>313.60000000000002</v>
      </c>
      <c r="AR713" s="372">
        <f t="shared" si="193"/>
        <v>19439.5</v>
      </c>
    </row>
    <row r="714" spans="1:44" s="360" customFormat="1" ht="47.25" x14ac:dyDescent="0.2">
      <c r="A714" s="357"/>
      <c r="B714" s="357"/>
      <c r="C714" s="358" t="s">
        <v>2354</v>
      </c>
      <c r="D714" s="359">
        <f>SUM(D716:D723)</f>
        <v>145316.19999999998</v>
      </c>
      <c r="E714" s="359">
        <f>SUM(E716:E723)</f>
        <v>145316.19999999998</v>
      </c>
      <c r="F714" s="359">
        <f>SUM(F716:F723)</f>
        <v>119115.5</v>
      </c>
      <c r="G714" s="359"/>
      <c r="H714" s="359"/>
      <c r="I714" s="359">
        <f t="shared" ref="I714:N714" si="208">SUM(I716:I723)</f>
        <v>85076.4</v>
      </c>
      <c r="J714" s="359">
        <f t="shared" si="208"/>
        <v>66996.599999999991</v>
      </c>
      <c r="K714" s="359">
        <f t="shared" si="208"/>
        <v>25484.1</v>
      </c>
      <c r="L714" s="359">
        <f t="shared" si="208"/>
        <v>7785.3</v>
      </c>
      <c r="M714" s="359">
        <f t="shared" si="208"/>
        <v>18079.8</v>
      </c>
      <c r="N714" s="359">
        <f t="shared" si="208"/>
        <v>230392.6</v>
      </c>
      <c r="O714" s="405"/>
      <c r="P714" s="357" t="s">
        <v>2355</v>
      </c>
      <c r="Q714" s="357" t="s">
        <v>4366</v>
      </c>
      <c r="R714" s="361" t="s">
        <v>2356</v>
      </c>
      <c r="S714" s="362">
        <f t="shared" ref="S714:AC714" si="209">SUM(S716:S723)</f>
        <v>164753.89999999997</v>
      </c>
      <c r="T714" s="362">
        <f t="shared" si="209"/>
        <v>164753.89999999997</v>
      </c>
      <c r="U714" s="362">
        <f t="shared" si="209"/>
        <v>114810.5</v>
      </c>
      <c r="V714" s="362">
        <f t="shared" si="209"/>
        <v>8274.2000000000007</v>
      </c>
      <c r="W714" s="362">
        <f t="shared" si="209"/>
        <v>0</v>
      </c>
      <c r="X714" s="362">
        <f t="shared" si="209"/>
        <v>88833</v>
      </c>
      <c r="Y714" s="362">
        <f t="shared" si="209"/>
        <v>88833</v>
      </c>
      <c r="Z714" s="362">
        <f t="shared" si="209"/>
        <v>4469.8</v>
      </c>
      <c r="AA714" s="362">
        <f t="shared" si="209"/>
        <v>0</v>
      </c>
      <c r="AB714" s="362">
        <f t="shared" si="209"/>
        <v>0</v>
      </c>
      <c r="AC714" s="362">
        <f t="shared" si="209"/>
        <v>253586.90000000002</v>
      </c>
      <c r="AE714" s="357" t="s">
        <v>2355</v>
      </c>
      <c r="AF714" s="357" t="s">
        <v>4366</v>
      </c>
      <c r="AG714" s="361" t="s">
        <v>2356</v>
      </c>
      <c r="AH714" s="362">
        <f t="shared" ref="AH714:AR714" si="210">SUM(AH716:AH723)</f>
        <v>253586.90000000002</v>
      </c>
      <c r="AI714" s="362">
        <f t="shared" si="210"/>
        <v>164753.89999999997</v>
      </c>
      <c r="AJ714" s="362">
        <f t="shared" si="210"/>
        <v>88833</v>
      </c>
      <c r="AK714" s="362">
        <f t="shared" si="210"/>
        <v>230392.6</v>
      </c>
      <c r="AL714" s="362">
        <f t="shared" si="210"/>
        <v>145316.19999999998</v>
      </c>
      <c r="AM714" s="362">
        <f t="shared" si="210"/>
        <v>85076.4</v>
      </c>
      <c r="AN714" s="362">
        <f t="shared" si="210"/>
        <v>-23194.300000000007</v>
      </c>
      <c r="AO714" s="362">
        <f t="shared" si="210"/>
        <v>-19437.699999999997</v>
      </c>
      <c r="AP714" s="362">
        <f t="shared" si="210"/>
        <v>-3756.5999999999995</v>
      </c>
      <c r="AQ714" s="363">
        <f t="shared" si="210"/>
        <v>2382.1999999999998</v>
      </c>
      <c r="AR714" s="363">
        <f t="shared" si="210"/>
        <v>147698.4</v>
      </c>
    </row>
    <row r="715" spans="1:44" s="360" customFormat="1" ht="15.75" x14ac:dyDescent="0.2">
      <c r="A715" s="357"/>
      <c r="B715" s="357"/>
      <c r="C715" s="361"/>
      <c r="D715" s="362"/>
      <c r="E715" s="362"/>
      <c r="F715" s="362"/>
      <c r="G715" s="362"/>
      <c r="H715" s="362"/>
      <c r="I715" s="362"/>
      <c r="J715" s="362"/>
      <c r="K715" s="362"/>
      <c r="L715" s="362"/>
      <c r="M715" s="362"/>
      <c r="N715" s="362"/>
      <c r="O715" s="405"/>
      <c r="P715" s="357"/>
      <c r="Q715" s="357"/>
      <c r="R715" s="361"/>
      <c r="S715" s="362"/>
      <c r="T715" s="362"/>
      <c r="U715" s="362"/>
      <c r="V715" s="362"/>
      <c r="W715" s="362"/>
      <c r="X715" s="362"/>
      <c r="Y715" s="362"/>
      <c r="Z715" s="362"/>
      <c r="AA715" s="362"/>
      <c r="AB715" s="362"/>
      <c r="AC715" s="362"/>
      <c r="AE715" s="357"/>
      <c r="AF715" s="357"/>
      <c r="AG715" s="361"/>
      <c r="AH715" s="362"/>
      <c r="AI715" s="362"/>
      <c r="AJ715" s="362"/>
      <c r="AK715" s="362"/>
      <c r="AL715" s="362"/>
      <c r="AM715" s="362"/>
      <c r="AN715" s="362"/>
      <c r="AO715" s="362"/>
      <c r="AP715" s="362"/>
      <c r="AR715" s="372">
        <f t="shared" ref="AR715:AR723" si="211">E715+AQ715</f>
        <v>0</v>
      </c>
    </row>
    <row r="716" spans="1:44" s="411" customFormat="1" ht="31.5" x14ac:dyDescent="0.2">
      <c r="A716" s="403"/>
      <c r="B716" s="357" t="s">
        <v>4366</v>
      </c>
      <c r="C716" s="406" t="s">
        <v>2357</v>
      </c>
      <c r="D716" s="362">
        <f t="shared" ref="D716:D723" si="212">E716+H716</f>
        <v>11842.4</v>
      </c>
      <c r="E716" s="407">
        <v>11842.4</v>
      </c>
      <c r="F716" s="367">
        <v>9707.2000000000007</v>
      </c>
      <c r="G716" s="367"/>
      <c r="H716" s="371"/>
      <c r="I716" s="362">
        <f t="shared" ref="I716:I723" si="213">J716+M716</f>
        <v>10505.8</v>
      </c>
      <c r="J716" s="408">
        <v>4988.4000000000005</v>
      </c>
      <c r="K716" s="408">
        <v>2076.8000000000002</v>
      </c>
      <c r="L716" s="409">
        <v>780.1</v>
      </c>
      <c r="M716" s="409">
        <v>5517.4</v>
      </c>
      <c r="N716" s="362">
        <f t="shared" ref="N716:N723" si="214">D716+I716</f>
        <v>22348.199999999997</v>
      </c>
      <c r="O716" s="410"/>
      <c r="P716" s="403"/>
      <c r="Q716" s="357" t="s">
        <v>4366</v>
      </c>
      <c r="R716" s="406" t="s">
        <v>2357</v>
      </c>
      <c r="S716" s="371">
        <f t="shared" ref="S716:S723" si="215">T716+W716</f>
        <v>11167.2</v>
      </c>
      <c r="T716" s="371">
        <v>11167.2</v>
      </c>
      <c r="U716" s="371">
        <v>7334.9</v>
      </c>
      <c r="V716" s="371">
        <v>1170.2</v>
      </c>
      <c r="W716" s="371"/>
      <c r="X716" s="371">
        <f t="shared" ref="X716:X723" si="216">Y716+AB716</f>
        <v>3103.5</v>
      </c>
      <c r="Y716" s="371">
        <v>3103.5</v>
      </c>
      <c r="Z716" s="371">
        <v>285.8</v>
      </c>
      <c r="AA716" s="371"/>
      <c r="AB716" s="371"/>
      <c r="AC716" s="371">
        <f t="shared" ref="AC716:AC723" si="217">S716+X716</f>
        <v>14270.7</v>
      </c>
      <c r="AE716" s="403"/>
      <c r="AF716" s="357" t="s">
        <v>4366</v>
      </c>
      <c r="AG716" s="406" t="s">
        <v>2357</v>
      </c>
      <c r="AH716" s="371">
        <f t="shared" ref="AH716:AH723" si="218">AC716</f>
        <v>14270.7</v>
      </c>
      <c r="AI716" s="368">
        <f t="shared" ref="AI716:AI723" si="219">S716</f>
        <v>11167.2</v>
      </c>
      <c r="AJ716" s="368">
        <f t="shared" ref="AJ716:AJ723" si="220">X716</f>
        <v>3103.5</v>
      </c>
      <c r="AK716" s="368">
        <f t="shared" ref="AK716:AK723" si="221">N716</f>
        <v>22348.199999999997</v>
      </c>
      <c r="AL716" s="368">
        <f t="shared" ref="AL716:AL723" si="222">D716</f>
        <v>11842.4</v>
      </c>
      <c r="AM716" s="371">
        <f t="shared" ref="AM716:AM723" si="223">I716</f>
        <v>10505.8</v>
      </c>
      <c r="AN716" s="368">
        <f t="shared" ref="AN716:AP723" si="224">AK716-AH716</f>
        <v>8077.4999999999964</v>
      </c>
      <c r="AO716" s="368">
        <f t="shared" si="224"/>
        <v>675.19999999999891</v>
      </c>
      <c r="AP716" s="368">
        <f t="shared" si="224"/>
        <v>7402.2999999999993</v>
      </c>
      <c r="AQ716" s="360">
        <f t="shared" ref="AQ716:AQ723" si="225">ROUND(F716*0.02,1)</f>
        <v>194.1</v>
      </c>
      <c r="AR716" s="372">
        <f t="shared" si="211"/>
        <v>12036.5</v>
      </c>
    </row>
    <row r="717" spans="1:44" s="411" customFormat="1" ht="31.5" x14ac:dyDescent="0.2">
      <c r="A717" s="403"/>
      <c r="B717" s="357" t="s">
        <v>4366</v>
      </c>
      <c r="C717" s="406" t="s">
        <v>4127</v>
      </c>
      <c r="D717" s="362">
        <f t="shared" si="212"/>
        <v>19161</v>
      </c>
      <c r="E717" s="407">
        <v>19161</v>
      </c>
      <c r="F717" s="367">
        <v>15706.2</v>
      </c>
      <c r="G717" s="367"/>
      <c r="H717" s="371"/>
      <c r="I717" s="362">
        <f t="shared" si="213"/>
        <v>15287.9</v>
      </c>
      <c r="J717" s="408">
        <v>9504.5</v>
      </c>
      <c r="K717" s="408">
        <v>3360.3</v>
      </c>
      <c r="L717" s="409">
        <v>1164.3</v>
      </c>
      <c r="M717" s="409">
        <v>5783.4</v>
      </c>
      <c r="N717" s="362">
        <f t="shared" si="214"/>
        <v>34448.9</v>
      </c>
      <c r="O717" s="410"/>
      <c r="P717" s="403"/>
      <c r="Q717" s="357" t="s">
        <v>4366</v>
      </c>
      <c r="R717" s="406" t="s">
        <v>4127</v>
      </c>
      <c r="S717" s="371">
        <f t="shared" si="215"/>
        <v>20178.400000000001</v>
      </c>
      <c r="T717" s="371">
        <v>20178.400000000001</v>
      </c>
      <c r="U717" s="371">
        <v>13808.2</v>
      </c>
      <c r="V717" s="371">
        <v>1358.7</v>
      </c>
      <c r="W717" s="371"/>
      <c r="X717" s="371">
        <f t="shared" si="216"/>
        <v>20751.5</v>
      </c>
      <c r="Y717" s="371">
        <v>20751.5</v>
      </c>
      <c r="Z717" s="371">
        <v>537.6</v>
      </c>
      <c r="AA717" s="371"/>
      <c r="AB717" s="371"/>
      <c r="AC717" s="371">
        <f t="shared" si="217"/>
        <v>40929.9</v>
      </c>
      <c r="AE717" s="403"/>
      <c r="AF717" s="357" t="s">
        <v>4366</v>
      </c>
      <c r="AG717" s="406" t="s">
        <v>4127</v>
      </c>
      <c r="AH717" s="371">
        <f t="shared" si="218"/>
        <v>40929.9</v>
      </c>
      <c r="AI717" s="368">
        <f t="shared" si="219"/>
        <v>20178.400000000001</v>
      </c>
      <c r="AJ717" s="368">
        <f t="shared" si="220"/>
        <v>20751.5</v>
      </c>
      <c r="AK717" s="368">
        <f t="shared" si="221"/>
        <v>34448.9</v>
      </c>
      <c r="AL717" s="368">
        <f t="shared" si="222"/>
        <v>19161</v>
      </c>
      <c r="AM717" s="371">
        <f t="shared" si="223"/>
        <v>15287.9</v>
      </c>
      <c r="AN717" s="368">
        <f t="shared" si="224"/>
        <v>-6481</v>
      </c>
      <c r="AO717" s="368">
        <f t="shared" si="224"/>
        <v>-1017.4000000000015</v>
      </c>
      <c r="AP717" s="368">
        <f t="shared" si="224"/>
        <v>-5463.6</v>
      </c>
      <c r="AQ717" s="360">
        <f t="shared" si="225"/>
        <v>314.10000000000002</v>
      </c>
      <c r="AR717" s="372">
        <f t="shared" si="211"/>
        <v>19475.099999999999</v>
      </c>
    </row>
    <row r="718" spans="1:44" s="411" customFormat="1" ht="31.5" x14ac:dyDescent="0.2">
      <c r="A718" s="403"/>
      <c r="B718" s="357" t="s">
        <v>4366</v>
      </c>
      <c r="C718" s="406" t="s">
        <v>4128</v>
      </c>
      <c r="D718" s="362">
        <f t="shared" si="212"/>
        <v>11134.9</v>
      </c>
      <c r="E718" s="407">
        <v>11134.9</v>
      </c>
      <c r="F718" s="367">
        <v>9127.2000000000007</v>
      </c>
      <c r="G718" s="367"/>
      <c r="H718" s="371"/>
      <c r="I718" s="362">
        <f t="shared" si="213"/>
        <v>6760.3</v>
      </c>
      <c r="J718" s="408">
        <v>6151.3</v>
      </c>
      <c r="K718" s="408">
        <v>1952.7</v>
      </c>
      <c r="L718" s="409">
        <v>645.1</v>
      </c>
      <c r="M718" s="409">
        <v>609</v>
      </c>
      <c r="N718" s="362">
        <f t="shared" si="214"/>
        <v>17895.2</v>
      </c>
      <c r="O718" s="412"/>
      <c r="P718" s="403"/>
      <c r="Q718" s="357" t="s">
        <v>4366</v>
      </c>
      <c r="R718" s="406" t="s">
        <v>4128</v>
      </c>
      <c r="S718" s="371">
        <f t="shared" si="215"/>
        <v>24996.400000000001</v>
      </c>
      <c r="T718" s="371">
        <v>24996.400000000001</v>
      </c>
      <c r="U718" s="371">
        <v>17664.099999999999</v>
      </c>
      <c r="V718" s="371">
        <v>921.3</v>
      </c>
      <c r="W718" s="371"/>
      <c r="X718" s="371">
        <f t="shared" si="216"/>
        <v>15183.199999999999</v>
      </c>
      <c r="Y718" s="371">
        <v>15183.199999999999</v>
      </c>
      <c r="Z718" s="371">
        <v>687.7</v>
      </c>
      <c r="AA718" s="371"/>
      <c r="AB718" s="371"/>
      <c r="AC718" s="371">
        <f t="shared" si="217"/>
        <v>40179.599999999999</v>
      </c>
      <c r="AE718" s="403"/>
      <c r="AF718" s="357" t="s">
        <v>4366</v>
      </c>
      <c r="AG718" s="406" t="s">
        <v>4128</v>
      </c>
      <c r="AH718" s="371">
        <f t="shared" si="218"/>
        <v>40179.599999999999</v>
      </c>
      <c r="AI718" s="368">
        <f t="shared" si="219"/>
        <v>24996.400000000001</v>
      </c>
      <c r="AJ718" s="368">
        <f t="shared" si="220"/>
        <v>15183.199999999999</v>
      </c>
      <c r="AK718" s="368">
        <f t="shared" si="221"/>
        <v>17895.2</v>
      </c>
      <c r="AL718" s="368">
        <f t="shared" si="222"/>
        <v>11134.9</v>
      </c>
      <c r="AM718" s="371">
        <f t="shared" si="223"/>
        <v>6760.3</v>
      </c>
      <c r="AN718" s="368">
        <f t="shared" si="224"/>
        <v>-22284.399999999998</v>
      </c>
      <c r="AO718" s="368">
        <f t="shared" si="224"/>
        <v>-13861.500000000002</v>
      </c>
      <c r="AP718" s="368">
        <f t="shared" si="224"/>
        <v>-8422.8999999999978</v>
      </c>
      <c r="AQ718" s="360">
        <f t="shared" si="225"/>
        <v>182.5</v>
      </c>
      <c r="AR718" s="372">
        <f t="shared" si="211"/>
        <v>11317.4</v>
      </c>
    </row>
    <row r="719" spans="1:44" s="411" customFormat="1" ht="31.5" x14ac:dyDescent="0.2">
      <c r="A719" s="403"/>
      <c r="B719" s="357" t="s">
        <v>4366</v>
      </c>
      <c r="C719" s="406" t="s">
        <v>4129</v>
      </c>
      <c r="D719" s="362">
        <f t="shared" si="212"/>
        <v>10415</v>
      </c>
      <c r="E719" s="407">
        <v>10415</v>
      </c>
      <c r="F719" s="367">
        <v>8537.2999999999993</v>
      </c>
      <c r="G719" s="367"/>
      <c r="H719" s="371"/>
      <c r="I719" s="362">
        <f t="shared" si="213"/>
        <v>4048.2000000000003</v>
      </c>
      <c r="J719" s="408">
        <v>3964.2000000000003</v>
      </c>
      <c r="K719" s="408">
        <v>1826.5</v>
      </c>
      <c r="L719" s="409">
        <v>417.5</v>
      </c>
      <c r="M719" s="409">
        <v>84</v>
      </c>
      <c r="N719" s="362">
        <f t="shared" si="214"/>
        <v>14463.2</v>
      </c>
      <c r="O719" s="412"/>
      <c r="P719" s="403"/>
      <c r="Q719" s="357" t="s">
        <v>4366</v>
      </c>
      <c r="R719" s="406" t="s">
        <v>4129</v>
      </c>
      <c r="S719" s="371">
        <f t="shared" si="215"/>
        <v>11000.4</v>
      </c>
      <c r="T719" s="371">
        <v>11000.4</v>
      </c>
      <c r="U719" s="371">
        <v>7878.9</v>
      </c>
      <c r="V719" s="371">
        <v>262</v>
      </c>
      <c r="W719" s="371"/>
      <c r="X719" s="371">
        <f t="shared" si="216"/>
        <v>7359.3</v>
      </c>
      <c r="Y719" s="371">
        <v>7359.3</v>
      </c>
      <c r="Z719" s="371">
        <v>306.7</v>
      </c>
      <c r="AA719" s="371"/>
      <c r="AB719" s="371"/>
      <c r="AC719" s="371">
        <f t="shared" si="217"/>
        <v>18359.7</v>
      </c>
      <c r="AE719" s="403"/>
      <c r="AF719" s="357" t="s">
        <v>4366</v>
      </c>
      <c r="AG719" s="406" t="s">
        <v>4129</v>
      </c>
      <c r="AH719" s="371">
        <f t="shared" si="218"/>
        <v>18359.7</v>
      </c>
      <c r="AI719" s="368">
        <f t="shared" si="219"/>
        <v>11000.4</v>
      </c>
      <c r="AJ719" s="368">
        <f t="shared" si="220"/>
        <v>7359.3</v>
      </c>
      <c r="AK719" s="368">
        <f t="shared" si="221"/>
        <v>14463.2</v>
      </c>
      <c r="AL719" s="368">
        <f t="shared" si="222"/>
        <v>10415</v>
      </c>
      <c r="AM719" s="371">
        <f t="shared" si="223"/>
        <v>4048.2000000000003</v>
      </c>
      <c r="AN719" s="368">
        <f t="shared" si="224"/>
        <v>-3896.5</v>
      </c>
      <c r="AO719" s="368">
        <f t="shared" si="224"/>
        <v>-585.39999999999964</v>
      </c>
      <c r="AP719" s="368">
        <f t="shared" si="224"/>
        <v>-3311.1</v>
      </c>
      <c r="AQ719" s="360">
        <f t="shared" si="225"/>
        <v>170.7</v>
      </c>
      <c r="AR719" s="372">
        <f t="shared" si="211"/>
        <v>10585.7</v>
      </c>
    </row>
    <row r="720" spans="1:44" s="411" customFormat="1" ht="31.5" x14ac:dyDescent="0.2">
      <c r="A720" s="403"/>
      <c r="B720" s="357" t="s">
        <v>4366</v>
      </c>
      <c r="C720" s="406" t="s">
        <v>4130</v>
      </c>
      <c r="D720" s="362">
        <f t="shared" si="212"/>
        <v>24919.7</v>
      </c>
      <c r="E720" s="407">
        <v>24919.7</v>
      </c>
      <c r="F720" s="367">
        <v>20426.599999999999</v>
      </c>
      <c r="G720" s="367"/>
      <c r="H720" s="371"/>
      <c r="I720" s="362">
        <f t="shared" si="213"/>
        <v>11587.3</v>
      </c>
      <c r="J720" s="408">
        <v>9670.2999999999993</v>
      </c>
      <c r="K720" s="408">
        <v>4370.2</v>
      </c>
      <c r="L720" s="409">
        <v>520.5</v>
      </c>
      <c r="M720" s="409">
        <v>1917</v>
      </c>
      <c r="N720" s="362">
        <f t="shared" si="214"/>
        <v>36507</v>
      </c>
      <c r="O720" s="412"/>
      <c r="P720" s="403"/>
      <c r="Q720" s="357" t="s">
        <v>4366</v>
      </c>
      <c r="R720" s="406" t="s">
        <v>4130</v>
      </c>
      <c r="S720" s="371">
        <f t="shared" si="215"/>
        <v>23761.3</v>
      </c>
      <c r="T720" s="371">
        <v>23761.3</v>
      </c>
      <c r="U720" s="371">
        <v>17011.900000000001</v>
      </c>
      <c r="V720" s="371">
        <v>575.1</v>
      </c>
      <c r="W720" s="371"/>
      <c r="X720" s="371">
        <f t="shared" si="216"/>
        <v>7816.7</v>
      </c>
      <c r="Y720" s="371">
        <v>7816.7</v>
      </c>
      <c r="Z720" s="371">
        <v>662.3</v>
      </c>
      <c r="AA720" s="371"/>
      <c r="AB720" s="371"/>
      <c r="AC720" s="371">
        <f t="shared" si="217"/>
        <v>31578</v>
      </c>
      <c r="AE720" s="403"/>
      <c r="AF720" s="357" t="s">
        <v>4366</v>
      </c>
      <c r="AG720" s="406" t="s">
        <v>4130</v>
      </c>
      <c r="AH720" s="371">
        <f t="shared" si="218"/>
        <v>31578</v>
      </c>
      <c r="AI720" s="368">
        <f t="shared" si="219"/>
        <v>23761.3</v>
      </c>
      <c r="AJ720" s="368">
        <f t="shared" si="220"/>
        <v>7816.7</v>
      </c>
      <c r="AK720" s="368">
        <f t="shared" si="221"/>
        <v>36507</v>
      </c>
      <c r="AL720" s="368">
        <f t="shared" si="222"/>
        <v>24919.7</v>
      </c>
      <c r="AM720" s="371">
        <f t="shared" si="223"/>
        <v>11587.3</v>
      </c>
      <c r="AN720" s="368">
        <f t="shared" si="224"/>
        <v>4929</v>
      </c>
      <c r="AO720" s="368">
        <f t="shared" si="224"/>
        <v>1158.4000000000015</v>
      </c>
      <c r="AP720" s="368">
        <f t="shared" si="224"/>
        <v>3770.5999999999995</v>
      </c>
      <c r="AQ720" s="360">
        <f t="shared" si="225"/>
        <v>408.5</v>
      </c>
      <c r="AR720" s="372">
        <f t="shared" si="211"/>
        <v>25328.2</v>
      </c>
    </row>
    <row r="721" spans="1:44" s="411" customFormat="1" ht="31.5" x14ac:dyDescent="0.2">
      <c r="A721" s="403"/>
      <c r="B721" s="357" t="s">
        <v>4366</v>
      </c>
      <c r="C721" s="406" t="s">
        <v>4131</v>
      </c>
      <c r="D721" s="362">
        <f t="shared" si="212"/>
        <v>17655.900000000001</v>
      </c>
      <c r="E721" s="407">
        <v>17655.900000000001</v>
      </c>
      <c r="F721" s="367">
        <v>14472.5</v>
      </c>
      <c r="G721" s="367"/>
      <c r="H721" s="371"/>
      <c r="I721" s="362">
        <f t="shared" si="213"/>
        <v>9259.2000000000007</v>
      </c>
      <c r="J721" s="408">
        <v>6831.2</v>
      </c>
      <c r="K721" s="408">
        <v>3096.3</v>
      </c>
      <c r="L721" s="409">
        <v>582.29999999999995</v>
      </c>
      <c r="M721" s="409">
        <v>2428</v>
      </c>
      <c r="N721" s="362">
        <f t="shared" si="214"/>
        <v>26915.100000000002</v>
      </c>
      <c r="O721" s="412"/>
      <c r="P721" s="403"/>
      <c r="Q721" s="357" t="s">
        <v>4366</v>
      </c>
      <c r="R721" s="406" t="s">
        <v>4131</v>
      </c>
      <c r="S721" s="371">
        <f t="shared" si="215"/>
        <v>19618.099999999999</v>
      </c>
      <c r="T721" s="371">
        <v>19618.099999999999</v>
      </c>
      <c r="U721" s="371">
        <v>13884</v>
      </c>
      <c r="V721" s="371">
        <v>695</v>
      </c>
      <c r="W721" s="371"/>
      <c r="X721" s="371">
        <f t="shared" si="216"/>
        <v>7752.4</v>
      </c>
      <c r="Y721" s="371">
        <v>7752.4</v>
      </c>
      <c r="Z721" s="371">
        <v>540.5</v>
      </c>
      <c r="AA721" s="371"/>
      <c r="AB721" s="371"/>
      <c r="AC721" s="371">
        <f t="shared" si="217"/>
        <v>27370.5</v>
      </c>
      <c r="AE721" s="403"/>
      <c r="AF721" s="357" t="s">
        <v>4366</v>
      </c>
      <c r="AG721" s="406" t="s">
        <v>4131</v>
      </c>
      <c r="AH721" s="371">
        <f t="shared" si="218"/>
        <v>27370.5</v>
      </c>
      <c r="AI721" s="368">
        <f t="shared" si="219"/>
        <v>19618.099999999999</v>
      </c>
      <c r="AJ721" s="368">
        <f t="shared" si="220"/>
        <v>7752.4</v>
      </c>
      <c r="AK721" s="368">
        <f t="shared" si="221"/>
        <v>26915.100000000002</v>
      </c>
      <c r="AL721" s="368">
        <f t="shared" si="222"/>
        <v>17655.900000000001</v>
      </c>
      <c r="AM721" s="371">
        <f t="shared" si="223"/>
        <v>9259.2000000000007</v>
      </c>
      <c r="AN721" s="368">
        <f t="shared" si="224"/>
        <v>-455.39999999999782</v>
      </c>
      <c r="AO721" s="368">
        <f t="shared" si="224"/>
        <v>-1962.1999999999971</v>
      </c>
      <c r="AP721" s="368">
        <f t="shared" si="224"/>
        <v>1506.8000000000011</v>
      </c>
      <c r="AQ721" s="360">
        <f t="shared" si="225"/>
        <v>289.5</v>
      </c>
      <c r="AR721" s="372">
        <f t="shared" si="211"/>
        <v>17945.400000000001</v>
      </c>
    </row>
    <row r="722" spans="1:44" s="411" customFormat="1" ht="31.5" x14ac:dyDescent="0.2">
      <c r="A722" s="403"/>
      <c r="B722" s="357" t="s">
        <v>4366</v>
      </c>
      <c r="C722" s="406" t="s">
        <v>4132</v>
      </c>
      <c r="D722" s="362">
        <f t="shared" si="212"/>
        <v>19402.7</v>
      </c>
      <c r="E722" s="407">
        <v>19402.7</v>
      </c>
      <c r="F722" s="367">
        <v>15904.4</v>
      </c>
      <c r="G722" s="367"/>
      <c r="H722" s="371"/>
      <c r="I722" s="362">
        <f t="shared" si="213"/>
        <v>10346.4</v>
      </c>
      <c r="J722" s="408">
        <v>8852.4</v>
      </c>
      <c r="K722" s="408">
        <v>3402.6</v>
      </c>
      <c r="L722" s="409">
        <v>1704.5</v>
      </c>
      <c r="M722" s="409">
        <v>1494</v>
      </c>
      <c r="N722" s="362">
        <f t="shared" si="214"/>
        <v>29749.1</v>
      </c>
      <c r="O722" s="412"/>
      <c r="P722" s="403"/>
      <c r="Q722" s="357" t="s">
        <v>4366</v>
      </c>
      <c r="R722" s="406" t="s">
        <v>4132</v>
      </c>
      <c r="S722" s="371">
        <f t="shared" si="215"/>
        <v>18826.900000000001</v>
      </c>
      <c r="T722" s="371">
        <v>18826.900000000001</v>
      </c>
      <c r="U722" s="371">
        <v>13015.3</v>
      </c>
      <c r="V722" s="371">
        <v>1087.8</v>
      </c>
      <c r="W722" s="371"/>
      <c r="X722" s="371">
        <f t="shared" si="216"/>
        <v>12730</v>
      </c>
      <c r="Y722" s="371">
        <v>12730</v>
      </c>
      <c r="Z722" s="371">
        <v>506.7</v>
      </c>
      <c r="AA722" s="371"/>
      <c r="AB722" s="371"/>
      <c r="AC722" s="371">
        <f t="shared" si="217"/>
        <v>31556.9</v>
      </c>
      <c r="AE722" s="403"/>
      <c r="AF722" s="357" t="s">
        <v>4366</v>
      </c>
      <c r="AG722" s="406" t="s">
        <v>4132</v>
      </c>
      <c r="AH722" s="371">
        <f t="shared" si="218"/>
        <v>31556.9</v>
      </c>
      <c r="AI722" s="368">
        <f t="shared" si="219"/>
        <v>18826.900000000001</v>
      </c>
      <c r="AJ722" s="368">
        <f t="shared" si="220"/>
        <v>12730</v>
      </c>
      <c r="AK722" s="368">
        <f t="shared" si="221"/>
        <v>29749.1</v>
      </c>
      <c r="AL722" s="368">
        <f t="shared" si="222"/>
        <v>19402.7</v>
      </c>
      <c r="AM722" s="371">
        <f t="shared" si="223"/>
        <v>10346.4</v>
      </c>
      <c r="AN722" s="368">
        <f t="shared" si="224"/>
        <v>-1807.8000000000029</v>
      </c>
      <c r="AO722" s="368">
        <f t="shared" si="224"/>
        <v>575.79999999999927</v>
      </c>
      <c r="AP722" s="368">
        <f t="shared" si="224"/>
        <v>-2383.6000000000004</v>
      </c>
      <c r="AQ722" s="360">
        <f t="shared" si="225"/>
        <v>318.10000000000002</v>
      </c>
      <c r="AR722" s="372">
        <f t="shared" si="211"/>
        <v>19720.8</v>
      </c>
    </row>
    <row r="723" spans="1:44" s="411" customFormat="1" ht="31.5" x14ac:dyDescent="0.2">
      <c r="A723" s="403"/>
      <c r="B723" s="357" t="s">
        <v>4366</v>
      </c>
      <c r="C723" s="406" t="s">
        <v>4133</v>
      </c>
      <c r="D723" s="362">
        <f t="shared" si="212"/>
        <v>30784.6</v>
      </c>
      <c r="E723" s="407">
        <v>30784.6</v>
      </c>
      <c r="F723" s="367">
        <v>25234.1</v>
      </c>
      <c r="G723" s="367"/>
      <c r="H723" s="371"/>
      <c r="I723" s="362">
        <f t="shared" si="213"/>
        <v>17281.3</v>
      </c>
      <c r="J723" s="408">
        <v>17034.3</v>
      </c>
      <c r="K723" s="408">
        <v>5398.7</v>
      </c>
      <c r="L723" s="409">
        <v>1971</v>
      </c>
      <c r="M723" s="409">
        <v>247</v>
      </c>
      <c r="N723" s="362">
        <f t="shared" si="214"/>
        <v>48065.899999999994</v>
      </c>
      <c r="O723" s="412"/>
      <c r="P723" s="403"/>
      <c r="Q723" s="357" t="s">
        <v>4366</v>
      </c>
      <c r="R723" s="406" t="s">
        <v>4133</v>
      </c>
      <c r="S723" s="371">
        <f t="shared" si="215"/>
        <v>35205.199999999997</v>
      </c>
      <c r="T723" s="371">
        <v>35205.199999999997</v>
      </c>
      <c r="U723" s="371">
        <v>24213.200000000001</v>
      </c>
      <c r="V723" s="371">
        <v>2204.1</v>
      </c>
      <c r="W723" s="371"/>
      <c r="X723" s="371">
        <f t="shared" si="216"/>
        <v>14136.4</v>
      </c>
      <c r="Y723" s="371">
        <v>14136.4</v>
      </c>
      <c r="Z723" s="371">
        <v>942.5</v>
      </c>
      <c r="AA723" s="371"/>
      <c r="AB723" s="371"/>
      <c r="AC723" s="371">
        <f t="shared" si="217"/>
        <v>49341.599999999999</v>
      </c>
      <c r="AE723" s="403"/>
      <c r="AF723" s="357" t="s">
        <v>4366</v>
      </c>
      <c r="AG723" s="406" t="s">
        <v>4133</v>
      </c>
      <c r="AH723" s="371">
        <f t="shared" si="218"/>
        <v>49341.599999999999</v>
      </c>
      <c r="AI723" s="368">
        <f t="shared" si="219"/>
        <v>35205.199999999997</v>
      </c>
      <c r="AJ723" s="368">
        <f t="shared" si="220"/>
        <v>14136.4</v>
      </c>
      <c r="AK723" s="368">
        <f t="shared" si="221"/>
        <v>48065.899999999994</v>
      </c>
      <c r="AL723" s="368">
        <f t="shared" si="222"/>
        <v>30784.6</v>
      </c>
      <c r="AM723" s="371">
        <f t="shared" si="223"/>
        <v>17281.3</v>
      </c>
      <c r="AN723" s="368">
        <f t="shared" si="224"/>
        <v>-1275.7000000000044</v>
      </c>
      <c r="AO723" s="368">
        <f t="shared" si="224"/>
        <v>-4420.5999999999985</v>
      </c>
      <c r="AP723" s="368">
        <f t="shared" si="224"/>
        <v>3144.8999999999996</v>
      </c>
      <c r="AQ723" s="360">
        <f t="shared" si="225"/>
        <v>504.7</v>
      </c>
      <c r="AR723" s="372">
        <f t="shared" si="211"/>
        <v>31289.3</v>
      </c>
    </row>
    <row r="724" spans="1:44" s="411" customFormat="1" ht="31.5" x14ac:dyDescent="0.2">
      <c r="A724" s="357"/>
      <c r="B724" s="357"/>
      <c r="C724" s="358" t="s">
        <v>4134</v>
      </c>
      <c r="D724" s="359">
        <f>SUM(D726:D750)</f>
        <v>245651.30000000005</v>
      </c>
      <c r="E724" s="359">
        <f>SUM(E726:E750)</f>
        <v>245651.30000000005</v>
      </c>
      <c r="F724" s="359">
        <f>SUM(F726:F750)</f>
        <v>201359.99999999997</v>
      </c>
      <c r="G724" s="359"/>
      <c r="H724" s="359"/>
      <c r="I724" s="359">
        <f t="shared" ref="I724:N724" si="226">SUM(I726:I750)</f>
        <v>125128.90000000001</v>
      </c>
      <c r="J724" s="359">
        <f t="shared" si="226"/>
        <v>108556.40000000002</v>
      </c>
      <c r="K724" s="359">
        <f t="shared" si="226"/>
        <v>43079.900000000009</v>
      </c>
      <c r="L724" s="359">
        <f t="shared" si="226"/>
        <v>17527.7</v>
      </c>
      <c r="M724" s="359">
        <f t="shared" si="226"/>
        <v>16572.5</v>
      </c>
      <c r="N724" s="359">
        <f t="shared" si="226"/>
        <v>370780.19999999995</v>
      </c>
      <c r="O724" s="412"/>
      <c r="P724" s="357" t="s">
        <v>4135</v>
      </c>
      <c r="Q724" s="357" t="s">
        <v>4366</v>
      </c>
      <c r="R724" s="361" t="s">
        <v>4136</v>
      </c>
      <c r="S724" s="362">
        <f t="shared" ref="S724:AC724" si="227">SUM(S726:S750)</f>
        <v>230710.1</v>
      </c>
      <c r="T724" s="362">
        <f t="shared" si="227"/>
        <v>230710.1</v>
      </c>
      <c r="U724" s="362">
        <f t="shared" si="227"/>
        <v>168549.4</v>
      </c>
      <c r="V724" s="362">
        <f t="shared" si="227"/>
        <v>0</v>
      </c>
      <c r="W724" s="362">
        <f t="shared" si="227"/>
        <v>0</v>
      </c>
      <c r="X724" s="362">
        <f t="shared" si="227"/>
        <v>67982.799999999988</v>
      </c>
      <c r="Y724" s="362">
        <f t="shared" si="227"/>
        <v>67982.799999999988</v>
      </c>
      <c r="Z724" s="362">
        <f t="shared" si="227"/>
        <v>11896.199999999997</v>
      </c>
      <c r="AA724" s="362">
        <f t="shared" si="227"/>
        <v>12659</v>
      </c>
      <c r="AB724" s="362">
        <f t="shared" si="227"/>
        <v>0</v>
      </c>
      <c r="AC724" s="362">
        <f t="shared" si="227"/>
        <v>298692.90000000002</v>
      </c>
      <c r="AE724" s="357" t="s">
        <v>4135</v>
      </c>
      <c r="AF724" s="357" t="s">
        <v>4366</v>
      </c>
      <c r="AG724" s="361" t="s">
        <v>4136</v>
      </c>
      <c r="AH724" s="362">
        <f t="shared" ref="AH724:AR724" si="228">SUM(AH726:AH750)</f>
        <v>298692.90000000002</v>
      </c>
      <c r="AI724" s="362">
        <f t="shared" si="228"/>
        <v>230710.1</v>
      </c>
      <c r="AJ724" s="362">
        <f t="shared" si="228"/>
        <v>67982.799999999988</v>
      </c>
      <c r="AK724" s="362">
        <f t="shared" si="228"/>
        <v>370780.19999999995</v>
      </c>
      <c r="AL724" s="362">
        <f t="shared" si="228"/>
        <v>245651.30000000005</v>
      </c>
      <c r="AM724" s="362">
        <f t="shared" si="228"/>
        <v>125128.90000000001</v>
      </c>
      <c r="AN724" s="362">
        <f t="shared" si="228"/>
        <v>72087.299999999988</v>
      </c>
      <c r="AO724" s="362">
        <f t="shared" si="228"/>
        <v>14941.199999999997</v>
      </c>
      <c r="AP724" s="362">
        <f t="shared" si="228"/>
        <v>57146.100000000006</v>
      </c>
      <c r="AQ724" s="363">
        <f t="shared" si="228"/>
        <v>4027.2000000000007</v>
      </c>
      <c r="AR724" s="363">
        <f t="shared" si="228"/>
        <v>249678.49999999997</v>
      </c>
    </row>
    <row r="725" spans="1:44" s="411" customFormat="1" ht="15.75" x14ac:dyDescent="0.2">
      <c r="A725" s="357"/>
      <c r="B725" s="357"/>
      <c r="C725" s="361"/>
      <c r="D725" s="362"/>
      <c r="E725" s="362"/>
      <c r="F725" s="362"/>
      <c r="G725" s="362"/>
      <c r="H725" s="362"/>
      <c r="I725" s="362"/>
      <c r="J725" s="362"/>
      <c r="K725" s="362"/>
      <c r="L725" s="362"/>
      <c r="M725" s="362"/>
      <c r="N725" s="362"/>
      <c r="O725" s="412"/>
      <c r="P725" s="357"/>
      <c r="Q725" s="357"/>
      <c r="R725" s="361"/>
      <c r="S725" s="362"/>
      <c r="T725" s="362"/>
      <c r="U725" s="362"/>
      <c r="V725" s="362"/>
      <c r="W725" s="362"/>
      <c r="X725" s="362"/>
      <c r="Y725" s="362"/>
      <c r="Z725" s="362"/>
      <c r="AA725" s="362"/>
      <c r="AB725" s="362"/>
      <c r="AC725" s="362"/>
      <c r="AE725" s="357"/>
      <c r="AF725" s="357"/>
      <c r="AG725" s="361"/>
      <c r="AH725" s="362"/>
      <c r="AI725" s="362"/>
      <c r="AJ725" s="362"/>
      <c r="AK725" s="362"/>
      <c r="AL725" s="362"/>
      <c r="AM725" s="362"/>
      <c r="AN725" s="362"/>
      <c r="AO725" s="362"/>
      <c r="AP725" s="362"/>
      <c r="AQ725" s="360"/>
      <c r="AR725" s="372">
        <f t="shared" ref="AR725:AR750" si="229">E725+AQ725</f>
        <v>0</v>
      </c>
    </row>
    <row r="726" spans="1:44" s="360" customFormat="1" ht="31.5" x14ac:dyDescent="0.2">
      <c r="A726" s="357"/>
      <c r="B726" s="357" t="s">
        <v>4366</v>
      </c>
      <c r="C726" s="406" t="s">
        <v>4137</v>
      </c>
      <c r="D726" s="362">
        <f t="shared" ref="D726:D750" si="230">E726+H726</f>
        <v>9673</v>
      </c>
      <c r="E726" s="407">
        <v>9673</v>
      </c>
      <c r="F726" s="367">
        <v>7928.9</v>
      </c>
      <c r="G726" s="367"/>
      <c r="H726" s="371"/>
      <c r="I726" s="362">
        <f t="shared" ref="I726:I750" si="231">J726+M726</f>
        <v>4384.8</v>
      </c>
      <c r="J726" s="408">
        <v>4232.8</v>
      </c>
      <c r="K726" s="409">
        <v>1696.4</v>
      </c>
      <c r="L726" s="409">
        <v>1190.5</v>
      </c>
      <c r="M726" s="409">
        <v>152</v>
      </c>
      <c r="N726" s="362">
        <f t="shared" ref="N726:N750" si="232">D726+I726</f>
        <v>14057.8</v>
      </c>
      <c r="P726" s="357"/>
      <c r="Q726" s="357" t="s">
        <v>4366</v>
      </c>
      <c r="R726" s="406" t="s">
        <v>4137</v>
      </c>
      <c r="S726" s="371">
        <f t="shared" ref="S726:S750" si="233">T726+W726</f>
        <v>8004.1</v>
      </c>
      <c r="T726" s="371">
        <v>8004.1</v>
      </c>
      <c r="U726" s="371">
        <v>5888.8</v>
      </c>
      <c r="V726" s="368"/>
      <c r="W726" s="371"/>
      <c r="X726" s="371">
        <f t="shared" ref="X726:X750" si="234">Y726+AB726</f>
        <v>2582.1</v>
      </c>
      <c r="Y726" s="371">
        <v>2582.1</v>
      </c>
      <c r="Z726" s="371">
        <v>418.1</v>
      </c>
      <c r="AA726" s="371">
        <v>960.1</v>
      </c>
      <c r="AB726" s="371"/>
      <c r="AC726" s="371">
        <f t="shared" ref="AC726:AC750" si="235">S726+X726</f>
        <v>10586.2</v>
      </c>
      <c r="AE726" s="357"/>
      <c r="AF726" s="357" t="s">
        <v>4366</v>
      </c>
      <c r="AG726" s="406" t="s">
        <v>4137</v>
      </c>
      <c r="AH726" s="371">
        <f t="shared" ref="AH726:AH750" si="236">AC726</f>
        <v>10586.2</v>
      </c>
      <c r="AI726" s="368">
        <f t="shared" ref="AI726:AI750" si="237">S726</f>
        <v>8004.1</v>
      </c>
      <c r="AJ726" s="368">
        <f t="shared" ref="AJ726:AJ750" si="238">X726</f>
        <v>2582.1</v>
      </c>
      <c r="AK726" s="368">
        <f t="shared" ref="AK726:AK750" si="239">N726</f>
        <v>14057.8</v>
      </c>
      <c r="AL726" s="368">
        <f t="shared" ref="AL726:AL750" si="240">D726</f>
        <v>9673</v>
      </c>
      <c r="AM726" s="371">
        <f t="shared" ref="AM726:AM750" si="241">I726</f>
        <v>4384.8</v>
      </c>
      <c r="AN726" s="368">
        <f t="shared" ref="AN726:AP750" si="242">AK726-AH726</f>
        <v>3471.5999999999985</v>
      </c>
      <c r="AO726" s="368">
        <f t="shared" si="242"/>
        <v>1668.8999999999996</v>
      </c>
      <c r="AP726" s="368">
        <f t="shared" si="242"/>
        <v>1802.7000000000003</v>
      </c>
      <c r="AQ726" s="360">
        <f t="shared" ref="AQ726:AQ750" si="243">ROUND(F726*0.02,1)</f>
        <v>158.6</v>
      </c>
      <c r="AR726" s="372">
        <f t="shared" si="229"/>
        <v>9831.6</v>
      </c>
    </row>
    <row r="727" spans="1:44" s="360" customFormat="1" ht="31.5" x14ac:dyDescent="0.2">
      <c r="A727" s="357"/>
      <c r="B727" s="357" t="s">
        <v>4366</v>
      </c>
      <c r="C727" s="406" t="s">
        <v>4138</v>
      </c>
      <c r="D727" s="362">
        <f t="shared" si="230"/>
        <v>7237.2</v>
      </c>
      <c r="E727" s="407">
        <v>7237.2</v>
      </c>
      <c r="F727" s="367">
        <v>5932.3</v>
      </c>
      <c r="G727" s="367"/>
      <c r="H727" s="371"/>
      <c r="I727" s="362">
        <f t="shared" si="231"/>
        <v>2811.5</v>
      </c>
      <c r="J727" s="408">
        <v>2734.5</v>
      </c>
      <c r="K727" s="409">
        <v>1269.2</v>
      </c>
      <c r="L727" s="409">
        <v>457</v>
      </c>
      <c r="M727" s="409">
        <v>77</v>
      </c>
      <c r="N727" s="362">
        <f t="shared" si="232"/>
        <v>10048.700000000001</v>
      </c>
      <c r="P727" s="357"/>
      <c r="Q727" s="357" t="s">
        <v>4366</v>
      </c>
      <c r="R727" s="406" t="s">
        <v>4138</v>
      </c>
      <c r="S727" s="371">
        <f t="shared" si="233"/>
        <v>5604.2</v>
      </c>
      <c r="T727" s="371">
        <v>5604.2</v>
      </c>
      <c r="U727" s="371">
        <v>4123.2</v>
      </c>
      <c r="V727" s="368"/>
      <c r="W727" s="371"/>
      <c r="X727" s="371">
        <f t="shared" si="234"/>
        <v>1323.4</v>
      </c>
      <c r="Y727" s="371">
        <v>1323.4</v>
      </c>
      <c r="Z727" s="371">
        <v>292.8</v>
      </c>
      <c r="AA727" s="371">
        <v>370.4</v>
      </c>
      <c r="AB727" s="371"/>
      <c r="AC727" s="371">
        <f t="shared" si="235"/>
        <v>6927.6</v>
      </c>
      <c r="AE727" s="357"/>
      <c r="AF727" s="357" t="s">
        <v>4366</v>
      </c>
      <c r="AG727" s="406" t="s">
        <v>4138</v>
      </c>
      <c r="AH727" s="371">
        <f t="shared" si="236"/>
        <v>6927.6</v>
      </c>
      <c r="AI727" s="368">
        <f t="shared" si="237"/>
        <v>5604.2</v>
      </c>
      <c r="AJ727" s="368">
        <f t="shared" si="238"/>
        <v>1323.4</v>
      </c>
      <c r="AK727" s="368">
        <f t="shared" si="239"/>
        <v>10048.700000000001</v>
      </c>
      <c r="AL727" s="368">
        <f t="shared" si="240"/>
        <v>7237.2</v>
      </c>
      <c r="AM727" s="371">
        <f t="shared" si="241"/>
        <v>2811.5</v>
      </c>
      <c r="AN727" s="368">
        <f t="shared" si="242"/>
        <v>3121.1000000000004</v>
      </c>
      <c r="AO727" s="368">
        <f t="shared" si="242"/>
        <v>1633</v>
      </c>
      <c r="AP727" s="368">
        <f t="shared" si="242"/>
        <v>1488.1</v>
      </c>
      <c r="AQ727" s="360">
        <f t="shared" si="243"/>
        <v>118.6</v>
      </c>
      <c r="AR727" s="372">
        <f t="shared" si="229"/>
        <v>7355.8</v>
      </c>
    </row>
    <row r="728" spans="1:44" s="360" customFormat="1" ht="31.5" x14ac:dyDescent="0.2">
      <c r="A728" s="357"/>
      <c r="B728" s="357" t="s">
        <v>4366</v>
      </c>
      <c r="C728" s="406" t="s">
        <v>4139</v>
      </c>
      <c r="D728" s="362">
        <f t="shared" si="230"/>
        <v>19050.5</v>
      </c>
      <c r="E728" s="407">
        <v>19050.5</v>
      </c>
      <c r="F728" s="367">
        <v>15615.6</v>
      </c>
      <c r="G728" s="367"/>
      <c r="H728" s="371"/>
      <c r="I728" s="362">
        <f t="shared" si="231"/>
        <v>8167.2000000000007</v>
      </c>
      <c r="J728" s="408">
        <v>8090.2000000000007</v>
      </c>
      <c r="K728" s="409">
        <v>3340.9</v>
      </c>
      <c r="L728" s="409">
        <v>1293</v>
      </c>
      <c r="M728" s="409">
        <v>77</v>
      </c>
      <c r="N728" s="362">
        <f t="shared" si="232"/>
        <v>27217.7</v>
      </c>
      <c r="P728" s="357"/>
      <c r="Q728" s="357" t="s">
        <v>4366</v>
      </c>
      <c r="R728" s="406" t="s">
        <v>4139</v>
      </c>
      <c r="S728" s="371">
        <f t="shared" si="233"/>
        <v>15455.6</v>
      </c>
      <c r="T728" s="371">
        <v>15455.6</v>
      </c>
      <c r="U728" s="371">
        <v>11371.199999999999</v>
      </c>
      <c r="V728" s="368"/>
      <c r="W728" s="371"/>
      <c r="X728" s="371">
        <f t="shared" si="234"/>
        <v>4621.6000000000004</v>
      </c>
      <c r="Y728" s="371">
        <v>4621.6000000000004</v>
      </c>
      <c r="Z728" s="371">
        <v>807.4</v>
      </c>
      <c r="AA728" s="371">
        <v>667.2</v>
      </c>
      <c r="AB728" s="371"/>
      <c r="AC728" s="371">
        <f t="shared" si="235"/>
        <v>20077.2</v>
      </c>
      <c r="AE728" s="357"/>
      <c r="AF728" s="357" t="s">
        <v>4366</v>
      </c>
      <c r="AG728" s="406" t="s">
        <v>4139</v>
      </c>
      <c r="AH728" s="371">
        <f t="shared" si="236"/>
        <v>20077.2</v>
      </c>
      <c r="AI728" s="368">
        <f t="shared" si="237"/>
        <v>15455.6</v>
      </c>
      <c r="AJ728" s="368">
        <f t="shared" si="238"/>
        <v>4621.6000000000004</v>
      </c>
      <c r="AK728" s="368">
        <f t="shared" si="239"/>
        <v>27217.7</v>
      </c>
      <c r="AL728" s="368">
        <f t="shared" si="240"/>
        <v>19050.5</v>
      </c>
      <c r="AM728" s="371">
        <f t="shared" si="241"/>
        <v>8167.2000000000007</v>
      </c>
      <c r="AN728" s="368">
        <f t="shared" si="242"/>
        <v>7140.5</v>
      </c>
      <c r="AO728" s="368">
        <f t="shared" si="242"/>
        <v>3594.8999999999996</v>
      </c>
      <c r="AP728" s="368">
        <f t="shared" si="242"/>
        <v>3545.6000000000004</v>
      </c>
      <c r="AQ728" s="360">
        <f t="shared" si="243"/>
        <v>312.3</v>
      </c>
      <c r="AR728" s="372">
        <f t="shared" si="229"/>
        <v>19362.8</v>
      </c>
    </row>
    <row r="729" spans="1:44" s="360" customFormat="1" ht="31.5" x14ac:dyDescent="0.2">
      <c r="A729" s="357"/>
      <c r="B729" s="357" t="s">
        <v>4366</v>
      </c>
      <c r="C729" s="406" t="s">
        <v>4140</v>
      </c>
      <c r="D729" s="362">
        <f t="shared" si="230"/>
        <v>15765</v>
      </c>
      <c r="E729" s="407">
        <v>15765</v>
      </c>
      <c r="F729" s="367">
        <v>12922.5</v>
      </c>
      <c r="G729" s="367"/>
      <c r="H729" s="371"/>
      <c r="I729" s="362">
        <f t="shared" si="231"/>
        <v>7835.4</v>
      </c>
      <c r="J729" s="408">
        <v>7228.2999999999993</v>
      </c>
      <c r="K729" s="409">
        <v>2764.7</v>
      </c>
      <c r="L729" s="409">
        <v>1827.2</v>
      </c>
      <c r="M729" s="409">
        <v>607.1</v>
      </c>
      <c r="N729" s="362">
        <f t="shared" si="232"/>
        <v>23600.400000000001</v>
      </c>
      <c r="P729" s="357"/>
      <c r="Q729" s="357" t="s">
        <v>4366</v>
      </c>
      <c r="R729" s="406" t="s">
        <v>4140</v>
      </c>
      <c r="S729" s="371">
        <f t="shared" si="233"/>
        <v>19275.099999999999</v>
      </c>
      <c r="T729" s="371">
        <v>19275.099999999999</v>
      </c>
      <c r="U729" s="371">
        <v>14181.5</v>
      </c>
      <c r="V729" s="368"/>
      <c r="W729" s="371"/>
      <c r="X729" s="371">
        <f t="shared" si="234"/>
        <v>5688.7000000000007</v>
      </c>
      <c r="Y729" s="371">
        <v>5688.7000000000007</v>
      </c>
      <c r="Z729" s="371">
        <v>1006.9</v>
      </c>
      <c r="AA729" s="371">
        <v>1040</v>
      </c>
      <c r="AB729" s="371"/>
      <c r="AC729" s="371">
        <f t="shared" si="235"/>
        <v>24963.8</v>
      </c>
      <c r="AE729" s="357"/>
      <c r="AF729" s="357" t="s">
        <v>4366</v>
      </c>
      <c r="AG729" s="406" t="s">
        <v>4140</v>
      </c>
      <c r="AH729" s="371">
        <f t="shared" si="236"/>
        <v>24963.8</v>
      </c>
      <c r="AI729" s="368">
        <f t="shared" si="237"/>
        <v>19275.099999999999</v>
      </c>
      <c r="AJ729" s="368">
        <f t="shared" si="238"/>
        <v>5688.7000000000007</v>
      </c>
      <c r="AK729" s="368">
        <f t="shared" si="239"/>
        <v>23600.400000000001</v>
      </c>
      <c r="AL729" s="368">
        <f t="shared" si="240"/>
        <v>15765</v>
      </c>
      <c r="AM729" s="371">
        <f t="shared" si="241"/>
        <v>7835.4</v>
      </c>
      <c r="AN729" s="368">
        <f t="shared" si="242"/>
        <v>-1363.3999999999978</v>
      </c>
      <c r="AO729" s="368">
        <f t="shared" si="242"/>
        <v>-3510.0999999999985</v>
      </c>
      <c r="AP729" s="368">
        <f t="shared" si="242"/>
        <v>2146.6999999999989</v>
      </c>
      <c r="AQ729" s="360">
        <f t="shared" si="243"/>
        <v>258.5</v>
      </c>
      <c r="AR729" s="372">
        <f t="shared" si="229"/>
        <v>16023.5</v>
      </c>
    </row>
    <row r="730" spans="1:44" s="360" customFormat="1" ht="31.5" x14ac:dyDescent="0.2">
      <c r="A730" s="357"/>
      <c r="B730" s="357" t="s">
        <v>4366</v>
      </c>
      <c r="C730" s="406" t="s">
        <v>4141</v>
      </c>
      <c r="D730" s="362">
        <f t="shared" si="230"/>
        <v>7844.4</v>
      </c>
      <c r="E730" s="407">
        <v>7844.4</v>
      </c>
      <c r="F730" s="367">
        <v>6430</v>
      </c>
      <c r="G730" s="367"/>
      <c r="H730" s="371"/>
      <c r="I730" s="362">
        <f t="shared" si="231"/>
        <v>4684.2000000000007</v>
      </c>
      <c r="J730" s="408">
        <v>3562.2000000000003</v>
      </c>
      <c r="K730" s="409">
        <v>1375.7</v>
      </c>
      <c r="L730" s="409">
        <v>633</v>
      </c>
      <c r="M730" s="409">
        <v>1122</v>
      </c>
      <c r="N730" s="362">
        <f t="shared" si="232"/>
        <v>12528.6</v>
      </c>
      <c r="P730" s="357"/>
      <c r="Q730" s="357" t="s">
        <v>4366</v>
      </c>
      <c r="R730" s="406" t="s">
        <v>4141</v>
      </c>
      <c r="S730" s="371">
        <f t="shared" si="233"/>
        <v>7261.5</v>
      </c>
      <c r="T730" s="371">
        <v>7261.5</v>
      </c>
      <c r="U730" s="371">
        <v>5342.5999999999995</v>
      </c>
      <c r="V730" s="368"/>
      <c r="W730" s="371"/>
      <c r="X730" s="371">
        <f t="shared" si="234"/>
        <v>2446.3000000000002</v>
      </c>
      <c r="Y730" s="371">
        <v>2446.3000000000002</v>
      </c>
      <c r="Z730" s="371">
        <v>379.3</v>
      </c>
      <c r="AA730" s="371">
        <v>301.60000000000002</v>
      </c>
      <c r="AB730" s="371"/>
      <c r="AC730" s="371">
        <f t="shared" si="235"/>
        <v>9707.7999999999993</v>
      </c>
      <c r="AE730" s="357"/>
      <c r="AF730" s="357" t="s">
        <v>4366</v>
      </c>
      <c r="AG730" s="406" t="s">
        <v>4141</v>
      </c>
      <c r="AH730" s="371">
        <f t="shared" si="236"/>
        <v>9707.7999999999993</v>
      </c>
      <c r="AI730" s="368">
        <f t="shared" si="237"/>
        <v>7261.5</v>
      </c>
      <c r="AJ730" s="368">
        <f t="shared" si="238"/>
        <v>2446.3000000000002</v>
      </c>
      <c r="AK730" s="368">
        <f t="shared" si="239"/>
        <v>12528.6</v>
      </c>
      <c r="AL730" s="368">
        <f t="shared" si="240"/>
        <v>7844.4</v>
      </c>
      <c r="AM730" s="371">
        <f t="shared" si="241"/>
        <v>4684.2000000000007</v>
      </c>
      <c r="AN730" s="368">
        <f t="shared" si="242"/>
        <v>2820.8000000000011</v>
      </c>
      <c r="AO730" s="368">
        <f t="shared" si="242"/>
        <v>582.89999999999964</v>
      </c>
      <c r="AP730" s="368">
        <f t="shared" si="242"/>
        <v>2237.9000000000005</v>
      </c>
      <c r="AQ730" s="360">
        <f t="shared" si="243"/>
        <v>128.6</v>
      </c>
      <c r="AR730" s="372">
        <f t="shared" si="229"/>
        <v>7973</v>
      </c>
    </row>
    <row r="731" spans="1:44" s="360" customFormat="1" ht="31.5" x14ac:dyDescent="0.2">
      <c r="A731" s="357"/>
      <c r="B731" s="357" t="s">
        <v>4366</v>
      </c>
      <c r="C731" s="406" t="s">
        <v>4142</v>
      </c>
      <c r="D731" s="362">
        <f t="shared" si="230"/>
        <v>6153.8</v>
      </c>
      <c r="E731" s="407">
        <v>6153.8</v>
      </c>
      <c r="F731" s="367">
        <v>5044.3</v>
      </c>
      <c r="G731" s="367"/>
      <c r="H731" s="371"/>
      <c r="I731" s="362">
        <f t="shared" si="231"/>
        <v>3005.9000000000005</v>
      </c>
      <c r="J731" s="408">
        <v>2754.9000000000005</v>
      </c>
      <c r="K731" s="409">
        <v>1079.2</v>
      </c>
      <c r="L731" s="409">
        <v>147.4</v>
      </c>
      <c r="M731" s="409">
        <v>251</v>
      </c>
      <c r="N731" s="362">
        <f t="shared" si="232"/>
        <v>9159.7000000000007</v>
      </c>
      <c r="P731" s="357"/>
      <c r="Q731" s="357" t="s">
        <v>4366</v>
      </c>
      <c r="R731" s="406" t="s">
        <v>4142</v>
      </c>
      <c r="S731" s="371">
        <f t="shared" si="233"/>
        <v>5478</v>
      </c>
      <c r="T731" s="371">
        <v>5478</v>
      </c>
      <c r="U731" s="371">
        <v>4030.3</v>
      </c>
      <c r="V731" s="368"/>
      <c r="W731" s="371"/>
      <c r="X731" s="371">
        <f t="shared" si="234"/>
        <v>1804.9</v>
      </c>
      <c r="Y731" s="371">
        <v>1804.9</v>
      </c>
      <c r="Z731" s="371">
        <v>286.2</v>
      </c>
      <c r="AA731" s="371">
        <v>121.3</v>
      </c>
      <c r="AB731" s="371"/>
      <c r="AC731" s="371">
        <f t="shared" si="235"/>
        <v>7282.9</v>
      </c>
      <c r="AE731" s="357"/>
      <c r="AF731" s="357" t="s">
        <v>4366</v>
      </c>
      <c r="AG731" s="406" t="s">
        <v>4142</v>
      </c>
      <c r="AH731" s="371">
        <f t="shared" si="236"/>
        <v>7282.9</v>
      </c>
      <c r="AI731" s="368">
        <f t="shared" si="237"/>
        <v>5478</v>
      </c>
      <c r="AJ731" s="368">
        <f t="shared" si="238"/>
        <v>1804.9</v>
      </c>
      <c r="AK731" s="368">
        <f t="shared" si="239"/>
        <v>9159.7000000000007</v>
      </c>
      <c r="AL731" s="368">
        <f t="shared" si="240"/>
        <v>6153.8</v>
      </c>
      <c r="AM731" s="371">
        <f t="shared" si="241"/>
        <v>3005.9000000000005</v>
      </c>
      <c r="AN731" s="368">
        <f t="shared" si="242"/>
        <v>1876.8000000000011</v>
      </c>
      <c r="AO731" s="368">
        <f t="shared" si="242"/>
        <v>675.80000000000018</v>
      </c>
      <c r="AP731" s="368">
        <f t="shared" si="242"/>
        <v>1201.0000000000005</v>
      </c>
      <c r="AQ731" s="360">
        <f t="shared" si="243"/>
        <v>100.9</v>
      </c>
      <c r="AR731" s="372">
        <f t="shared" si="229"/>
        <v>6254.7</v>
      </c>
    </row>
    <row r="732" spans="1:44" s="360" customFormat="1" ht="31.5" x14ac:dyDescent="0.2">
      <c r="A732" s="357"/>
      <c r="B732" s="357" t="s">
        <v>4366</v>
      </c>
      <c r="C732" s="406" t="s">
        <v>4143</v>
      </c>
      <c r="D732" s="362">
        <f t="shared" si="230"/>
        <v>10391.6</v>
      </c>
      <c r="E732" s="407">
        <v>10391.6</v>
      </c>
      <c r="F732" s="367">
        <v>8518</v>
      </c>
      <c r="G732" s="367"/>
      <c r="H732" s="371"/>
      <c r="I732" s="362">
        <f t="shared" si="231"/>
        <v>4678.5</v>
      </c>
      <c r="J732" s="408">
        <v>4587.5</v>
      </c>
      <c r="K732" s="409">
        <v>1822.4</v>
      </c>
      <c r="L732" s="409">
        <v>617.5</v>
      </c>
      <c r="M732" s="409">
        <v>91</v>
      </c>
      <c r="N732" s="362">
        <f t="shared" si="232"/>
        <v>15070.1</v>
      </c>
      <c r="P732" s="357"/>
      <c r="Q732" s="357" t="s">
        <v>4366</v>
      </c>
      <c r="R732" s="406" t="s">
        <v>4143</v>
      </c>
      <c r="S732" s="371">
        <f t="shared" si="233"/>
        <v>9320.9000000000015</v>
      </c>
      <c r="T732" s="371">
        <v>9320.9000000000015</v>
      </c>
      <c r="U732" s="371">
        <v>6857.7000000000007</v>
      </c>
      <c r="V732" s="368"/>
      <c r="W732" s="371"/>
      <c r="X732" s="371">
        <f t="shared" si="234"/>
        <v>3093.3999999999996</v>
      </c>
      <c r="Y732" s="371">
        <v>3093.3999999999996</v>
      </c>
      <c r="Z732" s="371">
        <v>486.9</v>
      </c>
      <c r="AA732" s="371">
        <v>485.6</v>
      </c>
      <c r="AB732" s="371"/>
      <c r="AC732" s="371">
        <f t="shared" si="235"/>
        <v>12414.300000000001</v>
      </c>
      <c r="AE732" s="357"/>
      <c r="AF732" s="357" t="s">
        <v>4366</v>
      </c>
      <c r="AG732" s="406" t="s">
        <v>4143</v>
      </c>
      <c r="AH732" s="371">
        <f t="shared" si="236"/>
        <v>12414.300000000001</v>
      </c>
      <c r="AI732" s="368">
        <f t="shared" si="237"/>
        <v>9320.9000000000015</v>
      </c>
      <c r="AJ732" s="368">
        <f t="shared" si="238"/>
        <v>3093.3999999999996</v>
      </c>
      <c r="AK732" s="368">
        <f t="shared" si="239"/>
        <v>15070.1</v>
      </c>
      <c r="AL732" s="368">
        <f t="shared" si="240"/>
        <v>10391.6</v>
      </c>
      <c r="AM732" s="371">
        <f t="shared" si="241"/>
        <v>4678.5</v>
      </c>
      <c r="AN732" s="368">
        <f t="shared" si="242"/>
        <v>2655.7999999999993</v>
      </c>
      <c r="AO732" s="368">
        <f t="shared" si="242"/>
        <v>1070.6999999999989</v>
      </c>
      <c r="AP732" s="368">
        <f t="shared" si="242"/>
        <v>1585.1000000000004</v>
      </c>
      <c r="AQ732" s="360">
        <f t="shared" si="243"/>
        <v>170.4</v>
      </c>
      <c r="AR732" s="372">
        <f t="shared" si="229"/>
        <v>10562</v>
      </c>
    </row>
    <row r="733" spans="1:44" s="360" customFormat="1" ht="31.5" x14ac:dyDescent="0.2">
      <c r="A733" s="357"/>
      <c r="B733" s="357" t="s">
        <v>4366</v>
      </c>
      <c r="C733" s="406" t="s">
        <v>308</v>
      </c>
      <c r="D733" s="362">
        <f t="shared" si="230"/>
        <v>9604.4</v>
      </c>
      <c r="E733" s="407">
        <v>9604.4</v>
      </c>
      <c r="F733" s="367">
        <v>7872.8</v>
      </c>
      <c r="G733" s="367"/>
      <c r="H733" s="371"/>
      <c r="I733" s="362">
        <f t="shared" si="231"/>
        <v>3696.7999999999997</v>
      </c>
      <c r="J733" s="408">
        <v>3353.7</v>
      </c>
      <c r="K733" s="409">
        <v>1684.3</v>
      </c>
      <c r="L733" s="409">
        <v>242.6</v>
      </c>
      <c r="M733" s="409">
        <v>343.1</v>
      </c>
      <c r="N733" s="362">
        <f t="shared" si="232"/>
        <v>13301.199999999999</v>
      </c>
      <c r="P733" s="357"/>
      <c r="Q733" s="357" t="s">
        <v>4366</v>
      </c>
      <c r="R733" s="406" t="s">
        <v>308</v>
      </c>
      <c r="S733" s="371">
        <f t="shared" si="233"/>
        <v>8239.5</v>
      </c>
      <c r="T733" s="371">
        <v>8239.5</v>
      </c>
      <c r="U733" s="371">
        <v>6062.1</v>
      </c>
      <c r="V733" s="368"/>
      <c r="W733" s="371"/>
      <c r="X733" s="371">
        <f t="shared" si="234"/>
        <v>1517.1</v>
      </c>
      <c r="Y733" s="371">
        <v>1517.1</v>
      </c>
      <c r="Z733" s="371">
        <v>430.4</v>
      </c>
      <c r="AA733" s="371">
        <v>268.39999999999998</v>
      </c>
      <c r="AB733" s="371"/>
      <c r="AC733" s="371">
        <f t="shared" si="235"/>
        <v>9756.6</v>
      </c>
      <c r="AE733" s="357"/>
      <c r="AF733" s="357" t="s">
        <v>4366</v>
      </c>
      <c r="AG733" s="406" t="s">
        <v>308</v>
      </c>
      <c r="AH733" s="371">
        <f t="shared" si="236"/>
        <v>9756.6</v>
      </c>
      <c r="AI733" s="368">
        <f t="shared" si="237"/>
        <v>8239.5</v>
      </c>
      <c r="AJ733" s="368">
        <f t="shared" si="238"/>
        <v>1517.1</v>
      </c>
      <c r="AK733" s="368">
        <f t="shared" si="239"/>
        <v>13301.199999999999</v>
      </c>
      <c r="AL733" s="368">
        <f t="shared" si="240"/>
        <v>9604.4</v>
      </c>
      <c r="AM733" s="371">
        <f t="shared" si="241"/>
        <v>3696.7999999999997</v>
      </c>
      <c r="AN733" s="368">
        <f t="shared" si="242"/>
        <v>3544.5999999999985</v>
      </c>
      <c r="AO733" s="368">
        <f t="shared" si="242"/>
        <v>1364.8999999999996</v>
      </c>
      <c r="AP733" s="368">
        <f t="shared" si="242"/>
        <v>2179.6999999999998</v>
      </c>
      <c r="AQ733" s="360">
        <f t="shared" si="243"/>
        <v>157.5</v>
      </c>
      <c r="AR733" s="372">
        <f t="shared" si="229"/>
        <v>9761.9</v>
      </c>
    </row>
    <row r="734" spans="1:44" s="360" customFormat="1" ht="31.5" x14ac:dyDescent="0.2">
      <c r="A734" s="357"/>
      <c r="B734" s="357" t="s">
        <v>4366</v>
      </c>
      <c r="C734" s="406" t="s">
        <v>309</v>
      </c>
      <c r="D734" s="362">
        <f t="shared" si="230"/>
        <v>9858.2999999999993</v>
      </c>
      <c r="E734" s="407">
        <v>9858.2999999999993</v>
      </c>
      <c r="F734" s="367">
        <v>8080.9</v>
      </c>
      <c r="G734" s="367"/>
      <c r="H734" s="371"/>
      <c r="I734" s="362">
        <f t="shared" si="231"/>
        <v>4620.2000000000007</v>
      </c>
      <c r="J734" s="408">
        <v>4277.1000000000004</v>
      </c>
      <c r="K734" s="409">
        <v>1728.8</v>
      </c>
      <c r="L734" s="409">
        <v>795</v>
      </c>
      <c r="M734" s="409">
        <v>343.1</v>
      </c>
      <c r="N734" s="362">
        <f t="shared" si="232"/>
        <v>14478.5</v>
      </c>
      <c r="P734" s="357"/>
      <c r="Q734" s="357" t="s">
        <v>4366</v>
      </c>
      <c r="R734" s="406" t="s">
        <v>309</v>
      </c>
      <c r="S734" s="371">
        <f t="shared" si="233"/>
        <v>8312.2000000000007</v>
      </c>
      <c r="T734" s="371">
        <v>8312.2000000000007</v>
      </c>
      <c r="U734" s="371">
        <v>6115.6</v>
      </c>
      <c r="V734" s="368"/>
      <c r="W734" s="371"/>
      <c r="X734" s="371">
        <f t="shared" si="234"/>
        <v>2435.8000000000002</v>
      </c>
      <c r="Y734" s="371">
        <v>2435.8000000000002</v>
      </c>
      <c r="Z734" s="371">
        <v>434.2</v>
      </c>
      <c r="AA734" s="371">
        <v>670</v>
      </c>
      <c r="AB734" s="371"/>
      <c r="AC734" s="371">
        <f t="shared" si="235"/>
        <v>10748</v>
      </c>
      <c r="AE734" s="357"/>
      <c r="AF734" s="357" t="s">
        <v>4366</v>
      </c>
      <c r="AG734" s="406" t="s">
        <v>309</v>
      </c>
      <c r="AH734" s="371">
        <f t="shared" si="236"/>
        <v>10748</v>
      </c>
      <c r="AI734" s="368">
        <f t="shared" si="237"/>
        <v>8312.2000000000007</v>
      </c>
      <c r="AJ734" s="368">
        <f t="shared" si="238"/>
        <v>2435.8000000000002</v>
      </c>
      <c r="AK734" s="368">
        <f t="shared" si="239"/>
        <v>14478.5</v>
      </c>
      <c r="AL734" s="368">
        <f t="shared" si="240"/>
        <v>9858.2999999999993</v>
      </c>
      <c r="AM734" s="371">
        <f t="shared" si="241"/>
        <v>4620.2000000000007</v>
      </c>
      <c r="AN734" s="368">
        <f t="shared" si="242"/>
        <v>3730.5</v>
      </c>
      <c r="AO734" s="368">
        <f t="shared" si="242"/>
        <v>1546.0999999999985</v>
      </c>
      <c r="AP734" s="368">
        <f t="shared" si="242"/>
        <v>2184.4000000000005</v>
      </c>
      <c r="AQ734" s="360">
        <f t="shared" si="243"/>
        <v>161.6</v>
      </c>
      <c r="AR734" s="372">
        <f t="shared" si="229"/>
        <v>10019.9</v>
      </c>
    </row>
    <row r="735" spans="1:44" s="360" customFormat="1" ht="31.5" x14ac:dyDescent="0.2">
      <c r="A735" s="357"/>
      <c r="B735" s="357" t="s">
        <v>4366</v>
      </c>
      <c r="C735" s="406" t="s">
        <v>310</v>
      </c>
      <c r="D735" s="362">
        <f t="shared" si="230"/>
        <v>6271.8</v>
      </c>
      <c r="E735" s="407">
        <v>6271.8</v>
      </c>
      <c r="F735" s="367">
        <v>5140.8999999999996</v>
      </c>
      <c r="G735" s="367"/>
      <c r="H735" s="371"/>
      <c r="I735" s="362">
        <f t="shared" si="231"/>
        <v>2580.3999999999996</v>
      </c>
      <c r="J735" s="408">
        <v>2503.3999999999996</v>
      </c>
      <c r="K735" s="409">
        <v>1099.9000000000001</v>
      </c>
      <c r="L735" s="409">
        <v>267.2</v>
      </c>
      <c r="M735" s="409">
        <v>77</v>
      </c>
      <c r="N735" s="362">
        <f t="shared" si="232"/>
        <v>8852.2000000000007</v>
      </c>
      <c r="P735" s="357"/>
      <c r="Q735" s="357" t="s">
        <v>4366</v>
      </c>
      <c r="R735" s="406" t="s">
        <v>310</v>
      </c>
      <c r="S735" s="371">
        <f t="shared" si="233"/>
        <v>5301.8</v>
      </c>
      <c r="T735" s="371">
        <v>5301.8</v>
      </c>
      <c r="U735" s="371">
        <v>3900.7</v>
      </c>
      <c r="V735" s="368"/>
      <c r="W735" s="371"/>
      <c r="X735" s="371">
        <f t="shared" si="234"/>
        <v>1030.2</v>
      </c>
      <c r="Y735" s="371">
        <v>1030.2</v>
      </c>
      <c r="Z735" s="371">
        <v>277</v>
      </c>
      <c r="AA735" s="371">
        <v>166.6</v>
      </c>
      <c r="AB735" s="371"/>
      <c r="AC735" s="371">
        <f t="shared" si="235"/>
        <v>6332</v>
      </c>
      <c r="AE735" s="357"/>
      <c r="AF735" s="357" t="s">
        <v>4366</v>
      </c>
      <c r="AG735" s="406" t="s">
        <v>310</v>
      </c>
      <c r="AH735" s="371">
        <f t="shared" si="236"/>
        <v>6332</v>
      </c>
      <c r="AI735" s="368">
        <f t="shared" si="237"/>
        <v>5301.8</v>
      </c>
      <c r="AJ735" s="368">
        <f t="shared" si="238"/>
        <v>1030.2</v>
      </c>
      <c r="AK735" s="368">
        <f t="shared" si="239"/>
        <v>8852.2000000000007</v>
      </c>
      <c r="AL735" s="368">
        <f t="shared" si="240"/>
        <v>6271.8</v>
      </c>
      <c r="AM735" s="371">
        <f t="shared" si="241"/>
        <v>2580.3999999999996</v>
      </c>
      <c r="AN735" s="368">
        <f t="shared" si="242"/>
        <v>2520.2000000000007</v>
      </c>
      <c r="AO735" s="368">
        <f t="shared" si="242"/>
        <v>970</v>
      </c>
      <c r="AP735" s="368">
        <f t="shared" si="242"/>
        <v>1550.1999999999996</v>
      </c>
      <c r="AQ735" s="360">
        <f t="shared" si="243"/>
        <v>102.8</v>
      </c>
      <c r="AR735" s="372">
        <f t="shared" si="229"/>
        <v>6374.6</v>
      </c>
    </row>
    <row r="736" spans="1:44" s="360" customFormat="1" ht="31.5" x14ac:dyDescent="0.2">
      <c r="A736" s="357"/>
      <c r="B736" s="357" t="s">
        <v>4366</v>
      </c>
      <c r="C736" s="406" t="s">
        <v>311</v>
      </c>
      <c r="D736" s="362">
        <f t="shared" si="230"/>
        <v>13362.6</v>
      </c>
      <c r="E736" s="407">
        <v>13362.6</v>
      </c>
      <c r="F736" s="367">
        <v>10953.3</v>
      </c>
      <c r="G736" s="367"/>
      <c r="H736" s="371"/>
      <c r="I736" s="362">
        <f t="shared" si="231"/>
        <v>6605.7000000000007</v>
      </c>
      <c r="J736" s="408">
        <v>5892.7000000000007</v>
      </c>
      <c r="K736" s="409">
        <v>2343.4</v>
      </c>
      <c r="L736" s="409">
        <v>1411.9</v>
      </c>
      <c r="M736" s="409">
        <v>713</v>
      </c>
      <c r="N736" s="362">
        <f t="shared" si="232"/>
        <v>19968.300000000003</v>
      </c>
      <c r="P736" s="357"/>
      <c r="Q736" s="357" t="s">
        <v>4366</v>
      </c>
      <c r="R736" s="406" t="s">
        <v>311</v>
      </c>
      <c r="S736" s="371">
        <f t="shared" si="233"/>
        <v>14901.8</v>
      </c>
      <c r="T736" s="371">
        <v>14901.8</v>
      </c>
      <c r="U736" s="371">
        <v>10963.8</v>
      </c>
      <c r="V736" s="368"/>
      <c r="W736" s="371"/>
      <c r="X736" s="371">
        <f t="shared" si="234"/>
        <v>3956.5</v>
      </c>
      <c r="Y736" s="371">
        <v>3956.5</v>
      </c>
      <c r="Z736" s="371">
        <v>778.4</v>
      </c>
      <c r="AA736" s="371">
        <v>1273.0999999999999</v>
      </c>
      <c r="AB736" s="371"/>
      <c r="AC736" s="371">
        <f t="shared" si="235"/>
        <v>18858.3</v>
      </c>
      <c r="AE736" s="357"/>
      <c r="AF736" s="357" t="s">
        <v>4366</v>
      </c>
      <c r="AG736" s="406" t="s">
        <v>311</v>
      </c>
      <c r="AH736" s="371">
        <f t="shared" si="236"/>
        <v>18858.3</v>
      </c>
      <c r="AI736" s="368">
        <f t="shared" si="237"/>
        <v>14901.8</v>
      </c>
      <c r="AJ736" s="368">
        <f t="shared" si="238"/>
        <v>3956.5</v>
      </c>
      <c r="AK736" s="368">
        <f t="shared" si="239"/>
        <v>19968.300000000003</v>
      </c>
      <c r="AL736" s="368">
        <f t="shared" si="240"/>
        <v>13362.6</v>
      </c>
      <c r="AM736" s="371">
        <f t="shared" si="241"/>
        <v>6605.7000000000007</v>
      </c>
      <c r="AN736" s="368">
        <f t="shared" si="242"/>
        <v>1110.0000000000036</v>
      </c>
      <c r="AO736" s="368">
        <f t="shared" si="242"/>
        <v>-1539.1999999999989</v>
      </c>
      <c r="AP736" s="368">
        <f t="shared" si="242"/>
        <v>2649.2000000000007</v>
      </c>
      <c r="AQ736" s="360">
        <f t="shared" si="243"/>
        <v>219.1</v>
      </c>
      <c r="AR736" s="372">
        <f t="shared" si="229"/>
        <v>13581.7</v>
      </c>
    </row>
    <row r="737" spans="1:44" s="360" customFormat="1" ht="31.5" x14ac:dyDescent="0.2">
      <c r="A737" s="357"/>
      <c r="B737" s="357" t="s">
        <v>4366</v>
      </c>
      <c r="C737" s="406" t="s">
        <v>312</v>
      </c>
      <c r="D737" s="362">
        <f t="shared" si="230"/>
        <v>12725.8</v>
      </c>
      <c r="E737" s="407">
        <v>12725.8</v>
      </c>
      <c r="F737" s="367">
        <v>10431.299999999999</v>
      </c>
      <c r="G737" s="367"/>
      <c r="H737" s="371"/>
      <c r="I737" s="362">
        <f t="shared" si="231"/>
        <v>4836</v>
      </c>
      <c r="J737" s="408">
        <v>4700</v>
      </c>
      <c r="K737" s="409">
        <v>2231.6999999999998</v>
      </c>
      <c r="L737" s="409">
        <v>234.4</v>
      </c>
      <c r="M737" s="409">
        <v>136</v>
      </c>
      <c r="N737" s="362">
        <f t="shared" si="232"/>
        <v>17561.8</v>
      </c>
      <c r="P737" s="357"/>
      <c r="Q737" s="357" t="s">
        <v>4366</v>
      </c>
      <c r="R737" s="406" t="s">
        <v>312</v>
      </c>
      <c r="S737" s="371">
        <f t="shared" si="233"/>
        <v>9986</v>
      </c>
      <c r="T737" s="371">
        <v>9986</v>
      </c>
      <c r="U737" s="371">
        <v>7347</v>
      </c>
      <c r="V737" s="368"/>
      <c r="W737" s="371"/>
      <c r="X737" s="371">
        <f t="shared" si="234"/>
        <v>3417.5</v>
      </c>
      <c r="Y737" s="371">
        <v>3417.5</v>
      </c>
      <c r="Z737" s="371">
        <v>521.6</v>
      </c>
      <c r="AA737" s="371">
        <v>431</v>
      </c>
      <c r="AB737" s="371"/>
      <c r="AC737" s="371">
        <f t="shared" si="235"/>
        <v>13403.5</v>
      </c>
      <c r="AE737" s="357"/>
      <c r="AF737" s="357" t="s">
        <v>4366</v>
      </c>
      <c r="AG737" s="406" t="s">
        <v>312</v>
      </c>
      <c r="AH737" s="371">
        <f t="shared" si="236"/>
        <v>13403.5</v>
      </c>
      <c r="AI737" s="368">
        <f t="shared" si="237"/>
        <v>9986</v>
      </c>
      <c r="AJ737" s="368">
        <f t="shared" si="238"/>
        <v>3417.5</v>
      </c>
      <c r="AK737" s="368">
        <f t="shared" si="239"/>
        <v>17561.8</v>
      </c>
      <c r="AL737" s="368">
        <f t="shared" si="240"/>
        <v>12725.8</v>
      </c>
      <c r="AM737" s="371">
        <f t="shared" si="241"/>
        <v>4836</v>
      </c>
      <c r="AN737" s="368">
        <f t="shared" si="242"/>
        <v>4158.2999999999993</v>
      </c>
      <c r="AO737" s="368">
        <f t="shared" si="242"/>
        <v>2739.7999999999993</v>
      </c>
      <c r="AP737" s="368">
        <f t="shared" si="242"/>
        <v>1418.5</v>
      </c>
      <c r="AQ737" s="360">
        <f t="shared" si="243"/>
        <v>208.6</v>
      </c>
      <c r="AR737" s="372">
        <f t="shared" si="229"/>
        <v>12934.4</v>
      </c>
    </row>
    <row r="738" spans="1:44" s="360" customFormat="1" ht="33.6" customHeight="1" x14ac:dyDescent="0.2">
      <c r="A738" s="357"/>
      <c r="B738" s="357" t="s">
        <v>4366</v>
      </c>
      <c r="C738" s="406" t="s">
        <v>313</v>
      </c>
      <c r="D738" s="362">
        <f t="shared" si="230"/>
        <v>6308.4</v>
      </c>
      <c r="E738" s="407">
        <v>6308.4</v>
      </c>
      <c r="F738" s="367">
        <v>5171</v>
      </c>
      <c r="G738" s="367"/>
      <c r="H738" s="371"/>
      <c r="I738" s="362">
        <f t="shared" si="231"/>
        <v>6644.2</v>
      </c>
      <c r="J738" s="408">
        <v>3347.7999999999997</v>
      </c>
      <c r="K738" s="409">
        <v>1106.3</v>
      </c>
      <c r="L738" s="409">
        <v>926.1</v>
      </c>
      <c r="M738" s="409">
        <v>3296.4</v>
      </c>
      <c r="N738" s="362">
        <f t="shared" si="232"/>
        <v>12952.599999999999</v>
      </c>
      <c r="P738" s="357"/>
      <c r="Q738" s="357" t="s">
        <v>4366</v>
      </c>
      <c r="R738" s="406" t="s">
        <v>313</v>
      </c>
      <c r="S738" s="371">
        <f t="shared" si="233"/>
        <v>5985.6</v>
      </c>
      <c r="T738" s="371">
        <v>5985.6</v>
      </c>
      <c r="U738" s="371">
        <v>4403.7999999999993</v>
      </c>
      <c r="V738" s="368"/>
      <c r="W738" s="371"/>
      <c r="X738" s="371">
        <f t="shared" si="234"/>
        <v>2577.6</v>
      </c>
      <c r="Y738" s="371">
        <v>2577.6</v>
      </c>
      <c r="Z738" s="371">
        <v>312.7</v>
      </c>
      <c r="AA738" s="371">
        <v>631.79999999999995</v>
      </c>
      <c r="AB738" s="371"/>
      <c r="AC738" s="371">
        <f t="shared" si="235"/>
        <v>8563.2000000000007</v>
      </c>
      <c r="AE738" s="357"/>
      <c r="AF738" s="357" t="s">
        <v>4366</v>
      </c>
      <c r="AG738" s="406" t="s">
        <v>313</v>
      </c>
      <c r="AH738" s="371">
        <f t="shared" si="236"/>
        <v>8563.2000000000007</v>
      </c>
      <c r="AI738" s="368">
        <f t="shared" si="237"/>
        <v>5985.6</v>
      </c>
      <c r="AJ738" s="368">
        <f t="shared" si="238"/>
        <v>2577.6</v>
      </c>
      <c r="AK738" s="368">
        <f t="shared" si="239"/>
        <v>12952.599999999999</v>
      </c>
      <c r="AL738" s="368">
        <f t="shared" si="240"/>
        <v>6308.4</v>
      </c>
      <c r="AM738" s="371">
        <f t="shared" si="241"/>
        <v>6644.2</v>
      </c>
      <c r="AN738" s="368">
        <f t="shared" si="242"/>
        <v>4389.3999999999978</v>
      </c>
      <c r="AO738" s="368">
        <f t="shared" si="242"/>
        <v>322.79999999999927</v>
      </c>
      <c r="AP738" s="368">
        <f t="shared" si="242"/>
        <v>4066.6</v>
      </c>
      <c r="AQ738" s="360">
        <f t="shared" si="243"/>
        <v>103.4</v>
      </c>
      <c r="AR738" s="372">
        <f t="shared" si="229"/>
        <v>6411.7999999999993</v>
      </c>
    </row>
    <row r="739" spans="1:44" s="360" customFormat="1" ht="31.5" x14ac:dyDescent="0.2">
      <c r="A739" s="357"/>
      <c r="B739" s="357" t="s">
        <v>4366</v>
      </c>
      <c r="C739" s="406" t="s">
        <v>314</v>
      </c>
      <c r="D739" s="362">
        <f t="shared" si="230"/>
        <v>13406.8</v>
      </c>
      <c r="E739" s="407">
        <v>13406.8</v>
      </c>
      <c r="F739" s="367">
        <v>10989.5</v>
      </c>
      <c r="G739" s="367"/>
      <c r="H739" s="371"/>
      <c r="I739" s="362">
        <f t="shared" si="231"/>
        <v>9332.9</v>
      </c>
      <c r="J739" s="408">
        <v>6253.9</v>
      </c>
      <c r="K739" s="409">
        <v>2351.1999999999998</v>
      </c>
      <c r="L739" s="409">
        <v>1214.2</v>
      </c>
      <c r="M739" s="409">
        <v>3079</v>
      </c>
      <c r="N739" s="362">
        <f t="shared" si="232"/>
        <v>22739.699999999997</v>
      </c>
      <c r="P739" s="357"/>
      <c r="Q739" s="357" t="s">
        <v>4366</v>
      </c>
      <c r="R739" s="406" t="s">
        <v>314</v>
      </c>
      <c r="S739" s="371">
        <f t="shared" si="233"/>
        <v>11146.800000000001</v>
      </c>
      <c r="T739" s="371">
        <v>11146.800000000001</v>
      </c>
      <c r="U739" s="371">
        <v>8201.1</v>
      </c>
      <c r="V739" s="368"/>
      <c r="W739" s="371"/>
      <c r="X739" s="371">
        <f t="shared" si="234"/>
        <v>3173.1</v>
      </c>
      <c r="Y739" s="371">
        <v>3173.1</v>
      </c>
      <c r="Z739" s="371">
        <v>582.29999999999995</v>
      </c>
      <c r="AA739" s="371">
        <v>759.4</v>
      </c>
      <c r="AB739" s="371"/>
      <c r="AC739" s="371">
        <f t="shared" si="235"/>
        <v>14319.900000000001</v>
      </c>
      <c r="AE739" s="357"/>
      <c r="AF739" s="357" t="s">
        <v>4366</v>
      </c>
      <c r="AG739" s="406" t="s">
        <v>314</v>
      </c>
      <c r="AH739" s="371">
        <f t="shared" si="236"/>
        <v>14319.900000000001</v>
      </c>
      <c r="AI739" s="368">
        <f t="shared" si="237"/>
        <v>11146.800000000001</v>
      </c>
      <c r="AJ739" s="368">
        <f t="shared" si="238"/>
        <v>3173.1</v>
      </c>
      <c r="AK739" s="368">
        <f t="shared" si="239"/>
        <v>22739.699999999997</v>
      </c>
      <c r="AL739" s="368">
        <f t="shared" si="240"/>
        <v>13406.8</v>
      </c>
      <c r="AM739" s="371">
        <f t="shared" si="241"/>
        <v>9332.9</v>
      </c>
      <c r="AN739" s="368">
        <f t="shared" si="242"/>
        <v>8419.7999999999956</v>
      </c>
      <c r="AO739" s="368">
        <f t="shared" si="242"/>
        <v>2259.9999999999982</v>
      </c>
      <c r="AP739" s="368">
        <f t="shared" si="242"/>
        <v>6159.7999999999993</v>
      </c>
      <c r="AQ739" s="360">
        <f t="shared" si="243"/>
        <v>219.8</v>
      </c>
      <c r="AR739" s="372">
        <f t="shared" si="229"/>
        <v>13626.599999999999</v>
      </c>
    </row>
    <row r="740" spans="1:44" s="360" customFormat="1" ht="31.5" x14ac:dyDescent="0.2">
      <c r="A740" s="357"/>
      <c r="B740" s="357" t="s">
        <v>4366</v>
      </c>
      <c r="C740" s="406" t="s">
        <v>315</v>
      </c>
      <c r="D740" s="362">
        <f t="shared" si="230"/>
        <v>8649.9</v>
      </c>
      <c r="E740" s="407">
        <v>8649.9</v>
      </c>
      <c r="F740" s="367">
        <v>7090.3</v>
      </c>
      <c r="G740" s="367"/>
      <c r="H740" s="371"/>
      <c r="I740" s="362">
        <f t="shared" si="231"/>
        <v>4254.0000000000009</v>
      </c>
      <c r="J740" s="408">
        <v>3924.9000000000005</v>
      </c>
      <c r="K740" s="409">
        <v>1516.9</v>
      </c>
      <c r="L740" s="409">
        <v>757.7</v>
      </c>
      <c r="M740" s="409">
        <v>329.1</v>
      </c>
      <c r="N740" s="362">
        <f t="shared" si="232"/>
        <v>12903.900000000001</v>
      </c>
      <c r="P740" s="357"/>
      <c r="Q740" s="357" t="s">
        <v>4366</v>
      </c>
      <c r="R740" s="406" t="s">
        <v>315</v>
      </c>
      <c r="S740" s="371">
        <f t="shared" si="233"/>
        <v>8005.1</v>
      </c>
      <c r="T740" s="371">
        <v>8005.1</v>
      </c>
      <c r="U740" s="371">
        <v>5889.5</v>
      </c>
      <c r="V740" s="368"/>
      <c r="W740" s="371"/>
      <c r="X740" s="371">
        <f t="shared" si="234"/>
        <v>2805.6</v>
      </c>
      <c r="Y740" s="371">
        <v>2805.6</v>
      </c>
      <c r="Z740" s="371">
        <v>418.2</v>
      </c>
      <c r="AA740" s="371">
        <v>495.4</v>
      </c>
      <c r="AB740" s="371"/>
      <c r="AC740" s="371">
        <f t="shared" si="235"/>
        <v>10810.7</v>
      </c>
      <c r="AE740" s="357"/>
      <c r="AF740" s="357" t="s">
        <v>4366</v>
      </c>
      <c r="AG740" s="406" t="s">
        <v>315</v>
      </c>
      <c r="AH740" s="371">
        <f t="shared" si="236"/>
        <v>10810.7</v>
      </c>
      <c r="AI740" s="368">
        <f t="shared" si="237"/>
        <v>8005.1</v>
      </c>
      <c r="AJ740" s="368">
        <f t="shared" si="238"/>
        <v>2805.6</v>
      </c>
      <c r="AK740" s="368">
        <f t="shared" si="239"/>
        <v>12903.900000000001</v>
      </c>
      <c r="AL740" s="368">
        <f t="shared" si="240"/>
        <v>8649.9</v>
      </c>
      <c r="AM740" s="371">
        <f t="shared" si="241"/>
        <v>4254.0000000000009</v>
      </c>
      <c r="AN740" s="368">
        <f t="shared" si="242"/>
        <v>2093.2000000000007</v>
      </c>
      <c r="AO740" s="368">
        <f t="shared" si="242"/>
        <v>644.79999999999927</v>
      </c>
      <c r="AP740" s="368">
        <f t="shared" si="242"/>
        <v>1448.400000000001</v>
      </c>
      <c r="AQ740" s="360">
        <f t="shared" si="243"/>
        <v>141.80000000000001</v>
      </c>
      <c r="AR740" s="372">
        <f t="shared" si="229"/>
        <v>8791.6999999999989</v>
      </c>
    </row>
    <row r="741" spans="1:44" s="360" customFormat="1" ht="31.5" x14ac:dyDescent="0.2">
      <c r="A741" s="357"/>
      <c r="B741" s="357" t="s">
        <v>4366</v>
      </c>
      <c r="C741" s="406" t="s">
        <v>316</v>
      </c>
      <c r="D741" s="362">
        <f t="shared" si="230"/>
        <v>6792.1</v>
      </c>
      <c r="E741" s="407">
        <v>6792.1</v>
      </c>
      <c r="F741" s="367">
        <v>5567.5</v>
      </c>
      <c r="G741" s="367"/>
      <c r="H741" s="371"/>
      <c r="I741" s="362">
        <f t="shared" si="231"/>
        <v>5946.5</v>
      </c>
      <c r="J741" s="408">
        <v>2620.5</v>
      </c>
      <c r="K741" s="409">
        <v>1191.2</v>
      </c>
      <c r="L741" s="409">
        <v>254.1</v>
      </c>
      <c r="M741" s="409">
        <v>3326</v>
      </c>
      <c r="N741" s="362">
        <f t="shared" si="232"/>
        <v>12738.6</v>
      </c>
      <c r="P741" s="357"/>
      <c r="Q741" s="357" t="s">
        <v>4366</v>
      </c>
      <c r="R741" s="406" t="s">
        <v>316</v>
      </c>
      <c r="S741" s="371">
        <f t="shared" si="233"/>
        <v>5358.5</v>
      </c>
      <c r="T741" s="371">
        <v>5358.5</v>
      </c>
      <c r="U741" s="371">
        <v>3942.4</v>
      </c>
      <c r="V741" s="368"/>
      <c r="W741" s="371"/>
      <c r="X741" s="371">
        <f t="shared" si="234"/>
        <v>1577.8</v>
      </c>
      <c r="Y741" s="371">
        <v>1577.8</v>
      </c>
      <c r="Z741" s="371">
        <v>279.89999999999998</v>
      </c>
      <c r="AA741" s="371">
        <v>327.60000000000002</v>
      </c>
      <c r="AB741" s="371"/>
      <c r="AC741" s="371">
        <f t="shared" si="235"/>
        <v>6936.3</v>
      </c>
      <c r="AE741" s="357"/>
      <c r="AF741" s="357" t="s">
        <v>4366</v>
      </c>
      <c r="AG741" s="406" t="s">
        <v>316</v>
      </c>
      <c r="AH741" s="371">
        <f t="shared" si="236"/>
        <v>6936.3</v>
      </c>
      <c r="AI741" s="368">
        <f t="shared" si="237"/>
        <v>5358.5</v>
      </c>
      <c r="AJ741" s="368">
        <f t="shared" si="238"/>
        <v>1577.8</v>
      </c>
      <c r="AK741" s="368">
        <f t="shared" si="239"/>
        <v>12738.6</v>
      </c>
      <c r="AL741" s="368">
        <f t="shared" si="240"/>
        <v>6792.1</v>
      </c>
      <c r="AM741" s="371">
        <f t="shared" si="241"/>
        <v>5946.5</v>
      </c>
      <c r="AN741" s="368">
        <f t="shared" si="242"/>
        <v>5802.3</v>
      </c>
      <c r="AO741" s="368">
        <f t="shared" si="242"/>
        <v>1433.6000000000004</v>
      </c>
      <c r="AP741" s="368">
        <f t="shared" si="242"/>
        <v>4368.7</v>
      </c>
      <c r="AQ741" s="360">
        <f t="shared" si="243"/>
        <v>111.4</v>
      </c>
      <c r="AR741" s="372">
        <f t="shared" si="229"/>
        <v>6903.5</v>
      </c>
    </row>
    <row r="742" spans="1:44" s="360" customFormat="1" ht="31.5" x14ac:dyDescent="0.2">
      <c r="A742" s="357"/>
      <c r="B742" s="357" t="s">
        <v>4366</v>
      </c>
      <c r="C742" s="406" t="s">
        <v>317</v>
      </c>
      <c r="D742" s="362">
        <f t="shared" si="230"/>
        <v>7130.4</v>
      </c>
      <c r="E742" s="407">
        <v>7130.4</v>
      </c>
      <c r="F742" s="367">
        <v>5844.9</v>
      </c>
      <c r="G742" s="367"/>
      <c r="H742" s="371"/>
      <c r="I742" s="362">
        <f t="shared" si="231"/>
        <v>3521.7</v>
      </c>
      <c r="J742" s="408">
        <v>3397.7</v>
      </c>
      <c r="K742" s="409">
        <v>1250.5</v>
      </c>
      <c r="L742" s="409">
        <v>707.1</v>
      </c>
      <c r="M742" s="409">
        <v>124</v>
      </c>
      <c r="N742" s="362">
        <f t="shared" si="232"/>
        <v>10652.099999999999</v>
      </c>
      <c r="P742" s="357"/>
      <c r="Q742" s="357" t="s">
        <v>4366</v>
      </c>
      <c r="R742" s="406" t="s">
        <v>317</v>
      </c>
      <c r="S742" s="371">
        <f t="shared" si="233"/>
        <v>6544.5999999999995</v>
      </c>
      <c r="T742" s="371">
        <v>6544.5999999999995</v>
      </c>
      <c r="U742" s="371">
        <v>4815.0999999999995</v>
      </c>
      <c r="V742" s="368"/>
      <c r="W742" s="371"/>
      <c r="X742" s="371">
        <f t="shared" si="234"/>
        <v>2528</v>
      </c>
      <c r="Y742" s="371">
        <v>2528</v>
      </c>
      <c r="Z742" s="371">
        <v>341.9</v>
      </c>
      <c r="AA742" s="371">
        <v>685.5</v>
      </c>
      <c r="AB742" s="371"/>
      <c r="AC742" s="371">
        <f t="shared" si="235"/>
        <v>9072.5999999999985</v>
      </c>
      <c r="AE742" s="357"/>
      <c r="AF742" s="357" t="s">
        <v>4366</v>
      </c>
      <c r="AG742" s="406" t="s">
        <v>317</v>
      </c>
      <c r="AH742" s="371">
        <f t="shared" si="236"/>
        <v>9072.5999999999985</v>
      </c>
      <c r="AI742" s="368">
        <f t="shared" si="237"/>
        <v>6544.5999999999995</v>
      </c>
      <c r="AJ742" s="368">
        <f t="shared" si="238"/>
        <v>2528</v>
      </c>
      <c r="AK742" s="368">
        <f t="shared" si="239"/>
        <v>10652.099999999999</v>
      </c>
      <c r="AL742" s="368">
        <f t="shared" si="240"/>
        <v>7130.4</v>
      </c>
      <c r="AM742" s="371">
        <f t="shared" si="241"/>
        <v>3521.7</v>
      </c>
      <c r="AN742" s="368">
        <f t="shared" si="242"/>
        <v>1579.5</v>
      </c>
      <c r="AO742" s="368">
        <f t="shared" si="242"/>
        <v>585.80000000000018</v>
      </c>
      <c r="AP742" s="368">
        <f t="shared" si="242"/>
        <v>993.69999999999982</v>
      </c>
      <c r="AQ742" s="360">
        <f t="shared" si="243"/>
        <v>116.9</v>
      </c>
      <c r="AR742" s="372">
        <f t="shared" si="229"/>
        <v>7247.2999999999993</v>
      </c>
    </row>
    <row r="743" spans="1:44" s="360" customFormat="1" ht="31.5" x14ac:dyDescent="0.2">
      <c r="A743" s="357"/>
      <c r="B743" s="357" t="s">
        <v>4366</v>
      </c>
      <c r="C743" s="406" t="s">
        <v>318</v>
      </c>
      <c r="D743" s="362">
        <f t="shared" si="230"/>
        <v>6388.7</v>
      </c>
      <c r="E743" s="407">
        <v>6388.7</v>
      </c>
      <c r="F743" s="367">
        <v>5236.8</v>
      </c>
      <c r="G743" s="367"/>
      <c r="H743" s="371"/>
      <c r="I743" s="362">
        <f t="shared" si="231"/>
        <v>2287.9</v>
      </c>
      <c r="J743" s="408">
        <v>2189.8000000000002</v>
      </c>
      <c r="K743" s="409">
        <v>1120.4000000000001</v>
      </c>
      <c r="L743" s="409">
        <v>56.8</v>
      </c>
      <c r="M743" s="409">
        <v>98.1</v>
      </c>
      <c r="N743" s="362">
        <f t="shared" si="232"/>
        <v>8676.6</v>
      </c>
      <c r="P743" s="357"/>
      <c r="Q743" s="357" t="s">
        <v>4366</v>
      </c>
      <c r="R743" s="406" t="s">
        <v>318</v>
      </c>
      <c r="S743" s="371">
        <f t="shared" si="233"/>
        <v>5804.7000000000007</v>
      </c>
      <c r="T743" s="371">
        <v>5804.7000000000007</v>
      </c>
      <c r="U743" s="371">
        <v>4270.7000000000007</v>
      </c>
      <c r="V743" s="368"/>
      <c r="W743" s="371"/>
      <c r="X743" s="371">
        <f t="shared" si="234"/>
        <v>1136.5999999999999</v>
      </c>
      <c r="Y743" s="371">
        <v>1136.5999999999999</v>
      </c>
      <c r="Z743" s="371">
        <v>303.2</v>
      </c>
      <c r="AA743" s="371">
        <v>152.19999999999999</v>
      </c>
      <c r="AB743" s="371"/>
      <c r="AC743" s="371">
        <f t="shared" si="235"/>
        <v>6941.3000000000011</v>
      </c>
      <c r="AE743" s="357"/>
      <c r="AF743" s="357" t="s">
        <v>4366</v>
      </c>
      <c r="AG743" s="406" t="s">
        <v>318</v>
      </c>
      <c r="AH743" s="371">
        <f t="shared" si="236"/>
        <v>6941.3000000000011</v>
      </c>
      <c r="AI743" s="368">
        <f t="shared" si="237"/>
        <v>5804.7000000000007</v>
      </c>
      <c r="AJ743" s="368">
        <f t="shared" si="238"/>
        <v>1136.5999999999999</v>
      </c>
      <c r="AK743" s="368">
        <f t="shared" si="239"/>
        <v>8676.6</v>
      </c>
      <c r="AL743" s="368">
        <f t="shared" si="240"/>
        <v>6388.7</v>
      </c>
      <c r="AM743" s="371">
        <f t="shared" si="241"/>
        <v>2287.9</v>
      </c>
      <c r="AN743" s="368">
        <f t="shared" si="242"/>
        <v>1735.2999999999993</v>
      </c>
      <c r="AO743" s="368">
        <f t="shared" si="242"/>
        <v>583.99999999999909</v>
      </c>
      <c r="AP743" s="368">
        <f t="shared" si="242"/>
        <v>1151.3000000000002</v>
      </c>
      <c r="AQ743" s="360">
        <f t="shared" si="243"/>
        <v>104.7</v>
      </c>
      <c r="AR743" s="372">
        <f t="shared" si="229"/>
        <v>6493.4</v>
      </c>
    </row>
    <row r="744" spans="1:44" s="360" customFormat="1" ht="31.5" x14ac:dyDescent="0.2">
      <c r="A744" s="357"/>
      <c r="B744" s="357" t="s">
        <v>4366</v>
      </c>
      <c r="C744" s="406" t="s">
        <v>319</v>
      </c>
      <c r="D744" s="362">
        <f t="shared" si="230"/>
        <v>16031.1</v>
      </c>
      <c r="E744" s="407">
        <v>16031.1</v>
      </c>
      <c r="F744" s="367">
        <v>13140.7</v>
      </c>
      <c r="G744" s="367"/>
      <c r="H744" s="371"/>
      <c r="I744" s="362">
        <f t="shared" si="231"/>
        <v>8482.0999999999985</v>
      </c>
      <c r="J744" s="408">
        <v>8138.9999999999991</v>
      </c>
      <c r="K744" s="409">
        <v>2811.4</v>
      </c>
      <c r="L744" s="409">
        <v>1552.7</v>
      </c>
      <c r="M744" s="409">
        <v>343.1</v>
      </c>
      <c r="N744" s="362">
        <f t="shared" si="232"/>
        <v>24513.199999999997</v>
      </c>
      <c r="P744" s="357"/>
      <c r="Q744" s="357" t="s">
        <v>4366</v>
      </c>
      <c r="R744" s="406" t="s">
        <v>319</v>
      </c>
      <c r="S744" s="371">
        <f t="shared" si="233"/>
        <v>14900.9</v>
      </c>
      <c r="T744" s="371">
        <v>14900.9</v>
      </c>
      <c r="U744" s="371">
        <v>10963.1</v>
      </c>
      <c r="V744" s="368"/>
      <c r="W744" s="371"/>
      <c r="X744" s="371">
        <f t="shared" si="234"/>
        <v>5017</v>
      </c>
      <c r="Y744" s="371">
        <v>5017</v>
      </c>
      <c r="Z744" s="371">
        <v>778.4</v>
      </c>
      <c r="AA744" s="371">
        <v>1098.5999999999999</v>
      </c>
      <c r="AB744" s="371"/>
      <c r="AC744" s="371">
        <f t="shared" si="235"/>
        <v>19917.900000000001</v>
      </c>
      <c r="AE744" s="357"/>
      <c r="AF744" s="357" t="s">
        <v>4366</v>
      </c>
      <c r="AG744" s="406" t="s">
        <v>319</v>
      </c>
      <c r="AH744" s="371">
        <f t="shared" si="236"/>
        <v>19917.900000000001</v>
      </c>
      <c r="AI744" s="368">
        <f t="shared" si="237"/>
        <v>14900.9</v>
      </c>
      <c r="AJ744" s="368">
        <f t="shared" si="238"/>
        <v>5017</v>
      </c>
      <c r="AK744" s="368">
        <f t="shared" si="239"/>
        <v>24513.199999999997</v>
      </c>
      <c r="AL744" s="368">
        <f t="shared" si="240"/>
        <v>16031.1</v>
      </c>
      <c r="AM744" s="371">
        <f t="shared" si="241"/>
        <v>8482.0999999999985</v>
      </c>
      <c r="AN744" s="368">
        <f t="shared" si="242"/>
        <v>4595.2999999999956</v>
      </c>
      <c r="AO744" s="368">
        <f t="shared" si="242"/>
        <v>1130.2000000000007</v>
      </c>
      <c r="AP744" s="368">
        <f t="shared" si="242"/>
        <v>3465.0999999999985</v>
      </c>
      <c r="AQ744" s="360">
        <f t="shared" si="243"/>
        <v>262.8</v>
      </c>
      <c r="AR744" s="372">
        <f t="shared" si="229"/>
        <v>16293.9</v>
      </c>
    </row>
    <row r="745" spans="1:44" s="360" customFormat="1" ht="31.5" x14ac:dyDescent="0.2">
      <c r="A745" s="357"/>
      <c r="B745" s="357" t="s">
        <v>4366</v>
      </c>
      <c r="C745" s="406" t="s">
        <v>320</v>
      </c>
      <c r="D745" s="362">
        <f t="shared" si="230"/>
        <v>6646</v>
      </c>
      <c r="E745" s="407">
        <v>6646</v>
      </c>
      <c r="F745" s="367">
        <v>5447.8</v>
      </c>
      <c r="G745" s="367"/>
      <c r="H745" s="371"/>
      <c r="I745" s="362">
        <f t="shared" si="231"/>
        <v>4389.6000000000004</v>
      </c>
      <c r="J745" s="408">
        <v>4377.6000000000004</v>
      </c>
      <c r="K745" s="409">
        <v>1165.5</v>
      </c>
      <c r="L745" s="409">
        <v>367.7</v>
      </c>
      <c r="M745" s="409">
        <v>12</v>
      </c>
      <c r="N745" s="362">
        <f t="shared" si="232"/>
        <v>11035.6</v>
      </c>
      <c r="P745" s="357"/>
      <c r="Q745" s="357" t="s">
        <v>4366</v>
      </c>
      <c r="R745" s="406" t="s">
        <v>320</v>
      </c>
      <c r="S745" s="371">
        <f t="shared" si="233"/>
        <v>5635.8</v>
      </c>
      <c r="T745" s="371">
        <v>5635.8</v>
      </c>
      <c r="U745" s="371">
        <v>4146.5</v>
      </c>
      <c r="V745" s="368"/>
      <c r="W745" s="371"/>
      <c r="X745" s="371">
        <f t="shared" si="234"/>
        <v>3222.6</v>
      </c>
      <c r="Y745" s="371">
        <v>3222.6</v>
      </c>
      <c r="Z745" s="371">
        <v>294.39999999999998</v>
      </c>
      <c r="AA745" s="371">
        <v>229.5</v>
      </c>
      <c r="AB745" s="371"/>
      <c r="AC745" s="371">
        <f t="shared" si="235"/>
        <v>8858.4</v>
      </c>
      <c r="AE745" s="357"/>
      <c r="AF745" s="357" t="s">
        <v>4366</v>
      </c>
      <c r="AG745" s="406" t="s">
        <v>320</v>
      </c>
      <c r="AH745" s="371">
        <f t="shared" si="236"/>
        <v>8858.4</v>
      </c>
      <c r="AI745" s="368">
        <f t="shared" si="237"/>
        <v>5635.8</v>
      </c>
      <c r="AJ745" s="368">
        <f t="shared" si="238"/>
        <v>3222.6</v>
      </c>
      <c r="AK745" s="368">
        <f t="shared" si="239"/>
        <v>11035.6</v>
      </c>
      <c r="AL745" s="368">
        <f t="shared" si="240"/>
        <v>6646</v>
      </c>
      <c r="AM745" s="371">
        <f t="shared" si="241"/>
        <v>4389.6000000000004</v>
      </c>
      <c r="AN745" s="368">
        <f t="shared" si="242"/>
        <v>2177.2000000000007</v>
      </c>
      <c r="AO745" s="368">
        <f t="shared" si="242"/>
        <v>1010.1999999999998</v>
      </c>
      <c r="AP745" s="368">
        <f t="shared" si="242"/>
        <v>1167.0000000000005</v>
      </c>
      <c r="AQ745" s="360">
        <f t="shared" si="243"/>
        <v>109</v>
      </c>
      <c r="AR745" s="372">
        <f t="shared" si="229"/>
        <v>6755</v>
      </c>
    </row>
    <row r="746" spans="1:44" s="360" customFormat="1" ht="31.5" x14ac:dyDescent="0.2">
      <c r="A746" s="357"/>
      <c r="B746" s="357" t="s">
        <v>4366</v>
      </c>
      <c r="C746" s="406" t="s">
        <v>321</v>
      </c>
      <c r="D746" s="362">
        <f t="shared" si="230"/>
        <v>7724.7</v>
      </c>
      <c r="E746" s="407">
        <v>7724.7</v>
      </c>
      <c r="F746" s="367">
        <v>6331.9</v>
      </c>
      <c r="G746" s="367"/>
      <c r="H746" s="371"/>
      <c r="I746" s="362">
        <f t="shared" si="231"/>
        <v>4929.2999999999993</v>
      </c>
      <c r="J746" s="408">
        <v>3509.8999999999996</v>
      </c>
      <c r="K746" s="409">
        <v>1354.7</v>
      </c>
      <c r="L746" s="409">
        <v>388.7</v>
      </c>
      <c r="M746" s="409">
        <v>1419.4</v>
      </c>
      <c r="N746" s="362">
        <f t="shared" si="232"/>
        <v>12654</v>
      </c>
      <c r="P746" s="357"/>
      <c r="Q746" s="357" t="s">
        <v>4366</v>
      </c>
      <c r="R746" s="406" t="s">
        <v>321</v>
      </c>
      <c r="S746" s="371">
        <f t="shared" si="233"/>
        <v>7110.5</v>
      </c>
      <c r="T746" s="371">
        <v>7110.5</v>
      </c>
      <c r="U746" s="371">
        <v>5231.3999999999996</v>
      </c>
      <c r="V746" s="368"/>
      <c r="W746" s="371"/>
      <c r="X746" s="371">
        <f t="shared" si="234"/>
        <v>2569.7000000000003</v>
      </c>
      <c r="Y746" s="371">
        <v>2569.7000000000003</v>
      </c>
      <c r="Z746" s="371">
        <v>371.4</v>
      </c>
      <c r="AA746" s="371">
        <v>218.4</v>
      </c>
      <c r="AB746" s="371"/>
      <c r="AC746" s="371">
        <f t="shared" si="235"/>
        <v>9680.2000000000007</v>
      </c>
      <c r="AE746" s="357"/>
      <c r="AF746" s="357" t="s">
        <v>4366</v>
      </c>
      <c r="AG746" s="406" t="s">
        <v>321</v>
      </c>
      <c r="AH746" s="371">
        <f t="shared" si="236"/>
        <v>9680.2000000000007</v>
      </c>
      <c r="AI746" s="368">
        <f t="shared" si="237"/>
        <v>7110.5</v>
      </c>
      <c r="AJ746" s="368">
        <f t="shared" si="238"/>
        <v>2569.7000000000003</v>
      </c>
      <c r="AK746" s="368">
        <f t="shared" si="239"/>
        <v>12654</v>
      </c>
      <c r="AL746" s="368">
        <f t="shared" si="240"/>
        <v>7724.7</v>
      </c>
      <c r="AM746" s="371">
        <f t="shared" si="241"/>
        <v>4929.2999999999993</v>
      </c>
      <c r="AN746" s="368">
        <f t="shared" si="242"/>
        <v>2973.7999999999993</v>
      </c>
      <c r="AO746" s="368">
        <f t="shared" si="242"/>
        <v>614.19999999999982</v>
      </c>
      <c r="AP746" s="368">
        <f t="shared" si="242"/>
        <v>2359.599999999999</v>
      </c>
      <c r="AQ746" s="360">
        <f t="shared" si="243"/>
        <v>126.6</v>
      </c>
      <c r="AR746" s="372">
        <f t="shared" si="229"/>
        <v>7851.3</v>
      </c>
    </row>
    <row r="747" spans="1:44" s="360" customFormat="1" ht="31.5" x14ac:dyDescent="0.2">
      <c r="A747" s="357"/>
      <c r="B747" s="357" t="s">
        <v>4366</v>
      </c>
      <c r="C747" s="406" t="s">
        <v>322</v>
      </c>
      <c r="D747" s="362">
        <f t="shared" si="230"/>
        <v>7705.7</v>
      </c>
      <c r="E747" s="407">
        <v>7705.7</v>
      </c>
      <c r="F747" s="367">
        <v>6316.4</v>
      </c>
      <c r="G747" s="367"/>
      <c r="H747" s="371"/>
      <c r="I747" s="362">
        <f t="shared" si="231"/>
        <v>3291.8</v>
      </c>
      <c r="J747" s="408">
        <v>3169.8</v>
      </c>
      <c r="K747" s="409">
        <v>1351.3</v>
      </c>
      <c r="L747" s="409">
        <v>609.20000000000005</v>
      </c>
      <c r="M747" s="409">
        <v>122</v>
      </c>
      <c r="N747" s="362">
        <f t="shared" si="232"/>
        <v>10997.5</v>
      </c>
      <c r="P747" s="357"/>
      <c r="Q747" s="357" t="s">
        <v>4366</v>
      </c>
      <c r="R747" s="406" t="s">
        <v>322</v>
      </c>
      <c r="S747" s="371">
        <f t="shared" si="233"/>
        <v>6983.7999999999993</v>
      </c>
      <c r="T747" s="371">
        <v>6983.7999999999993</v>
      </c>
      <c r="U747" s="371">
        <v>5138.3</v>
      </c>
      <c r="V747" s="368"/>
      <c r="W747" s="371"/>
      <c r="X747" s="371">
        <f t="shared" si="234"/>
        <v>2147.5</v>
      </c>
      <c r="Y747" s="371">
        <v>2147.5</v>
      </c>
      <c r="Z747" s="371">
        <v>364.8</v>
      </c>
      <c r="AA747" s="371">
        <v>282.3</v>
      </c>
      <c r="AB747" s="371"/>
      <c r="AC747" s="371">
        <f t="shared" si="235"/>
        <v>9131.2999999999993</v>
      </c>
      <c r="AE747" s="357"/>
      <c r="AF747" s="357" t="s">
        <v>4366</v>
      </c>
      <c r="AG747" s="406" t="s">
        <v>322</v>
      </c>
      <c r="AH747" s="371">
        <f t="shared" si="236"/>
        <v>9131.2999999999993</v>
      </c>
      <c r="AI747" s="368">
        <f t="shared" si="237"/>
        <v>6983.7999999999993</v>
      </c>
      <c r="AJ747" s="368">
        <f t="shared" si="238"/>
        <v>2147.5</v>
      </c>
      <c r="AK747" s="368">
        <f t="shared" si="239"/>
        <v>10997.5</v>
      </c>
      <c r="AL747" s="368">
        <f t="shared" si="240"/>
        <v>7705.7</v>
      </c>
      <c r="AM747" s="371">
        <f t="shared" si="241"/>
        <v>3291.8</v>
      </c>
      <c r="AN747" s="368">
        <f t="shared" si="242"/>
        <v>1866.2000000000007</v>
      </c>
      <c r="AO747" s="368">
        <f t="shared" si="242"/>
        <v>721.90000000000055</v>
      </c>
      <c r="AP747" s="368">
        <f t="shared" si="242"/>
        <v>1144.3000000000002</v>
      </c>
      <c r="AQ747" s="360">
        <f t="shared" si="243"/>
        <v>126.3</v>
      </c>
      <c r="AR747" s="372">
        <f t="shared" si="229"/>
        <v>7832</v>
      </c>
    </row>
    <row r="748" spans="1:44" s="360" customFormat="1" ht="31.5" x14ac:dyDescent="0.2">
      <c r="A748" s="357"/>
      <c r="B748" s="357" t="s">
        <v>4366</v>
      </c>
      <c r="C748" s="406" t="s">
        <v>323</v>
      </c>
      <c r="D748" s="362">
        <f t="shared" si="230"/>
        <v>4924.3</v>
      </c>
      <c r="E748" s="407">
        <v>4924.3</v>
      </c>
      <c r="F748" s="367">
        <v>4036.3</v>
      </c>
      <c r="G748" s="367"/>
      <c r="H748" s="371"/>
      <c r="I748" s="362">
        <f t="shared" si="231"/>
        <v>2181</v>
      </c>
      <c r="J748" s="408">
        <v>2090</v>
      </c>
      <c r="K748" s="409">
        <v>863.4</v>
      </c>
      <c r="L748" s="409">
        <v>203</v>
      </c>
      <c r="M748" s="409">
        <v>91</v>
      </c>
      <c r="N748" s="362">
        <f t="shared" si="232"/>
        <v>7105.3</v>
      </c>
      <c r="P748" s="357"/>
      <c r="Q748" s="357" t="s">
        <v>4366</v>
      </c>
      <c r="R748" s="406" t="s">
        <v>323</v>
      </c>
      <c r="S748" s="371">
        <f t="shared" si="233"/>
        <v>4571.2000000000007</v>
      </c>
      <c r="T748" s="371">
        <v>4571.2000000000007</v>
      </c>
      <c r="U748" s="371">
        <v>3362.9999999999995</v>
      </c>
      <c r="V748" s="368"/>
      <c r="W748" s="371"/>
      <c r="X748" s="371">
        <f t="shared" si="234"/>
        <v>1125.4000000000001</v>
      </c>
      <c r="Y748" s="371">
        <v>1125.4000000000001</v>
      </c>
      <c r="Z748" s="371">
        <v>238.8</v>
      </c>
      <c r="AA748" s="371">
        <v>203.6</v>
      </c>
      <c r="AB748" s="371"/>
      <c r="AC748" s="371">
        <f t="shared" si="235"/>
        <v>5696.6</v>
      </c>
      <c r="AE748" s="357"/>
      <c r="AF748" s="357" t="s">
        <v>4366</v>
      </c>
      <c r="AG748" s="406" t="s">
        <v>323</v>
      </c>
      <c r="AH748" s="371">
        <f t="shared" si="236"/>
        <v>5696.6</v>
      </c>
      <c r="AI748" s="368">
        <f t="shared" si="237"/>
        <v>4571.2000000000007</v>
      </c>
      <c r="AJ748" s="368">
        <f t="shared" si="238"/>
        <v>1125.4000000000001</v>
      </c>
      <c r="AK748" s="368">
        <f t="shared" si="239"/>
        <v>7105.3</v>
      </c>
      <c r="AL748" s="368">
        <f t="shared" si="240"/>
        <v>4924.3</v>
      </c>
      <c r="AM748" s="371">
        <f t="shared" si="241"/>
        <v>2181</v>
      </c>
      <c r="AN748" s="368">
        <f t="shared" si="242"/>
        <v>1408.6999999999998</v>
      </c>
      <c r="AO748" s="368">
        <f t="shared" si="242"/>
        <v>353.09999999999945</v>
      </c>
      <c r="AP748" s="368">
        <f t="shared" si="242"/>
        <v>1055.5999999999999</v>
      </c>
      <c r="AQ748" s="360">
        <f t="shared" si="243"/>
        <v>80.7</v>
      </c>
      <c r="AR748" s="372">
        <f t="shared" si="229"/>
        <v>5005</v>
      </c>
    </row>
    <row r="749" spans="1:44" s="360" customFormat="1" ht="31.5" x14ac:dyDescent="0.2">
      <c r="A749" s="357"/>
      <c r="B749" s="357" t="s">
        <v>4366</v>
      </c>
      <c r="C749" s="406" t="s">
        <v>324</v>
      </c>
      <c r="D749" s="362">
        <f t="shared" si="230"/>
        <v>7312.7</v>
      </c>
      <c r="E749" s="407">
        <v>7312.7</v>
      </c>
      <c r="F749" s="367">
        <v>5994.2</v>
      </c>
      <c r="G749" s="367"/>
      <c r="H749" s="368"/>
      <c r="I749" s="362">
        <f t="shared" si="231"/>
        <v>2999.3</v>
      </c>
      <c r="J749" s="408">
        <v>2875.3</v>
      </c>
      <c r="K749" s="409">
        <v>1282.4000000000001</v>
      </c>
      <c r="L749" s="409">
        <v>293.60000000000002</v>
      </c>
      <c r="M749" s="409">
        <v>124</v>
      </c>
      <c r="N749" s="362">
        <f t="shared" si="232"/>
        <v>10312</v>
      </c>
      <c r="P749" s="357"/>
      <c r="Q749" s="357" t="s">
        <v>4366</v>
      </c>
      <c r="R749" s="406" t="s">
        <v>324</v>
      </c>
      <c r="S749" s="371">
        <f t="shared" si="233"/>
        <v>6371.6</v>
      </c>
      <c r="T749" s="371">
        <v>6371.6</v>
      </c>
      <c r="U749" s="371">
        <v>4687.7999999999993</v>
      </c>
      <c r="V749" s="368"/>
      <c r="W749" s="368"/>
      <c r="X749" s="371">
        <f t="shared" si="234"/>
        <v>1560.5</v>
      </c>
      <c r="Y749" s="371">
        <v>1560.5</v>
      </c>
      <c r="Z749" s="371">
        <v>332.8</v>
      </c>
      <c r="AA749" s="371">
        <v>227.5</v>
      </c>
      <c r="AB749" s="371"/>
      <c r="AC749" s="371">
        <f t="shared" si="235"/>
        <v>7932.1</v>
      </c>
      <c r="AE749" s="357"/>
      <c r="AF749" s="357" t="s">
        <v>4366</v>
      </c>
      <c r="AG749" s="406" t="s">
        <v>324</v>
      </c>
      <c r="AH749" s="371">
        <f t="shared" si="236"/>
        <v>7932.1</v>
      </c>
      <c r="AI749" s="368">
        <f t="shared" si="237"/>
        <v>6371.6</v>
      </c>
      <c r="AJ749" s="368">
        <f t="shared" si="238"/>
        <v>1560.5</v>
      </c>
      <c r="AK749" s="368">
        <f t="shared" si="239"/>
        <v>10312</v>
      </c>
      <c r="AL749" s="368">
        <f t="shared" si="240"/>
        <v>7312.7</v>
      </c>
      <c r="AM749" s="371">
        <f t="shared" si="241"/>
        <v>2999.3</v>
      </c>
      <c r="AN749" s="368">
        <f t="shared" si="242"/>
        <v>2379.8999999999996</v>
      </c>
      <c r="AO749" s="368">
        <f t="shared" si="242"/>
        <v>941.09999999999945</v>
      </c>
      <c r="AP749" s="368">
        <f t="shared" si="242"/>
        <v>1438.8000000000002</v>
      </c>
      <c r="AQ749" s="360">
        <f t="shared" si="243"/>
        <v>119.9</v>
      </c>
      <c r="AR749" s="372">
        <f t="shared" si="229"/>
        <v>7432.5999999999995</v>
      </c>
    </row>
    <row r="750" spans="1:44" s="360" customFormat="1" ht="31.5" x14ac:dyDescent="0.2">
      <c r="A750" s="357"/>
      <c r="B750" s="357" t="s">
        <v>4366</v>
      </c>
      <c r="C750" s="406" t="s">
        <v>325</v>
      </c>
      <c r="D750" s="362">
        <f t="shared" si="230"/>
        <v>18692.099999999999</v>
      </c>
      <c r="E750" s="407">
        <v>18692.099999999999</v>
      </c>
      <c r="F750" s="367">
        <v>15321.9</v>
      </c>
      <c r="G750" s="367"/>
      <c r="H750" s="368"/>
      <c r="I750" s="362">
        <f t="shared" si="231"/>
        <v>8962.0000000000018</v>
      </c>
      <c r="J750" s="408">
        <v>8742.9000000000015</v>
      </c>
      <c r="K750" s="409">
        <v>3278.1</v>
      </c>
      <c r="L750" s="409">
        <v>1080.0999999999999</v>
      </c>
      <c r="M750" s="409">
        <v>219.1</v>
      </c>
      <c r="N750" s="362">
        <f t="shared" si="232"/>
        <v>27654.1</v>
      </c>
      <c r="P750" s="357"/>
      <c r="Q750" s="357" t="s">
        <v>4366</v>
      </c>
      <c r="R750" s="406" t="s">
        <v>325</v>
      </c>
      <c r="S750" s="371">
        <f t="shared" si="233"/>
        <v>25150.3</v>
      </c>
      <c r="T750" s="371">
        <f>23650.3+1500</f>
        <v>25150.3</v>
      </c>
      <c r="U750" s="371">
        <f>16312.2+1000</f>
        <v>17312.2</v>
      </c>
      <c r="V750" s="368"/>
      <c r="W750" s="368"/>
      <c r="X750" s="371">
        <f t="shared" si="234"/>
        <v>4623.8999999999996</v>
      </c>
      <c r="Y750" s="371">
        <v>4623.8999999999996</v>
      </c>
      <c r="Z750" s="371">
        <v>1158.2</v>
      </c>
      <c r="AA750" s="371">
        <v>591.9</v>
      </c>
      <c r="AB750" s="371"/>
      <c r="AC750" s="371">
        <f t="shared" si="235"/>
        <v>29774.199999999997</v>
      </c>
      <c r="AE750" s="357"/>
      <c r="AF750" s="357" t="s">
        <v>4366</v>
      </c>
      <c r="AG750" s="406" t="s">
        <v>325</v>
      </c>
      <c r="AH750" s="371">
        <f t="shared" si="236"/>
        <v>29774.199999999997</v>
      </c>
      <c r="AI750" s="368">
        <f t="shared" si="237"/>
        <v>25150.3</v>
      </c>
      <c r="AJ750" s="368">
        <f t="shared" si="238"/>
        <v>4623.8999999999996</v>
      </c>
      <c r="AK750" s="368">
        <f t="shared" si="239"/>
        <v>27654.1</v>
      </c>
      <c r="AL750" s="368">
        <f t="shared" si="240"/>
        <v>18692.099999999999</v>
      </c>
      <c r="AM750" s="371">
        <f t="shared" si="241"/>
        <v>8962.0000000000018</v>
      </c>
      <c r="AN750" s="368">
        <f t="shared" si="242"/>
        <v>-2120.0999999999985</v>
      </c>
      <c r="AO750" s="368">
        <f t="shared" si="242"/>
        <v>-6458.2000000000007</v>
      </c>
      <c r="AP750" s="368">
        <f t="shared" si="242"/>
        <v>4338.1000000000022</v>
      </c>
      <c r="AQ750" s="360">
        <f t="shared" si="243"/>
        <v>306.39999999999998</v>
      </c>
      <c r="AR750" s="372">
        <f t="shared" si="229"/>
        <v>18998.5</v>
      </c>
    </row>
    <row r="751" spans="1:44" s="360" customFormat="1" ht="15.75" x14ac:dyDescent="0.25">
      <c r="A751" s="413"/>
      <c r="B751" s="413"/>
      <c r="C751" s="414"/>
      <c r="D751" s="363"/>
      <c r="E751" s="415"/>
      <c r="F751" s="415"/>
      <c r="G751" s="416"/>
      <c r="H751" s="416"/>
      <c r="I751" s="363"/>
      <c r="J751" s="415"/>
      <c r="K751" s="415"/>
      <c r="L751" s="415"/>
      <c r="M751" s="415"/>
      <c r="N751" s="363"/>
      <c r="P751" s="413"/>
      <c r="Q751" s="413"/>
      <c r="R751" s="414"/>
      <c r="S751" s="415"/>
      <c r="T751" s="415"/>
      <c r="U751" s="415"/>
      <c r="V751" s="416"/>
      <c r="W751" s="416"/>
      <c r="X751" s="415"/>
      <c r="Y751" s="415"/>
      <c r="Z751" s="415"/>
      <c r="AA751" s="415"/>
      <c r="AB751" s="415"/>
      <c r="AC751" s="415"/>
      <c r="AE751" s="413"/>
      <c r="AF751" s="413"/>
      <c r="AG751" s="414"/>
      <c r="AH751" s="417"/>
      <c r="AI751" s="417"/>
      <c r="AJ751" s="417"/>
      <c r="AK751" s="417"/>
      <c r="AL751" s="417"/>
      <c r="AM751" s="417"/>
      <c r="AN751" s="417"/>
      <c r="AO751" s="417"/>
      <c r="AP751" s="417"/>
    </row>
    <row r="752" spans="1:44" x14ac:dyDescent="0.25">
      <c r="D752" s="418"/>
      <c r="E752" s="418"/>
      <c r="F752" s="419"/>
      <c r="G752" s="419"/>
      <c r="H752" s="419"/>
      <c r="I752" s="418"/>
      <c r="J752" s="418"/>
      <c r="K752" s="419"/>
      <c r="L752" s="419"/>
      <c r="M752" s="419"/>
      <c r="N752" s="418"/>
      <c r="S752" s="418"/>
      <c r="T752" s="418"/>
      <c r="U752" s="419"/>
      <c r="V752" s="419"/>
      <c r="W752" s="419"/>
      <c r="X752" s="418"/>
      <c r="Y752" s="418"/>
      <c r="Z752" s="419"/>
      <c r="AA752" s="419"/>
      <c r="AB752" s="419"/>
      <c r="AC752" s="418"/>
      <c r="AH752" s="418"/>
      <c r="AI752" s="418"/>
      <c r="AJ752" s="419"/>
      <c r="AK752" s="419"/>
      <c r="AL752" s="419"/>
      <c r="AM752" s="418"/>
      <c r="AN752" s="418"/>
      <c r="AO752" s="419"/>
      <c r="AP752" s="419"/>
    </row>
    <row r="753" spans="4:42" x14ac:dyDescent="0.25">
      <c r="D753" s="418"/>
      <c r="E753" s="418"/>
      <c r="F753" s="419"/>
      <c r="G753" s="419"/>
      <c r="H753" s="419"/>
      <c r="I753" s="418"/>
      <c r="J753" s="418"/>
      <c r="K753" s="419"/>
      <c r="L753" s="419"/>
      <c r="M753" s="419"/>
      <c r="N753" s="418"/>
      <c r="S753" s="418"/>
      <c r="T753" s="418"/>
      <c r="U753" s="419"/>
      <c r="V753" s="419"/>
      <c r="W753" s="419"/>
      <c r="X753" s="418"/>
      <c r="Y753" s="418"/>
      <c r="Z753" s="419"/>
      <c r="AA753" s="419"/>
      <c r="AB753" s="419"/>
      <c r="AC753" s="418"/>
      <c r="AH753" s="418"/>
      <c r="AI753" s="418"/>
      <c r="AJ753" s="419"/>
      <c r="AK753" s="419"/>
      <c r="AL753" s="419"/>
      <c r="AM753" s="418"/>
      <c r="AN753" s="418"/>
      <c r="AO753" s="419"/>
      <c r="AP753" s="419"/>
    </row>
    <row r="754" spans="4:42" x14ac:dyDescent="0.25">
      <c r="D754" s="418"/>
      <c r="E754" s="418"/>
      <c r="F754" s="419"/>
      <c r="G754" s="419"/>
      <c r="H754" s="419"/>
      <c r="I754" s="418"/>
      <c r="J754" s="418"/>
      <c r="K754" s="419"/>
      <c r="L754" s="419"/>
      <c r="M754" s="419"/>
      <c r="N754" s="418"/>
      <c r="S754" s="418"/>
      <c r="T754" s="418"/>
      <c r="U754" s="419"/>
      <c r="V754" s="419"/>
      <c r="W754" s="419"/>
      <c r="X754" s="418"/>
      <c r="Y754" s="418"/>
      <c r="Z754" s="419"/>
      <c r="AA754" s="419"/>
      <c r="AB754" s="419"/>
      <c r="AC754" s="418"/>
      <c r="AH754" s="418"/>
      <c r="AI754" s="418"/>
      <c r="AJ754" s="419"/>
      <c r="AK754" s="419"/>
      <c r="AL754" s="419"/>
      <c r="AM754" s="418"/>
      <c r="AN754" s="418"/>
      <c r="AO754" s="419"/>
      <c r="AP754" s="419"/>
    </row>
    <row r="755" spans="4:42" x14ac:dyDescent="0.25">
      <c r="D755" s="418"/>
      <c r="E755" s="418"/>
      <c r="F755" s="419"/>
      <c r="G755" s="419"/>
      <c r="H755" s="419"/>
      <c r="I755" s="418"/>
      <c r="J755" s="418"/>
      <c r="K755" s="419"/>
      <c r="L755" s="419"/>
      <c r="M755" s="419"/>
      <c r="N755" s="418"/>
      <c r="S755" s="418"/>
      <c r="T755" s="418"/>
      <c r="U755" s="419"/>
      <c r="V755" s="419"/>
      <c r="W755" s="419"/>
      <c r="X755" s="418"/>
      <c r="Y755" s="418"/>
      <c r="Z755" s="419"/>
      <c r="AA755" s="419"/>
      <c r="AB755" s="419"/>
      <c r="AC755" s="418"/>
      <c r="AH755" s="418"/>
      <c r="AI755" s="418"/>
      <c r="AJ755" s="419"/>
      <c r="AK755" s="419"/>
      <c r="AL755" s="419"/>
      <c r="AM755" s="418"/>
      <c r="AN755" s="418"/>
      <c r="AO755" s="419"/>
      <c r="AP755" s="419"/>
    </row>
    <row r="756" spans="4:42" x14ac:dyDescent="0.25">
      <c r="D756" s="418"/>
      <c r="E756" s="418"/>
      <c r="F756" s="419"/>
      <c r="G756" s="419"/>
      <c r="H756" s="419"/>
      <c r="I756" s="418"/>
      <c r="J756" s="418"/>
      <c r="K756" s="419"/>
      <c r="L756" s="419"/>
      <c r="M756" s="419"/>
      <c r="N756" s="418"/>
      <c r="S756" s="418"/>
      <c r="T756" s="418"/>
      <c r="U756" s="419"/>
      <c r="V756" s="419"/>
      <c r="W756" s="419"/>
      <c r="X756" s="418"/>
      <c r="Y756" s="418"/>
      <c r="Z756" s="419"/>
      <c r="AA756" s="419"/>
      <c r="AB756" s="419"/>
      <c r="AC756" s="418"/>
      <c r="AH756" s="418"/>
      <c r="AI756" s="418"/>
      <c r="AJ756" s="419"/>
      <c r="AK756" s="419"/>
      <c r="AL756" s="419"/>
      <c r="AM756" s="418"/>
      <c r="AN756" s="418"/>
      <c r="AO756" s="419"/>
      <c r="AP756" s="419"/>
    </row>
    <row r="757" spans="4:42" x14ac:dyDescent="0.25">
      <c r="D757" s="418"/>
      <c r="E757" s="418"/>
      <c r="F757" s="419"/>
      <c r="G757" s="419"/>
      <c r="H757" s="419"/>
      <c r="I757" s="418"/>
      <c r="J757" s="418"/>
      <c r="K757" s="419"/>
      <c r="L757" s="419"/>
      <c r="M757" s="419"/>
      <c r="N757" s="418"/>
      <c r="S757" s="418"/>
      <c r="T757" s="418"/>
      <c r="U757" s="419"/>
      <c r="V757" s="419"/>
      <c r="W757" s="419"/>
      <c r="X757" s="418"/>
      <c r="Y757" s="418"/>
      <c r="Z757" s="419"/>
      <c r="AA757" s="419"/>
      <c r="AB757" s="419"/>
      <c r="AC757" s="418"/>
      <c r="AH757" s="418"/>
      <c r="AI757" s="418"/>
      <c r="AJ757" s="419"/>
      <c r="AK757" s="419"/>
      <c r="AL757" s="419"/>
      <c r="AM757" s="418"/>
      <c r="AN757" s="418"/>
      <c r="AO757" s="419"/>
      <c r="AP757" s="419"/>
    </row>
    <row r="758" spans="4:42" x14ac:dyDescent="0.25">
      <c r="D758" s="418"/>
      <c r="E758" s="418"/>
      <c r="F758" s="419"/>
      <c r="G758" s="419"/>
      <c r="H758" s="419"/>
      <c r="I758" s="418"/>
      <c r="J758" s="418"/>
      <c r="K758" s="419"/>
      <c r="L758" s="419"/>
      <c r="M758" s="419"/>
      <c r="N758" s="418"/>
      <c r="S758" s="418"/>
      <c r="T758" s="418"/>
      <c r="U758" s="419"/>
      <c r="V758" s="419"/>
      <c r="W758" s="419"/>
      <c r="X758" s="418"/>
      <c r="Y758" s="418"/>
      <c r="Z758" s="419"/>
      <c r="AA758" s="419"/>
      <c r="AB758" s="419"/>
      <c r="AC758" s="418"/>
      <c r="AH758" s="418"/>
      <c r="AI758" s="418"/>
      <c r="AJ758" s="419"/>
      <c r="AK758" s="419"/>
      <c r="AL758" s="419"/>
      <c r="AM758" s="418"/>
      <c r="AN758" s="418"/>
      <c r="AO758" s="419"/>
      <c r="AP758" s="419"/>
    </row>
    <row r="759" spans="4:42" x14ac:dyDescent="0.25">
      <c r="D759" s="418"/>
      <c r="E759" s="418"/>
      <c r="F759" s="419"/>
      <c r="G759" s="419"/>
      <c r="H759" s="419"/>
      <c r="I759" s="418"/>
      <c r="J759" s="418"/>
      <c r="K759" s="419"/>
      <c r="L759" s="419"/>
      <c r="M759" s="419"/>
      <c r="N759" s="418"/>
      <c r="S759" s="418"/>
      <c r="T759" s="418"/>
      <c r="U759" s="419"/>
      <c r="V759" s="419"/>
      <c r="W759" s="419"/>
      <c r="X759" s="418"/>
      <c r="Y759" s="418"/>
      <c r="Z759" s="419"/>
      <c r="AA759" s="419"/>
      <c r="AB759" s="419"/>
      <c r="AC759" s="418"/>
      <c r="AH759" s="418"/>
      <c r="AI759" s="418"/>
      <c r="AJ759" s="419"/>
      <c r="AK759" s="419"/>
      <c r="AL759" s="419"/>
      <c r="AM759" s="418"/>
      <c r="AN759" s="418"/>
      <c r="AO759" s="419"/>
      <c r="AP759" s="419"/>
    </row>
    <row r="760" spans="4:42" x14ac:dyDescent="0.25">
      <c r="D760" s="418"/>
      <c r="E760" s="418"/>
      <c r="F760" s="419"/>
      <c r="G760" s="419"/>
      <c r="H760" s="419"/>
      <c r="I760" s="418"/>
      <c r="J760" s="418"/>
      <c r="K760" s="419"/>
      <c r="L760" s="419"/>
      <c r="M760" s="419"/>
      <c r="N760" s="418"/>
      <c r="S760" s="418"/>
      <c r="T760" s="418"/>
      <c r="U760" s="419"/>
      <c r="V760" s="419"/>
      <c r="W760" s="419"/>
      <c r="X760" s="418"/>
      <c r="Y760" s="418"/>
      <c r="Z760" s="419"/>
      <c r="AA760" s="419"/>
      <c r="AB760" s="419"/>
      <c r="AC760" s="418"/>
      <c r="AH760" s="418"/>
      <c r="AI760" s="418"/>
      <c r="AJ760" s="419"/>
      <c r="AK760" s="419"/>
      <c r="AL760" s="419"/>
      <c r="AM760" s="418"/>
      <c r="AN760" s="418"/>
      <c r="AO760" s="419"/>
      <c r="AP760" s="419"/>
    </row>
    <row r="761" spans="4:42" x14ac:dyDescent="0.25">
      <c r="D761" s="418"/>
      <c r="E761" s="418"/>
      <c r="F761" s="419"/>
      <c r="G761" s="419"/>
      <c r="H761" s="419"/>
      <c r="I761" s="418"/>
      <c r="J761" s="418"/>
      <c r="K761" s="419"/>
      <c r="L761" s="419"/>
      <c r="M761" s="419"/>
      <c r="N761" s="418"/>
      <c r="S761" s="418"/>
      <c r="T761" s="418"/>
      <c r="U761" s="419"/>
      <c r="V761" s="419"/>
      <c r="W761" s="419"/>
      <c r="X761" s="418"/>
      <c r="Y761" s="418"/>
      <c r="Z761" s="419"/>
      <c r="AA761" s="419"/>
      <c r="AB761" s="419"/>
      <c r="AC761" s="418"/>
      <c r="AH761" s="418"/>
      <c r="AI761" s="418"/>
      <c r="AJ761" s="419"/>
      <c r="AK761" s="419"/>
      <c r="AL761" s="419"/>
      <c r="AM761" s="418"/>
      <c r="AN761" s="418"/>
      <c r="AO761" s="419"/>
      <c r="AP761" s="419"/>
    </row>
    <row r="762" spans="4:42" x14ac:dyDescent="0.25">
      <c r="D762" s="418"/>
      <c r="E762" s="418"/>
      <c r="F762" s="419"/>
      <c r="G762" s="419"/>
      <c r="H762" s="419"/>
      <c r="I762" s="418"/>
      <c r="J762" s="418"/>
      <c r="K762" s="419"/>
      <c r="L762" s="419"/>
      <c r="M762" s="419"/>
      <c r="N762" s="418"/>
      <c r="S762" s="418"/>
      <c r="T762" s="418"/>
      <c r="U762" s="419"/>
      <c r="V762" s="419"/>
      <c r="W762" s="419"/>
      <c r="X762" s="418"/>
      <c r="Y762" s="418"/>
      <c r="Z762" s="419"/>
      <c r="AA762" s="419"/>
      <c r="AB762" s="419"/>
      <c r="AC762" s="418"/>
      <c r="AH762" s="418"/>
      <c r="AI762" s="418"/>
      <c r="AJ762" s="419"/>
      <c r="AK762" s="419"/>
      <c r="AL762" s="419"/>
      <c r="AM762" s="418"/>
      <c r="AN762" s="418"/>
      <c r="AO762" s="419"/>
      <c r="AP762" s="419"/>
    </row>
    <row r="763" spans="4:42" x14ac:dyDescent="0.25">
      <c r="D763" s="418"/>
      <c r="E763" s="418"/>
      <c r="F763" s="419"/>
      <c r="G763" s="419"/>
      <c r="H763" s="419"/>
      <c r="I763" s="418"/>
      <c r="J763" s="418"/>
      <c r="K763" s="419"/>
      <c r="L763" s="419"/>
      <c r="M763" s="419"/>
      <c r="N763" s="418"/>
      <c r="S763" s="418"/>
      <c r="T763" s="418"/>
      <c r="U763" s="419"/>
      <c r="V763" s="419"/>
      <c r="W763" s="419"/>
      <c r="X763" s="418"/>
      <c r="Y763" s="418"/>
      <c r="Z763" s="419"/>
      <c r="AA763" s="419"/>
      <c r="AB763" s="419"/>
      <c r="AC763" s="418"/>
      <c r="AH763" s="418"/>
      <c r="AI763" s="418"/>
      <c r="AJ763" s="419"/>
      <c r="AK763" s="419"/>
      <c r="AL763" s="419"/>
      <c r="AM763" s="418"/>
      <c r="AN763" s="418"/>
      <c r="AO763" s="419"/>
      <c r="AP763" s="419"/>
    </row>
    <row r="764" spans="4:42" x14ac:dyDescent="0.25">
      <c r="D764" s="418"/>
      <c r="E764" s="418"/>
      <c r="F764" s="419"/>
      <c r="G764" s="419"/>
      <c r="H764" s="419"/>
      <c r="I764" s="418"/>
      <c r="J764" s="418"/>
      <c r="K764" s="419"/>
      <c r="L764" s="419"/>
      <c r="M764" s="419"/>
      <c r="N764" s="418"/>
      <c r="S764" s="418"/>
      <c r="T764" s="418"/>
      <c r="U764" s="419"/>
      <c r="V764" s="419"/>
      <c r="W764" s="419"/>
      <c r="X764" s="418"/>
      <c r="Y764" s="418"/>
      <c r="Z764" s="419"/>
      <c r="AA764" s="419"/>
      <c r="AB764" s="419"/>
      <c r="AC764" s="418"/>
      <c r="AH764" s="418"/>
      <c r="AI764" s="418"/>
      <c r="AJ764" s="419"/>
      <c r="AK764" s="419"/>
      <c r="AL764" s="419"/>
      <c r="AM764" s="418"/>
      <c r="AN764" s="418"/>
      <c r="AO764" s="419"/>
      <c r="AP764" s="419"/>
    </row>
    <row r="765" spans="4:42" x14ac:dyDescent="0.25">
      <c r="D765" s="418"/>
      <c r="E765" s="418"/>
      <c r="F765" s="419"/>
      <c r="G765" s="419"/>
      <c r="H765" s="419"/>
      <c r="I765" s="418"/>
      <c r="J765" s="418"/>
      <c r="K765" s="419"/>
      <c r="L765" s="419"/>
      <c r="M765" s="419"/>
      <c r="N765" s="418"/>
      <c r="S765" s="418"/>
      <c r="T765" s="418"/>
      <c r="U765" s="419"/>
      <c r="V765" s="419"/>
      <c r="W765" s="419"/>
      <c r="X765" s="418"/>
      <c r="Y765" s="418"/>
      <c r="Z765" s="419"/>
      <c r="AA765" s="419"/>
      <c r="AB765" s="419"/>
      <c r="AC765" s="418"/>
      <c r="AH765" s="418"/>
      <c r="AI765" s="418"/>
      <c r="AJ765" s="419"/>
      <c r="AK765" s="419"/>
      <c r="AL765" s="419"/>
      <c r="AM765" s="418"/>
      <c r="AN765" s="418"/>
      <c r="AO765" s="419"/>
      <c r="AP765" s="419"/>
    </row>
    <row r="766" spans="4:42" x14ac:dyDescent="0.25">
      <c r="D766" s="418"/>
      <c r="E766" s="418"/>
      <c r="F766" s="419"/>
      <c r="G766" s="419"/>
      <c r="H766" s="419"/>
      <c r="I766" s="418"/>
      <c r="J766" s="418"/>
      <c r="K766" s="419"/>
      <c r="L766" s="419"/>
      <c r="M766" s="419"/>
      <c r="N766" s="418"/>
      <c r="S766" s="418"/>
      <c r="T766" s="418"/>
      <c r="U766" s="419"/>
      <c r="V766" s="419"/>
      <c r="W766" s="419"/>
      <c r="X766" s="418"/>
      <c r="Y766" s="418"/>
      <c r="Z766" s="419"/>
      <c r="AA766" s="419"/>
      <c r="AB766" s="419"/>
      <c r="AC766" s="418"/>
      <c r="AH766" s="418"/>
      <c r="AI766" s="418"/>
      <c r="AJ766" s="419"/>
      <c r="AK766" s="419"/>
      <c r="AL766" s="419"/>
      <c r="AM766" s="418"/>
      <c r="AN766" s="418"/>
      <c r="AO766" s="419"/>
      <c r="AP766" s="419"/>
    </row>
    <row r="767" spans="4:42" x14ac:dyDescent="0.25">
      <c r="D767" s="418"/>
      <c r="E767" s="418"/>
      <c r="F767" s="419"/>
      <c r="G767" s="419"/>
      <c r="H767" s="419"/>
      <c r="I767" s="418"/>
      <c r="J767" s="418"/>
      <c r="K767" s="419"/>
      <c r="L767" s="419"/>
      <c r="M767" s="419"/>
      <c r="N767" s="418"/>
      <c r="S767" s="418"/>
      <c r="T767" s="418"/>
      <c r="U767" s="419"/>
      <c r="V767" s="419"/>
      <c r="W767" s="419"/>
      <c r="X767" s="418"/>
      <c r="Y767" s="418"/>
      <c r="Z767" s="419"/>
      <c r="AA767" s="419"/>
      <c r="AB767" s="419"/>
      <c r="AC767" s="418"/>
      <c r="AH767" s="418"/>
      <c r="AI767" s="418"/>
      <c r="AJ767" s="419"/>
      <c r="AK767" s="419"/>
      <c r="AL767" s="419"/>
      <c r="AM767" s="418"/>
      <c r="AN767" s="418"/>
      <c r="AO767" s="419"/>
      <c r="AP767" s="419"/>
    </row>
    <row r="768" spans="4:42" x14ac:dyDescent="0.25">
      <c r="D768" s="418"/>
      <c r="E768" s="418"/>
      <c r="F768" s="419"/>
      <c r="G768" s="419"/>
      <c r="H768" s="419"/>
      <c r="I768" s="418"/>
      <c r="J768" s="418"/>
      <c r="K768" s="419"/>
      <c r="L768" s="419"/>
      <c r="M768" s="419"/>
      <c r="N768" s="418"/>
      <c r="S768" s="418"/>
      <c r="T768" s="418"/>
      <c r="U768" s="419"/>
      <c r="V768" s="419"/>
      <c r="W768" s="419"/>
      <c r="X768" s="418"/>
      <c r="Y768" s="418"/>
      <c r="Z768" s="419"/>
      <c r="AA768" s="419"/>
      <c r="AB768" s="419"/>
      <c r="AC768" s="418"/>
      <c r="AH768" s="418"/>
      <c r="AI768" s="418"/>
      <c r="AJ768" s="419"/>
      <c r="AK768" s="419"/>
      <c r="AL768" s="419"/>
      <c r="AM768" s="418"/>
      <c r="AN768" s="418"/>
      <c r="AO768" s="419"/>
      <c r="AP768" s="419"/>
    </row>
    <row r="769" spans="4:42" x14ac:dyDescent="0.25">
      <c r="D769" s="418"/>
      <c r="E769" s="418"/>
      <c r="F769" s="419"/>
      <c r="G769" s="419"/>
      <c r="H769" s="419"/>
      <c r="I769" s="418"/>
      <c r="J769" s="418"/>
      <c r="K769" s="419"/>
      <c r="L769" s="419"/>
      <c r="M769" s="419"/>
      <c r="N769" s="418"/>
      <c r="S769" s="418"/>
      <c r="T769" s="418"/>
      <c r="U769" s="419"/>
      <c r="V769" s="419"/>
      <c r="W769" s="419"/>
      <c r="X769" s="418"/>
      <c r="Y769" s="418"/>
      <c r="Z769" s="419"/>
      <c r="AA769" s="419"/>
      <c r="AB769" s="419"/>
      <c r="AC769" s="418"/>
      <c r="AH769" s="418"/>
      <c r="AI769" s="418"/>
      <c r="AJ769" s="419"/>
      <c r="AK769" s="419"/>
      <c r="AL769" s="419"/>
      <c r="AM769" s="418"/>
      <c r="AN769" s="418"/>
      <c r="AO769" s="419"/>
      <c r="AP769" s="419"/>
    </row>
    <row r="770" spans="4:42" x14ac:dyDescent="0.25">
      <c r="D770" s="418"/>
      <c r="E770" s="418"/>
      <c r="F770" s="419"/>
      <c r="G770" s="419"/>
      <c r="H770" s="419"/>
      <c r="I770" s="418"/>
      <c r="J770" s="418"/>
      <c r="K770" s="419"/>
      <c r="L770" s="419"/>
      <c r="M770" s="419"/>
      <c r="N770" s="418"/>
      <c r="S770" s="418"/>
      <c r="T770" s="418"/>
      <c r="U770" s="419"/>
      <c r="V770" s="419"/>
      <c r="W770" s="419"/>
      <c r="X770" s="418"/>
      <c r="Y770" s="418"/>
      <c r="Z770" s="419"/>
      <c r="AA770" s="419"/>
      <c r="AB770" s="419"/>
      <c r="AC770" s="418"/>
      <c r="AH770" s="418"/>
      <c r="AI770" s="418"/>
      <c r="AJ770" s="419"/>
      <c r="AK770" s="419"/>
      <c r="AL770" s="419"/>
      <c r="AM770" s="418"/>
      <c r="AN770" s="418"/>
      <c r="AO770" s="419"/>
      <c r="AP770" s="419"/>
    </row>
    <row r="771" spans="4:42" x14ac:dyDescent="0.25">
      <c r="D771" s="418"/>
      <c r="E771" s="418"/>
      <c r="F771" s="419"/>
      <c r="G771" s="419"/>
      <c r="H771" s="419"/>
      <c r="I771" s="418"/>
      <c r="J771" s="418"/>
      <c r="K771" s="419"/>
      <c r="L771" s="419"/>
      <c r="M771" s="419"/>
      <c r="N771" s="418"/>
      <c r="S771" s="418"/>
      <c r="T771" s="418"/>
      <c r="U771" s="419"/>
      <c r="V771" s="419"/>
      <c r="W771" s="419"/>
      <c r="X771" s="418"/>
      <c r="Y771" s="418"/>
      <c r="Z771" s="419"/>
      <c r="AA771" s="419"/>
      <c r="AB771" s="419"/>
      <c r="AC771" s="418"/>
      <c r="AH771" s="418"/>
      <c r="AI771" s="418"/>
      <c r="AJ771" s="419"/>
      <c r="AK771" s="419"/>
      <c r="AL771" s="419"/>
      <c r="AM771" s="418"/>
      <c r="AN771" s="418"/>
      <c r="AO771" s="419"/>
      <c r="AP771" s="419"/>
    </row>
    <row r="772" spans="4:42" x14ac:dyDescent="0.25">
      <c r="D772" s="418"/>
      <c r="E772" s="418"/>
      <c r="F772" s="419"/>
      <c r="G772" s="419"/>
      <c r="H772" s="419"/>
      <c r="I772" s="418"/>
      <c r="J772" s="418"/>
      <c r="K772" s="419"/>
      <c r="L772" s="419"/>
      <c r="M772" s="419"/>
      <c r="N772" s="418"/>
      <c r="S772" s="418"/>
      <c r="T772" s="418"/>
      <c r="U772" s="419"/>
      <c r="V772" s="419"/>
      <c r="W772" s="419"/>
      <c r="X772" s="418"/>
      <c r="Y772" s="418"/>
      <c r="Z772" s="419"/>
      <c r="AA772" s="419"/>
      <c r="AB772" s="419"/>
      <c r="AC772" s="418"/>
      <c r="AH772" s="418"/>
      <c r="AI772" s="418"/>
      <c r="AJ772" s="419"/>
      <c r="AK772" s="419"/>
      <c r="AL772" s="419"/>
      <c r="AM772" s="418"/>
      <c r="AN772" s="418"/>
      <c r="AO772" s="419"/>
      <c r="AP772" s="419"/>
    </row>
    <row r="773" spans="4:42" x14ac:dyDescent="0.25">
      <c r="D773" s="418"/>
      <c r="E773" s="418"/>
      <c r="F773" s="419"/>
      <c r="G773" s="419"/>
      <c r="H773" s="419"/>
      <c r="I773" s="418"/>
      <c r="J773" s="418"/>
      <c r="K773" s="419"/>
      <c r="L773" s="419"/>
      <c r="M773" s="419"/>
      <c r="N773" s="418"/>
      <c r="S773" s="418"/>
      <c r="T773" s="418"/>
      <c r="U773" s="419"/>
      <c r="V773" s="419"/>
      <c r="W773" s="419"/>
      <c r="X773" s="418"/>
      <c r="Y773" s="418"/>
      <c r="Z773" s="419"/>
      <c r="AA773" s="419"/>
      <c r="AB773" s="419"/>
      <c r="AC773" s="418"/>
      <c r="AH773" s="418"/>
      <c r="AI773" s="418"/>
      <c r="AJ773" s="419"/>
      <c r="AK773" s="419"/>
      <c r="AL773" s="419"/>
      <c r="AM773" s="418"/>
      <c r="AN773" s="418"/>
      <c r="AO773" s="419"/>
      <c r="AP773" s="419"/>
    </row>
    <row r="774" spans="4:42" x14ac:dyDescent="0.25">
      <c r="D774" s="418"/>
      <c r="E774" s="418"/>
      <c r="F774" s="419"/>
      <c r="G774" s="419"/>
      <c r="H774" s="419"/>
      <c r="I774" s="418"/>
      <c r="J774" s="418"/>
      <c r="K774" s="419"/>
      <c r="L774" s="419"/>
      <c r="M774" s="419"/>
      <c r="N774" s="418"/>
      <c r="S774" s="418"/>
      <c r="T774" s="418"/>
      <c r="U774" s="419"/>
      <c r="V774" s="419"/>
      <c r="W774" s="419"/>
      <c r="X774" s="418"/>
      <c r="Y774" s="418"/>
      <c r="Z774" s="419"/>
      <c r="AA774" s="419"/>
      <c r="AB774" s="419"/>
      <c r="AC774" s="418"/>
      <c r="AH774" s="418"/>
      <c r="AI774" s="418"/>
      <c r="AJ774" s="419"/>
      <c r="AK774" s="419"/>
      <c r="AL774" s="419"/>
      <c r="AM774" s="418"/>
      <c r="AN774" s="418"/>
      <c r="AO774" s="419"/>
      <c r="AP774" s="419"/>
    </row>
    <row r="775" spans="4:42" x14ac:dyDescent="0.25">
      <c r="D775" s="418"/>
      <c r="E775" s="418"/>
      <c r="F775" s="419"/>
      <c r="G775" s="419"/>
      <c r="H775" s="419"/>
      <c r="I775" s="418"/>
      <c r="J775" s="418"/>
      <c r="K775" s="419"/>
      <c r="L775" s="419"/>
      <c r="M775" s="419"/>
      <c r="N775" s="418"/>
      <c r="S775" s="418"/>
      <c r="T775" s="418"/>
      <c r="U775" s="419"/>
      <c r="V775" s="419"/>
      <c r="W775" s="419"/>
      <c r="X775" s="418"/>
      <c r="Y775" s="418"/>
      <c r="Z775" s="419"/>
      <c r="AA775" s="419"/>
      <c r="AB775" s="419"/>
      <c r="AC775" s="418"/>
      <c r="AH775" s="418"/>
      <c r="AI775" s="418"/>
      <c r="AJ775" s="419"/>
      <c r="AK775" s="419"/>
      <c r="AL775" s="419"/>
      <c r="AM775" s="418"/>
      <c r="AN775" s="418"/>
      <c r="AO775" s="419"/>
      <c r="AP775" s="419"/>
    </row>
    <row r="776" spans="4:42" x14ac:dyDescent="0.25">
      <c r="D776" s="418"/>
      <c r="E776" s="418"/>
      <c r="F776" s="419"/>
      <c r="G776" s="419"/>
      <c r="H776" s="419"/>
      <c r="I776" s="418"/>
      <c r="J776" s="418"/>
      <c r="K776" s="419"/>
      <c r="L776" s="419"/>
      <c r="M776" s="419"/>
      <c r="N776" s="418"/>
      <c r="S776" s="418"/>
      <c r="T776" s="418"/>
      <c r="U776" s="419"/>
      <c r="V776" s="419"/>
      <c r="W776" s="419"/>
      <c r="X776" s="418"/>
      <c r="Y776" s="418"/>
      <c r="Z776" s="419"/>
      <c r="AA776" s="419"/>
      <c r="AB776" s="419"/>
      <c r="AC776" s="418"/>
      <c r="AH776" s="418"/>
      <c r="AI776" s="418"/>
      <c r="AJ776" s="419"/>
      <c r="AK776" s="419"/>
      <c r="AL776" s="419"/>
      <c r="AM776" s="418"/>
      <c r="AN776" s="418"/>
      <c r="AO776" s="419"/>
      <c r="AP776" s="419"/>
    </row>
    <row r="777" spans="4:42" x14ac:dyDescent="0.25">
      <c r="D777" s="418"/>
      <c r="E777" s="418"/>
      <c r="F777" s="419"/>
      <c r="G777" s="419"/>
      <c r="H777" s="419"/>
      <c r="I777" s="418"/>
      <c r="J777" s="418"/>
      <c r="K777" s="419"/>
      <c r="L777" s="419"/>
      <c r="M777" s="419"/>
      <c r="N777" s="418"/>
      <c r="S777" s="418"/>
      <c r="T777" s="418"/>
      <c r="U777" s="419"/>
      <c r="V777" s="419"/>
      <c r="W777" s="419"/>
      <c r="X777" s="418"/>
      <c r="Y777" s="418"/>
      <c r="Z777" s="419"/>
      <c r="AA777" s="419"/>
      <c r="AB777" s="419"/>
      <c r="AC777" s="418"/>
      <c r="AH777" s="418"/>
      <c r="AI777" s="418"/>
      <c r="AJ777" s="419"/>
      <c r="AK777" s="419"/>
      <c r="AL777" s="419"/>
      <c r="AM777" s="418"/>
      <c r="AN777" s="418"/>
      <c r="AO777" s="419"/>
      <c r="AP777" s="419"/>
    </row>
    <row r="778" spans="4:42" x14ac:dyDescent="0.25">
      <c r="D778" s="418"/>
      <c r="E778" s="418"/>
      <c r="F778" s="419"/>
      <c r="G778" s="419"/>
      <c r="H778" s="419"/>
      <c r="I778" s="418"/>
      <c r="J778" s="418"/>
      <c r="K778" s="419"/>
      <c r="L778" s="419"/>
      <c r="M778" s="419"/>
      <c r="N778" s="418"/>
      <c r="S778" s="418"/>
      <c r="T778" s="418"/>
      <c r="U778" s="419"/>
      <c r="V778" s="419"/>
      <c r="W778" s="419"/>
      <c r="X778" s="418"/>
      <c r="Y778" s="418"/>
      <c r="Z778" s="419"/>
      <c r="AA778" s="419"/>
      <c r="AB778" s="419"/>
      <c r="AC778" s="418"/>
      <c r="AH778" s="418"/>
      <c r="AI778" s="418"/>
      <c r="AJ778" s="419"/>
      <c r="AK778" s="419"/>
      <c r="AL778" s="419"/>
      <c r="AM778" s="418"/>
      <c r="AN778" s="418"/>
      <c r="AO778" s="419"/>
      <c r="AP778" s="419"/>
    </row>
    <row r="779" spans="4:42" x14ac:dyDescent="0.25">
      <c r="D779" s="418"/>
      <c r="E779" s="418"/>
      <c r="F779" s="419"/>
      <c r="G779" s="419"/>
      <c r="H779" s="419"/>
      <c r="I779" s="418"/>
      <c r="J779" s="418"/>
      <c r="K779" s="419"/>
      <c r="L779" s="419"/>
      <c r="M779" s="419"/>
      <c r="N779" s="418"/>
      <c r="S779" s="418"/>
      <c r="T779" s="418"/>
      <c r="U779" s="419"/>
      <c r="V779" s="419"/>
      <c r="W779" s="419"/>
      <c r="X779" s="418"/>
      <c r="Y779" s="418"/>
      <c r="Z779" s="419"/>
      <c r="AA779" s="419"/>
      <c r="AB779" s="419"/>
      <c r="AC779" s="418"/>
      <c r="AH779" s="418"/>
      <c r="AI779" s="418"/>
      <c r="AJ779" s="419"/>
      <c r="AK779" s="419"/>
      <c r="AL779" s="419"/>
      <c r="AM779" s="418"/>
      <c r="AN779" s="418"/>
      <c r="AO779" s="419"/>
      <c r="AP779" s="419"/>
    </row>
    <row r="780" spans="4:42" x14ac:dyDescent="0.25">
      <c r="D780" s="418"/>
      <c r="E780" s="418"/>
      <c r="F780" s="419"/>
      <c r="G780" s="419"/>
      <c r="H780" s="419"/>
      <c r="I780" s="418"/>
      <c r="J780" s="418"/>
      <c r="K780" s="419"/>
      <c r="L780" s="419"/>
      <c r="M780" s="419"/>
      <c r="N780" s="418"/>
      <c r="S780" s="418"/>
      <c r="T780" s="418"/>
      <c r="U780" s="419"/>
      <c r="V780" s="419"/>
      <c r="W780" s="419"/>
      <c r="X780" s="418"/>
      <c r="Y780" s="418"/>
      <c r="Z780" s="419"/>
      <c r="AA780" s="419"/>
      <c r="AB780" s="419"/>
      <c r="AC780" s="418"/>
      <c r="AH780" s="418"/>
      <c r="AI780" s="418"/>
      <c r="AJ780" s="419"/>
      <c r="AK780" s="419"/>
      <c r="AL780" s="419"/>
      <c r="AM780" s="418"/>
      <c r="AN780" s="418"/>
      <c r="AO780" s="419"/>
      <c r="AP780" s="419"/>
    </row>
    <row r="781" spans="4:42" x14ac:dyDescent="0.25">
      <c r="D781" s="418"/>
      <c r="E781" s="418"/>
      <c r="F781" s="419"/>
      <c r="G781" s="419"/>
      <c r="H781" s="419"/>
      <c r="I781" s="418"/>
      <c r="J781" s="418"/>
      <c r="K781" s="419"/>
      <c r="L781" s="419"/>
      <c r="M781" s="419"/>
      <c r="N781" s="418"/>
      <c r="S781" s="418"/>
      <c r="T781" s="418"/>
      <c r="U781" s="419"/>
      <c r="V781" s="419"/>
      <c r="W781" s="419"/>
      <c r="X781" s="418"/>
      <c r="Y781" s="418"/>
      <c r="Z781" s="419"/>
      <c r="AA781" s="419"/>
      <c r="AB781" s="419"/>
      <c r="AC781" s="418"/>
      <c r="AH781" s="418"/>
      <c r="AI781" s="418"/>
      <c r="AJ781" s="419"/>
      <c r="AK781" s="419"/>
      <c r="AL781" s="419"/>
      <c r="AM781" s="418"/>
      <c r="AN781" s="418"/>
      <c r="AO781" s="419"/>
      <c r="AP781" s="419"/>
    </row>
    <row r="782" spans="4:42" x14ac:dyDescent="0.25">
      <c r="D782" s="418"/>
      <c r="E782" s="418"/>
      <c r="F782" s="419"/>
      <c r="G782" s="419"/>
      <c r="H782" s="419"/>
      <c r="I782" s="418"/>
      <c r="J782" s="418"/>
      <c r="K782" s="419"/>
      <c r="L782" s="419"/>
      <c r="M782" s="419"/>
      <c r="N782" s="418"/>
      <c r="S782" s="418"/>
      <c r="T782" s="418"/>
      <c r="U782" s="419"/>
      <c r="V782" s="419"/>
      <c r="W782" s="419"/>
      <c r="X782" s="418"/>
      <c r="Y782" s="418"/>
      <c r="Z782" s="419"/>
      <c r="AA782" s="419"/>
      <c r="AB782" s="419"/>
      <c r="AC782" s="418"/>
      <c r="AH782" s="418"/>
      <c r="AI782" s="418"/>
      <c r="AJ782" s="419"/>
      <c r="AK782" s="419"/>
      <c r="AL782" s="419"/>
      <c r="AM782" s="418"/>
      <c r="AN782" s="418"/>
      <c r="AO782" s="419"/>
      <c r="AP782" s="419"/>
    </row>
    <row r="783" spans="4:42" x14ac:dyDescent="0.25">
      <c r="D783" s="418"/>
      <c r="E783" s="418"/>
      <c r="F783" s="419"/>
      <c r="G783" s="419"/>
      <c r="H783" s="419"/>
      <c r="I783" s="418"/>
      <c r="J783" s="418"/>
      <c r="K783" s="419"/>
      <c r="L783" s="419"/>
      <c r="M783" s="419"/>
      <c r="N783" s="418"/>
      <c r="S783" s="418"/>
      <c r="T783" s="418"/>
      <c r="U783" s="419"/>
      <c r="V783" s="419"/>
      <c r="W783" s="419"/>
      <c r="X783" s="418"/>
      <c r="Y783" s="418"/>
      <c r="Z783" s="419"/>
      <c r="AA783" s="419"/>
      <c r="AB783" s="419"/>
      <c r="AC783" s="418"/>
      <c r="AH783" s="418"/>
      <c r="AI783" s="418"/>
      <c r="AJ783" s="419"/>
      <c r="AK783" s="419"/>
      <c r="AL783" s="419"/>
      <c r="AM783" s="418"/>
      <c r="AN783" s="418"/>
      <c r="AO783" s="419"/>
      <c r="AP783" s="419"/>
    </row>
    <row r="784" spans="4:42" x14ac:dyDescent="0.25">
      <c r="D784" s="418"/>
      <c r="E784" s="418"/>
      <c r="F784" s="419"/>
      <c r="G784" s="419"/>
      <c r="H784" s="419"/>
      <c r="I784" s="418"/>
      <c r="J784" s="418"/>
      <c r="K784" s="419"/>
      <c r="L784" s="419"/>
      <c r="M784" s="419"/>
      <c r="N784" s="418"/>
      <c r="S784" s="418"/>
      <c r="T784" s="418"/>
      <c r="U784" s="419"/>
      <c r="V784" s="419"/>
      <c r="W784" s="419"/>
      <c r="X784" s="418"/>
      <c r="Y784" s="418"/>
      <c r="Z784" s="419"/>
      <c r="AA784" s="419"/>
      <c r="AB784" s="419"/>
      <c r="AC784" s="418"/>
      <c r="AH784" s="418"/>
      <c r="AI784" s="418"/>
      <c r="AJ784" s="419"/>
      <c r="AK784" s="419"/>
      <c r="AL784" s="419"/>
      <c r="AM784" s="418"/>
      <c r="AN784" s="418"/>
      <c r="AO784" s="419"/>
      <c r="AP784" s="419"/>
    </row>
    <row r="785" spans="4:42" x14ac:dyDescent="0.25">
      <c r="D785" s="418"/>
      <c r="E785" s="418"/>
      <c r="F785" s="419"/>
      <c r="G785" s="419"/>
      <c r="H785" s="419"/>
      <c r="I785" s="418"/>
      <c r="J785" s="418"/>
      <c r="K785" s="419"/>
      <c r="L785" s="419"/>
      <c r="M785" s="419"/>
      <c r="N785" s="418"/>
      <c r="S785" s="418"/>
      <c r="T785" s="418"/>
      <c r="U785" s="419"/>
      <c r="V785" s="419"/>
      <c r="W785" s="419"/>
      <c r="X785" s="418"/>
      <c r="Y785" s="418"/>
      <c r="Z785" s="419"/>
      <c r="AA785" s="419"/>
      <c r="AB785" s="419"/>
      <c r="AC785" s="418"/>
      <c r="AH785" s="418"/>
      <c r="AI785" s="418"/>
      <c r="AJ785" s="419"/>
      <c r="AK785" s="419"/>
      <c r="AL785" s="419"/>
      <c r="AM785" s="418"/>
      <c r="AN785" s="418"/>
      <c r="AO785" s="419"/>
      <c r="AP785" s="419"/>
    </row>
    <row r="786" spans="4:42" x14ac:dyDescent="0.25">
      <c r="D786" s="418"/>
      <c r="E786" s="418"/>
      <c r="F786" s="419"/>
      <c r="G786" s="419"/>
      <c r="H786" s="419"/>
      <c r="I786" s="418"/>
      <c r="J786" s="418"/>
      <c r="K786" s="419"/>
      <c r="L786" s="419"/>
      <c r="M786" s="419"/>
      <c r="N786" s="418"/>
      <c r="S786" s="418"/>
      <c r="T786" s="418"/>
      <c r="U786" s="419"/>
      <c r="V786" s="419"/>
      <c r="W786" s="419"/>
      <c r="X786" s="418"/>
      <c r="Y786" s="418"/>
      <c r="Z786" s="419"/>
      <c r="AA786" s="419"/>
      <c r="AB786" s="419"/>
      <c r="AC786" s="418"/>
      <c r="AH786" s="418"/>
      <c r="AI786" s="418"/>
      <c r="AJ786" s="419"/>
      <c r="AK786" s="419"/>
      <c r="AL786" s="419"/>
      <c r="AM786" s="418"/>
      <c r="AN786" s="418"/>
      <c r="AO786" s="419"/>
      <c r="AP786" s="419"/>
    </row>
    <row r="787" spans="4:42" x14ac:dyDescent="0.25">
      <c r="D787" s="418"/>
      <c r="E787" s="418"/>
      <c r="F787" s="419"/>
      <c r="G787" s="419"/>
      <c r="H787" s="419"/>
      <c r="I787" s="418"/>
      <c r="J787" s="418"/>
      <c r="K787" s="419"/>
      <c r="L787" s="419"/>
      <c r="M787" s="419"/>
      <c r="N787" s="418"/>
      <c r="S787" s="418"/>
      <c r="T787" s="418"/>
      <c r="U787" s="419"/>
      <c r="V787" s="419"/>
      <c r="W787" s="419"/>
      <c r="X787" s="418"/>
      <c r="Y787" s="418"/>
      <c r="Z787" s="419"/>
      <c r="AA787" s="419"/>
      <c r="AB787" s="419"/>
      <c r="AC787" s="418"/>
      <c r="AH787" s="418"/>
      <c r="AI787" s="418"/>
      <c r="AJ787" s="419"/>
      <c r="AK787" s="419"/>
      <c r="AL787" s="419"/>
      <c r="AM787" s="418"/>
      <c r="AN787" s="418"/>
      <c r="AO787" s="419"/>
      <c r="AP787" s="419"/>
    </row>
    <row r="788" spans="4:42" x14ac:dyDescent="0.25">
      <c r="D788" s="418"/>
      <c r="E788" s="418"/>
      <c r="F788" s="419"/>
      <c r="G788" s="419"/>
      <c r="H788" s="419"/>
      <c r="I788" s="418"/>
      <c r="J788" s="418"/>
      <c r="K788" s="419"/>
      <c r="L788" s="419"/>
      <c r="M788" s="419"/>
      <c r="N788" s="418"/>
      <c r="S788" s="418"/>
      <c r="T788" s="418"/>
      <c r="U788" s="419"/>
      <c r="V788" s="419"/>
      <c r="W788" s="419"/>
      <c r="X788" s="418"/>
      <c r="Y788" s="418"/>
      <c r="Z788" s="419"/>
      <c r="AA788" s="419"/>
      <c r="AB788" s="419"/>
      <c r="AC788" s="418"/>
      <c r="AH788" s="418"/>
      <c r="AI788" s="418"/>
      <c r="AJ788" s="419"/>
      <c r="AK788" s="419"/>
      <c r="AL788" s="419"/>
      <c r="AM788" s="418"/>
      <c r="AN788" s="418"/>
      <c r="AO788" s="419"/>
      <c r="AP788" s="419"/>
    </row>
    <row r="789" spans="4:42" x14ac:dyDescent="0.25">
      <c r="D789" s="418"/>
      <c r="E789" s="418"/>
      <c r="F789" s="419"/>
      <c r="G789" s="419"/>
      <c r="H789" s="419"/>
      <c r="I789" s="418"/>
      <c r="J789" s="418"/>
      <c r="K789" s="419"/>
      <c r="L789" s="419"/>
      <c r="M789" s="419"/>
      <c r="N789" s="418"/>
      <c r="S789" s="418"/>
      <c r="T789" s="418"/>
      <c r="U789" s="419"/>
      <c r="V789" s="419"/>
      <c r="W789" s="419"/>
      <c r="X789" s="418"/>
      <c r="Y789" s="418"/>
      <c r="Z789" s="419"/>
      <c r="AA789" s="419"/>
      <c r="AB789" s="419"/>
      <c r="AC789" s="418"/>
      <c r="AH789" s="418"/>
      <c r="AI789" s="418"/>
      <c r="AJ789" s="419"/>
      <c r="AK789" s="419"/>
      <c r="AL789" s="419"/>
      <c r="AM789" s="418"/>
      <c r="AN789" s="418"/>
      <c r="AO789" s="419"/>
      <c r="AP789" s="419"/>
    </row>
    <row r="790" spans="4:42" x14ac:dyDescent="0.25">
      <c r="D790" s="418"/>
      <c r="E790" s="418"/>
      <c r="F790" s="419"/>
      <c r="G790" s="419"/>
      <c r="H790" s="419"/>
      <c r="I790" s="418"/>
      <c r="J790" s="418"/>
      <c r="K790" s="419"/>
      <c r="L790" s="419"/>
      <c r="M790" s="419"/>
      <c r="N790" s="418"/>
      <c r="S790" s="418"/>
      <c r="T790" s="418"/>
      <c r="U790" s="419"/>
      <c r="V790" s="419"/>
      <c r="W790" s="419"/>
      <c r="X790" s="418"/>
      <c r="Y790" s="418"/>
      <c r="Z790" s="419"/>
      <c r="AA790" s="419"/>
      <c r="AB790" s="419"/>
      <c r="AC790" s="418"/>
      <c r="AH790" s="418"/>
      <c r="AI790" s="418"/>
      <c r="AJ790" s="419"/>
      <c r="AK790" s="419"/>
      <c r="AL790" s="419"/>
      <c r="AM790" s="418"/>
      <c r="AN790" s="418"/>
      <c r="AO790" s="419"/>
      <c r="AP790" s="419"/>
    </row>
    <row r="791" spans="4:42" x14ac:dyDescent="0.25">
      <c r="D791" s="418"/>
      <c r="E791" s="418"/>
      <c r="F791" s="419"/>
      <c r="G791" s="419"/>
      <c r="H791" s="419"/>
      <c r="I791" s="418"/>
      <c r="J791" s="418"/>
      <c r="K791" s="419"/>
      <c r="L791" s="419"/>
      <c r="M791" s="419"/>
      <c r="N791" s="418"/>
      <c r="S791" s="418"/>
      <c r="T791" s="418"/>
      <c r="U791" s="419"/>
      <c r="V791" s="419"/>
      <c r="W791" s="419"/>
      <c r="X791" s="418"/>
      <c r="Y791" s="418"/>
      <c r="Z791" s="419"/>
      <c r="AA791" s="419"/>
      <c r="AB791" s="419"/>
      <c r="AC791" s="418"/>
      <c r="AH791" s="418"/>
      <c r="AI791" s="418"/>
      <c r="AJ791" s="419"/>
      <c r="AK791" s="419"/>
      <c r="AL791" s="419"/>
      <c r="AM791" s="418"/>
      <c r="AN791" s="418"/>
      <c r="AO791" s="419"/>
      <c r="AP791" s="419"/>
    </row>
    <row r="792" spans="4:42" x14ac:dyDescent="0.25">
      <c r="D792" s="418"/>
      <c r="E792" s="418"/>
      <c r="F792" s="419"/>
      <c r="G792" s="419"/>
      <c r="H792" s="419"/>
      <c r="I792" s="418"/>
      <c r="J792" s="418"/>
      <c r="K792" s="419"/>
      <c r="L792" s="419"/>
      <c r="M792" s="419"/>
      <c r="N792" s="418"/>
      <c r="S792" s="418"/>
      <c r="T792" s="418"/>
      <c r="U792" s="419"/>
      <c r="V792" s="419"/>
      <c r="W792" s="419"/>
      <c r="X792" s="418"/>
      <c r="Y792" s="418"/>
      <c r="Z792" s="419"/>
      <c r="AA792" s="419"/>
      <c r="AB792" s="419"/>
      <c r="AC792" s="418"/>
      <c r="AH792" s="418"/>
      <c r="AI792" s="418"/>
      <c r="AJ792" s="419"/>
      <c r="AK792" s="419"/>
      <c r="AL792" s="419"/>
      <c r="AM792" s="418"/>
      <c r="AN792" s="418"/>
      <c r="AO792" s="419"/>
      <c r="AP792" s="419"/>
    </row>
    <row r="793" spans="4:42" x14ac:dyDescent="0.25">
      <c r="D793" s="418"/>
      <c r="E793" s="418"/>
      <c r="F793" s="419"/>
      <c r="G793" s="419"/>
      <c r="H793" s="419"/>
      <c r="I793" s="418"/>
      <c r="J793" s="418"/>
      <c r="K793" s="419"/>
      <c r="L793" s="419"/>
      <c r="M793" s="419"/>
      <c r="N793" s="418"/>
      <c r="S793" s="418"/>
      <c r="T793" s="418"/>
      <c r="U793" s="419"/>
      <c r="V793" s="419"/>
      <c r="W793" s="419"/>
      <c r="X793" s="418"/>
      <c r="Y793" s="418"/>
      <c r="Z793" s="419"/>
      <c r="AA793" s="419"/>
      <c r="AB793" s="419"/>
      <c r="AC793" s="418"/>
      <c r="AH793" s="418"/>
      <c r="AI793" s="418"/>
      <c r="AJ793" s="419"/>
      <c r="AK793" s="419"/>
      <c r="AL793" s="419"/>
      <c r="AM793" s="418"/>
      <c r="AN793" s="418"/>
      <c r="AO793" s="419"/>
      <c r="AP793" s="419"/>
    </row>
    <row r="794" spans="4:42" x14ac:dyDescent="0.25">
      <c r="D794" s="418"/>
      <c r="E794" s="418"/>
      <c r="F794" s="419"/>
      <c r="G794" s="419"/>
      <c r="H794" s="419"/>
      <c r="I794" s="418"/>
      <c r="J794" s="418"/>
      <c r="K794" s="419"/>
      <c r="L794" s="419"/>
      <c r="M794" s="419"/>
      <c r="N794" s="418"/>
      <c r="S794" s="418"/>
      <c r="T794" s="418"/>
      <c r="U794" s="419"/>
      <c r="V794" s="419"/>
      <c r="W794" s="419"/>
      <c r="X794" s="418"/>
      <c r="Y794" s="418"/>
      <c r="Z794" s="419"/>
      <c r="AA794" s="419"/>
      <c r="AB794" s="419"/>
      <c r="AC794" s="418"/>
      <c r="AH794" s="418"/>
      <c r="AI794" s="418"/>
      <c r="AJ794" s="419"/>
      <c r="AK794" s="419"/>
      <c r="AL794" s="419"/>
      <c r="AM794" s="418"/>
      <c r="AN794" s="418"/>
      <c r="AO794" s="419"/>
      <c r="AP794" s="419"/>
    </row>
    <row r="795" spans="4:42" x14ac:dyDescent="0.25">
      <c r="D795" s="418"/>
      <c r="E795" s="418"/>
      <c r="F795" s="419"/>
      <c r="G795" s="419"/>
      <c r="H795" s="419"/>
      <c r="I795" s="418"/>
      <c r="J795" s="418"/>
      <c r="K795" s="419"/>
      <c r="L795" s="419"/>
      <c r="M795" s="419"/>
      <c r="N795" s="418"/>
      <c r="S795" s="418"/>
      <c r="T795" s="418"/>
      <c r="U795" s="419"/>
      <c r="V795" s="419"/>
      <c r="W795" s="419"/>
      <c r="X795" s="418"/>
      <c r="Y795" s="418"/>
      <c r="Z795" s="419"/>
      <c r="AA795" s="419"/>
      <c r="AB795" s="419"/>
      <c r="AC795" s="418"/>
      <c r="AH795" s="418"/>
      <c r="AI795" s="418"/>
      <c r="AJ795" s="419"/>
      <c r="AK795" s="419"/>
      <c r="AL795" s="419"/>
      <c r="AM795" s="418"/>
      <c r="AN795" s="418"/>
      <c r="AO795" s="419"/>
      <c r="AP795" s="419"/>
    </row>
    <row r="796" spans="4:42" x14ac:dyDescent="0.25">
      <c r="D796" s="418"/>
      <c r="E796" s="418"/>
      <c r="F796" s="419"/>
      <c r="G796" s="419"/>
      <c r="H796" s="419"/>
      <c r="I796" s="418"/>
      <c r="J796" s="418"/>
      <c r="K796" s="419"/>
      <c r="L796" s="419"/>
      <c r="M796" s="419"/>
      <c r="N796" s="418"/>
      <c r="S796" s="418"/>
      <c r="T796" s="418"/>
      <c r="U796" s="419"/>
      <c r="V796" s="419"/>
      <c r="W796" s="419"/>
      <c r="X796" s="418"/>
      <c r="Y796" s="418"/>
      <c r="Z796" s="419"/>
      <c r="AA796" s="419"/>
      <c r="AB796" s="419"/>
      <c r="AC796" s="418"/>
      <c r="AH796" s="418"/>
      <c r="AI796" s="418"/>
      <c r="AJ796" s="419"/>
      <c r="AK796" s="419"/>
      <c r="AL796" s="419"/>
      <c r="AM796" s="418"/>
      <c r="AN796" s="418"/>
      <c r="AO796" s="419"/>
      <c r="AP796" s="419"/>
    </row>
    <row r="797" spans="4:42" x14ac:dyDescent="0.25">
      <c r="D797" s="418"/>
      <c r="E797" s="418"/>
      <c r="F797" s="419"/>
      <c r="G797" s="419"/>
      <c r="H797" s="419"/>
      <c r="I797" s="418"/>
      <c r="J797" s="418"/>
      <c r="K797" s="419"/>
      <c r="L797" s="419"/>
      <c r="M797" s="419"/>
      <c r="N797" s="418"/>
      <c r="S797" s="418"/>
      <c r="T797" s="418"/>
      <c r="U797" s="419"/>
      <c r="V797" s="419"/>
      <c r="W797" s="419"/>
      <c r="X797" s="418"/>
      <c r="Y797" s="418"/>
      <c r="Z797" s="419"/>
      <c r="AA797" s="419"/>
      <c r="AB797" s="419"/>
      <c r="AC797" s="418"/>
      <c r="AH797" s="418"/>
      <c r="AI797" s="418"/>
      <c r="AJ797" s="419"/>
      <c r="AK797" s="419"/>
      <c r="AL797" s="419"/>
      <c r="AM797" s="418"/>
      <c r="AN797" s="418"/>
      <c r="AO797" s="419"/>
      <c r="AP797" s="419"/>
    </row>
    <row r="798" spans="4:42" x14ac:dyDescent="0.25">
      <c r="D798" s="418"/>
      <c r="E798" s="418"/>
      <c r="F798" s="419"/>
      <c r="G798" s="419"/>
      <c r="H798" s="419"/>
      <c r="I798" s="418"/>
      <c r="J798" s="418"/>
      <c r="K798" s="419"/>
      <c r="L798" s="419"/>
      <c r="M798" s="419"/>
      <c r="N798" s="418"/>
      <c r="S798" s="418"/>
      <c r="T798" s="418"/>
      <c r="U798" s="419"/>
      <c r="V798" s="419"/>
      <c r="W798" s="419"/>
      <c r="X798" s="418"/>
      <c r="Y798" s="418"/>
      <c r="Z798" s="419"/>
      <c r="AA798" s="419"/>
      <c r="AB798" s="419"/>
      <c r="AC798" s="418"/>
      <c r="AH798" s="418"/>
      <c r="AI798" s="418"/>
      <c r="AJ798" s="419"/>
      <c r="AK798" s="419"/>
      <c r="AL798" s="419"/>
      <c r="AM798" s="418"/>
      <c r="AN798" s="418"/>
      <c r="AO798" s="419"/>
      <c r="AP798" s="419"/>
    </row>
    <row r="799" spans="4:42" x14ac:dyDescent="0.25">
      <c r="D799" s="418"/>
      <c r="E799" s="418"/>
      <c r="F799" s="419"/>
      <c r="G799" s="419"/>
      <c r="H799" s="419"/>
      <c r="I799" s="418"/>
      <c r="J799" s="418"/>
      <c r="K799" s="419"/>
      <c r="L799" s="419"/>
      <c r="M799" s="419"/>
      <c r="N799" s="418"/>
      <c r="S799" s="418"/>
      <c r="T799" s="418"/>
      <c r="U799" s="419"/>
      <c r="V799" s="419"/>
      <c r="W799" s="419"/>
      <c r="X799" s="418"/>
      <c r="Y799" s="418"/>
      <c r="Z799" s="419"/>
      <c r="AA799" s="419"/>
      <c r="AB799" s="419"/>
      <c r="AC799" s="418"/>
      <c r="AH799" s="418"/>
      <c r="AI799" s="418"/>
      <c r="AJ799" s="419"/>
      <c r="AK799" s="419"/>
      <c r="AL799" s="419"/>
      <c r="AM799" s="418"/>
      <c r="AN799" s="418"/>
      <c r="AO799" s="419"/>
      <c r="AP799" s="419"/>
    </row>
    <row r="800" spans="4:42" x14ac:dyDescent="0.25">
      <c r="D800" s="418"/>
      <c r="E800" s="418"/>
      <c r="F800" s="419"/>
      <c r="G800" s="419"/>
      <c r="H800" s="419"/>
      <c r="I800" s="418"/>
      <c r="J800" s="418"/>
      <c r="K800" s="419"/>
      <c r="L800" s="419"/>
      <c r="M800" s="419"/>
      <c r="N800" s="418"/>
      <c r="S800" s="418"/>
      <c r="T800" s="418"/>
      <c r="U800" s="419"/>
      <c r="V800" s="419"/>
      <c r="W800" s="419"/>
      <c r="X800" s="418"/>
      <c r="Y800" s="418"/>
      <c r="Z800" s="419"/>
      <c r="AA800" s="419"/>
      <c r="AB800" s="419"/>
      <c r="AC800" s="418"/>
      <c r="AH800" s="418"/>
      <c r="AI800" s="418"/>
      <c r="AJ800" s="419"/>
      <c r="AK800" s="419"/>
      <c r="AL800" s="419"/>
      <c r="AM800" s="418"/>
      <c r="AN800" s="418"/>
      <c r="AO800" s="419"/>
      <c r="AP800" s="419"/>
    </row>
    <row r="801" spans="4:42" x14ac:dyDescent="0.25">
      <c r="D801" s="418"/>
      <c r="E801" s="418"/>
      <c r="F801" s="419"/>
      <c r="G801" s="419"/>
      <c r="H801" s="419"/>
      <c r="I801" s="418"/>
      <c r="J801" s="418"/>
      <c r="K801" s="419"/>
      <c r="L801" s="419"/>
      <c r="M801" s="419"/>
      <c r="N801" s="418"/>
      <c r="S801" s="418"/>
      <c r="T801" s="418"/>
      <c r="U801" s="419"/>
      <c r="V801" s="419"/>
      <c r="W801" s="419"/>
      <c r="X801" s="418"/>
      <c r="Y801" s="418"/>
      <c r="Z801" s="419"/>
      <c r="AA801" s="419"/>
      <c r="AB801" s="419"/>
      <c r="AC801" s="418"/>
      <c r="AH801" s="418"/>
      <c r="AI801" s="418"/>
      <c r="AJ801" s="419"/>
      <c r="AK801" s="419"/>
      <c r="AL801" s="419"/>
      <c r="AM801" s="418"/>
      <c r="AN801" s="418"/>
      <c r="AO801" s="419"/>
      <c r="AP801" s="419"/>
    </row>
    <row r="802" spans="4:42" x14ac:dyDescent="0.25">
      <c r="D802" s="418"/>
      <c r="E802" s="418"/>
      <c r="F802" s="419"/>
      <c r="G802" s="419"/>
      <c r="H802" s="419"/>
      <c r="I802" s="418"/>
      <c r="J802" s="418"/>
      <c r="K802" s="419"/>
      <c r="L802" s="419"/>
      <c r="M802" s="419"/>
      <c r="N802" s="418"/>
      <c r="S802" s="418"/>
      <c r="T802" s="418"/>
      <c r="U802" s="419"/>
      <c r="V802" s="419"/>
      <c r="W802" s="419"/>
      <c r="X802" s="418"/>
      <c r="Y802" s="418"/>
      <c r="Z802" s="419"/>
      <c r="AA802" s="419"/>
      <c r="AB802" s="419"/>
      <c r="AC802" s="418"/>
      <c r="AH802" s="418"/>
      <c r="AI802" s="418"/>
      <c r="AJ802" s="419"/>
      <c r="AK802" s="419"/>
      <c r="AL802" s="419"/>
      <c r="AM802" s="418"/>
      <c r="AN802" s="418"/>
      <c r="AO802" s="419"/>
      <c r="AP802" s="419"/>
    </row>
    <row r="803" spans="4:42" x14ac:dyDescent="0.25">
      <c r="D803" s="418"/>
      <c r="E803" s="418"/>
      <c r="F803" s="419"/>
      <c r="G803" s="419"/>
      <c r="H803" s="419"/>
      <c r="I803" s="418"/>
      <c r="J803" s="418"/>
      <c r="K803" s="419"/>
      <c r="L803" s="419"/>
      <c r="M803" s="419"/>
      <c r="N803" s="418"/>
      <c r="S803" s="418"/>
      <c r="T803" s="418"/>
      <c r="U803" s="419"/>
      <c r="V803" s="419"/>
      <c r="W803" s="419"/>
      <c r="X803" s="418"/>
      <c r="Y803" s="418"/>
      <c r="Z803" s="419"/>
      <c r="AA803" s="419"/>
      <c r="AB803" s="419"/>
      <c r="AC803" s="418"/>
      <c r="AH803" s="418"/>
      <c r="AI803" s="418"/>
      <c r="AJ803" s="419"/>
      <c r="AK803" s="419"/>
      <c r="AL803" s="419"/>
      <c r="AM803" s="418"/>
      <c r="AN803" s="418"/>
      <c r="AO803" s="419"/>
      <c r="AP803" s="419"/>
    </row>
    <row r="804" spans="4:42" x14ac:dyDescent="0.25">
      <c r="D804" s="418"/>
      <c r="E804" s="418"/>
      <c r="F804" s="419"/>
      <c r="G804" s="419"/>
      <c r="H804" s="419"/>
      <c r="I804" s="418"/>
      <c r="J804" s="418"/>
      <c r="K804" s="419"/>
      <c r="L804" s="419"/>
      <c r="M804" s="419"/>
      <c r="N804" s="418"/>
      <c r="S804" s="418"/>
      <c r="T804" s="418"/>
      <c r="U804" s="419"/>
      <c r="V804" s="419"/>
      <c r="W804" s="419"/>
      <c r="X804" s="418"/>
      <c r="Y804" s="418"/>
      <c r="Z804" s="419"/>
      <c r="AA804" s="419"/>
      <c r="AB804" s="419"/>
      <c r="AC804" s="418"/>
      <c r="AH804" s="418"/>
      <c r="AI804" s="418"/>
      <c r="AJ804" s="419"/>
      <c r="AK804" s="419"/>
      <c r="AL804" s="419"/>
      <c r="AM804" s="418"/>
      <c r="AN804" s="418"/>
      <c r="AO804" s="419"/>
      <c r="AP804" s="419"/>
    </row>
    <row r="805" spans="4:42" x14ac:dyDescent="0.25">
      <c r="D805" s="418"/>
      <c r="E805" s="418"/>
      <c r="F805" s="419"/>
      <c r="G805" s="419"/>
      <c r="H805" s="419"/>
      <c r="I805" s="418"/>
      <c r="J805" s="418"/>
      <c r="K805" s="419"/>
      <c r="L805" s="419"/>
      <c r="M805" s="419"/>
      <c r="N805" s="418"/>
      <c r="S805" s="418"/>
      <c r="T805" s="418"/>
      <c r="U805" s="419"/>
      <c r="V805" s="419"/>
      <c r="W805" s="419"/>
      <c r="X805" s="418"/>
      <c r="Y805" s="418"/>
      <c r="Z805" s="419"/>
      <c r="AA805" s="419"/>
      <c r="AB805" s="419"/>
      <c r="AC805" s="418"/>
      <c r="AH805" s="418"/>
      <c r="AI805" s="418"/>
      <c r="AJ805" s="419"/>
      <c r="AK805" s="419"/>
      <c r="AL805" s="419"/>
      <c r="AM805" s="418"/>
      <c r="AN805" s="418"/>
      <c r="AO805" s="419"/>
      <c r="AP805" s="419"/>
    </row>
    <row r="806" spans="4:42" x14ac:dyDescent="0.25">
      <c r="D806" s="418"/>
      <c r="E806" s="418"/>
      <c r="F806" s="419"/>
      <c r="G806" s="419"/>
      <c r="H806" s="419"/>
      <c r="I806" s="418"/>
      <c r="J806" s="418"/>
      <c r="K806" s="419"/>
      <c r="L806" s="419"/>
      <c r="M806" s="419"/>
      <c r="N806" s="418"/>
      <c r="S806" s="418"/>
      <c r="T806" s="418"/>
      <c r="U806" s="419"/>
      <c r="V806" s="419"/>
      <c r="W806" s="419"/>
      <c r="X806" s="418"/>
      <c r="Y806" s="418"/>
      <c r="Z806" s="419"/>
      <c r="AA806" s="419"/>
      <c r="AB806" s="419"/>
      <c r="AC806" s="418"/>
      <c r="AH806" s="418"/>
      <c r="AI806" s="418"/>
      <c r="AJ806" s="419"/>
      <c r="AK806" s="419"/>
      <c r="AL806" s="419"/>
      <c r="AM806" s="418"/>
      <c r="AN806" s="418"/>
      <c r="AO806" s="419"/>
      <c r="AP806" s="419"/>
    </row>
    <row r="807" spans="4:42" x14ac:dyDescent="0.25">
      <c r="D807" s="418"/>
      <c r="E807" s="418"/>
      <c r="F807" s="419"/>
      <c r="G807" s="419"/>
      <c r="H807" s="419"/>
      <c r="I807" s="418"/>
      <c r="J807" s="418"/>
      <c r="K807" s="419"/>
      <c r="L807" s="419"/>
      <c r="M807" s="419"/>
      <c r="N807" s="418"/>
      <c r="S807" s="418"/>
      <c r="T807" s="418"/>
      <c r="U807" s="419"/>
      <c r="V807" s="419"/>
      <c r="W807" s="419"/>
      <c r="X807" s="418"/>
      <c r="Y807" s="418"/>
      <c r="Z807" s="419"/>
      <c r="AA807" s="419"/>
      <c r="AB807" s="419"/>
      <c r="AC807" s="418"/>
      <c r="AH807" s="418"/>
      <c r="AI807" s="418"/>
      <c r="AJ807" s="419"/>
      <c r="AK807" s="419"/>
      <c r="AL807" s="419"/>
      <c r="AM807" s="418"/>
      <c r="AN807" s="418"/>
      <c r="AO807" s="419"/>
      <c r="AP807" s="419"/>
    </row>
    <row r="808" spans="4:42" x14ac:dyDescent="0.25">
      <c r="D808" s="418"/>
      <c r="E808" s="418"/>
      <c r="F808" s="419"/>
      <c r="G808" s="419"/>
      <c r="H808" s="419"/>
      <c r="I808" s="418"/>
      <c r="J808" s="418"/>
      <c r="K808" s="419"/>
      <c r="L808" s="419"/>
      <c r="M808" s="419"/>
      <c r="N808" s="418"/>
      <c r="S808" s="418"/>
      <c r="T808" s="418"/>
      <c r="U808" s="419"/>
      <c r="V808" s="419"/>
      <c r="W808" s="419"/>
      <c r="X808" s="418"/>
      <c r="Y808" s="418"/>
      <c r="Z808" s="419"/>
      <c r="AA808" s="419"/>
      <c r="AB808" s="419"/>
      <c r="AC808" s="418"/>
      <c r="AH808" s="418"/>
      <c r="AI808" s="418"/>
      <c r="AJ808" s="419"/>
      <c r="AK808" s="419"/>
      <c r="AL808" s="419"/>
      <c r="AM808" s="418"/>
      <c r="AN808" s="418"/>
      <c r="AO808" s="419"/>
      <c r="AP808" s="419"/>
    </row>
    <row r="809" spans="4:42" x14ac:dyDescent="0.25">
      <c r="D809" s="418"/>
      <c r="E809" s="418"/>
      <c r="F809" s="419"/>
      <c r="G809" s="419"/>
      <c r="H809" s="419"/>
      <c r="I809" s="418"/>
      <c r="J809" s="418"/>
      <c r="K809" s="419"/>
      <c r="L809" s="419"/>
      <c r="M809" s="419"/>
      <c r="N809" s="418"/>
      <c r="S809" s="418"/>
      <c r="T809" s="418"/>
      <c r="U809" s="419"/>
      <c r="V809" s="419"/>
      <c r="W809" s="419"/>
      <c r="X809" s="418"/>
      <c r="Y809" s="418"/>
      <c r="Z809" s="419"/>
      <c r="AA809" s="419"/>
      <c r="AB809" s="419"/>
      <c r="AC809" s="418"/>
      <c r="AH809" s="418"/>
      <c r="AI809" s="418"/>
      <c r="AJ809" s="419"/>
      <c r="AK809" s="419"/>
      <c r="AL809" s="419"/>
      <c r="AM809" s="418"/>
      <c r="AN809" s="418"/>
      <c r="AO809" s="419"/>
      <c r="AP809" s="419"/>
    </row>
    <row r="810" spans="4:42" x14ac:dyDescent="0.25">
      <c r="D810" s="418"/>
      <c r="E810" s="418"/>
      <c r="F810" s="419"/>
      <c r="G810" s="419"/>
      <c r="H810" s="419"/>
      <c r="I810" s="418"/>
      <c r="J810" s="418"/>
      <c r="K810" s="419"/>
      <c r="L810" s="419"/>
      <c r="M810" s="419"/>
      <c r="N810" s="418"/>
      <c r="S810" s="418"/>
      <c r="T810" s="418"/>
      <c r="U810" s="419"/>
      <c r="V810" s="419"/>
      <c r="W810" s="419"/>
      <c r="X810" s="418"/>
      <c r="Y810" s="418"/>
      <c r="Z810" s="419"/>
      <c r="AA810" s="419"/>
      <c r="AB810" s="419"/>
      <c r="AC810" s="418"/>
      <c r="AH810" s="418"/>
      <c r="AI810" s="418"/>
      <c r="AJ810" s="419"/>
      <c r="AK810" s="419"/>
      <c r="AL810" s="419"/>
      <c r="AM810" s="418"/>
      <c r="AN810" s="418"/>
      <c r="AO810" s="419"/>
      <c r="AP810" s="419"/>
    </row>
    <row r="811" spans="4:42" x14ac:dyDescent="0.25">
      <c r="D811" s="418"/>
      <c r="E811" s="418"/>
      <c r="F811" s="419"/>
      <c r="G811" s="419"/>
      <c r="H811" s="419"/>
      <c r="I811" s="418"/>
      <c r="J811" s="418"/>
      <c r="K811" s="419"/>
      <c r="L811" s="419"/>
      <c r="M811" s="419"/>
      <c r="N811" s="418"/>
      <c r="S811" s="418"/>
      <c r="T811" s="418"/>
      <c r="U811" s="419"/>
      <c r="V811" s="419"/>
      <c r="W811" s="419"/>
      <c r="X811" s="418"/>
      <c r="Y811" s="418"/>
      <c r="Z811" s="419"/>
      <c r="AA811" s="419"/>
      <c r="AB811" s="419"/>
      <c r="AC811" s="418"/>
      <c r="AH811" s="418"/>
      <c r="AI811" s="418"/>
      <c r="AJ811" s="419"/>
      <c r="AK811" s="419"/>
      <c r="AL811" s="419"/>
      <c r="AM811" s="418"/>
      <c r="AN811" s="418"/>
      <c r="AO811" s="419"/>
      <c r="AP811" s="419"/>
    </row>
    <row r="812" spans="4:42" x14ac:dyDescent="0.25">
      <c r="D812" s="418"/>
      <c r="E812" s="418"/>
      <c r="F812" s="419"/>
      <c r="G812" s="419"/>
      <c r="H812" s="419"/>
      <c r="I812" s="418"/>
      <c r="J812" s="418"/>
      <c r="K812" s="419"/>
      <c r="L812" s="419"/>
      <c r="M812" s="419"/>
      <c r="N812" s="418"/>
      <c r="S812" s="418"/>
      <c r="T812" s="418"/>
      <c r="U812" s="419"/>
      <c r="V812" s="419"/>
      <c r="W812" s="419"/>
      <c r="X812" s="418"/>
      <c r="Y812" s="418"/>
      <c r="Z812" s="419"/>
      <c r="AA812" s="419"/>
      <c r="AB812" s="419"/>
      <c r="AC812" s="418"/>
      <c r="AH812" s="418"/>
      <c r="AI812" s="418"/>
      <c r="AJ812" s="419"/>
      <c r="AK812" s="419"/>
      <c r="AL812" s="419"/>
      <c r="AM812" s="418"/>
      <c r="AN812" s="418"/>
      <c r="AO812" s="419"/>
      <c r="AP812" s="419"/>
    </row>
    <row r="813" spans="4:42" x14ac:dyDescent="0.25">
      <c r="D813" s="418"/>
      <c r="E813" s="418"/>
      <c r="F813" s="419"/>
      <c r="G813" s="419"/>
      <c r="H813" s="419"/>
      <c r="I813" s="418"/>
      <c r="J813" s="418"/>
      <c r="K813" s="419"/>
      <c r="L813" s="419"/>
      <c r="M813" s="419"/>
      <c r="N813" s="418"/>
      <c r="S813" s="418"/>
      <c r="T813" s="418"/>
      <c r="U813" s="419"/>
      <c r="V813" s="419"/>
      <c r="W813" s="419"/>
      <c r="X813" s="418"/>
      <c r="Y813" s="418"/>
      <c r="Z813" s="419"/>
      <c r="AA813" s="419"/>
      <c r="AB813" s="419"/>
      <c r="AC813" s="418"/>
      <c r="AH813" s="418"/>
      <c r="AI813" s="418"/>
      <c r="AJ813" s="419"/>
      <c r="AK813" s="419"/>
      <c r="AL813" s="419"/>
      <c r="AM813" s="418"/>
      <c r="AN813" s="418"/>
      <c r="AO813" s="419"/>
      <c r="AP813" s="419"/>
    </row>
    <row r="814" spans="4:42" x14ac:dyDescent="0.25">
      <c r="D814" s="418"/>
      <c r="E814" s="418"/>
      <c r="F814" s="419"/>
      <c r="G814" s="419"/>
      <c r="H814" s="419"/>
      <c r="I814" s="418"/>
      <c r="J814" s="418"/>
      <c r="K814" s="419"/>
      <c r="L814" s="419"/>
      <c r="M814" s="419"/>
      <c r="N814" s="418"/>
      <c r="S814" s="418"/>
      <c r="T814" s="418"/>
      <c r="U814" s="419"/>
      <c r="V814" s="419"/>
      <c r="W814" s="419"/>
      <c r="X814" s="418"/>
      <c r="Y814" s="418"/>
      <c r="Z814" s="419"/>
      <c r="AA814" s="419"/>
      <c r="AB814" s="419"/>
      <c r="AC814" s="418"/>
      <c r="AH814" s="418"/>
      <c r="AI814" s="418"/>
      <c r="AJ814" s="419"/>
      <c r="AK814" s="419"/>
      <c r="AL814" s="419"/>
      <c r="AM814" s="418"/>
      <c r="AN814" s="418"/>
      <c r="AO814" s="419"/>
      <c r="AP814" s="419"/>
    </row>
    <row r="815" spans="4:42" x14ac:dyDescent="0.25">
      <c r="D815" s="418"/>
      <c r="E815" s="418"/>
      <c r="F815" s="419"/>
      <c r="G815" s="419"/>
      <c r="H815" s="419"/>
      <c r="I815" s="418"/>
      <c r="J815" s="418"/>
      <c r="K815" s="419"/>
      <c r="L815" s="419"/>
      <c r="M815" s="419"/>
      <c r="N815" s="418"/>
      <c r="S815" s="418"/>
      <c r="T815" s="418"/>
      <c r="U815" s="419"/>
      <c r="V815" s="419"/>
      <c r="W815" s="419"/>
      <c r="X815" s="418"/>
      <c r="Y815" s="418"/>
      <c r="Z815" s="419"/>
      <c r="AA815" s="419"/>
      <c r="AB815" s="419"/>
      <c r="AC815" s="418"/>
      <c r="AH815" s="418"/>
      <c r="AI815" s="418"/>
      <c r="AJ815" s="419"/>
      <c r="AK815" s="419"/>
      <c r="AL815" s="419"/>
      <c r="AM815" s="418"/>
      <c r="AN815" s="418"/>
      <c r="AO815" s="419"/>
      <c r="AP815" s="419"/>
    </row>
    <row r="816" spans="4:42" x14ac:dyDescent="0.25">
      <c r="D816" s="418"/>
      <c r="E816" s="418"/>
      <c r="F816" s="419"/>
      <c r="G816" s="419"/>
      <c r="H816" s="419"/>
      <c r="I816" s="418"/>
      <c r="J816" s="418"/>
      <c r="K816" s="419"/>
      <c r="L816" s="419"/>
      <c r="M816" s="419"/>
      <c r="N816" s="418"/>
      <c r="S816" s="418"/>
      <c r="T816" s="418"/>
      <c r="U816" s="419"/>
      <c r="V816" s="419"/>
      <c r="W816" s="419"/>
      <c r="X816" s="418"/>
      <c r="Y816" s="418"/>
      <c r="Z816" s="419"/>
      <c r="AA816" s="419"/>
      <c r="AB816" s="419"/>
      <c r="AC816" s="418"/>
      <c r="AH816" s="418"/>
      <c r="AI816" s="418"/>
      <c r="AJ816" s="419"/>
      <c r="AK816" s="419"/>
      <c r="AL816" s="419"/>
      <c r="AM816" s="418"/>
      <c r="AN816" s="418"/>
      <c r="AO816" s="419"/>
      <c r="AP816" s="419"/>
    </row>
    <row r="817" spans="4:42" x14ac:dyDescent="0.25">
      <c r="D817" s="418"/>
      <c r="E817" s="418"/>
      <c r="F817" s="419"/>
      <c r="G817" s="419"/>
      <c r="H817" s="419"/>
      <c r="I817" s="418"/>
      <c r="J817" s="418"/>
      <c r="K817" s="419"/>
      <c r="L817" s="419"/>
      <c r="M817" s="419"/>
      <c r="N817" s="418"/>
      <c r="S817" s="418"/>
      <c r="T817" s="418"/>
      <c r="U817" s="419"/>
      <c r="V817" s="419"/>
      <c r="W817" s="419"/>
      <c r="X817" s="418"/>
      <c r="Y817" s="418"/>
      <c r="Z817" s="419"/>
      <c r="AA817" s="419"/>
      <c r="AB817" s="419"/>
      <c r="AC817" s="418"/>
      <c r="AH817" s="341"/>
      <c r="AI817" s="341"/>
      <c r="AJ817" s="420"/>
      <c r="AK817" s="420"/>
      <c r="AL817" s="420"/>
      <c r="AM817" s="341"/>
      <c r="AO817" s="420"/>
      <c r="AP817" s="420"/>
    </row>
    <row r="818" spans="4:42" x14ac:dyDescent="0.25">
      <c r="D818" s="418"/>
      <c r="E818" s="418"/>
      <c r="F818" s="419"/>
      <c r="G818" s="419"/>
      <c r="H818" s="419"/>
      <c r="I818" s="418"/>
      <c r="J818" s="418"/>
      <c r="K818" s="419"/>
      <c r="L818" s="419"/>
      <c r="M818" s="419"/>
      <c r="N818" s="418"/>
      <c r="S818" s="418"/>
      <c r="T818" s="418"/>
      <c r="U818" s="419"/>
      <c r="V818" s="419"/>
      <c r="W818" s="419"/>
      <c r="X818" s="418"/>
      <c r="Y818" s="418"/>
      <c r="Z818" s="419"/>
      <c r="AA818" s="419"/>
      <c r="AB818" s="419"/>
      <c r="AC818" s="418"/>
      <c r="AH818" s="341"/>
      <c r="AI818" s="341"/>
      <c r="AJ818" s="420"/>
      <c r="AK818" s="420"/>
      <c r="AL818" s="420"/>
      <c r="AM818" s="341"/>
      <c r="AO818" s="420"/>
      <c r="AP818" s="420"/>
    </row>
    <row r="819" spans="4:42" x14ac:dyDescent="0.25">
      <c r="D819" s="418"/>
      <c r="E819" s="418"/>
      <c r="F819" s="419"/>
      <c r="G819" s="419"/>
      <c r="H819" s="419"/>
      <c r="I819" s="418"/>
      <c r="J819" s="418"/>
      <c r="K819" s="419"/>
      <c r="L819" s="419"/>
      <c r="M819" s="419"/>
      <c r="N819" s="418"/>
      <c r="S819" s="418"/>
      <c r="T819" s="418"/>
      <c r="U819" s="419"/>
      <c r="V819" s="419"/>
      <c r="W819" s="419"/>
      <c r="X819" s="418"/>
      <c r="Y819" s="418"/>
      <c r="Z819" s="419"/>
      <c r="AA819" s="419"/>
      <c r="AB819" s="419"/>
      <c r="AC819" s="418"/>
      <c r="AH819" s="341"/>
      <c r="AI819" s="341"/>
      <c r="AJ819" s="420"/>
      <c r="AK819" s="420"/>
      <c r="AL819" s="420"/>
      <c r="AM819" s="341"/>
      <c r="AO819" s="420"/>
      <c r="AP819" s="420"/>
    </row>
    <row r="820" spans="4:42" x14ac:dyDescent="0.25">
      <c r="D820" s="418"/>
      <c r="E820" s="418"/>
      <c r="F820" s="419"/>
      <c r="G820" s="419"/>
      <c r="H820" s="419"/>
      <c r="I820" s="418"/>
      <c r="J820" s="418"/>
      <c r="K820" s="419"/>
      <c r="L820" s="419"/>
      <c r="M820" s="419"/>
      <c r="N820" s="418"/>
      <c r="S820" s="418"/>
      <c r="T820" s="418"/>
      <c r="U820" s="419"/>
      <c r="V820" s="419"/>
      <c r="W820" s="419"/>
      <c r="X820" s="418"/>
      <c r="Y820" s="418"/>
      <c r="Z820" s="419"/>
      <c r="AA820" s="419"/>
      <c r="AB820" s="419"/>
      <c r="AC820" s="418"/>
      <c r="AH820" s="341"/>
      <c r="AI820" s="341"/>
      <c r="AJ820" s="420"/>
      <c r="AK820" s="420"/>
      <c r="AL820" s="420"/>
      <c r="AM820" s="341"/>
      <c r="AO820" s="420"/>
      <c r="AP820" s="420"/>
    </row>
    <row r="821" spans="4:42" x14ac:dyDescent="0.25">
      <c r="D821" s="341"/>
      <c r="E821" s="341"/>
      <c r="F821" s="420"/>
      <c r="G821" s="420"/>
      <c r="H821" s="420"/>
      <c r="I821" s="341"/>
      <c r="K821" s="420"/>
      <c r="L821" s="420"/>
      <c r="N821" s="341"/>
      <c r="S821" s="341"/>
      <c r="T821" s="341"/>
      <c r="U821" s="420"/>
      <c r="V821" s="420"/>
      <c r="W821" s="420"/>
      <c r="X821" s="341"/>
      <c r="Z821" s="420"/>
      <c r="AA821" s="420"/>
      <c r="AC821" s="341"/>
      <c r="AH821" s="341"/>
      <c r="AI821" s="341"/>
      <c r="AJ821" s="420"/>
      <c r="AK821" s="420"/>
      <c r="AL821" s="420"/>
      <c r="AM821" s="341"/>
      <c r="AO821" s="420"/>
      <c r="AP821" s="420"/>
    </row>
    <row r="822" spans="4:42" x14ac:dyDescent="0.25">
      <c r="D822" s="341"/>
      <c r="E822" s="341"/>
      <c r="F822" s="420"/>
      <c r="G822" s="420"/>
      <c r="H822" s="420"/>
      <c r="I822" s="341"/>
      <c r="K822" s="420"/>
      <c r="L822" s="420"/>
      <c r="N822" s="341"/>
      <c r="S822" s="341"/>
      <c r="T822" s="341"/>
      <c r="U822" s="420"/>
      <c r="V822" s="420"/>
      <c r="W822" s="420"/>
      <c r="X822" s="341"/>
      <c r="Z822" s="420"/>
      <c r="AA822" s="420"/>
      <c r="AC822" s="341"/>
      <c r="AH822" s="341"/>
      <c r="AI822" s="341"/>
      <c r="AJ822" s="420"/>
      <c r="AK822" s="420"/>
      <c r="AL822" s="420"/>
      <c r="AM822" s="341"/>
      <c r="AO822" s="420"/>
      <c r="AP822" s="420"/>
    </row>
    <row r="823" spans="4:42" x14ac:dyDescent="0.25">
      <c r="D823" s="341"/>
      <c r="E823" s="341"/>
      <c r="F823" s="420"/>
      <c r="G823" s="420"/>
      <c r="H823" s="420"/>
      <c r="I823" s="341"/>
      <c r="K823" s="420"/>
      <c r="L823" s="420"/>
      <c r="N823" s="341"/>
      <c r="S823" s="341"/>
      <c r="T823" s="341"/>
      <c r="U823" s="420"/>
      <c r="V823" s="420"/>
      <c r="W823" s="420"/>
      <c r="X823" s="341"/>
      <c r="Z823" s="420"/>
      <c r="AA823" s="420"/>
      <c r="AC823" s="341"/>
      <c r="AH823" s="341"/>
      <c r="AI823" s="341"/>
      <c r="AJ823" s="420"/>
      <c r="AK823" s="420"/>
      <c r="AL823" s="420"/>
      <c r="AM823" s="341"/>
      <c r="AO823" s="420"/>
      <c r="AP823" s="420"/>
    </row>
    <row r="824" spans="4:42" x14ac:dyDescent="0.25">
      <c r="D824" s="341"/>
      <c r="E824" s="341"/>
      <c r="F824" s="420"/>
      <c r="G824" s="420"/>
      <c r="H824" s="420"/>
      <c r="I824" s="341"/>
      <c r="K824" s="420"/>
      <c r="L824" s="420"/>
      <c r="N824" s="341"/>
      <c r="S824" s="341"/>
      <c r="T824" s="341"/>
      <c r="U824" s="420"/>
      <c r="V824" s="420"/>
      <c r="W824" s="420"/>
      <c r="X824" s="341"/>
      <c r="Z824" s="420"/>
      <c r="AA824" s="420"/>
      <c r="AC824" s="341"/>
      <c r="AH824" s="341"/>
      <c r="AI824" s="341"/>
      <c r="AJ824" s="420"/>
      <c r="AK824" s="420"/>
      <c r="AL824" s="420"/>
      <c r="AM824" s="341"/>
      <c r="AO824" s="420"/>
      <c r="AP824" s="420"/>
    </row>
    <row r="825" spans="4:42" x14ac:dyDescent="0.25">
      <c r="D825" s="341"/>
      <c r="E825" s="341"/>
      <c r="F825" s="420"/>
      <c r="G825" s="420"/>
      <c r="H825" s="420"/>
      <c r="I825" s="341"/>
      <c r="K825" s="420"/>
      <c r="L825" s="420"/>
      <c r="N825" s="341"/>
      <c r="S825" s="341"/>
      <c r="T825" s="341"/>
      <c r="U825" s="420"/>
      <c r="V825" s="420"/>
      <c r="W825" s="420"/>
      <c r="X825" s="341"/>
      <c r="Z825" s="420"/>
      <c r="AA825" s="420"/>
      <c r="AC825" s="341"/>
      <c r="AH825" s="341"/>
      <c r="AI825" s="341"/>
      <c r="AJ825" s="420"/>
      <c r="AK825" s="420"/>
      <c r="AL825" s="420"/>
      <c r="AM825" s="341"/>
      <c r="AO825" s="420"/>
      <c r="AP825" s="420"/>
    </row>
    <row r="826" spans="4:42" x14ac:dyDescent="0.25">
      <c r="D826" s="341"/>
      <c r="E826" s="341"/>
      <c r="F826" s="420"/>
      <c r="G826" s="420"/>
      <c r="H826" s="420"/>
      <c r="I826" s="341"/>
      <c r="K826" s="420"/>
      <c r="L826" s="420"/>
      <c r="N826" s="341"/>
      <c r="S826" s="341"/>
      <c r="T826" s="341"/>
      <c r="U826" s="420"/>
      <c r="V826" s="420"/>
      <c r="W826" s="420"/>
      <c r="X826" s="341"/>
      <c r="Z826" s="420"/>
      <c r="AA826" s="420"/>
      <c r="AC826" s="341"/>
      <c r="AH826" s="341"/>
      <c r="AI826" s="341"/>
      <c r="AJ826" s="420"/>
      <c r="AK826" s="420"/>
      <c r="AL826" s="420"/>
      <c r="AM826" s="341"/>
      <c r="AO826" s="420"/>
      <c r="AP826" s="420"/>
    </row>
    <row r="827" spans="4:42" x14ac:dyDescent="0.25">
      <c r="D827" s="341"/>
      <c r="E827" s="341"/>
      <c r="F827" s="420"/>
      <c r="G827" s="420"/>
      <c r="H827" s="420"/>
      <c r="I827" s="341"/>
      <c r="K827" s="420"/>
      <c r="L827" s="420"/>
      <c r="N827" s="341"/>
      <c r="S827" s="341"/>
      <c r="T827" s="341"/>
      <c r="U827" s="420"/>
      <c r="V827" s="420"/>
      <c r="W827" s="420"/>
      <c r="X827" s="341"/>
      <c r="Z827" s="420"/>
      <c r="AA827" s="420"/>
      <c r="AC827" s="341"/>
      <c r="AH827" s="341"/>
      <c r="AI827" s="341"/>
      <c r="AJ827" s="420"/>
      <c r="AK827" s="420"/>
      <c r="AL827" s="420"/>
      <c r="AM827" s="341"/>
      <c r="AO827" s="420"/>
      <c r="AP827" s="420"/>
    </row>
    <row r="828" spans="4:42" x14ac:dyDescent="0.25">
      <c r="D828" s="341"/>
      <c r="E828" s="341"/>
      <c r="F828" s="420"/>
      <c r="G828" s="420"/>
      <c r="H828" s="420"/>
      <c r="I828" s="341"/>
      <c r="K828" s="420"/>
      <c r="L828" s="420"/>
      <c r="N828" s="341"/>
      <c r="S828" s="341"/>
      <c r="T828" s="341"/>
      <c r="U828" s="420"/>
      <c r="V828" s="420"/>
      <c r="W828" s="420"/>
      <c r="X828" s="341"/>
      <c r="Z828" s="420"/>
      <c r="AA828" s="420"/>
      <c r="AC828" s="341"/>
      <c r="AH828" s="341"/>
      <c r="AI828" s="341"/>
      <c r="AJ828" s="420"/>
      <c r="AK828" s="420"/>
      <c r="AL828" s="420"/>
      <c r="AM828" s="341"/>
      <c r="AO828" s="420"/>
      <c r="AP828" s="420"/>
    </row>
    <row r="829" spans="4:42" x14ac:dyDescent="0.25">
      <c r="D829" s="341"/>
      <c r="E829" s="341"/>
      <c r="F829" s="420"/>
      <c r="G829" s="420"/>
      <c r="H829" s="420"/>
      <c r="I829" s="341"/>
      <c r="K829" s="420"/>
      <c r="L829" s="420"/>
      <c r="N829" s="341"/>
      <c r="S829" s="341"/>
      <c r="T829" s="341"/>
      <c r="U829" s="420"/>
      <c r="V829" s="420"/>
      <c r="W829" s="420"/>
      <c r="X829" s="341"/>
      <c r="Z829" s="420"/>
      <c r="AA829" s="420"/>
      <c r="AC829" s="341"/>
      <c r="AH829" s="341"/>
      <c r="AI829" s="341"/>
      <c r="AJ829" s="420"/>
      <c r="AK829" s="420"/>
      <c r="AL829" s="420"/>
      <c r="AM829" s="341"/>
      <c r="AO829" s="420"/>
      <c r="AP829" s="420"/>
    </row>
    <row r="830" spans="4:42" x14ac:dyDescent="0.25">
      <c r="D830" s="341"/>
      <c r="E830" s="341"/>
      <c r="F830" s="420"/>
      <c r="G830" s="420"/>
      <c r="H830" s="420"/>
      <c r="I830" s="341"/>
      <c r="K830" s="420"/>
      <c r="L830" s="420"/>
      <c r="N830" s="341"/>
      <c r="S830" s="341"/>
      <c r="T830" s="341"/>
      <c r="U830" s="420"/>
      <c r="V830" s="420"/>
      <c r="W830" s="420"/>
      <c r="X830" s="341"/>
      <c r="Z830" s="420"/>
      <c r="AA830" s="420"/>
      <c r="AC830" s="341"/>
      <c r="AH830" s="341"/>
      <c r="AI830" s="341"/>
      <c r="AJ830" s="420"/>
      <c r="AK830" s="420"/>
      <c r="AL830" s="420"/>
      <c r="AM830" s="341"/>
      <c r="AO830" s="420"/>
      <c r="AP830" s="420"/>
    </row>
    <row r="831" spans="4:42" x14ac:dyDescent="0.25">
      <c r="D831" s="341"/>
      <c r="E831" s="341"/>
      <c r="F831" s="420"/>
      <c r="G831" s="420"/>
      <c r="H831" s="420"/>
      <c r="I831" s="341"/>
      <c r="K831" s="420"/>
      <c r="L831" s="420"/>
      <c r="N831" s="341"/>
      <c r="S831" s="341"/>
      <c r="T831" s="341"/>
      <c r="U831" s="420"/>
      <c r="V831" s="420"/>
      <c r="W831" s="420"/>
      <c r="X831" s="341"/>
      <c r="Z831" s="420"/>
      <c r="AA831" s="420"/>
      <c r="AC831" s="341"/>
      <c r="AH831" s="341"/>
      <c r="AI831" s="341"/>
      <c r="AJ831" s="420"/>
      <c r="AK831" s="420"/>
      <c r="AL831" s="420"/>
      <c r="AM831" s="341"/>
      <c r="AO831" s="420"/>
      <c r="AP831" s="420"/>
    </row>
    <row r="832" spans="4:42" x14ac:dyDescent="0.25">
      <c r="D832" s="341"/>
      <c r="E832" s="341"/>
      <c r="F832" s="420"/>
      <c r="G832" s="420"/>
      <c r="H832" s="420"/>
      <c r="I832" s="341"/>
      <c r="K832" s="420"/>
      <c r="L832" s="420"/>
      <c r="N832" s="341"/>
      <c r="S832" s="341"/>
      <c r="T832" s="341"/>
      <c r="U832" s="420"/>
      <c r="V832" s="420"/>
      <c r="W832" s="420"/>
      <c r="X832" s="341"/>
      <c r="Z832" s="420"/>
      <c r="AA832" s="420"/>
      <c r="AC832" s="341"/>
      <c r="AH832" s="341"/>
      <c r="AI832" s="341"/>
      <c r="AJ832" s="420"/>
      <c r="AK832" s="420"/>
      <c r="AL832" s="420"/>
      <c r="AM832" s="341"/>
      <c r="AO832" s="420"/>
      <c r="AP832" s="420"/>
    </row>
    <row r="833" spans="4:42" x14ac:dyDescent="0.25">
      <c r="D833" s="341"/>
      <c r="E833" s="341"/>
      <c r="F833" s="420"/>
      <c r="G833" s="420"/>
      <c r="H833" s="420"/>
      <c r="I833" s="341"/>
      <c r="K833" s="420"/>
      <c r="L833" s="420"/>
      <c r="N833" s="341"/>
      <c r="S833" s="341"/>
      <c r="T833" s="341"/>
      <c r="U833" s="420"/>
      <c r="V833" s="420"/>
      <c r="W833" s="420"/>
      <c r="X833" s="341"/>
      <c r="Z833" s="420"/>
      <c r="AA833" s="420"/>
      <c r="AC833" s="341"/>
      <c r="AH833" s="341"/>
      <c r="AI833" s="341"/>
      <c r="AJ833" s="420"/>
      <c r="AK833" s="420"/>
      <c r="AL833" s="420"/>
      <c r="AM833" s="341"/>
      <c r="AO833" s="420"/>
      <c r="AP833" s="420"/>
    </row>
    <row r="834" spans="4:42" x14ac:dyDescent="0.25">
      <c r="D834" s="341"/>
      <c r="E834" s="341"/>
      <c r="F834" s="420"/>
      <c r="G834" s="420"/>
      <c r="H834" s="420"/>
      <c r="I834" s="341"/>
      <c r="K834" s="420"/>
      <c r="L834" s="420"/>
      <c r="N834" s="341"/>
      <c r="S834" s="341"/>
      <c r="T834" s="341"/>
      <c r="U834" s="420"/>
      <c r="V834" s="420"/>
      <c r="W834" s="420"/>
      <c r="X834" s="341"/>
      <c r="Z834" s="420"/>
      <c r="AA834" s="420"/>
      <c r="AC834" s="341"/>
      <c r="AH834" s="341"/>
      <c r="AI834" s="341"/>
      <c r="AJ834" s="420"/>
      <c r="AK834" s="420"/>
      <c r="AL834" s="420"/>
      <c r="AM834" s="341"/>
      <c r="AO834" s="420"/>
      <c r="AP834" s="420"/>
    </row>
    <row r="835" spans="4:42" x14ac:dyDescent="0.25">
      <c r="D835" s="341"/>
      <c r="E835" s="341"/>
      <c r="F835" s="420"/>
      <c r="G835" s="420"/>
      <c r="H835" s="420"/>
      <c r="I835" s="341"/>
      <c r="K835" s="420"/>
      <c r="L835" s="420"/>
      <c r="N835" s="341"/>
      <c r="S835" s="341"/>
      <c r="T835" s="341"/>
      <c r="U835" s="420"/>
      <c r="V835" s="420"/>
      <c r="W835" s="420"/>
      <c r="X835" s="341"/>
      <c r="Z835" s="420"/>
      <c r="AA835" s="420"/>
      <c r="AC835" s="341"/>
      <c r="AH835" s="341"/>
      <c r="AI835" s="341"/>
      <c r="AJ835" s="420"/>
      <c r="AK835" s="420"/>
      <c r="AL835" s="420"/>
      <c r="AM835" s="341"/>
      <c r="AO835" s="420"/>
      <c r="AP835" s="420"/>
    </row>
    <row r="836" spans="4:42" x14ac:dyDescent="0.25">
      <c r="D836" s="341"/>
      <c r="E836" s="341"/>
      <c r="F836" s="420"/>
      <c r="G836" s="420"/>
      <c r="H836" s="420"/>
      <c r="I836" s="341"/>
      <c r="K836" s="420"/>
      <c r="L836" s="420"/>
      <c r="N836" s="341"/>
      <c r="S836" s="341"/>
      <c r="T836" s="341"/>
      <c r="U836" s="420"/>
      <c r="V836" s="420"/>
      <c r="W836" s="420"/>
      <c r="X836" s="341"/>
      <c r="Z836" s="420"/>
      <c r="AA836" s="420"/>
      <c r="AC836" s="341"/>
    </row>
    <row r="837" spans="4:42" x14ac:dyDescent="0.25">
      <c r="D837" s="341"/>
      <c r="E837" s="341"/>
      <c r="F837" s="420"/>
      <c r="G837" s="420"/>
      <c r="H837" s="420"/>
      <c r="I837" s="341"/>
      <c r="K837" s="420"/>
      <c r="L837" s="420"/>
      <c r="N837" s="341"/>
      <c r="S837" s="341"/>
      <c r="T837" s="341"/>
      <c r="U837" s="420"/>
      <c r="V837" s="420"/>
      <c r="W837" s="420"/>
      <c r="X837" s="341"/>
      <c r="Z837" s="420"/>
      <c r="AA837" s="420"/>
      <c r="AC837" s="341"/>
    </row>
    <row r="838" spans="4:42" x14ac:dyDescent="0.25">
      <c r="D838" s="341"/>
      <c r="E838" s="341"/>
      <c r="F838" s="420"/>
      <c r="G838" s="420"/>
      <c r="H838" s="420"/>
      <c r="I838" s="341"/>
      <c r="K838" s="420"/>
      <c r="L838" s="420"/>
      <c r="N838" s="341"/>
      <c r="S838" s="341"/>
      <c r="T838" s="341"/>
      <c r="U838" s="420"/>
      <c r="V838" s="420"/>
      <c r="W838" s="420"/>
      <c r="X838" s="341"/>
      <c r="Z838" s="420"/>
      <c r="AA838" s="420"/>
      <c r="AC838" s="341"/>
    </row>
    <row r="839" spans="4:42" x14ac:dyDescent="0.25">
      <c r="D839" s="341"/>
      <c r="E839" s="341"/>
      <c r="F839" s="420"/>
      <c r="G839" s="420"/>
      <c r="H839" s="420"/>
      <c r="I839" s="341"/>
      <c r="K839" s="420"/>
      <c r="L839" s="420"/>
      <c r="N839" s="341"/>
      <c r="S839" s="341"/>
      <c r="T839" s="341"/>
      <c r="U839" s="420"/>
      <c r="V839" s="420"/>
      <c r="W839" s="420"/>
      <c r="X839" s="341"/>
      <c r="Z839" s="420"/>
      <c r="AA839" s="420"/>
      <c r="AC839" s="341"/>
    </row>
  </sheetData>
  <mergeCells count="50">
    <mergeCell ref="A2:N2"/>
    <mergeCell ref="Z8:AA8"/>
    <mergeCell ref="AB8:AB9"/>
    <mergeCell ref="AH8:AH9"/>
    <mergeCell ref="AI8:AI9"/>
    <mergeCell ref="AJ8:AJ9"/>
    <mergeCell ref="I8:I9"/>
    <mergeCell ref="J8:J9"/>
    <mergeCell ref="K8:L8"/>
    <mergeCell ref="M8:M9"/>
    <mergeCell ref="S8:S9"/>
    <mergeCell ref="T8:T9"/>
    <mergeCell ref="AE7:AE9"/>
    <mergeCell ref="AF7:AF9"/>
    <mergeCell ref="P7:P9"/>
    <mergeCell ref="Q7:Q9"/>
    <mergeCell ref="R7:R9"/>
    <mergeCell ref="S7:W7"/>
    <mergeCell ref="X7:AB7"/>
    <mergeCell ref="AC7:AC9"/>
    <mergeCell ref="AG7:AG9"/>
    <mergeCell ref="AH7:AJ7"/>
    <mergeCell ref="AK7:AM7"/>
    <mergeCell ref="AN7:AP7"/>
    <mergeCell ref="AL8:AL9"/>
    <mergeCell ref="AM8:AM9"/>
    <mergeCell ref="AN8:AN9"/>
    <mergeCell ref="AO8:AO9"/>
    <mergeCell ref="AP8:AP9"/>
    <mergeCell ref="AK8:AK9"/>
    <mergeCell ref="U8:V8"/>
    <mergeCell ref="W8:W9"/>
    <mergeCell ref="X8:X9"/>
    <mergeCell ref="Y8:Y9"/>
    <mergeCell ref="A7:A9"/>
    <mergeCell ref="B7:B9"/>
    <mergeCell ref="C7:C9"/>
    <mergeCell ref="D7:H7"/>
    <mergeCell ref="I7:M7"/>
    <mergeCell ref="N7:N9"/>
    <mergeCell ref="AM3:AP4"/>
    <mergeCell ref="A5:N5"/>
    <mergeCell ref="P5:AC5"/>
    <mergeCell ref="AE5:AP5"/>
    <mergeCell ref="D8:D9"/>
    <mergeCell ref="E8:E9"/>
    <mergeCell ref="F8:G8"/>
    <mergeCell ref="H8:H9"/>
    <mergeCell ref="I3:N4"/>
    <mergeCell ref="X3:AC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zoomScale="75" zoomScaleNormal="80" workbookViewId="0"/>
  </sheetViews>
  <sheetFormatPr defaultColWidth="8.83203125" defaultRowHeight="15" x14ac:dyDescent="0.25"/>
  <cols>
    <col min="1" max="1" width="70.5" style="229" customWidth="1"/>
    <col min="2" max="2" width="16.6640625" style="229" bestFit="1" customWidth="1"/>
    <col min="3" max="3" width="14.5" style="229" bestFit="1" customWidth="1"/>
    <col min="4" max="4" width="16.5" style="229" customWidth="1"/>
    <col min="5" max="5" width="106" style="229" customWidth="1"/>
    <col min="6" max="6" width="20.6640625" style="295" customWidth="1"/>
    <col min="7" max="7" width="16.1640625" style="229" customWidth="1"/>
    <col min="8" max="16384" width="8.83203125" style="229"/>
  </cols>
  <sheetData>
    <row r="1" spans="1:6" ht="62.45" customHeight="1" x14ac:dyDescent="0.25">
      <c r="A1" s="227"/>
      <c r="B1" s="228"/>
      <c r="C1" s="227"/>
      <c r="D1" s="227"/>
      <c r="E1" s="540" t="s">
        <v>3260</v>
      </c>
      <c r="F1" s="540"/>
    </row>
    <row r="2" spans="1:6" ht="21.2" customHeight="1" x14ac:dyDescent="0.25">
      <c r="A2" s="227"/>
      <c r="B2" s="228"/>
      <c r="C2" s="227"/>
      <c r="D2" s="227"/>
      <c r="E2" s="541" t="s">
        <v>3261</v>
      </c>
      <c r="F2" s="541"/>
    </row>
    <row r="3" spans="1:6" ht="66.2" customHeight="1" thickBot="1" x14ac:dyDescent="0.3">
      <c r="A3" s="545" t="s">
        <v>3262</v>
      </c>
      <c r="B3" s="545"/>
      <c r="C3" s="545"/>
      <c r="D3" s="545"/>
      <c r="E3" s="545"/>
      <c r="F3" s="545"/>
    </row>
    <row r="4" spans="1:6" ht="120.75" customHeight="1" x14ac:dyDescent="0.25">
      <c r="A4" s="230" t="s">
        <v>3263</v>
      </c>
      <c r="B4" s="231" t="s">
        <v>3264</v>
      </c>
      <c r="C4" s="231" t="s">
        <v>4182</v>
      </c>
      <c r="D4" s="231" t="s">
        <v>1361</v>
      </c>
      <c r="E4" s="231" t="s">
        <v>3265</v>
      </c>
      <c r="F4" s="232" t="s">
        <v>4183</v>
      </c>
    </row>
    <row r="5" spans="1:6" ht="16.350000000000001" customHeight="1" x14ac:dyDescent="0.25">
      <c r="A5" s="538" t="s">
        <v>3266</v>
      </c>
      <c r="B5" s="539"/>
      <c r="C5" s="539"/>
      <c r="D5" s="539"/>
      <c r="E5" s="539"/>
      <c r="F5" s="233"/>
    </row>
    <row r="6" spans="1:6" ht="18.75" x14ac:dyDescent="0.3">
      <c r="A6" s="542" t="s">
        <v>3267</v>
      </c>
      <c r="B6" s="543" t="s">
        <v>3268</v>
      </c>
      <c r="C6" s="544">
        <v>106000</v>
      </c>
      <c r="D6" s="237">
        <v>1101600</v>
      </c>
      <c r="E6" s="238" t="s">
        <v>2838</v>
      </c>
      <c r="F6" s="239">
        <v>201367.3</v>
      </c>
    </row>
    <row r="7" spans="1:6" ht="18.75" x14ac:dyDescent="0.3">
      <c r="A7" s="542"/>
      <c r="B7" s="543"/>
      <c r="C7" s="544"/>
      <c r="D7" s="237">
        <v>1101630</v>
      </c>
      <c r="E7" s="238" t="s">
        <v>3269</v>
      </c>
      <c r="F7" s="239">
        <v>4862.8999999999996</v>
      </c>
    </row>
    <row r="8" spans="1:6" ht="31.5" x14ac:dyDescent="0.3">
      <c r="A8" s="234" t="s">
        <v>3270</v>
      </c>
      <c r="B8" s="235" t="s">
        <v>3268</v>
      </c>
      <c r="C8" s="236">
        <v>60000</v>
      </c>
      <c r="D8" s="237">
        <v>1101600</v>
      </c>
      <c r="E8" s="240" t="s">
        <v>3271</v>
      </c>
      <c r="F8" s="239">
        <v>612684</v>
      </c>
    </row>
    <row r="9" spans="1:6" ht="27.75" customHeight="1" x14ac:dyDescent="0.3">
      <c r="A9" s="241" t="s">
        <v>3272</v>
      </c>
      <c r="B9" s="242" t="s">
        <v>3268</v>
      </c>
      <c r="C9" s="243">
        <v>500000</v>
      </c>
      <c r="D9" s="244">
        <v>1101610</v>
      </c>
      <c r="E9" s="245" t="s">
        <v>2840</v>
      </c>
      <c r="F9" s="239">
        <v>30500</v>
      </c>
    </row>
    <row r="10" spans="1:6" ht="22.35" customHeight="1" x14ac:dyDescent="0.3">
      <c r="A10" s="234" t="s">
        <v>3273</v>
      </c>
      <c r="B10" s="235" t="s">
        <v>3268</v>
      </c>
      <c r="C10" s="236">
        <v>200000</v>
      </c>
      <c r="D10" s="237">
        <v>1101640</v>
      </c>
      <c r="E10" s="238" t="s">
        <v>2844</v>
      </c>
      <c r="F10" s="239">
        <v>440000</v>
      </c>
    </row>
    <row r="11" spans="1:6" ht="25.5" customHeight="1" x14ac:dyDescent="0.3">
      <c r="A11" s="234" t="s">
        <v>3274</v>
      </c>
      <c r="B11" s="235" t="s">
        <v>3268</v>
      </c>
      <c r="C11" s="236">
        <v>378425</v>
      </c>
      <c r="D11" s="237">
        <v>1101640</v>
      </c>
      <c r="E11" s="238" t="s">
        <v>2844</v>
      </c>
      <c r="F11" s="239">
        <v>235920</v>
      </c>
    </row>
    <row r="12" spans="1:6" ht="19.5" customHeight="1" x14ac:dyDescent="0.3">
      <c r="A12" s="548" t="s">
        <v>3275</v>
      </c>
      <c r="B12" s="549" t="s">
        <v>3268</v>
      </c>
      <c r="C12" s="550">
        <v>214729.837</v>
      </c>
      <c r="D12" s="247">
        <v>2301610</v>
      </c>
      <c r="E12" s="248" t="s">
        <v>4273</v>
      </c>
      <c r="F12" s="239">
        <f>33020.4+148.8</f>
        <v>33169.200000000004</v>
      </c>
    </row>
    <row r="13" spans="1:6" ht="52.5" customHeight="1" x14ac:dyDescent="0.3">
      <c r="A13" s="548"/>
      <c r="B13" s="549"/>
      <c r="C13" s="550"/>
      <c r="D13" s="247">
        <v>2311600</v>
      </c>
      <c r="E13" s="248" t="s">
        <v>4303</v>
      </c>
      <c r="F13" s="239">
        <f>129738.8+49976.6</f>
        <v>179715.4</v>
      </c>
    </row>
    <row r="14" spans="1:6" ht="33.4" customHeight="1" x14ac:dyDescent="0.3">
      <c r="A14" s="249" t="s">
        <v>3276</v>
      </c>
      <c r="B14" s="246" t="s">
        <v>3268</v>
      </c>
      <c r="C14" s="250">
        <v>300000</v>
      </c>
      <c r="D14" s="251">
        <v>2501630</v>
      </c>
      <c r="E14" s="252" t="s">
        <v>4115</v>
      </c>
      <c r="F14" s="239">
        <v>274686.40000000002</v>
      </c>
    </row>
    <row r="15" spans="1:6" ht="47.25" x14ac:dyDescent="0.3">
      <c r="A15" s="542" t="s">
        <v>3277</v>
      </c>
      <c r="B15" s="543" t="s">
        <v>3268</v>
      </c>
      <c r="C15" s="544">
        <v>350000</v>
      </c>
      <c r="D15" s="237">
        <v>2751600</v>
      </c>
      <c r="E15" s="253" t="s">
        <v>2872</v>
      </c>
      <c r="F15" s="239">
        <f>501588.9</f>
        <v>501588.9</v>
      </c>
    </row>
    <row r="16" spans="1:6" ht="33.4" customHeight="1" x14ac:dyDescent="0.3">
      <c r="A16" s="542"/>
      <c r="B16" s="543"/>
      <c r="C16" s="544"/>
      <c r="D16" s="237">
        <v>2751610</v>
      </c>
      <c r="E16" s="253" t="s">
        <v>3278</v>
      </c>
      <c r="F16" s="239">
        <v>10154.700000000001</v>
      </c>
    </row>
    <row r="17" spans="1:6" ht="47.25" x14ac:dyDescent="0.3">
      <c r="A17" s="542" t="s">
        <v>3279</v>
      </c>
      <c r="B17" s="543" t="s">
        <v>3268</v>
      </c>
      <c r="C17" s="544">
        <v>382000</v>
      </c>
      <c r="D17" s="237">
        <v>2751600</v>
      </c>
      <c r="E17" s="253" t="s">
        <v>2872</v>
      </c>
      <c r="F17" s="239">
        <v>526048.69999999995</v>
      </c>
    </row>
    <row r="18" spans="1:6" ht="31.5" x14ac:dyDescent="0.3">
      <c r="A18" s="542"/>
      <c r="B18" s="543"/>
      <c r="C18" s="544"/>
      <c r="D18" s="237">
        <v>2751610</v>
      </c>
      <c r="E18" s="253" t="s">
        <v>3278</v>
      </c>
      <c r="F18" s="239">
        <v>13574.3</v>
      </c>
    </row>
    <row r="19" spans="1:6" ht="31.5" x14ac:dyDescent="0.3">
      <c r="A19" s="254" t="s">
        <v>3280</v>
      </c>
      <c r="B19" s="235" t="s">
        <v>3268</v>
      </c>
      <c r="C19" s="236">
        <v>450000</v>
      </c>
      <c r="D19" s="237">
        <v>3111600</v>
      </c>
      <c r="E19" s="238" t="s">
        <v>3197</v>
      </c>
      <c r="F19" s="239">
        <v>1823084.5</v>
      </c>
    </row>
    <row r="20" spans="1:6" ht="36.75" customHeight="1" x14ac:dyDescent="0.3">
      <c r="A20" s="254" t="s">
        <v>3281</v>
      </c>
      <c r="B20" s="235" t="s">
        <v>3268</v>
      </c>
      <c r="C20" s="236">
        <v>560000</v>
      </c>
      <c r="D20" s="237">
        <v>3111600</v>
      </c>
      <c r="E20" s="255" t="s">
        <v>3197</v>
      </c>
      <c r="F20" s="239">
        <v>223493.4</v>
      </c>
    </row>
    <row r="21" spans="1:6" ht="15.75" x14ac:dyDescent="0.25">
      <c r="A21" s="546" t="s">
        <v>3282</v>
      </c>
      <c r="B21" s="547"/>
      <c r="C21" s="547"/>
      <c r="D21" s="547"/>
      <c r="E21" s="547"/>
      <c r="F21" s="233"/>
    </row>
    <row r="22" spans="1:6" s="261" customFormat="1" ht="21.75" customHeight="1" x14ac:dyDescent="0.3">
      <c r="A22" s="256" t="s">
        <v>3283</v>
      </c>
      <c r="B22" s="257" t="s">
        <v>3284</v>
      </c>
      <c r="C22" s="258">
        <v>200000</v>
      </c>
      <c r="D22" s="244">
        <v>1101600</v>
      </c>
      <c r="E22" s="259" t="s">
        <v>3271</v>
      </c>
      <c r="F22" s="260">
        <v>500000</v>
      </c>
    </row>
    <row r="23" spans="1:6" s="261" customFormat="1" ht="47.25" x14ac:dyDescent="0.3">
      <c r="A23" s="262" t="s">
        <v>4009</v>
      </c>
      <c r="B23" s="257" t="s">
        <v>3284</v>
      </c>
      <c r="C23" s="258">
        <v>150000</v>
      </c>
      <c r="D23" s="244">
        <v>1101620</v>
      </c>
      <c r="E23" s="263" t="s">
        <v>3285</v>
      </c>
      <c r="F23" s="260">
        <v>300000</v>
      </c>
    </row>
    <row r="24" spans="1:6" s="261" customFormat="1" ht="31.5" x14ac:dyDescent="0.3">
      <c r="A24" s="256" t="s">
        <v>3286</v>
      </c>
      <c r="B24" s="257" t="s">
        <v>3284</v>
      </c>
      <c r="C24" s="258">
        <v>150000</v>
      </c>
      <c r="D24" s="244">
        <v>1101650</v>
      </c>
      <c r="E24" s="264" t="s">
        <v>2846</v>
      </c>
      <c r="F24" s="260">
        <v>650000</v>
      </c>
    </row>
    <row r="25" spans="1:6" s="261" customFormat="1" ht="30.75" customHeight="1" x14ac:dyDescent="0.3">
      <c r="A25" s="265" t="s">
        <v>3287</v>
      </c>
      <c r="B25" s="257" t="s">
        <v>3284</v>
      </c>
      <c r="C25" s="258">
        <v>175000</v>
      </c>
      <c r="D25" s="244">
        <v>1101670</v>
      </c>
      <c r="E25" s="266" t="s">
        <v>2848</v>
      </c>
      <c r="F25" s="260">
        <v>1100950</v>
      </c>
    </row>
    <row r="26" spans="1:6" s="261" customFormat="1" ht="47.25" x14ac:dyDescent="0.3">
      <c r="A26" s="265" t="s">
        <v>3288</v>
      </c>
      <c r="B26" s="257" t="s">
        <v>3284</v>
      </c>
      <c r="C26" s="258">
        <v>450000</v>
      </c>
      <c r="D26" s="244">
        <v>3111600</v>
      </c>
      <c r="E26" s="267" t="s">
        <v>3197</v>
      </c>
      <c r="F26" s="260">
        <v>1193048.3</v>
      </c>
    </row>
    <row r="27" spans="1:6" s="261" customFormat="1" ht="31.5" x14ac:dyDescent="0.3">
      <c r="A27" s="265" t="s">
        <v>3289</v>
      </c>
      <c r="B27" s="257" t="s">
        <v>3284</v>
      </c>
      <c r="C27" s="258">
        <v>400000</v>
      </c>
      <c r="D27" s="244">
        <v>3111600</v>
      </c>
      <c r="E27" s="267" t="s">
        <v>3197</v>
      </c>
      <c r="F27" s="260">
        <v>200000</v>
      </c>
    </row>
    <row r="28" spans="1:6" s="261" customFormat="1" ht="31.5" x14ac:dyDescent="0.3">
      <c r="A28" s="256" t="s">
        <v>3290</v>
      </c>
      <c r="B28" s="257" t="s">
        <v>3284</v>
      </c>
      <c r="C28" s="258">
        <v>152000</v>
      </c>
      <c r="D28" s="244">
        <v>3511670</v>
      </c>
      <c r="E28" s="266" t="s">
        <v>718</v>
      </c>
      <c r="F28" s="260">
        <v>400000</v>
      </c>
    </row>
    <row r="29" spans="1:6" ht="18" customHeight="1" x14ac:dyDescent="0.25">
      <c r="A29" s="538" t="s">
        <v>3291</v>
      </c>
      <c r="B29" s="539"/>
      <c r="C29" s="539"/>
      <c r="D29" s="539"/>
      <c r="E29" s="539"/>
      <c r="F29" s="233"/>
    </row>
    <row r="30" spans="1:6" s="261" customFormat="1" ht="16.350000000000001" customHeight="1" x14ac:dyDescent="0.3">
      <c r="A30" s="256" t="s">
        <v>3292</v>
      </c>
      <c r="B30" s="257" t="s">
        <v>3284</v>
      </c>
      <c r="C30" s="258">
        <v>200000</v>
      </c>
      <c r="D30" s="244">
        <v>1101600</v>
      </c>
      <c r="E30" s="268" t="s">
        <v>3271</v>
      </c>
      <c r="F30" s="260">
        <v>300000</v>
      </c>
    </row>
    <row r="31" spans="1:6" s="261" customFormat="1" ht="47.25" x14ac:dyDescent="0.3">
      <c r="A31" s="269" t="s">
        <v>976</v>
      </c>
      <c r="B31" s="257" t="s">
        <v>3284</v>
      </c>
      <c r="C31" s="258">
        <v>150000</v>
      </c>
      <c r="D31" s="244">
        <v>1101620</v>
      </c>
      <c r="E31" s="270" t="s">
        <v>3285</v>
      </c>
      <c r="F31" s="260">
        <v>300000</v>
      </c>
    </row>
    <row r="32" spans="1:6" s="261" customFormat="1" ht="31.5" x14ac:dyDescent="0.3">
      <c r="A32" s="256" t="s">
        <v>977</v>
      </c>
      <c r="B32" s="257" t="s">
        <v>3284</v>
      </c>
      <c r="C32" s="258">
        <v>150000</v>
      </c>
      <c r="D32" s="244">
        <v>1101650</v>
      </c>
      <c r="E32" s="271" t="s">
        <v>2846</v>
      </c>
      <c r="F32" s="260">
        <v>650000</v>
      </c>
    </row>
    <row r="33" spans="1:6" s="261" customFormat="1" ht="31.5" x14ac:dyDescent="0.3">
      <c r="A33" s="265" t="s">
        <v>3287</v>
      </c>
      <c r="B33" s="257" t="s">
        <v>3284</v>
      </c>
      <c r="C33" s="258">
        <v>175000</v>
      </c>
      <c r="D33" s="244">
        <v>1101670</v>
      </c>
      <c r="E33" s="267" t="s">
        <v>2848</v>
      </c>
      <c r="F33" s="260">
        <v>800000</v>
      </c>
    </row>
    <row r="34" spans="1:6" s="277" customFormat="1" ht="30.6" customHeight="1" x14ac:dyDescent="0.2">
      <c r="A34" s="272" t="s">
        <v>978</v>
      </c>
      <c r="B34" s="257" t="s">
        <v>3284</v>
      </c>
      <c r="C34" s="273">
        <v>108000</v>
      </c>
      <c r="D34" s="274">
        <v>2201610</v>
      </c>
      <c r="E34" s="275" t="s">
        <v>979</v>
      </c>
      <c r="F34" s="276">
        <v>20000</v>
      </c>
    </row>
    <row r="35" spans="1:6" s="261" customFormat="1" ht="47.25" x14ac:dyDescent="0.3">
      <c r="A35" s="265" t="s">
        <v>980</v>
      </c>
      <c r="B35" s="257" t="s">
        <v>3284</v>
      </c>
      <c r="C35" s="258">
        <v>15540</v>
      </c>
      <c r="D35" s="244">
        <v>2751600</v>
      </c>
      <c r="E35" s="264" t="s">
        <v>2872</v>
      </c>
      <c r="F35" s="260">
        <v>130152</v>
      </c>
    </row>
    <row r="36" spans="1:6" s="261" customFormat="1" ht="24" customHeight="1" x14ac:dyDescent="0.3">
      <c r="A36" s="561" t="s">
        <v>981</v>
      </c>
      <c r="B36" s="563" t="s">
        <v>3284</v>
      </c>
      <c r="C36" s="551">
        <v>200000</v>
      </c>
      <c r="D36" s="237">
        <v>2751630</v>
      </c>
      <c r="E36" s="255" t="s">
        <v>1731</v>
      </c>
      <c r="F36" s="281">
        <v>50000</v>
      </c>
    </row>
    <row r="37" spans="1:6" s="261" customFormat="1" ht="31.9" customHeight="1" x14ac:dyDescent="0.3">
      <c r="A37" s="565"/>
      <c r="B37" s="566"/>
      <c r="C37" s="552"/>
      <c r="D37" s="237">
        <v>2751610</v>
      </c>
      <c r="E37" s="255" t="s">
        <v>3278</v>
      </c>
      <c r="F37" s="281">
        <v>5000</v>
      </c>
    </row>
    <row r="38" spans="1:6" s="261" customFormat="1" ht="36" customHeight="1" x14ac:dyDescent="0.3">
      <c r="A38" s="562"/>
      <c r="B38" s="564"/>
      <c r="C38" s="553"/>
      <c r="D38" s="237">
        <v>2761600</v>
      </c>
      <c r="E38" s="282" t="s">
        <v>2448</v>
      </c>
      <c r="F38" s="281">
        <v>350000</v>
      </c>
    </row>
    <row r="39" spans="1:6" s="261" customFormat="1" ht="31.9" customHeight="1" x14ac:dyDescent="0.3">
      <c r="A39" s="561" t="s">
        <v>2995</v>
      </c>
      <c r="B39" s="563" t="s">
        <v>3284</v>
      </c>
      <c r="C39" s="551">
        <v>400000</v>
      </c>
      <c r="D39" s="244">
        <v>2751640</v>
      </c>
      <c r="E39" s="267" t="s">
        <v>2996</v>
      </c>
      <c r="F39" s="260">
        <v>400000</v>
      </c>
    </row>
    <row r="40" spans="1:6" s="261" customFormat="1" ht="34.700000000000003" customHeight="1" x14ac:dyDescent="0.3">
      <c r="A40" s="562"/>
      <c r="B40" s="564"/>
      <c r="C40" s="553"/>
      <c r="D40" s="244">
        <v>2751610</v>
      </c>
      <c r="E40" s="267" t="s">
        <v>3278</v>
      </c>
      <c r="F40" s="260">
        <v>10000</v>
      </c>
    </row>
    <row r="41" spans="1:6" s="261" customFormat="1" ht="51" customHeight="1" x14ac:dyDescent="0.3">
      <c r="A41" s="265" t="s">
        <v>2997</v>
      </c>
      <c r="B41" s="257" t="s">
        <v>3284</v>
      </c>
      <c r="C41" s="258">
        <v>450000</v>
      </c>
      <c r="D41" s="244">
        <v>3111600</v>
      </c>
      <c r="E41" s="267" t="s">
        <v>3197</v>
      </c>
      <c r="F41" s="260">
        <v>745000</v>
      </c>
    </row>
    <row r="42" spans="1:6" s="261" customFormat="1" ht="36" customHeight="1" x14ac:dyDescent="0.3">
      <c r="A42" s="265" t="s">
        <v>3289</v>
      </c>
      <c r="B42" s="257" t="s">
        <v>3284</v>
      </c>
      <c r="C42" s="258">
        <v>400000</v>
      </c>
      <c r="D42" s="244">
        <v>3111600</v>
      </c>
      <c r="E42" s="267" t="s">
        <v>3197</v>
      </c>
      <c r="F42" s="260">
        <v>190000</v>
      </c>
    </row>
    <row r="43" spans="1:6" s="261" customFormat="1" ht="36" customHeight="1" x14ac:dyDescent="0.3">
      <c r="A43" s="269" t="s">
        <v>4010</v>
      </c>
      <c r="B43" s="257" t="s">
        <v>3284</v>
      </c>
      <c r="C43" s="258">
        <v>400000</v>
      </c>
      <c r="D43" s="244">
        <v>3511620</v>
      </c>
      <c r="E43" s="271" t="s">
        <v>3205</v>
      </c>
      <c r="F43" s="260">
        <v>200000</v>
      </c>
    </row>
    <row r="44" spans="1:6" s="261" customFormat="1" ht="36" customHeight="1" x14ac:dyDescent="0.3">
      <c r="A44" s="256" t="s">
        <v>3290</v>
      </c>
      <c r="B44" s="257" t="s">
        <v>3284</v>
      </c>
      <c r="C44" s="258">
        <v>152000</v>
      </c>
      <c r="D44" s="244">
        <v>3511670</v>
      </c>
      <c r="E44" s="266" t="s">
        <v>718</v>
      </c>
      <c r="F44" s="260">
        <v>146400</v>
      </c>
    </row>
    <row r="45" spans="1:6" ht="15.75" x14ac:dyDescent="0.25">
      <c r="A45" s="538" t="s">
        <v>2998</v>
      </c>
      <c r="B45" s="539"/>
      <c r="C45" s="539"/>
      <c r="D45" s="539"/>
      <c r="E45" s="539"/>
      <c r="F45" s="233"/>
    </row>
    <row r="46" spans="1:6" s="261" customFormat="1" ht="33" customHeight="1" x14ac:dyDescent="0.3">
      <c r="A46" s="265" t="s">
        <v>2999</v>
      </c>
      <c r="B46" s="257" t="s">
        <v>3284</v>
      </c>
      <c r="C46" s="258">
        <v>65500</v>
      </c>
      <c r="D46" s="283">
        <v>1101680</v>
      </c>
      <c r="E46" s="284" t="s">
        <v>2850</v>
      </c>
      <c r="F46" s="260">
        <v>208000</v>
      </c>
    </row>
    <row r="47" spans="1:6" s="261" customFormat="1" ht="37.15" customHeight="1" x14ac:dyDescent="0.3">
      <c r="A47" s="265" t="s">
        <v>4171</v>
      </c>
      <c r="B47" s="257" t="s">
        <v>3284</v>
      </c>
      <c r="C47" s="258">
        <v>300000</v>
      </c>
      <c r="D47" s="283">
        <v>1101690</v>
      </c>
      <c r="E47" s="284" t="s">
        <v>2852</v>
      </c>
      <c r="F47" s="260">
        <v>50000</v>
      </c>
    </row>
    <row r="48" spans="1:6" s="261" customFormat="1" ht="47.65" customHeight="1" x14ac:dyDescent="0.3">
      <c r="A48" s="269" t="s">
        <v>4172</v>
      </c>
      <c r="B48" s="257" t="s">
        <v>3284</v>
      </c>
      <c r="C48" s="258">
        <v>17000</v>
      </c>
      <c r="D48" s="244">
        <v>2751600</v>
      </c>
      <c r="E48" s="264" t="s">
        <v>2872</v>
      </c>
      <c r="F48" s="260">
        <v>139000</v>
      </c>
    </row>
    <row r="49" spans="1:7" s="261" customFormat="1" ht="26.45" customHeight="1" x14ac:dyDescent="0.3">
      <c r="A49" s="278" t="s">
        <v>4173</v>
      </c>
      <c r="B49" s="279" t="s">
        <v>3284</v>
      </c>
      <c r="C49" s="280">
        <v>300000</v>
      </c>
      <c r="D49" s="244">
        <v>2751650</v>
      </c>
      <c r="E49" s="253" t="s">
        <v>2877</v>
      </c>
      <c r="F49" s="260">
        <v>560000</v>
      </c>
    </row>
    <row r="50" spans="1:7" s="261" customFormat="1" ht="34.35" customHeight="1" x14ac:dyDescent="0.3">
      <c r="A50" s="265" t="s">
        <v>4174</v>
      </c>
      <c r="B50" s="257" t="s">
        <v>3284</v>
      </c>
      <c r="C50" s="258">
        <v>300000</v>
      </c>
      <c r="D50" s="283">
        <v>3101600</v>
      </c>
      <c r="E50" s="284" t="s">
        <v>4175</v>
      </c>
      <c r="F50" s="281">
        <v>179000</v>
      </c>
    </row>
    <row r="51" spans="1:7" s="261" customFormat="1" ht="19.149999999999999" customHeight="1" x14ac:dyDescent="0.3">
      <c r="A51" s="285" t="s">
        <v>4176</v>
      </c>
      <c r="B51" s="257" t="s">
        <v>3284</v>
      </c>
      <c r="C51" s="258">
        <v>10000</v>
      </c>
      <c r="D51" s="283">
        <v>3511620</v>
      </c>
      <c r="E51" s="271" t="s">
        <v>3205</v>
      </c>
      <c r="F51" s="260">
        <v>81600</v>
      </c>
    </row>
    <row r="52" spans="1:7" s="261" customFormat="1" ht="19.149999999999999" customHeight="1" x14ac:dyDescent="0.25">
      <c r="A52" s="557" t="s">
        <v>4177</v>
      </c>
      <c r="B52" s="558"/>
      <c r="C52" s="558"/>
      <c r="D52" s="558"/>
      <c r="E52" s="558"/>
      <c r="F52" s="559"/>
    </row>
    <row r="53" spans="1:7" s="261" customFormat="1" ht="51" customHeight="1" x14ac:dyDescent="0.3">
      <c r="A53" s="286" t="s">
        <v>4178</v>
      </c>
      <c r="B53" s="257" t="s">
        <v>3284</v>
      </c>
      <c r="C53" s="258">
        <v>100000</v>
      </c>
      <c r="D53" s="283">
        <v>3111600</v>
      </c>
      <c r="E53" s="271" t="s">
        <v>3197</v>
      </c>
      <c r="F53" s="287">
        <v>10000</v>
      </c>
    </row>
    <row r="54" spans="1:7" s="261" customFormat="1" ht="22.9" customHeight="1" x14ac:dyDescent="0.25">
      <c r="A54" s="554" t="s">
        <v>4179</v>
      </c>
      <c r="B54" s="555"/>
      <c r="C54" s="555"/>
      <c r="D54" s="555"/>
      <c r="E54" s="555"/>
      <c r="F54" s="556"/>
    </row>
    <row r="55" spans="1:7" s="261" customFormat="1" ht="51" customHeight="1" x14ac:dyDescent="0.3">
      <c r="A55" s="286" t="s">
        <v>4011</v>
      </c>
      <c r="B55" s="279" t="s">
        <v>4180</v>
      </c>
      <c r="C55" s="280">
        <v>108193</v>
      </c>
      <c r="D55" s="283">
        <v>3511620</v>
      </c>
      <c r="E55" s="271" t="s">
        <v>3205</v>
      </c>
      <c r="F55" s="287">
        <v>21000</v>
      </c>
    </row>
    <row r="56" spans="1:7" s="294" customFormat="1" ht="20.25" thickBot="1" x14ac:dyDescent="0.35">
      <c r="A56" s="288"/>
      <c r="B56" s="289"/>
      <c r="C56" s="289"/>
      <c r="D56" s="290"/>
      <c r="E56" s="291" t="s">
        <v>4181</v>
      </c>
      <c r="F56" s="292">
        <f>F6+F7+F8+F10+F11+F9+F12+F13+F14+F15+F16+F17+F18+F19+F20+F22+F23+F24+F25+F26+F27+F28+F30+F31+F32+F33+F35+F36+F37+F39+F40+F41+F42+F43+F44+F47+F46+F48+F49+F50+F51+F53+F55+F34+F38</f>
        <v>15000000</v>
      </c>
      <c r="G56" s="293"/>
    </row>
    <row r="57" spans="1:7" x14ac:dyDescent="0.25">
      <c r="A57" s="560"/>
      <c r="B57" s="560"/>
      <c r="C57" s="560"/>
      <c r="D57" s="560"/>
      <c r="E57" s="560"/>
    </row>
    <row r="58" spans="1:7" ht="18.75" x14ac:dyDescent="0.3">
      <c r="E58" s="296"/>
    </row>
  </sheetData>
  <mergeCells count="28">
    <mergeCell ref="C36:C38"/>
    <mergeCell ref="A54:F54"/>
    <mergeCell ref="A52:F52"/>
    <mergeCell ref="A57:E57"/>
    <mergeCell ref="A39:A40"/>
    <mergeCell ref="B39:B40"/>
    <mergeCell ref="C39:C40"/>
    <mergeCell ref="A45:E45"/>
    <mergeCell ref="A36:A38"/>
    <mergeCell ref="B36:B38"/>
    <mergeCell ref="C17:C18"/>
    <mergeCell ref="A21:E21"/>
    <mergeCell ref="A12:A13"/>
    <mergeCell ref="B12:B13"/>
    <mergeCell ref="C12:C13"/>
    <mergeCell ref="A15:A16"/>
    <mergeCell ref="B15:B16"/>
    <mergeCell ref="C15:C16"/>
    <mergeCell ref="A29:E29"/>
    <mergeCell ref="E1:F1"/>
    <mergeCell ref="E2:F2"/>
    <mergeCell ref="A5:E5"/>
    <mergeCell ref="A6:A7"/>
    <mergeCell ref="B6:B7"/>
    <mergeCell ref="C6:C7"/>
    <mergeCell ref="A3:F3"/>
    <mergeCell ref="A17:A18"/>
    <mergeCell ref="B17:B18"/>
  </mergeCells>
  <phoneticPr fontId="11" type="noConversion"/>
  <pageMargins left="0.59055118110236227" right="0.59055118110236227" top="0.78740157480314965" bottom="0.59055118110236227" header="0.31496062992125984" footer="0.31496062992125984"/>
  <pageSetup paperSize="9" scale="55" fitToHeight="0" orientation="landscape"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9"/>
  <sheetViews>
    <sheetView workbookViewId="0"/>
  </sheetViews>
  <sheetFormatPr defaultRowHeight="12.75" x14ac:dyDescent="0.2"/>
  <cols>
    <col min="1" max="1" width="33.6640625" bestFit="1" customWidth="1"/>
    <col min="2" max="2" width="52.6640625" customWidth="1"/>
  </cols>
  <sheetData>
    <row r="1" spans="1:2" x14ac:dyDescent="0.2">
      <c r="B1" s="297" t="s">
        <v>1311</v>
      </c>
    </row>
    <row r="2" spans="1:2" x14ac:dyDescent="0.2">
      <c r="B2" s="297" t="s">
        <v>837</v>
      </c>
    </row>
    <row r="3" spans="1:2" ht="13.35" customHeight="1" x14ac:dyDescent="0.2">
      <c r="B3" s="298" t="s">
        <v>838</v>
      </c>
    </row>
    <row r="5" spans="1:2" ht="17.45" customHeight="1" x14ac:dyDescent="0.2">
      <c r="A5" s="567" t="s">
        <v>1312</v>
      </c>
      <c r="B5" s="567"/>
    </row>
    <row r="6" spans="1:2" ht="13.35" customHeight="1" x14ac:dyDescent="0.2">
      <c r="A6" s="567"/>
      <c r="B6" s="567"/>
    </row>
    <row r="7" spans="1:2" ht="46.15" customHeight="1" x14ac:dyDescent="0.2">
      <c r="A7" s="567"/>
      <c r="B7" s="567"/>
    </row>
    <row r="9" spans="1:2" ht="15.75" x14ac:dyDescent="0.2">
      <c r="A9" s="568" t="s">
        <v>1313</v>
      </c>
      <c r="B9" s="304" t="s">
        <v>1867</v>
      </c>
    </row>
    <row r="10" spans="1:2" ht="15.75" x14ac:dyDescent="0.2">
      <c r="A10" s="568"/>
      <c r="B10" s="305" t="s">
        <v>1868</v>
      </c>
    </row>
    <row r="11" spans="1:2" ht="15.75" x14ac:dyDescent="0.2">
      <c r="A11" s="569" t="s">
        <v>3769</v>
      </c>
      <c r="B11" s="300" t="s">
        <v>1869</v>
      </c>
    </row>
    <row r="12" spans="1:2" ht="15.75" x14ac:dyDescent="0.2">
      <c r="A12" s="569"/>
      <c r="B12" s="300" t="s">
        <v>1870</v>
      </c>
    </row>
    <row r="13" spans="1:2" ht="15.75" x14ac:dyDescent="0.25">
      <c r="A13" s="569" t="s">
        <v>3770</v>
      </c>
      <c r="B13" s="301" t="s">
        <v>1871</v>
      </c>
    </row>
    <row r="14" spans="1:2" ht="15.75" x14ac:dyDescent="0.25">
      <c r="A14" s="569"/>
      <c r="B14" s="301" t="s">
        <v>1872</v>
      </c>
    </row>
    <row r="15" spans="1:2" ht="15.75" x14ac:dyDescent="0.25">
      <c r="A15" s="569"/>
      <c r="B15" s="301" t="s">
        <v>1873</v>
      </c>
    </row>
    <row r="16" spans="1:2" ht="15.75" x14ac:dyDescent="0.25">
      <c r="A16" s="569"/>
      <c r="B16" s="301" t="s">
        <v>1874</v>
      </c>
    </row>
    <row r="17" spans="1:2" ht="15.75" x14ac:dyDescent="0.25">
      <c r="A17" s="569"/>
      <c r="B17" s="301" t="s">
        <v>1875</v>
      </c>
    </row>
    <row r="18" spans="1:2" ht="15.75" x14ac:dyDescent="0.25">
      <c r="A18" s="569" t="s">
        <v>3771</v>
      </c>
      <c r="B18" s="301" t="s">
        <v>1876</v>
      </c>
    </row>
    <row r="19" spans="1:2" ht="15.75" x14ac:dyDescent="0.25">
      <c r="A19" s="569"/>
      <c r="B19" s="301" t="s">
        <v>1877</v>
      </c>
    </row>
    <row r="20" spans="1:2" ht="15.75" x14ac:dyDescent="0.25">
      <c r="A20" s="569"/>
      <c r="B20" s="301" t="s">
        <v>1878</v>
      </c>
    </row>
    <row r="21" spans="1:2" ht="15.75" x14ac:dyDescent="0.25">
      <c r="A21" s="569"/>
      <c r="B21" s="301" t="s">
        <v>1879</v>
      </c>
    </row>
    <row r="22" spans="1:2" ht="15.75" x14ac:dyDescent="0.25">
      <c r="A22" s="569"/>
      <c r="B22" s="301" t="s">
        <v>1880</v>
      </c>
    </row>
    <row r="23" spans="1:2" ht="15.75" x14ac:dyDescent="0.25">
      <c r="A23" s="569"/>
      <c r="B23" s="301" t="s">
        <v>1881</v>
      </c>
    </row>
    <row r="24" spans="1:2" ht="15.75" x14ac:dyDescent="0.25">
      <c r="A24" s="569"/>
      <c r="B24" s="301" t="s">
        <v>1882</v>
      </c>
    </row>
    <row r="25" spans="1:2" ht="15.75" x14ac:dyDescent="0.25">
      <c r="A25" s="569"/>
      <c r="B25" s="301" t="s">
        <v>1883</v>
      </c>
    </row>
    <row r="26" spans="1:2" ht="15.75" x14ac:dyDescent="0.25">
      <c r="A26" s="569"/>
      <c r="B26" s="301" t="s">
        <v>1884</v>
      </c>
    </row>
    <row r="27" spans="1:2" ht="15.75" x14ac:dyDescent="0.25">
      <c r="A27" s="569"/>
      <c r="B27" s="301" t="s">
        <v>1885</v>
      </c>
    </row>
    <row r="28" spans="1:2" ht="15.75" x14ac:dyDescent="0.25">
      <c r="A28" s="569"/>
      <c r="B28" s="301" t="s">
        <v>1886</v>
      </c>
    </row>
    <row r="29" spans="1:2" ht="15.75" x14ac:dyDescent="0.25">
      <c r="A29" s="569"/>
      <c r="B29" s="301" t="s">
        <v>1887</v>
      </c>
    </row>
    <row r="30" spans="1:2" ht="15.75" x14ac:dyDescent="0.25">
      <c r="A30" s="569"/>
      <c r="B30" s="301" t="s">
        <v>1888</v>
      </c>
    </row>
    <row r="31" spans="1:2" ht="15.75" x14ac:dyDescent="0.25">
      <c r="A31" s="569"/>
      <c r="B31" s="301" t="s">
        <v>1889</v>
      </c>
    </row>
    <row r="32" spans="1:2" ht="15.75" x14ac:dyDescent="0.25">
      <c r="A32" s="569"/>
      <c r="B32" s="301" t="s">
        <v>1890</v>
      </c>
    </row>
    <row r="33" spans="1:2" ht="15.75" x14ac:dyDescent="0.25">
      <c r="A33" s="569" t="s">
        <v>1891</v>
      </c>
      <c r="B33" s="301" t="s">
        <v>1892</v>
      </c>
    </row>
    <row r="34" spans="1:2" ht="15.75" x14ac:dyDescent="0.25">
      <c r="A34" s="569"/>
      <c r="B34" s="301" t="s">
        <v>1893</v>
      </c>
    </row>
    <row r="35" spans="1:2" ht="15.75" x14ac:dyDescent="0.25">
      <c r="A35" s="569"/>
      <c r="B35" s="301" t="s">
        <v>1894</v>
      </c>
    </row>
    <row r="36" spans="1:2" ht="15.75" x14ac:dyDescent="0.2">
      <c r="A36" s="569" t="s">
        <v>1895</v>
      </c>
      <c r="B36" s="300" t="s">
        <v>1896</v>
      </c>
    </row>
    <row r="37" spans="1:2" ht="15.75" x14ac:dyDescent="0.2">
      <c r="A37" s="569"/>
      <c r="B37" s="300" t="s">
        <v>1897</v>
      </c>
    </row>
    <row r="38" spans="1:2" ht="15.75" x14ac:dyDescent="0.2">
      <c r="A38" s="569"/>
      <c r="B38" s="300" t="s">
        <v>1898</v>
      </c>
    </row>
    <row r="39" spans="1:2" ht="15.75" x14ac:dyDescent="0.25">
      <c r="A39" s="569"/>
      <c r="B39" s="301" t="s">
        <v>1899</v>
      </c>
    </row>
    <row r="40" spans="1:2" ht="15.75" x14ac:dyDescent="0.25">
      <c r="A40" s="569"/>
      <c r="B40" s="301" t="s">
        <v>1900</v>
      </c>
    </row>
    <row r="41" spans="1:2" ht="15.75" x14ac:dyDescent="0.25">
      <c r="A41" s="569"/>
      <c r="B41" s="301" t="s">
        <v>1901</v>
      </c>
    </row>
    <row r="42" spans="1:2" ht="15.75" x14ac:dyDescent="0.25">
      <c r="A42" s="569"/>
      <c r="B42" s="301" t="s">
        <v>1902</v>
      </c>
    </row>
    <row r="43" spans="1:2" ht="15.75" x14ac:dyDescent="0.25">
      <c r="A43" s="569"/>
      <c r="B43" s="301" t="s">
        <v>1903</v>
      </c>
    </row>
    <row r="44" spans="1:2" ht="15.75" x14ac:dyDescent="0.25">
      <c r="A44" s="569"/>
      <c r="B44" s="301" t="s">
        <v>1904</v>
      </c>
    </row>
    <row r="45" spans="1:2" ht="15.75" x14ac:dyDescent="0.2">
      <c r="A45" s="569" t="s">
        <v>1905</v>
      </c>
      <c r="B45" s="300" t="s">
        <v>1906</v>
      </c>
    </row>
    <row r="46" spans="1:2" ht="15.75" x14ac:dyDescent="0.2">
      <c r="A46" s="569"/>
      <c r="B46" s="300" t="s">
        <v>1907</v>
      </c>
    </row>
    <row r="47" spans="1:2" ht="15.75" x14ac:dyDescent="0.25">
      <c r="A47" s="569" t="s">
        <v>1908</v>
      </c>
      <c r="B47" s="301" t="s">
        <v>1909</v>
      </c>
    </row>
    <row r="48" spans="1:2" ht="15.75" x14ac:dyDescent="0.25">
      <c r="A48" s="569"/>
      <c r="B48" s="301" t="s">
        <v>1910</v>
      </c>
    </row>
    <row r="49" spans="1:2" ht="15.75" x14ac:dyDescent="0.25">
      <c r="A49" s="569"/>
      <c r="B49" s="301" t="s">
        <v>1911</v>
      </c>
    </row>
    <row r="50" spans="1:2" ht="15.75" x14ac:dyDescent="0.25">
      <c r="A50" s="569"/>
      <c r="B50" s="301" t="s">
        <v>908</v>
      </c>
    </row>
    <row r="51" spans="1:2" ht="15.75" x14ac:dyDescent="0.25">
      <c r="A51" s="569"/>
      <c r="B51" s="301" t="s">
        <v>909</v>
      </c>
    </row>
    <row r="52" spans="1:2" ht="15.75" x14ac:dyDescent="0.25">
      <c r="A52" s="569"/>
      <c r="B52" s="301" t="s">
        <v>1115</v>
      </c>
    </row>
    <row r="53" spans="1:2" ht="15.75" x14ac:dyDescent="0.25">
      <c r="A53" s="569" t="s">
        <v>1116</v>
      </c>
      <c r="B53" s="301" t="s">
        <v>1117</v>
      </c>
    </row>
    <row r="54" spans="1:2" ht="15.75" x14ac:dyDescent="0.25">
      <c r="A54" s="569"/>
      <c r="B54" s="301" t="s">
        <v>1118</v>
      </c>
    </row>
    <row r="55" spans="1:2" ht="15.75" x14ac:dyDescent="0.25">
      <c r="A55" s="569"/>
      <c r="B55" s="301" t="s">
        <v>1119</v>
      </c>
    </row>
    <row r="56" spans="1:2" ht="15.75" x14ac:dyDescent="0.25">
      <c r="A56" s="299" t="s">
        <v>1120</v>
      </c>
      <c r="B56" s="301" t="s">
        <v>1121</v>
      </c>
    </row>
    <row r="57" spans="1:2" ht="15.75" x14ac:dyDescent="0.2">
      <c r="A57" s="569" t="s">
        <v>250</v>
      </c>
      <c r="B57" s="300" t="s">
        <v>1122</v>
      </c>
    </row>
    <row r="58" spans="1:2" ht="15.75" x14ac:dyDescent="0.2">
      <c r="A58" s="569"/>
      <c r="B58" s="300" t="s">
        <v>1123</v>
      </c>
    </row>
    <row r="59" spans="1:2" ht="15.75" x14ac:dyDescent="0.2">
      <c r="A59" s="570" t="s">
        <v>1124</v>
      </c>
      <c r="B59" s="300" t="s">
        <v>1125</v>
      </c>
    </row>
    <row r="60" spans="1:2" ht="15.75" x14ac:dyDescent="0.2">
      <c r="A60" s="571"/>
      <c r="B60" s="300" t="s">
        <v>1126</v>
      </c>
    </row>
    <row r="61" spans="1:2" ht="15.75" x14ac:dyDescent="0.25">
      <c r="A61" s="569" t="s">
        <v>1127</v>
      </c>
      <c r="B61" s="301" t="s">
        <v>1128</v>
      </c>
    </row>
    <row r="62" spans="1:2" ht="15.75" x14ac:dyDescent="0.25">
      <c r="A62" s="569"/>
      <c r="B62" s="301" t="s">
        <v>1129</v>
      </c>
    </row>
    <row r="63" spans="1:2" ht="15.75" x14ac:dyDescent="0.25">
      <c r="A63" s="569"/>
      <c r="B63" s="301" t="s">
        <v>1130</v>
      </c>
    </row>
    <row r="64" spans="1:2" ht="15.75" x14ac:dyDescent="0.25">
      <c r="A64" s="569"/>
      <c r="B64" s="301" t="s">
        <v>1131</v>
      </c>
    </row>
    <row r="65" spans="1:2" ht="15.75" x14ac:dyDescent="0.25">
      <c r="A65" s="569"/>
      <c r="B65" s="301" t="s">
        <v>1132</v>
      </c>
    </row>
    <row r="66" spans="1:2" ht="15.75" x14ac:dyDescent="0.25">
      <c r="A66" s="569"/>
      <c r="B66" s="301" t="s">
        <v>1133</v>
      </c>
    </row>
    <row r="67" spans="1:2" ht="15.75" x14ac:dyDescent="0.25">
      <c r="A67" s="569"/>
      <c r="B67" s="301" t="s">
        <v>1134</v>
      </c>
    </row>
    <row r="68" spans="1:2" ht="15.75" x14ac:dyDescent="0.25">
      <c r="A68" s="569"/>
      <c r="B68" s="301" t="s">
        <v>1135</v>
      </c>
    </row>
    <row r="69" spans="1:2" ht="15.75" x14ac:dyDescent="0.25">
      <c r="A69" s="569"/>
      <c r="B69" s="301" t="s">
        <v>1136</v>
      </c>
    </row>
    <row r="70" spans="1:2" ht="15.75" x14ac:dyDescent="0.25">
      <c r="A70" s="569"/>
      <c r="B70" s="301" t="s">
        <v>1137</v>
      </c>
    </row>
    <row r="71" spans="1:2" ht="15.75" x14ac:dyDescent="0.25">
      <c r="A71" s="569"/>
      <c r="B71" s="301" t="s">
        <v>1138</v>
      </c>
    </row>
    <row r="72" spans="1:2" ht="15.75" x14ac:dyDescent="0.25">
      <c r="A72" s="569"/>
      <c r="B72" s="301" t="s">
        <v>1139</v>
      </c>
    </row>
    <row r="73" spans="1:2" ht="15.75" x14ac:dyDescent="0.25">
      <c r="A73" s="569"/>
      <c r="B73" s="301" t="s">
        <v>1140</v>
      </c>
    </row>
    <row r="74" spans="1:2" ht="15.75" x14ac:dyDescent="0.25">
      <c r="A74" s="569"/>
      <c r="B74" s="301" t="s">
        <v>1141</v>
      </c>
    </row>
    <row r="75" spans="1:2" ht="15.75" x14ac:dyDescent="0.25">
      <c r="A75" s="569"/>
      <c r="B75" s="301" t="s">
        <v>1142</v>
      </c>
    </row>
    <row r="76" spans="1:2" ht="15.75" x14ac:dyDescent="0.25">
      <c r="A76" s="299" t="s">
        <v>1143</v>
      </c>
      <c r="B76" s="301" t="s">
        <v>1144</v>
      </c>
    </row>
    <row r="77" spans="1:2" ht="15.75" x14ac:dyDescent="0.25">
      <c r="A77" s="572" t="s">
        <v>3782</v>
      </c>
      <c r="B77" s="301" t="s">
        <v>1145</v>
      </c>
    </row>
    <row r="78" spans="1:2" ht="15.75" x14ac:dyDescent="0.25">
      <c r="A78" s="572"/>
      <c r="B78" s="301" t="s">
        <v>1146</v>
      </c>
    </row>
    <row r="79" spans="1:2" ht="15.75" x14ac:dyDescent="0.25">
      <c r="A79" s="572"/>
      <c r="B79" s="301" t="s">
        <v>1147</v>
      </c>
    </row>
    <row r="80" spans="1:2" ht="15.75" x14ac:dyDescent="0.25">
      <c r="A80" s="572"/>
      <c r="B80" s="301" t="s">
        <v>1148</v>
      </c>
    </row>
    <row r="81" spans="1:2" ht="15.75" x14ac:dyDescent="0.25">
      <c r="A81" s="572"/>
      <c r="B81" s="301" t="s">
        <v>1149</v>
      </c>
    </row>
    <row r="82" spans="1:2" ht="15.75" x14ac:dyDescent="0.25">
      <c r="A82" s="572"/>
      <c r="B82" s="301" t="s">
        <v>1150</v>
      </c>
    </row>
    <row r="83" spans="1:2" ht="15.75" x14ac:dyDescent="0.25">
      <c r="A83" s="572"/>
      <c r="B83" s="301" t="s">
        <v>1151</v>
      </c>
    </row>
    <row r="84" spans="1:2" ht="15.75" x14ac:dyDescent="0.25">
      <c r="A84" s="572"/>
      <c r="B84" s="301" t="s">
        <v>1152</v>
      </c>
    </row>
    <row r="85" spans="1:2" ht="15.75" x14ac:dyDescent="0.25">
      <c r="A85" s="569" t="s">
        <v>1153</v>
      </c>
      <c r="B85" s="301" t="s">
        <v>1154</v>
      </c>
    </row>
    <row r="86" spans="1:2" ht="15.75" x14ac:dyDescent="0.25">
      <c r="A86" s="569"/>
      <c r="B86" s="301" t="s">
        <v>1155</v>
      </c>
    </row>
    <row r="87" spans="1:2" ht="15.75" x14ac:dyDescent="0.25">
      <c r="A87" s="569"/>
      <c r="B87" s="301" t="s">
        <v>1156</v>
      </c>
    </row>
    <row r="88" spans="1:2" ht="15.75" x14ac:dyDescent="0.25">
      <c r="A88" s="569"/>
      <c r="B88" s="301" t="s">
        <v>1157</v>
      </c>
    </row>
    <row r="89" spans="1:2" ht="15.75" x14ac:dyDescent="0.25">
      <c r="A89" s="569"/>
      <c r="B89" s="301" t="s">
        <v>1158</v>
      </c>
    </row>
    <row r="90" spans="1:2" ht="15.75" x14ac:dyDescent="0.25">
      <c r="A90" s="569"/>
      <c r="B90" s="301" t="s">
        <v>1159</v>
      </c>
    </row>
    <row r="91" spans="1:2" ht="15.75" x14ac:dyDescent="0.25">
      <c r="A91" s="569"/>
      <c r="B91" s="301" t="s">
        <v>1160</v>
      </c>
    </row>
    <row r="92" spans="1:2" ht="15.75" x14ac:dyDescent="0.25">
      <c r="A92" s="569"/>
      <c r="B92" s="301" t="s">
        <v>1161</v>
      </c>
    </row>
    <row r="93" spans="1:2" ht="15.75" x14ac:dyDescent="0.25">
      <c r="A93" s="569"/>
      <c r="B93" s="301" t="s">
        <v>1162</v>
      </c>
    </row>
    <row r="94" spans="1:2" ht="15.75" x14ac:dyDescent="0.25">
      <c r="A94" s="569"/>
      <c r="B94" s="301" t="s">
        <v>1163</v>
      </c>
    </row>
    <row r="95" spans="1:2" ht="15.75" x14ac:dyDescent="0.25">
      <c r="A95" s="569"/>
      <c r="B95" s="301" t="s">
        <v>1164</v>
      </c>
    </row>
    <row r="96" spans="1:2" ht="15.75" x14ac:dyDescent="0.25">
      <c r="A96" s="569"/>
      <c r="B96" s="301" t="s">
        <v>1165</v>
      </c>
    </row>
    <row r="97" spans="1:2" ht="15.75" x14ac:dyDescent="0.25">
      <c r="A97" s="569" t="s">
        <v>1166</v>
      </c>
      <c r="B97" s="301" t="s">
        <v>1167</v>
      </c>
    </row>
    <row r="98" spans="1:2" ht="15.75" x14ac:dyDescent="0.25">
      <c r="A98" s="569"/>
      <c r="B98" s="301" t="s">
        <v>1168</v>
      </c>
    </row>
    <row r="99" spans="1:2" ht="15.75" x14ac:dyDescent="0.25">
      <c r="A99" s="569"/>
      <c r="B99" s="301" t="s">
        <v>1169</v>
      </c>
    </row>
    <row r="100" spans="1:2" ht="15.75" x14ac:dyDescent="0.25">
      <c r="A100" s="569"/>
      <c r="B100" s="301" t="s">
        <v>1170</v>
      </c>
    </row>
    <row r="101" spans="1:2" ht="15.75" x14ac:dyDescent="0.25">
      <c r="A101" s="569"/>
      <c r="B101" s="301" t="s">
        <v>1171</v>
      </c>
    </row>
    <row r="102" spans="1:2" ht="15.75" x14ac:dyDescent="0.2">
      <c r="A102" s="299" t="s">
        <v>1172</v>
      </c>
      <c r="B102" s="300" t="s">
        <v>1173</v>
      </c>
    </row>
    <row r="103" spans="1:2" ht="15.75" x14ac:dyDescent="0.2">
      <c r="A103" s="569" t="s">
        <v>1174</v>
      </c>
      <c r="B103" s="300" t="s">
        <v>1175</v>
      </c>
    </row>
    <row r="104" spans="1:2" ht="15.75" x14ac:dyDescent="0.2">
      <c r="A104" s="569"/>
      <c r="B104" s="300" t="s">
        <v>1176</v>
      </c>
    </row>
    <row r="105" spans="1:2" ht="15.75" x14ac:dyDescent="0.2">
      <c r="A105" s="569"/>
      <c r="B105" s="300" t="s">
        <v>1177</v>
      </c>
    </row>
    <row r="106" spans="1:2" ht="15.75" x14ac:dyDescent="0.2">
      <c r="A106" s="569"/>
      <c r="B106" s="300" t="s">
        <v>1178</v>
      </c>
    </row>
    <row r="107" spans="1:2" ht="15.75" x14ac:dyDescent="0.2">
      <c r="A107" s="569"/>
      <c r="B107" s="300" t="s">
        <v>1179</v>
      </c>
    </row>
    <row r="108" spans="1:2" ht="15.75" x14ac:dyDescent="0.2">
      <c r="A108" s="569"/>
      <c r="B108" s="300" t="s">
        <v>1180</v>
      </c>
    </row>
    <row r="109" spans="1:2" ht="15.75" x14ac:dyDescent="0.2">
      <c r="A109" s="569"/>
      <c r="B109" s="300" t="s">
        <v>1181</v>
      </c>
    </row>
    <row r="110" spans="1:2" ht="15.75" x14ac:dyDescent="0.2">
      <c r="A110" s="569"/>
      <c r="B110" s="302" t="s">
        <v>1182</v>
      </c>
    </row>
    <row r="111" spans="1:2" ht="15.75" x14ac:dyDescent="0.2">
      <c r="A111" s="569"/>
      <c r="B111" s="302" t="s">
        <v>1183</v>
      </c>
    </row>
    <row r="112" spans="1:2" ht="15.75" x14ac:dyDescent="0.2">
      <c r="A112" s="569"/>
      <c r="B112" s="302" t="s">
        <v>1184</v>
      </c>
    </row>
    <row r="113" spans="1:2" ht="15.75" x14ac:dyDescent="0.2">
      <c r="A113" s="569"/>
      <c r="B113" s="302" t="s">
        <v>1185</v>
      </c>
    </row>
    <row r="114" spans="1:2" ht="15.75" x14ac:dyDescent="0.2">
      <c r="A114" s="569"/>
      <c r="B114" s="302" t="s">
        <v>1186</v>
      </c>
    </row>
    <row r="115" spans="1:2" ht="15.75" x14ac:dyDescent="0.2">
      <c r="A115" s="569"/>
      <c r="B115" s="302" t="s">
        <v>1187</v>
      </c>
    </row>
    <row r="116" spans="1:2" ht="15.75" x14ac:dyDescent="0.2">
      <c r="A116" s="569"/>
      <c r="B116" s="302" t="s">
        <v>1188</v>
      </c>
    </row>
    <row r="117" spans="1:2" ht="15.75" x14ac:dyDescent="0.2">
      <c r="A117" s="569"/>
      <c r="B117" s="302" t="s">
        <v>1189</v>
      </c>
    </row>
    <row r="118" spans="1:2" ht="15.75" x14ac:dyDescent="0.2">
      <c r="A118" s="569"/>
      <c r="B118" s="302" t="s">
        <v>1190</v>
      </c>
    </row>
    <row r="119" spans="1:2" ht="15.75" x14ac:dyDescent="0.2">
      <c r="A119" s="569"/>
      <c r="B119" s="302" t="s">
        <v>1191</v>
      </c>
    </row>
    <row r="120" spans="1:2" ht="15.75" x14ac:dyDescent="0.2">
      <c r="A120" s="569"/>
      <c r="B120" s="302" t="s">
        <v>1192</v>
      </c>
    </row>
    <row r="121" spans="1:2" ht="15.75" x14ac:dyDescent="0.2">
      <c r="A121" s="569"/>
      <c r="B121" s="302" t="s">
        <v>1193</v>
      </c>
    </row>
    <row r="122" spans="1:2" ht="15.75" x14ac:dyDescent="0.2">
      <c r="A122" s="569"/>
      <c r="B122" s="302" t="s">
        <v>1194</v>
      </c>
    </row>
    <row r="123" spans="1:2" ht="15.75" x14ac:dyDescent="0.2">
      <c r="A123" s="569"/>
      <c r="B123" s="302" t="s">
        <v>1195</v>
      </c>
    </row>
    <row r="124" spans="1:2" ht="15.75" x14ac:dyDescent="0.2">
      <c r="A124" s="569"/>
      <c r="B124" s="302" t="s">
        <v>1196</v>
      </c>
    </row>
    <row r="125" spans="1:2" ht="15.75" x14ac:dyDescent="0.2">
      <c r="A125" s="569"/>
      <c r="B125" s="302" t="s">
        <v>1197</v>
      </c>
    </row>
    <row r="126" spans="1:2" ht="15.75" x14ac:dyDescent="0.2">
      <c r="A126" s="569"/>
      <c r="B126" s="302" t="s">
        <v>1198</v>
      </c>
    </row>
    <row r="127" spans="1:2" ht="15.75" x14ac:dyDescent="0.2">
      <c r="A127" s="569"/>
      <c r="B127" s="302" t="s">
        <v>1199</v>
      </c>
    </row>
    <row r="128" spans="1:2" ht="15.75" x14ac:dyDescent="0.2">
      <c r="A128" s="569"/>
      <c r="B128" s="302" t="s">
        <v>1200</v>
      </c>
    </row>
    <row r="129" spans="1:2" ht="15.75" x14ac:dyDescent="0.2">
      <c r="A129" s="299" t="s">
        <v>1201</v>
      </c>
      <c r="B129" s="302" t="s">
        <v>1202</v>
      </c>
    </row>
    <row r="130" spans="1:2" ht="15.75" x14ac:dyDescent="0.25">
      <c r="A130" s="569" t="s">
        <v>1203</v>
      </c>
      <c r="B130" s="303" t="s">
        <v>1204</v>
      </c>
    </row>
    <row r="131" spans="1:2" ht="15.75" x14ac:dyDescent="0.25">
      <c r="A131" s="569"/>
      <c r="B131" s="303" t="s">
        <v>1205</v>
      </c>
    </row>
    <row r="132" spans="1:2" ht="15.75" x14ac:dyDescent="0.25">
      <c r="A132" s="569"/>
      <c r="B132" s="303" t="s">
        <v>1206</v>
      </c>
    </row>
    <row r="133" spans="1:2" ht="15.75" x14ac:dyDescent="0.25">
      <c r="A133" s="569"/>
      <c r="B133" s="303" t="s">
        <v>1207</v>
      </c>
    </row>
    <row r="134" spans="1:2" ht="15.75" x14ac:dyDescent="0.25">
      <c r="A134" s="569"/>
      <c r="B134" s="303" t="s">
        <v>1208</v>
      </c>
    </row>
    <row r="135" spans="1:2" ht="15.75" x14ac:dyDescent="0.25">
      <c r="A135" s="569"/>
      <c r="B135" s="303" t="s">
        <v>1209</v>
      </c>
    </row>
    <row r="136" spans="1:2" ht="15.75" x14ac:dyDescent="0.25">
      <c r="A136" s="569"/>
      <c r="B136" s="303" t="s">
        <v>1210</v>
      </c>
    </row>
    <row r="137" spans="1:2" ht="15.75" x14ac:dyDescent="0.25">
      <c r="A137" s="569"/>
      <c r="B137" s="303" t="s">
        <v>1211</v>
      </c>
    </row>
    <row r="138" spans="1:2" ht="15.75" x14ac:dyDescent="0.2">
      <c r="A138" s="569"/>
      <c r="B138" s="302" t="s">
        <v>1212</v>
      </c>
    </row>
    <row r="139" spans="1:2" ht="15.75" x14ac:dyDescent="0.2">
      <c r="A139" s="569"/>
      <c r="B139" s="302" t="s">
        <v>1213</v>
      </c>
    </row>
    <row r="140" spans="1:2" ht="15.75" x14ac:dyDescent="0.25">
      <c r="A140" s="569"/>
      <c r="B140" s="303" t="s">
        <v>1214</v>
      </c>
    </row>
    <row r="141" spans="1:2" ht="15.75" x14ac:dyDescent="0.25">
      <c r="A141" s="569"/>
      <c r="B141" s="303" t="s">
        <v>1215</v>
      </c>
    </row>
    <row r="142" spans="1:2" ht="15.75" x14ac:dyDescent="0.25">
      <c r="A142" s="569"/>
      <c r="B142" s="303" t="s">
        <v>1216</v>
      </c>
    </row>
    <row r="143" spans="1:2" ht="15.75" x14ac:dyDescent="0.25">
      <c r="A143" s="569"/>
      <c r="B143" s="303" t="s">
        <v>1217</v>
      </c>
    </row>
    <row r="144" spans="1:2" ht="15.75" x14ac:dyDescent="0.25">
      <c r="A144" s="569"/>
      <c r="B144" s="303" t="s">
        <v>1218</v>
      </c>
    </row>
    <row r="145" spans="1:2" ht="15.75" x14ac:dyDescent="0.25">
      <c r="A145" s="569"/>
      <c r="B145" s="303" t="s">
        <v>1219</v>
      </c>
    </row>
    <row r="146" spans="1:2" ht="15.75" x14ac:dyDescent="0.25">
      <c r="A146" s="569"/>
      <c r="B146" s="303" t="s">
        <v>1220</v>
      </c>
    </row>
    <row r="147" spans="1:2" ht="15.75" x14ac:dyDescent="0.25">
      <c r="A147" s="569"/>
      <c r="B147" s="303" t="s">
        <v>1221</v>
      </c>
    </row>
    <row r="148" spans="1:2" ht="15.75" x14ac:dyDescent="0.25">
      <c r="A148" s="569"/>
      <c r="B148" s="303" t="s">
        <v>1222</v>
      </c>
    </row>
    <row r="149" spans="1:2" ht="15.75" x14ac:dyDescent="0.25">
      <c r="A149" s="569"/>
      <c r="B149" s="303" t="s">
        <v>1223</v>
      </c>
    </row>
    <row r="150" spans="1:2" ht="15.75" x14ac:dyDescent="0.25">
      <c r="A150" s="569"/>
      <c r="B150" s="303" t="s">
        <v>1224</v>
      </c>
    </row>
    <row r="151" spans="1:2" ht="15.75" x14ac:dyDescent="0.25">
      <c r="A151" s="569"/>
      <c r="B151" s="303" t="s">
        <v>1225</v>
      </c>
    </row>
    <row r="152" spans="1:2" ht="15.75" x14ac:dyDescent="0.25">
      <c r="A152" s="569" t="s">
        <v>1226</v>
      </c>
      <c r="B152" s="303" t="s">
        <v>1227</v>
      </c>
    </row>
    <row r="153" spans="1:2" ht="15.75" x14ac:dyDescent="0.25">
      <c r="A153" s="569"/>
      <c r="B153" s="303" t="s">
        <v>1228</v>
      </c>
    </row>
    <row r="154" spans="1:2" ht="15.75" x14ac:dyDescent="0.25">
      <c r="A154" s="569"/>
      <c r="B154" s="303" t="s">
        <v>1229</v>
      </c>
    </row>
    <row r="155" spans="1:2" ht="15.75" x14ac:dyDescent="0.25">
      <c r="A155" s="569" t="s">
        <v>1230</v>
      </c>
      <c r="B155" s="303" t="s">
        <v>1231</v>
      </c>
    </row>
    <row r="156" spans="1:2" ht="15.75" x14ac:dyDescent="0.25">
      <c r="A156" s="569"/>
      <c r="B156" s="303" t="s">
        <v>1232</v>
      </c>
    </row>
    <row r="157" spans="1:2" ht="15.75" x14ac:dyDescent="0.25">
      <c r="A157" s="569"/>
      <c r="B157" s="303" t="s">
        <v>1233</v>
      </c>
    </row>
    <row r="158" spans="1:2" ht="15.75" x14ac:dyDescent="0.25">
      <c r="A158" s="569"/>
      <c r="B158" s="303" t="s">
        <v>1234</v>
      </c>
    </row>
    <row r="159" spans="1:2" ht="15.75" x14ac:dyDescent="0.2">
      <c r="A159" s="569"/>
      <c r="B159" s="302" t="s">
        <v>1235</v>
      </c>
    </row>
    <row r="160" spans="1:2" ht="15.75" x14ac:dyDescent="0.2">
      <c r="A160" s="569"/>
      <c r="B160" s="302" t="s">
        <v>1236</v>
      </c>
    </row>
    <row r="161" spans="1:2" ht="15.75" x14ac:dyDescent="0.2">
      <c r="A161" s="569"/>
      <c r="B161" s="302" t="s">
        <v>1237</v>
      </c>
    </row>
    <row r="162" spans="1:2" ht="15.75" x14ac:dyDescent="0.25">
      <c r="A162" s="569"/>
      <c r="B162" s="303" t="s">
        <v>1238</v>
      </c>
    </row>
    <row r="163" spans="1:2" ht="15.75" x14ac:dyDescent="0.25">
      <c r="A163" s="569"/>
      <c r="B163" s="303" t="s">
        <v>1239</v>
      </c>
    </row>
    <row r="164" spans="1:2" ht="15.75" x14ac:dyDescent="0.25">
      <c r="A164" s="569"/>
      <c r="B164" s="303" t="s">
        <v>1240</v>
      </c>
    </row>
    <row r="165" spans="1:2" ht="15.75" x14ac:dyDescent="0.25">
      <c r="A165" s="569" t="s">
        <v>1305</v>
      </c>
      <c r="B165" s="303" t="s">
        <v>1306</v>
      </c>
    </row>
    <row r="166" spans="1:2" ht="15.75" x14ac:dyDescent="0.25">
      <c r="A166" s="569"/>
      <c r="B166" s="303" t="s">
        <v>1307</v>
      </c>
    </row>
    <row r="167" spans="1:2" ht="15.75" x14ac:dyDescent="0.25">
      <c r="A167" s="569"/>
      <c r="B167" s="303" t="s">
        <v>1308</v>
      </c>
    </row>
    <row r="168" spans="1:2" ht="15.75" x14ac:dyDescent="0.25">
      <c r="A168" s="569"/>
      <c r="B168" s="303" t="s">
        <v>1309</v>
      </c>
    </row>
    <row r="169" spans="1:2" ht="15.75" x14ac:dyDescent="0.25">
      <c r="A169" s="569"/>
      <c r="B169" s="303" t="s">
        <v>1310</v>
      </c>
    </row>
  </sheetData>
  <mergeCells count="21">
    <mergeCell ref="A165:A169"/>
    <mergeCell ref="A85:A96"/>
    <mergeCell ref="A97:A101"/>
    <mergeCell ref="A103:A128"/>
    <mergeCell ref="A130:A151"/>
    <mergeCell ref="A152:A154"/>
    <mergeCell ref="A61:A75"/>
    <mergeCell ref="A57:A58"/>
    <mergeCell ref="A59:A60"/>
    <mergeCell ref="A155:A164"/>
    <mergeCell ref="A77:A84"/>
    <mergeCell ref="A33:A35"/>
    <mergeCell ref="A36:A44"/>
    <mergeCell ref="A45:A46"/>
    <mergeCell ref="A47:A52"/>
    <mergeCell ref="A5:B7"/>
    <mergeCell ref="A9:A10"/>
    <mergeCell ref="A11:A12"/>
    <mergeCell ref="A53:A55"/>
    <mergeCell ref="A13:A17"/>
    <mergeCell ref="A18:A32"/>
  </mergeCells>
  <phoneticPr fontId="26" type="noConversion"/>
  <printOptions horizontalCentered="1"/>
  <pageMargins left="0.78740157480314965" right="0.78740157480314965" top="0.98425196850393704" bottom="0.98425196850393704" header="0.51181102362204722" footer="0.51181102362204722"/>
  <pageSetup paperSize="9" orientation="portrait"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1DC89FFDAC4684DB262DCE45F8F3961" ma:contentTypeVersion="0" ma:contentTypeDescription="Створення нового документа." ma:contentTypeScope="" ma:versionID="83c020f26922ed63a1879982c2428808">
  <xsd:schema xmlns:xsd="http://www.w3.org/2001/XMLSchema" xmlns:xs="http://www.w3.org/2001/XMLSchema" xmlns:p="http://schemas.microsoft.com/office/2006/metadata/properties" xmlns:ns2="acedc1b3-a6a6-4744-bb8f-c9b717f8a9c9" targetNamespace="http://schemas.microsoft.com/office/2006/metadata/properties" ma:root="true" ma:fieldsID="0726173c3e9f53e106ecb31a6e2fb790" ns2:_="">
    <xsd:import namespace="acedc1b3-a6a6-4744-bb8f-c9b717f8a9c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edc1b3-a6a6-4744-bb8f-c9b717f8a9c9" elementFormDefault="qualified">
    <xsd:import namespace="http://schemas.microsoft.com/office/2006/documentManagement/types"/>
    <xsd:import namespace="http://schemas.microsoft.com/office/infopath/2007/PartnerControls"/>
    <xsd:element name="_dlc_DocId" ma:index="8" nillable="true" ma:displayName="Значення ідентифікатора документа" ma:description="Значення ідентифікатора документа, призначеного цьому елементу." ma:internalName="_dlc_DocId" ma:readOnly="true">
      <xsd:simpleType>
        <xsd:restriction base="dms:Text"/>
      </xsd:simpleType>
    </xsd:element>
    <xsd:element name="_dlc_DocIdUrl" ma:index="9" nillable="true" ma:displayName="Ідентифікатор документа" ma:description="Постійне посилання на цей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Сохранить идентификатор" ma:description="Сохранять идентификатор при добавлении."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20858F-373A-40F3-B63C-7CFE3C0E08EF}">
  <ds:schemaRefs>
    <ds:schemaRef ds:uri="http://schemas.microsoft.com/sharepoint/v3/contenttype/forms"/>
  </ds:schemaRefs>
</ds:datastoreItem>
</file>

<file path=customXml/itemProps2.xml><?xml version="1.0" encoding="utf-8"?>
<ds:datastoreItem xmlns:ds="http://schemas.openxmlformats.org/officeDocument/2006/customXml" ds:itemID="{D5CB4390-234D-4784-9205-05F82A240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edc1b3-a6a6-4744-bb8f-c9b717f8a9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402FA6-B2C8-4B83-B302-BDA1795DC759}">
  <ds:schemaRefs>
    <ds:schemaRef ds:uri="http://schemas.microsoft.com/sharepoint/events"/>
  </ds:schemaRefs>
</ds:datastoreItem>
</file>

<file path=customXml/itemProps4.xml><?xml version="1.0" encoding="utf-8"?>
<ds:datastoreItem xmlns:ds="http://schemas.openxmlformats.org/officeDocument/2006/customXml" ds:itemID="{AC5BDF3F-2554-4C90-8E74-4A16600A8540}">
  <ds:schemaRefs>
    <ds:schemaRef ds:uri="http://purl.org/dc/dcmitype/"/>
    <ds:schemaRef ds:uri="http://schemas.microsoft.com/office/infopath/2007/PartnerControls"/>
    <ds:schemaRef ds:uri="acedc1b3-a6a6-4744-bb8f-c9b717f8a9c9"/>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10</vt:i4>
      </vt:variant>
      <vt:variant>
        <vt:lpstr>Іменовані діапазони</vt:lpstr>
      </vt:variant>
      <vt:variant>
        <vt:i4>16</vt:i4>
      </vt:variant>
    </vt:vector>
  </HeadingPairs>
  <TitlesOfParts>
    <vt:vector size="26" baseType="lpstr">
      <vt:lpstr>dod1</vt:lpstr>
      <vt:lpstr>dod2</vt:lpstr>
      <vt:lpstr>dod3</vt:lpstr>
      <vt:lpstr>dod4</vt:lpstr>
      <vt:lpstr>dod5</vt:lpstr>
      <vt:lpstr>dod6</vt:lpstr>
      <vt:lpstr>dod7</vt:lpstr>
      <vt:lpstr>dod8</vt:lpstr>
      <vt:lpstr>dod9</vt:lpstr>
      <vt:lpstr>dod10</vt:lpstr>
      <vt:lpstr>dod1!Заголовки_для_друку</vt:lpstr>
      <vt:lpstr>dod2!Заголовки_для_друку</vt:lpstr>
      <vt:lpstr>dod3!Заголовки_для_друку</vt:lpstr>
      <vt:lpstr>dod4!Заголовки_для_друку</vt:lpstr>
      <vt:lpstr>dod6!Заголовки_для_друку</vt:lpstr>
      <vt:lpstr>dod7!Заголовки_для_друку</vt:lpstr>
      <vt:lpstr>dod9!Заголовки_для_друку</vt:lpstr>
      <vt:lpstr>Заголовки_для_друку</vt:lpstr>
      <vt:lpstr>dod1!Область_друку</vt:lpstr>
      <vt:lpstr>dod10!Область_друку</vt:lpstr>
      <vt:lpstr>dod2!Область_друку</vt:lpstr>
      <vt:lpstr>dod4!Область_друку</vt:lpstr>
      <vt:lpstr>dod5!Область_друку</vt:lpstr>
      <vt:lpstr>dod6!Область_друку</vt:lpstr>
      <vt:lpstr>dod7!Область_друку</vt:lpstr>
      <vt:lpstr>dod9!Область_друку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Lukash</dc:creator>
  <cp:lastModifiedBy>Роман Ніцович</cp:lastModifiedBy>
  <cp:lastPrinted>2015-12-29T08:40:34Z</cp:lastPrinted>
  <dcterms:created xsi:type="dcterms:W3CDTF">2015-12-25T18:55:51Z</dcterms:created>
  <dcterms:modified xsi:type="dcterms:W3CDTF">2016-07-21T07:42:31Z</dcterms:modified>
</cp:coreProperties>
</file>