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40" windowWidth="19420" windowHeight="7940"/>
  </bookViews>
  <sheets>
    <sheet name="Government Receipt - 2014" sheetId="2" r:id="rId1"/>
  </sheets>
  <calcPr calcId="144525"/>
</workbook>
</file>

<file path=xl/calcChain.xml><?xml version="1.0" encoding="utf-8"?>
<calcChain xmlns="http://schemas.openxmlformats.org/spreadsheetml/2006/main">
  <c r="P39" i="2"/>
  <c r="P35"/>
  <c r="P30"/>
  <c r="P15"/>
  <c r="P13"/>
  <c r="P8"/>
  <c r="F39"/>
  <c r="F35"/>
  <c r="F30"/>
  <c r="F23"/>
  <c r="F22"/>
  <c r="F18"/>
  <c r="F15"/>
  <c r="F8"/>
  <c r="E40"/>
  <c r="E38"/>
  <c r="E36"/>
  <c r="E27"/>
  <c r="E26"/>
  <c r="E12"/>
  <c r="C10"/>
  <c r="C34"/>
  <c r="C28"/>
  <c r="W46" l="1"/>
  <c r="V46"/>
  <c r="U46"/>
  <c r="T46"/>
  <c r="S46"/>
  <c r="Q46"/>
  <c r="O46"/>
  <c r="N46"/>
  <c r="M46"/>
  <c r="L46"/>
  <c r="K46"/>
  <c r="J46"/>
  <c r="I46"/>
  <c r="H46"/>
  <c r="G46"/>
  <c r="D46"/>
  <c r="C24"/>
  <c r="C41"/>
  <c r="C29"/>
  <c r="C6"/>
  <c r="E46" l="1"/>
  <c r="C46"/>
  <c r="F46"/>
  <c r="P46"/>
  <c r="R46"/>
</calcChain>
</file>

<file path=xl/sharedStrings.xml><?xml version="1.0" encoding="utf-8"?>
<sst xmlns="http://schemas.openxmlformats.org/spreadsheetml/2006/main" count="71" uniqueCount="68">
  <si>
    <t>Bonuses</t>
  </si>
  <si>
    <t>Transportation tariff to SOFAZ</t>
  </si>
  <si>
    <t>Acreage fee</t>
  </si>
  <si>
    <t>Royalty</t>
  </si>
  <si>
    <t>Apsheron Investments Limited</t>
  </si>
  <si>
    <t>Azen Oil Company B.V.</t>
  </si>
  <si>
    <t>Azerbaijan (ACG) Limited</t>
  </si>
  <si>
    <t>Azerbaijan (Shah Deniz) Limited</t>
  </si>
  <si>
    <t>Bahar Energy Limited</t>
  </si>
  <si>
    <t>Binagadi Oil Company</t>
  </si>
  <si>
    <t>BP Exploration (Azerbaijan) Limited</t>
  </si>
  <si>
    <t>BP Exploration (Caspian Sea) Limited</t>
  </si>
  <si>
    <t>BP Shafag-Asiman Limited</t>
  </si>
  <si>
    <t>Chevron Khazar, Ltd.</t>
  </si>
  <si>
    <t>CNPC</t>
  </si>
  <si>
    <t>Exxon Azerbaijan Limited</t>
  </si>
  <si>
    <t>Fortunamate Assets Limited</t>
  </si>
  <si>
    <t>Inpex Southwest Caspian Sea, Ltd.</t>
  </si>
  <si>
    <t>Itochu Oil Exploration (Azerbaijan) Inc.</t>
  </si>
  <si>
    <t>Karasu Development Company</t>
  </si>
  <si>
    <t>Lukoil Overseas Shah-Deniz Ltd</t>
  </si>
  <si>
    <t>Naftiran Intertrade Co (NICO) Limited</t>
  </si>
  <si>
    <t>Neftechala Investments Limited</t>
  </si>
  <si>
    <t>Novatis Oil F.Z.E.</t>
  </si>
  <si>
    <t>ONGC Videsh Limited</t>
  </si>
  <si>
    <t>R.V. Investment Group Services</t>
  </si>
  <si>
    <t>Shirvan İnvestment Limited</t>
  </si>
  <si>
    <t>Statoil Apsheron A.S</t>
  </si>
  <si>
    <t>Statoil Shah Deniz A.S</t>
  </si>
  <si>
    <t>Turkish Petroleum A.O</t>
  </si>
  <si>
    <t>Turkish Petroleum Overseas Company Ltd</t>
  </si>
  <si>
    <t>UGE-LANCER PTE.LTD</t>
  </si>
  <si>
    <t>GDF SUEZ E&amp;P Absheron B.V</t>
  </si>
  <si>
    <t>VAT</t>
  </si>
  <si>
    <t>Property tax</t>
  </si>
  <si>
    <t>Land tax</t>
  </si>
  <si>
    <t>Price changes</t>
  </si>
  <si>
    <t>Other taxes</t>
  </si>
  <si>
    <t>SOCAR</t>
  </si>
  <si>
    <t>Revenue streams (in cash)</t>
  </si>
  <si>
    <t xml:space="preserve"> Extractive Companies</t>
  </si>
  <si>
    <t>Monetary inflow from oil</t>
  </si>
  <si>
    <t>Monetary inflow from gas</t>
  </si>
  <si>
    <t>Profit tax</t>
  </si>
  <si>
    <t>(USD mln)</t>
  </si>
  <si>
    <t>(AZN mln)</t>
  </si>
  <si>
    <t>Salyanneft LLC</t>
  </si>
  <si>
    <t>SOFAZ</t>
  </si>
  <si>
    <t>Revenue streams (in kind)</t>
  </si>
  <si>
    <t>Crude Oil</t>
  </si>
  <si>
    <t>(mboe)</t>
  </si>
  <si>
    <t>Natural Gas</t>
  </si>
  <si>
    <t>(thousand m³)</t>
  </si>
  <si>
    <t>Associated Gas</t>
  </si>
  <si>
    <t>Gold</t>
  </si>
  <si>
    <t>(thousand ounces)</t>
  </si>
  <si>
    <t>Silver</t>
  </si>
  <si>
    <t>Parent Metals - Gold</t>
  </si>
  <si>
    <t>Parent Metals - Silver</t>
  </si>
  <si>
    <t>Parent Metals - Copper</t>
  </si>
  <si>
    <t>Ali-Bayramli Neft LLC</t>
  </si>
  <si>
    <t>Commonwealth</t>
  </si>
  <si>
    <t>Gobustan Neft LLC</t>
  </si>
  <si>
    <t>Kura Valley Development Company Ltd.</t>
  </si>
  <si>
    <t>SGC Upstream LLC</t>
  </si>
  <si>
    <t>Total E &amp; P Apsheron B.V</t>
  </si>
  <si>
    <t>TOTAL E &amp; P Azerbaijan B.V</t>
  </si>
  <si>
    <t>AzGerneft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</si>
</sst>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-* #,##0.00_р_._-;\-* #,##0.00_р_._-;_-* &quot;-&quot;??_р_._-;_-@_-"/>
    <numFmt numFmtId="165" formatCode="_-* #,##0.00_-;\-* #,##0.00_-;_-* &quot;-&quot;??_-;_-@_-"/>
    <numFmt numFmtId="166" formatCode="_(* #,##0.0_);_(* \(#,##0.0\);_(* &quot;-&quot;??_);_(@_)"/>
    <numFmt numFmtId="167" formatCode="_(* #,##0.0000_);_(* \(#,##0.0000\);_(* &quot;-&quot;??_);_(@_)"/>
    <numFmt numFmtId="168" formatCode="_(* #,##0.00000_);_(* \(#,##0.00000\);_(* &quot;-&quot;??_);_(@_)"/>
    <numFmt numFmtId="169" formatCode="_(* #,##0.000_);_(* \(#,##0.0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6" fontId="6" fillId="5" borderId="1" xfId="13" applyNumberFormat="1" applyFont="1" applyFill="1" applyBorder="1" applyAlignment="1">
      <alignment wrapText="1"/>
    </xf>
    <xf numFmtId="166" fontId="6" fillId="5" borderId="1" xfId="13" applyNumberFormat="1" applyFont="1" applyFill="1" applyBorder="1"/>
    <xf numFmtId="166" fontId="6" fillId="5" borderId="6" xfId="13" applyNumberFormat="1" applyFont="1" applyFill="1" applyBorder="1"/>
    <xf numFmtId="166" fontId="6" fillId="4" borderId="1" xfId="13" applyNumberFormat="1" applyFont="1" applyFill="1" applyBorder="1" applyAlignment="1">
      <alignment wrapText="1"/>
    </xf>
    <xf numFmtId="166" fontId="6" fillId="5" borderId="0" xfId="13" applyNumberFormat="1" applyFont="1" applyFill="1" applyAlignment="1">
      <alignment wrapText="1"/>
    </xf>
    <xf numFmtId="0" fontId="6" fillId="0" borderId="1" xfId="0" applyFont="1" applyFill="1" applyBorder="1"/>
    <xf numFmtId="166" fontId="6" fillId="0" borderId="0" xfId="13" applyNumberFormat="1" applyFont="1" applyFill="1" applyAlignment="1">
      <alignment wrapText="1"/>
    </xf>
    <xf numFmtId="166" fontId="6" fillId="0" borderId="0" xfId="13" applyNumberFormat="1" applyFont="1" applyFill="1"/>
    <xf numFmtId="166" fontId="5" fillId="0" borderId="5" xfId="13" applyNumberFormat="1" applyFont="1" applyFill="1" applyBorder="1" applyAlignment="1">
      <alignment wrapText="1"/>
    </xf>
    <xf numFmtId="167" fontId="6" fillId="0" borderId="0" xfId="13" applyNumberFormat="1" applyFont="1" applyFill="1" applyAlignment="1">
      <alignment wrapText="1"/>
    </xf>
    <xf numFmtId="168" fontId="6" fillId="0" borderId="0" xfId="13" applyNumberFormat="1" applyFont="1" applyFill="1" applyAlignment="1">
      <alignment wrapText="1"/>
    </xf>
    <xf numFmtId="43" fontId="6" fillId="4" borderId="1" xfId="13" applyNumberFormat="1" applyFont="1" applyFill="1" applyBorder="1" applyAlignment="1">
      <alignment wrapText="1"/>
    </xf>
    <xf numFmtId="169" fontId="6" fillId="4" borderId="1" xfId="13" applyNumberFormat="1" applyFont="1" applyFill="1" applyBorder="1" applyAlignment="1">
      <alignment wrapText="1"/>
    </xf>
    <xf numFmtId="169" fontId="5" fillId="0" borderId="5" xfId="13" applyNumberFormat="1" applyFont="1" applyFill="1" applyBorder="1" applyAlignment="1">
      <alignment wrapText="1"/>
    </xf>
    <xf numFmtId="43" fontId="5" fillId="0" borderId="5" xfId="13" applyNumberFormat="1" applyFont="1" applyFill="1" applyBorder="1" applyAlignment="1">
      <alignment wrapText="1"/>
    </xf>
    <xf numFmtId="0" fontId="7" fillId="2" borderId="7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14">
    <cellStyle name="=C:\WINNT35\SYSTEM32\COMMAND.COM" xfId="4"/>
    <cellStyle name="=C:\WINNT35\SYSTEM32\COMMAND.COM 2" xfId="5"/>
    <cellStyle name="Comma" xfId="13" builtinId="3"/>
    <cellStyle name="Comma 2" xfId="7"/>
    <cellStyle name="Comma 3" xfId="6"/>
    <cellStyle name="Comma 4" xfId="10"/>
    <cellStyle name="Comma 5" xfId="2"/>
    <cellStyle name="Normal" xfId="0" builtinId="0"/>
    <cellStyle name="Normal 2" xfId="3"/>
    <cellStyle name="Normal 3" xfId="9"/>
    <cellStyle name="Normal 4" xfId="1"/>
    <cellStyle name="Percent 2" xfId="8"/>
    <cellStyle name="Percent 3" xfId="11"/>
    <cellStyle name="Percent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7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48" sqref="L48"/>
    </sheetView>
  </sheetViews>
  <sheetFormatPr defaultColWidth="9.1796875" defaultRowHeight="10"/>
  <cols>
    <col min="1" max="1" width="6.54296875" style="2" customWidth="1"/>
    <col min="2" max="2" width="30.54296875" style="2" bestFit="1" customWidth="1"/>
    <col min="3" max="4" width="13.81640625" style="3" bestFit="1" customWidth="1"/>
    <col min="5" max="5" width="8" style="3" bestFit="1" customWidth="1"/>
    <col min="6" max="6" width="12.7265625" style="3" bestFit="1" customWidth="1"/>
    <col min="7" max="7" width="7.54296875" style="3" bestFit="1" customWidth="1"/>
    <col min="8" max="8" width="8.54296875" style="3" bestFit="1" customWidth="1"/>
    <col min="9" max="9" width="8.7265625" style="2" bestFit="1" customWidth="1"/>
    <col min="10" max="10" width="6.54296875" style="2" bestFit="1" customWidth="1"/>
    <col min="11" max="11" width="6" style="2" bestFit="1" customWidth="1"/>
    <col min="12" max="12" width="7.81640625" style="2" bestFit="1" customWidth="1"/>
    <col min="13" max="13" width="7.54296875" style="2" bestFit="1" customWidth="1"/>
    <col min="14" max="14" width="7.7265625" style="2" bestFit="1" customWidth="1"/>
    <col min="15" max="15" width="5.7265625" style="2" bestFit="1" customWidth="1"/>
    <col min="16" max="16" width="8.26953125" style="3" bestFit="1" customWidth="1"/>
    <col min="17" max="17" width="12.1796875" style="3" bestFit="1" customWidth="1"/>
    <col min="18" max="18" width="13.453125" style="3" bestFit="1" customWidth="1"/>
    <col min="19" max="20" width="7.453125" style="3" bestFit="1" customWidth="1"/>
    <col min="21" max="22" width="12.81640625" style="3" bestFit="1" customWidth="1"/>
    <col min="23" max="23" width="8.1796875" style="3" bestFit="1" customWidth="1"/>
    <col min="24" max="16384" width="9.1796875" style="2"/>
  </cols>
  <sheetData>
    <row r="1" spans="1:23" ht="10.5">
      <c r="A1" s="1"/>
    </row>
    <row r="2" spans="1:23" ht="12.75" customHeight="1">
      <c r="B2" s="29" t="s">
        <v>40</v>
      </c>
      <c r="C2" s="28" t="s">
        <v>39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4" t="s">
        <v>48</v>
      </c>
      <c r="Q2" s="25"/>
      <c r="R2" s="25"/>
      <c r="S2" s="25"/>
      <c r="T2" s="25"/>
      <c r="U2" s="25"/>
      <c r="V2" s="25"/>
      <c r="W2" s="25"/>
    </row>
    <row r="3" spans="1:23" ht="12.75" customHeight="1">
      <c r="B3" s="29"/>
      <c r="C3" s="28" t="s">
        <v>44</v>
      </c>
      <c r="D3" s="28"/>
      <c r="E3" s="28"/>
      <c r="F3" s="28"/>
      <c r="G3" s="28"/>
      <c r="H3" s="4" t="s">
        <v>44</v>
      </c>
      <c r="I3" s="4" t="s">
        <v>45</v>
      </c>
      <c r="J3" s="28" t="s">
        <v>45</v>
      </c>
      <c r="K3" s="28"/>
      <c r="L3" s="28"/>
      <c r="M3" s="28"/>
      <c r="N3" s="28"/>
      <c r="O3" s="28"/>
      <c r="P3" s="5" t="s">
        <v>50</v>
      </c>
      <c r="Q3" s="5" t="s">
        <v>52</v>
      </c>
      <c r="R3" s="5" t="s">
        <v>52</v>
      </c>
      <c r="S3" s="26" t="s">
        <v>55</v>
      </c>
      <c r="T3" s="27"/>
      <c r="U3" s="27"/>
      <c r="V3" s="27"/>
      <c r="W3" s="27"/>
    </row>
    <row r="4" spans="1:23" ht="31.5">
      <c r="B4" s="29"/>
      <c r="C4" s="6" t="s">
        <v>41</v>
      </c>
      <c r="D4" s="6" t="s">
        <v>42</v>
      </c>
      <c r="E4" s="6" t="s">
        <v>0</v>
      </c>
      <c r="F4" s="6" t="s">
        <v>1</v>
      </c>
      <c r="G4" s="6" t="s">
        <v>2</v>
      </c>
      <c r="H4" s="30" t="s">
        <v>43</v>
      </c>
      <c r="I4" s="30"/>
      <c r="J4" s="6" t="s">
        <v>3</v>
      </c>
      <c r="K4" s="6" t="s">
        <v>33</v>
      </c>
      <c r="L4" s="6" t="s">
        <v>34</v>
      </c>
      <c r="M4" s="6" t="s">
        <v>35</v>
      </c>
      <c r="N4" s="6" t="s">
        <v>36</v>
      </c>
      <c r="O4" s="6" t="s">
        <v>37</v>
      </c>
      <c r="P4" s="7" t="s">
        <v>49</v>
      </c>
      <c r="Q4" s="7" t="s">
        <v>51</v>
      </c>
      <c r="R4" s="7" t="s">
        <v>53</v>
      </c>
      <c r="S4" s="7" t="s">
        <v>54</v>
      </c>
      <c r="T4" s="7" t="s">
        <v>56</v>
      </c>
      <c r="U4" s="7" t="s">
        <v>57</v>
      </c>
      <c r="V4" s="7" t="s">
        <v>58</v>
      </c>
      <c r="W4" s="7" t="s">
        <v>59</v>
      </c>
    </row>
    <row r="5" spans="1:23">
      <c r="B5" s="8" t="s">
        <v>60</v>
      </c>
      <c r="C5" s="9"/>
      <c r="D5" s="9"/>
      <c r="E5" s="9"/>
      <c r="F5" s="9"/>
      <c r="G5" s="9"/>
      <c r="H5" s="9"/>
      <c r="I5" s="10"/>
      <c r="J5" s="10"/>
      <c r="K5" s="10"/>
      <c r="L5" s="10"/>
      <c r="M5" s="10"/>
      <c r="N5" s="10"/>
      <c r="O5" s="11"/>
      <c r="P5" s="12"/>
      <c r="Q5" s="12"/>
      <c r="R5" s="12"/>
      <c r="S5" s="12"/>
      <c r="T5" s="12"/>
      <c r="U5" s="12"/>
      <c r="V5" s="12"/>
      <c r="W5" s="12"/>
    </row>
    <row r="6" spans="1:23">
      <c r="B6" s="8" t="s">
        <v>4</v>
      </c>
      <c r="C6" s="9">
        <f>8.2</f>
        <v>8.1999999999999993</v>
      </c>
      <c r="D6" s="9"/>
      <c r="E6" s="9"/>
      <c r="F6" s="9"/>
      <c r="G6" s="9"/>
      <c r="H6" s="9"/>
      <c r="I6" s="10"/>
      <c r="J6" s="10"/>
      <c r="K6" s="10"/>
      <c r="L6" s="10"/>
      <c r="M6" s="10"/>
      <c r="N6" s="10"/>
      <c r="O6" s="11"/>
      <c r="P6" s="12"/>
      <c r="Q6" s="12"/>
      <c r="R6" s="12">
        <v>60672</v>
      </c>
      <c r="S6" s="12"/>
      <c r="T6" s="12"/>
      <c r="U6" s="12"/>
      <c r="V6" s="12"/>
      <c r="W6" s="12"/>
    </row>
    <row r="7" spans="1:23">
      <c r="B7" s="8" t="s">
        <v>5</v>
      </c>
      <c r="C7" s="9"/>
      <c r="D7" s="9"/>
      <c r="E7" s="9"/>
      <c r="F7" s="9"/>
      <c r="G7" s="9"/>
      <c r="H7" s="9">
        <v>4.7</v>
      </c>
      <c r="I7" s="10"/>
      <c r="J7" s="10"/>
      <c r="K7" s="10"/>
      <c r="L7" s="10"/>
      <c r="M7" s="10"/>
      <c r="N7" s="10"/>
      <c r="O7" s="11"/>
      <c r="P7" s="12"/>
      <c r="Q7" s="12"/>
      <c r="R7" s="12"/>
      <c r="S7" s="12"/>
      <c r="T7" s="12"/>
      <c r="U7" s="12"/>
      <c r="V7" s="12"/>
      <c r="W7" s="12"/>
    </row>
    <row r="8" spans="1:23">
      <c r="B8" s="8" t="s">
        <v>6</v>
      </c>
      <c r="C8" s="9"/>
      <c r="D8" s="9"/>
      <c r="E8" s="9"/>
      <c r="F8" s="9">
        <f>0.5</f>
        <v>0.5</v>
      </c>
      <c r="G8" s="9"/>
      <c r="H8" s="9">
        <v>153.69999999999999</v>
      </c>
      <c r="I8" s="10"/>
      <c r="J8" s="10"/>
      <c r="K8" s="10"/>
      <c r="L8" s="10"/>
      <c r="M8" s="10"/>
      <c r="N8" s="10"/>
      <c r="O8" s="11"/>
      <c r="P8" s="12">
        <f>18.7</f>
        <v>18.7</v>
      </c>
      <c r="Q8" s="12"/>
      <c r="R8" s="12"/>
      <c r="S8" s="12"/>
      <c r="T8" s="12"/>
      <c r="U8" s="12"/>
      <c r="V8" s="12"/>
      <c r="W8" s="12"/>
    </row>
    <row r="9" spans="1:23">
      <c r="B9" s="8" t="s">
        <v>7</v>
      </c>
      <c r="C9" s="9"/>
      <c r="D9" s="9">
        <v>60.2</v>
      </c>
      <c r="E9" s="9"/>
      <c r="F9" s="9"/>
      <c r="G9" s="9"/>
      <c r="H9" s="9">
        <v>25.7</v>
      </c>
      <c r="I9" s="10"/>
      <c r="J9" s="10"/>
      <c r="K9" s="10"/>
      <c r="L9" s="10"/>
      <c r="M9" s="10"/>
      <c r="N9" s="10"/>
      <c r="O9" s="11"/>
      <c r="P9" s="12"/>
      <c r="Q9" s="12"/>
      <c r="R9" s="12"/>
      <c r="S9" s="12"/>
      <c r="T9" s="12"/>
      <c r="U9" s="12"/>
      <c r="V9" s="12"/>
      <c r="W9" s="12"/>
    </row>
    <row r="10" spans="1:23">
      <c r="B10" s="8" t="s">
        <v>8</v>
      </c>
      <c r="C10" s="9">
        <f>8.9</f>
        <v>8.9</v>
      </c>
      <c r="D10" s="9"/>
      <c r="E10" s="9"/>
      <c r="F10" s="9"/>
      <c r="G10" s="9"/>
      <c r="H10" s="9"/>
      <c r="I10" s="10"/>
      <c r="J10" s="10"/>
      <c r="K10" s="10"/>
      <c r="L10" s="10"/>
      <c r="M10" s="10"/>
      <c r="N10" s="10"/>
      <c r="O10" s="11"/>
      <c r="P10" s="12"/>
      <c r="Q10" s="12">
        <v>27379.4</v>
      </c>
      <c r="R10" s="12">
        <v>7896.9</v>
      </c>
      <c r="S10" s="12"/>
      <c r="T10" s="12"/>
      <c r="U10" s="12"/>
      <c r="V10" s="12"/>
      <c r="W10" s="12"/>
    </row>
    <row r="11" spans="1:23">
      <c r="B11" s="8" t="s">
        <v>9</v>
      </c>
      <c r="C11" s="9">
        <v>8.8000000000000007</v>
      </c>
      <c r="D11" s="9"/>
      <c r="E11" s="9"/>
      <c r="F11" s="9"/>
      <c r="G11" s="9"/>
      <c r="H11" s="9"/>
      <c r="I11" s="10"/>
      <c r="J11" s="10"/>
      <c r="K11" s="10"/>
      <c r="L11" s="10"/>
      <c r="M11" s="10"/>
      <c r="N11" s="10"/>
      <c r="O11" s="11"/>
      <c r="P11" s="12"/>
      <c r="Q11" s="12"/>
      <c r="R11" s="12">
        <v>125.5</v>
      </c>
      <c r="S11" s="12"/>
      <c r="T11" s="12"/>
      <c r="U11" s="12"/>
      <c r="V11" s="12"/>
      <c r="W11" s="12"/>
    </row>
    <row r="12" spans="1:23">
      <c r="B12" s="8" t="s">
        <v>10</v>
      </c>
      <c r="C12" s="9"/>
      <c r="D12" s="9">
        <v>147</v>
      </c>
      <c r="E12" s="9">
        <f>4.8</f>
        <v>4.8</v>
      </c>
      <c r="F12" s="9"/>
      <c r="G12" s="9"/>
      <c r="H12" s="9">
        <v>75.8</v>
      </c>
      <c r="I12" s="10"/>
      <c r="J12" s="10"/>
      <c r="K12" s="10"/>
      <c r="L12" s="10"/>
      <c r="M12" s="10"/>
      <c r="N12" s="10"/>
      <c r="O12" s="11"/>
      <c r="P12" s="12"/>
      <c r="Q12" s="12"/>
      <c r="R12" s="12"/>
      <c r="S12" s="12"/>
      <c r="T12" s="12"/>
      <c r="U12" s="12"/>
      <c r="V12" s="12"/>
      <c r="W12" s="12"/>
    </row>
    <row r="13" spans="1:23">
      <c r="B13" s="8" t="s">
        <v>11</v>
      </c>
      <c r="C13" s="9"/>
      <c r="D13" s="9"/>
      <c r="E13" s="9"/>
      <c r="F13" s="9">
        <v>1.4</v>
      </c>
      <c r="G13" s="9"/>
      <c r="H13" s="9">
        <v>441.7</v>
      </c>
      <c r="I13" s="10"/>
      <c r="J13" s="10"/>
      <c r="K13" s="10"/>
      <c r="L13" s="10"/>
      <c r="M13" s="10"/>
      <c r="N13" s="10"/>
      <c r="O13" s="11"/>
      <c r="P13" s="12">
        <f>57.5</f>
        <v>57.5</v>
      </c>
      <c r="Q13" s="12"/>
      <c r="R13" s="12">
        <v>2776473.3</v>
      </c>
      <c r="S13" s="12"/>
      <c r="T13" s="12"/>
      <c r="U13" s="12"/>
      <c r="V13" s="12"/>
      <c r="W13" s="12"/>
    </row>
    <row r="14" spans="1:23">
      <c r="B14" s="8" t="s">
        <v>12</v>
      </c>
      <c r="C14" s="9"/>
      <c r="D14" s="9"/>
      <c r="E14" s="9"/>
      <c r="F14" s="9"/>
      <c r="G14" s="9">
        <v>2.1</v>
      </c>
      <c r="H14" s="9"/>
      <c r="I14" s="10"/>
      <c r="J14" s="10"/>
      <c r="K14" s="10"/>
      <c r="L14" s="10"/>
      <c r="M14" s="10"/>
      <c r="N14" s="10"/>
      <c r="O14" s="11"/>
      <c r="P14" s="12"/>
      <c r="Q14" s="12"/>
      <c r="R14" s="12"/>
      <c r="S14" s="12"/>
      <c r="T14" s="12"/>
      <c r="U14" s="12"/>
      <c r="V14" s="12"/>
      <c r="W14" s="12"/>
    </row>
    <row r="15" spans="1:23">
      <c r="B15" s="8" t="s">
        <v>13</v>
      </c>
      <c r="C15" s="9"/>
      <c r="D15" s="9"/>
      <c r="E15" s="9"/>
      <c r="F15" s="9">
        <f>0.4</f>
        <v>0.4</v>
      </c>
      <c r="G15" s="9"/>
      <c r="H15" s="9">
        <v>152.19999999999999</v>
      </c>
      <c r="I15" s="10"/>
      <c r="J15" s="10"/>
      <c r="K15" s="10"/>
      <c r="L15" s="10"/>
      <c r="M15" s="10"/>
      <c r="N15" s="10"/>
      <c r="O15" s="11"/>
      <c r="P15" s="12">
        <f>18.1</f>
        <v>18.100000000000001</v>
      </c>
      <c r="Q15" s="12"/>
      <c r="R15" s="12"/>
      <c r="S15" s="12"/>
      <c r="T15" s="12"/>
      <c r="U15" s="12"/>
      <c r="V15" s="12"/>
      <c r="W15" s="12"/>
    </row>
    <row r="16" spans="1:23">
      <c r="B16" s="8" t="s">
        <v>14</v>
      </c>
      <c r="C16" s="9"/>
      <c r="D16" s="9"/>
      <c r="E16" s="9"/>
      <c r="F16" s="9"/>
      <c r="G16" s="9"/>
      <c r="H16" s="9">
        <v>3.8</v>
      </c>
      <c r="I16" s="10"/>
      <c r="J16" s="10"/>
      <c r="K16" s="10"/>
      <c r="L16" s="10"/>
      <c r="M16" s="10"/>
      <c r="N16" s="10"/>
      <c r="O16" s="11"/>
      <c r="P16" s="12"/>
      <c r="Q16" s="12"/>
      <c r="R16" s="12">
        <v>8152.1</v>
      </c>
      <c r="S16" s="12"/>
      <c r="T16" s="12"/>
      <c r="U16" s="12"/>
      <c r="V16" s="12"/>
      <c r="W16" s="12"/>
    </row>
    <row r="17" spans="2:23">
      <c r="B17" s="8" t="s">
        <v>61</v>
      </c>
      <c r="C17" s="9"/>
      <c r="D17" s="9"/>
      <c r="E17" s="9"/>
      <c r="F17" s="9"/>
      <c r="G17" s="9"/>
      <c r="H17" s="9"/>
      <c r="I17" s="10"/>
      <c r="J17" s="10"/>
      <c r="K17" s="10"/>
      <c r="L17" s="10"/>
      <c r="M17" s="10"/>
      <c r="N17" s="10"/>
      <c r="O17" s="11"/>
      <c r="P17" s="12"/>
      <c r="Q17" s="12"/>
      <c r="R17" s="12"/>
      <c r="S17" s="12"/>
      <c r="T17" s="12"/>
      <c r="U17" s="12"/>
      <c r="V17" s="12"/>
      <c r="W17" s="12"/>
    </row>
    <row r="18" spans="2:23">
      <c r="B18" s="8" t="s">
        <v>15</v>
      </c>
      <c r="C18" s="9"/>
      <c r="D18" s="9"/>
      <c r="E18" s="9"/>
      <c r="F18" s="9">
        <f>0.3</f>
        <v>0.3</v>
      </c>
      <c r="G18" s="9"/>
      <c r="H18" s="9">
        <v>104.3</v>
      </c>
      <c r="I18" s="10"/>
      <c r="J18" s="10"/>
      <c r="K18" s="10"/>
      <c r="L18" s="10"/>
      <c r="M18" s="10"/>
      <c r="N18" s="10"/>
      <c r="O18" s="11"/>
      <c r="P18" s="12">
        <v>12.9</v>
      </c>
      <c r="Q18" s="12"/>
      <c r="R18" s="12"/>
      <c r="S18" s="12"/>
      <c r="T18" s="12"/>
      <c r="U18" s="12"/>
      <c r="V18" s="12"/>
      <c r="W18" s="12"/>
    </row>
    <row r="19" spans="2:23">
      <c r="B19" s="8" t="s">
        <v>16</v>
      </c>
      <c r="C19" s="9"/>
      <c r="D19" s="9"/>
      <c r="E19" s="9"/>
      <c r="F19" s="9"/>
      <c r="G19" s="9"/>
      <c r="H19" s="9">
        <v>3.8</v>
      </c>
      <c r="I19" s="10"/>
      <c r="J19" s="10"/>
      <c r="K19" s="10"/>
      <c r="L19" s="10"/>
      <c r="M19" s="10"/>
      <c r="N19" s="10"/>
      <c r="O19" s="11"/>
      <c r="P19" s="12"/>
      <c r="Q19" s="12"/>
      <c r="R19" s="12">
        <v>8152.1</v>
      </c>
      <c r="S19" s="12"/>
      <c r="T19" s="12"/>
      <c r="U19" s="12"/>
      <c r="V19" s="12"/>
      <c r="W19" s="12"/>
    </row>
    <row r="20" spans="2:23">
      <c r="B20" s="8" t="s">
        <v>32</v>
      </c>
      <c r="C20" s="9"/>
      <c r="D20" s="9"/>
      <c r="E20" s="9"/>
      <c r="F20" s="9"/>
      <c r="G20" s="9"/>
      <c r="H20" s="9"/>
      <c r="I20" s="10"/>
      <c r="J20" s="10"/>
      <c r="K20" s="10"/>
      <c r="L20" s="10"/>
      <c r="M20" s="10"/>
      <c r="N20" s="10"/>
      <c r="O20" s="11"/>
      <c r="P20" s="12"/>
      <c r="Q20" s="12"/>
      <c r="R20" s="12"/>
      <c r="S20" s="12"/>
      <c r="T20" s="12"/>
      <c r="U20" s="12"/>
      <c r="V20" s="12"/>
      <c r="W20" s="12"/>
    </row>
    <row r="21" spans="2:23">
      <c r="B21" s="8" t="s">
        <v>62</v>
      </c>
      <c r="C21" s="9"/>
      <c r="D21" s="9"/>
      <c r="E21" s="9"/>
      <c r="F21" s="9"/>
      <c r="G21" s="9"/>
      <c r="H21" s="9"/>
      <c r="I21" s="10"/>
      <c r="J21" s="10"/>
      <c r="K21" s="10"/>
      <c r="L21" s="10"/>
      <c r="M21" s="10"/>
      <c r="N21" s="10"/>
      <c r="O21" s="11"/>
      <c r="P21" s="12"/>
      <c r="Q21" s="12"/>
      <c r="R21" s="12"/>
      <c r="S21" s="12"/>
      <c r="T21" s="12"/>
      <c r="U21" s="12"/>
      <c r="V21" s="12"/>
      <c r="W21" s="12"/>
    </row>
    <row r="22" spans="2:23">
      <c r="B22" s="8" t="s">
        <v>17</v>
      </c>
      <c r="C22" s="9"/>
      <c r="D22" s="9"/>
      <c r="E22" s="9"/>
      <c r="F22" s="9">
        <f>0.4</f>
        <v>0.4</v>
      </c>
      <c r="G22" s="9"/>
      <c r="H22" s="9">
        <v>147.6</v>
      </c>
      <c r="I22" s="10"/>
      <c r="J22" s="10"/>
      <c r="K22" s="10"/>
      <c r="L22" s="10"/>
      <c r="M22" s="10"/>
      <c r="N22" s="10"/>
      <c r="O22" s="11"/>
      <c r="P22" s="12">
        <v>17.600000000000001</v>
      </c>
      <c r="Q22" s="12"/>
      <c r="R22" s="12"/>
      <c r="S22" s="12"/>
      <c r="T22" s="12"/>
      <c r="U22" s="12"/>
      <c r="V22" s="12"/>
      <c r="W22" s="12"/>
    </row>
    <row r="23" spans="2:23">
      <c r="B23" s="8" t="s">
        <v>18</v>
      </c>
      <c r="C23" s="9"/>
      <c r="D23" s="9"/>
      <c r="E23" s="9"/>
      <c r="F23" s="9">
        <f>0.2</f>
        <v>0.2</v>
      </c>
      <c r="G23" s="9"/>
      <c r="H23" s="9">
        <v>55.9</v>
      </c>
      <c r="I23" s="10"/>
      <c r="J23" s="10"/>
      <c r="K23" s="10"/>
      <c r="L23" s="10"/>
      <c r="M23" s="10"/>
      <c r="N23" s="10"/>
      <c r="O23" s="11"/>
      <c r="P23" s="12">
        <v>6.9</v>
      </c>
      <c r="Q23" s="12"/>
      <c r="R23" s="12"/>
      <c r="S23" s="12"/>
      <c r="T23" s="12"/>
      <c r="U23" s="12"/>
      <c r="V23" s="12"/>
      <c r="W23" s="12"/>
    </row>
    <row r="24" spans="2:23">
      <c r="B24" s="8" t="s">
        <v>19</v>
      </c>
      <c r="C24" s="9">
        <f>9.401-9.401</f>
        <v>0</v>
      </c>
      <c r="D24" s="9"/>
      <c r="E24" s="9"/>
      <c r="F24" s="9"/>
      <c r="G24" s="9"/>
      <c r="H24" s="9">
        <v>9.4</v>
      </c>
      <c r="I24" s="10"/>
      <c r="J24" s="10"/>
      <c r="K24" s="10"/>
      <c r="L24" s="10"/>
      <c r="M24" s="10"/>
      <c r="N24" s="10"/>
      <c r="O24" s="11"/>
      <c r="P24" s="12"/>
      <c r="Q24" s="12"/>
      <c r="R24" s="12"/>
      <c r="S24" s="12"/>
      <c r="T24" s="12"/>
      <c r="U24" s="12"/>
      <c r="V24" s="12"/>
      <c r="W24" s="12"/>
    </row>
    <row r="25" spans="2:23">
      <c r="B25" s="8" t="s">
        <v>63</v>
      </c>
      <c r="C25" s="9"/>
      <c r="D25" s="9"/>
      <c r="E25" s="9"/>
      <c r="F25" s="9"/>
      <c r="G25" s="9"/>
      <c r="H25" s="9"/>
      <c r="I25" s="10"/>
      <c r="J25" s="10"/>
      <c r="K25" s="10"/>
      <c r="L25" s="10"/>
      <c r="M25" s="10"/>
      <c r="N25" s="10"/>
      <c r="O25" s="11"/>
      <c r="P25" s="12"/>
      <c r="Q25" s="12"/>
      <c r="R25" s="12"/>
      <c r="S25" s="12"/>
      <c r="T25" s="12"/>
      <c r="U25" s="12"/>
      <c r="V25" s="12"/>
      <c r="W25" s="12"/>
    </row>
    <row r="26" spans="2:23">
      <c r="B26" s="8" t="s">
        <v>20</v>
      </c>
      <c r="C26" s="9"/>
      <c r="D26" s="9">
        <v>52.3</v>
      </c>
      <c r="E26" s="9">
        <f>1.9</f>
        <v>1.9</v>
      </c>
      <c r="F26" s="9"/>
      <c r="G26" s="9"/>
      <c r="H26" s="9">
        <v>21.5</v>
      </c>
      <c r="I26" s="10"/>
      <c r="J26" s="10"/>
      <c r="K26" s="10"/>
      <c r="L26" s="10"/>
      <c r="M26" s="10"/>
      <c r="N26" s="10"/>
      <c r="O26" s="11"/>
      <c r="P26" s="12"/>
      <c r="Q26" s="12"/>
      <c r="R26" s="12"/>
      <c r="S26" s="12"/>
      <c r="T26" s="12"/>
      <c r="U26" s="12"/>
      <c r="V26" s="12"/>
      <c r="W26" s="12"/>
    </row>
    <row r="27" spans="2:23">
      <c r="B27" s="8" t="s">
        <v>21</v>
      </c>
      <c r="C27" s="9"/>
      <c r="D27" s="9">
        <v>52.3</v>
      </c>
      <c r="E27" s="9">
        <f>1.9</f>
        <v>1.9</v>
      </c>
      <c r="F27" s="9"/>
      <c r="G27" s="9"/>
      <c r="H27" s="9">
        <v>9.6</v>
      </c>
      <c r="I27" s="10"/>
      <c r="J27" s="10"/>
      <c r="K27" s="10"/>
      <c r="L27" s="10"/>
      <c r="M27" s="10"/>
      <c r="N27" s="10"/>
      <c r="O27" s="11"/>
      <c r="P27" s="12"/>
      <c r="Q27" s="12"/>
      <c r="R27" s="12"/>
      <c r="S27" s="12"/>
      <c r="T27" s="12"/>
      <c r="U27" s="12"/>
      <c r="V27" s="12"/>
      <c r="W27" s="12"/>
    </row>
    <row r="28" spans="2:23">
      <c r="B28" s="8" t="s">
        <v>22</v>
      </c>
      <c r="C28" s="9">
        <f>0.8</f>
        <v>0.8</v>
      </c>
      <c r="D28" s="9"/>
      <c r="E28" s="9"/>
      <c r="F28" s="9"/>
      <c r="G28" s="9"/>
      <c r="H28" s="9"/>
      <c r="I28" s="10"/>
      <c r="J28" s="10"/>
      <c r="K28" s="10"/>
      <c r="L28" s="10"/>
      <c r="M28" s="10"/>
      <c r="N28" s="10"/>
      <c r="O28" s="11"/>
      <c r="P28" s="12"/>
      <c r="Q28" s="12"/>
      <c r="R28" s="12"/>
      <c r="S28" s="12"/>
      <c r="T28" s="12"/>
      <c r="U28" s="12"/>
      <c r="V28" s="12"/>
      <c r="W28" s="12"/>
    </row>
    <row r="29" spans="2:23">
      <c r="B29" s="8" t="s">
        <v>23</v>
      </c>
      <c r="C29" s="9">
        <f>15.2</f>
        <v>15.2</v>
      </c>
      <c r="D29" s="9"/>
      <c r="E29" s="9"/>
      <c r="F29" s="9"/>
      <c r="G29" s="9"/>
      <c r="H29" s="10">
        <v>8.3000000000000007</v>
      </c>
      <c r="I29" s="10"/>
      <c r="J29" s="10"/>
      <c r="K29" s="10"/>
      <c r="L29" s="10"/>
      <c r="M29" s="10"/>
      <c r="N29" s="10"/>
      <c r="O29" s="11"/>
      <c r="P29" s="12"/>
      <c r="Q29" s="12"/>
      <c r="R29" s="12">
        <v>4783.6000000000004</v>
      </c>
      <c r="S29" s="12"/>
      <c r="T29" s="12"/>
      <c r="U29" s="12"/>
      <c r="V29" s="12"/>
      <c r="W29" s="12"/>
    </row>
    <row r="30" spans="2:23">
      <c r="B30" s="8" t="s">
        <v>24</v>
      </c>
      <c r="C30" s="9"/>
      <c r="D30" s="9"/>
      <c r="E30" s="9"/>
      <c r="F30" s="9">
        <f>0.1</f>
        <v>0.1</v>
      </c>
      <c r="G30" s="9"/>
      <c r="H30" s="9">
        <v>34.6</v>
      </c>
      <c r="I30" s="10"/>
      <c r="J30" s="10"/>
      <c r="K30" s="10"/>
      <c r="L30" s="10"/>
      <c r="M30" s="10"/>
      <c r="N30" s="10"/>
      <c r="O30" s="11"/>
      <c r="P30" s="12">
        <f>4.4</f>
        <v>4.4000000000000004</v>
      </c>
      <c r="Q30" s="12"/>
      <c r="R30" s="12"/>
      <c r="S30" s="12"/>
      <c r="T30" s="12"/>
      <c r="U30" s="12"/>
      <c r="V30" s="12"/>
      <c r="W30" s="12"/>
    </row>
    <row r="31" spans="2:23">
      <c r="B31" s="8" t="s">
        <v>25</v>
      </c>
      <c r="C31" s="9"/>
      <c r="D31" s="9"/>
      <c r="E31" s="9"/>
      <c r="F31" s="9"/>
      <c r="G31" s="9"/>
      <c r="H31" s="9"/>
      <c r="I31" s="10"/>
      <c r="J31" s="10"/>
      <c r="K31" s="10"/>
      <c r="L31" s="10"/>
      <c r="M31" s="10"/>
      <c r="N31" s="10"/>
      <c r="O31" s="11"/>
      <c r="P31" s="12"/>
      <c r="Q31" s="12"/>
      <c r="R31" s="12"/>
      <c r="S31" s="12">
        <v>7.702</v>
      </c>
      <c r="T31" s="12">
        <v>0.97199999999999998</v>
      </c>
      <c r="U31" s="21">
        <v>3.0000000000000001E-3</v>
      </c>
      <c r="V31" s="12">
        <v>3.1960000000000002</v>
      </c>
      <c r="W31" s="20">
        <v>7.0000000000000007E-2</v>
      </c>
    </row>
    <row r="32" spans="2:23">
      <c r="B32" s="8" t="s">
        <v>46</v>
      </c>
      <c r="C32" s="9"/>
      <c r="D32" s="9"/>
      <c r="E32" s="9"/>
      <c r="F32" s="9"/>
      <c r="G32" s="9"/>
      <c r="H32" s="9">
        <v>0.7</v>
      </c>
      <c r="I32" s="10"/>
      <c r="J32" s="10"/>
      <c r="K32" s="10"/>
      <c r="L32" s="10"/>
      <c r="M32" s="10"/>
      <c r="N32" s="10"/>
      <c r="O32" s="11"/>
      <c r="P32" s="12"/>
      <c r="Q32" s="12"/>
      <c r="R32" s="12">
        <v>16304.2</v>
      </c>
      <c r="S32" s="12"/>
      <c r="T32" s="12"/>
      <c r="U32" s="12"/>
      <c r="V32" s="12"/>
      <c r="W32" s="12"/>
    </row>
    <row r="33" spans="2:23">
      <c r="B33" s="8" t="s">
        <v>64</v>
      </c>
      <c r="C33" s="9"/>
      <c r="D33" s="9">
        <v>12.4</v>
      </c>
      <c r="E33" s="9"/>
      <c r="F33" s="9"/>
      <c r="G33" s="9"/>
      <c r="H33" s="9"/>
      <c r="I33" s="10"/>
      <c r="J33" s="10"/>
      <c r="K33" s="10"/>
      <c r="L33" s="10"/>
      <c r="M33" s="10"/>
      <c r="N33" s="10"/>
      <c r="O33" s="11"/>
      <c r="P33" s="12"/>
      <c r="Q33" s="12"/>
      <c r="R33" s="12"/>
      <c r="S33" s="12"/>
      <c r="T33" s="12"/>
      <c r="U33" s="12"/>
      <c r="V33" s="12"/>
      <c r="W33" s="12"/>
    </row>
    <row r="34" spans="2:23">
      <c r="B34" s="8" t="s">
        <v>26</v>
      </c>
      <c r="C34" s="9">
        <f>10.2</f>
        <v>10.199999999999999</v>
      </c>
      <c r="D34" s="9"/>
      <c r="E34" s="9"/>
      <c r="F34" s="9"/>
      <c r="G34" s="9"/>
      <c r="H34" s="9">
        <v>5.8</v>
      </c>
      <c r="I34" s="10"/>
      <c r="J34" s="10"/>
      <c r="K34" s="10"/>
      <c r="L34" s="10"/>
      <c r="M34" s="10"/>
      <c r="N34" s="10"/>
      <c r="O34" s="11"/>
      <c r="P34" s="12"/>
      <c r="Q34" s="12"/>
      <c r="R34" s="12">
        <v>9441.9</v>
      </c>
      <c r="S34" s="12"/>
      <c r="T34" s="12"/>
      <c r="U34" s="12"/>
      <c r="V34" s="12"/>
      <c r="W34" s="12"/>
    </row>
    <row r="35" spans="2:23">
      <c r="B35" s="8" t="s">
        <v>27</v>
      </c>
      <c r="C35" s="9"/>
      <c r="D35" s="9"/>
      <c r="E35" s="9"/>
      <c r="F35" s="9">
        <f>0.3</f>
        <v>0.3</v>
      </c>
      <c r="G35" s="9"/>
      <c r="H35" s="9">
        <v>95.8</v>
      </c>
      <c r="I35" s="10"/>
      <c r="J35" s="10"/>
      <c r="K35" s="10"/>
      <c r="L35" s="10"/>
      <c r="M35" s="10"/>
      <c r="N35" s="10"/>
      <c r="O35" s="11"/>
      <c r="P35" s="12">
        <f>13.8</f>
        <v>13.8</v>
      </c>
      <c r="Q35" s="12"/>
      <c r="R35" s="12"/>
      <c r="S35" s="12"/>
      <c r="T35" s="12"/>
      <c r="U35" s="12"/>
      <c r="V35" s="12"/>
      <c r="W35" s="12"/>
    </row>
    <row r="36" spans="2:23">
      <c r="B36" s="8" t="s">
        <v>28</v>
      </c>
      <c r="C36" s="9"/>
      <c r="D36" s="9">
        <v>99.6</v>
      </c>
      <c r="E36" s="9">
        <f>4.8</f>
        <v>4.8</v>
      </c>
      <c r="F36" s="9"/>
      <c r="G36" s="9"/>
      <c r="H36" s="9">
        <v>76</v>
      </c>
      <c r="I36" s="10"/>
      <c r="J36" s="10"/>
      <c r="K36" s="10"/>
      <c r="L36" s="10"/>
      <c r="M36" s="10"/>
      <c r="N36" s="10"/>
      <c r="O36" s="11"/>
      <c r="P36" s="12"/>
      <c r="Q36" s="12"/>
      <c r="R36" s="12"/>
      <c r="S36" s="12"/>
      <c r="T36" s="12"/>
      <c r="U36" s="12"/>
      <c r="V36" s="12"/>
      <c r="W36" s="12"/>
    </row>
    <row r="37" spans="2:23">
      <c r="B37" s="8" t="s">
        <v>65</v>
      </c>
      <c r="C37" s="9"/>
      <c r="D37" s="9"/>
      <c r="E37" s="9"/>
      <c r="F37" s="9"/>
      <c r="G37" s="9"/>
      <c r="H37" s="9"/>
      <c r="I37" s="10"/>
      <c r="J37" s="10"/>
      <c r="K37" s="10"/>
      <c r="L37" s="10"/>
      <c r="M37" s="10"/>
      <c r="N37" s="10"/>
      <c r="O37" s="11"/>
      <c r="P37" s="12"/>
      <c r="Q37" s="12"/>
      <c r="R37" s="12"/>
      <c r="S37" s="12"/>
      <c r="T37" s="12"/>
      <c r="U37" s="12"/>
      <c r="V37" s="12"/>
      <c r="W37" s="12"/>
    </row>
    <row r="38" spans="2:23">
      <c r="B38" s="8" t="s">
        <v>66</v>
      </c>
      <c r="C38" s="9"/>
      <c r="D38" s="13">
        <v>37</v>
      </c>
      <c r="E38" s="9">
        <f>1.9</f>
        <v>1.9</v>
      </c>
      <c r="F38" s="9"/>
      <c r="G38" s="9"/>
      <c r="H38" s="13">
        <v>62.6</v>
      </c>
      <c r="I38" s="10"/>
      <c r="J38" s="10"/>
      <c r="K38" s="10"/>
      <c r="L38" s="10"/>
      <c r="M38" s="10"/>
      <c r="N38" s="10"/>
      <c r="O38" s="11"/>
      <c r="P38" s="12"/>
      <c r="Q38" s="12"/>
      <c r="R38" s="12"/>
      <c r="S38" s="12"/>
      <c r="T38" s="12"/>
      <c r="U38" s="12"/>
      <c r="V38" s="12"/>
      <c r="W38" s="12"/>
    </row>
    <row r="39" spans="2:23">
      <c r="B39" s="8" t="s">
        <v>29</v>
      </c>
      <c r="C39" s="9"/>
      <c r="D39" s="9"/>
      <c r="E39" s="9"/>
      <c r="F39" s="9">
        <f>0.3</f>
        <v>0.3</v>
      </c>
      <c r="G39" s="9"/>
      <c r="H39" s="9">
        <v>86.9</v>
      </c>
      <c r="I39" s="10"/>
      <c r="J39" s="10"/>
      <c r="K39" s="10"/>
      <c r="L39" s="10"/>
      <c r="M39" s="10"/>
      <c r="N39" s="10"/>
      <c r="O39" s="11"/>
      <c r="P39" s="12">
        <f>10.9</f>
        <v>10.9</v>
      </c>
      <c r="Q39" s="12"/>
      <c r="R39" s="12"/>
      <c r="S39" s="12"/>
      <c r="T39" s="12"/>
      <c r="U39" s="12"/>
      <c r="V39" s="12"/>
      <c r="W39" s="12"/>
    </row>
    <row r="40" spans="2:23">
      <c r="B40" s="8" t="s">
        <v>30</v>
      </c>
      <c r="C40" s="9"/>
      <c r="D40" s="9">
        <v>62.4</v>
      </c>
      <c r="E40" s="9">
        <f>1.7</f>
        <v>1.7</v>
      </c>
      <c r="F40" s="9"/>
      <c r="G40" s="9"/>
      <c r="H40" s="9">
        <v>23</v>
      </c>
      <c r="I40" s="10"/>
      <c r="J40" s="10"/>
      <c r="K40" s="10"/>
      <c r="L40" s="10"/>
      <c r="M40" s="10"/>
      <c r="N40" s="10"/>
      <c r="O40" s="11"/>
      <c r="P40" s="12"/>
      <c r="Q40" s="12"/>
      <c r="R40" s="12"/>
      <c r="S40" s="12"/>
      <c r="T40" s="12"/>
      <c r="U40" s="12"/>
      <c r="V40" s="12"/>
      <c r="W40" s="12"/>
    </row>
    <row r="41" spans="2:23">
      <c r="B41" s="8" t="s">
        <v>31</v>
      </c>
      <c r="C41" s="9">
        <f>13</f>
        <v>13</v>
      </c>
      <c r="D41" s="9"/>
      <c r="E41" s="9"/>
      <c r="F41" s="9"/>
      <c r="G41" s="9"/>
      <c r="H41" s="9">
        <v>10.3</v>
      </c>
      <c r="I41" s="10"/>
      <c r="J41" s="10"/>
      <c r="K41" s="10"/>
      <c r="L41" s="10"/>
      <c r="M41" s="10"/>
      <c r="N41" s="10"/>
      <c r="O41" s="11"/>
      <c r="P41" s="12"/>
      <c r="Q41" s="12"/>
      <c r="R41" s="12">
        <v>986.2</v>
      </c>
      <c r="S41" s="12"/>
      <c r="T41" s="12"/>
      <c r="U41" s="12"/>
      <c r="V41" s="12"/>
      <c r="W41" s="12"/>
    </row>
    <row r="42" spans="2:23">
      <c r="B42" s="14" t="s">
        <v>38</v>
      </c>
      <c r="C42" s="9"/>
      <c r="D42" s="9"/>
      <c r="E42" s="9"/>
      <c r="F42" s="9"/>
      <c r="G42" s="9"/>
      <c r="H42" s="9"/>
      <c r="I42" s="10">
        <v>19.600000000000001</v>
      </c>
      <c r="J42" s="10">
        <v>112.643</v>
      </c>
      <c r="K42" s="10">
        <v>140.69999999999999</v>
      </c>
      <c r="L42" s="10">
        <v>38.143000000000001</v>
      </c>
      <c r="M42" s="10">
        <v>10.72</v>
      </c>
      <c r="N42" s="10">
        <v>311.73</v>
      </c>
      <c r="O42" s="11">
        <v>0.502</v>
      </c>
      <c r="P42" s="12"/>
      <c r="Q42" s="12"/>
      <c r="R42" s="12"/>
      <c r="S42" s="12"/>
      <c r="T42" s="12"/>
      <c r="U42" s="12"/>
      <c r="V42" s="12"/>
      <c r="W42" s="12"/>
    </row>
    <row r="43" spans="2:23">
      <c r="B43" s="14" t="s">
        <v>47</v>
      </c>
      <c r="C43" s="9"/>
      <c r="D43" s="9"/>
      <c r="E43" s="9"/>
      <c r="F43" s="9">
        <v>7.5</v>
      </c>
      <c r="G43" s="9"/>
      <c r="H43" s="9"/>
      <c r="I43" s="10"/>
      <c r="J43" s="10"/>
      <c r="K43" s="10"/>
      <c r="L43" s="10"/>
      <c r="M43" s="10"/>
      <c r="N43" s="10"/>
      <c r="O43" s="11"/>
      <c r="P43" s="12"/>
      <c r="Q43" s="12"/>
      <c r="R43" s="12"/>
      <c r="S43" s="12"/>
      <c r="T43" s="12"/>
      <c r="U43" s="12"/>
      <c r="V43" s="12"/>
      <c r="W43" s="12"/>
    </row>
    <row r="44" spans="2:23">
      <c r="B44" s="14" t="s">
        <v>67</v>
      </c>
      <c r="C44" s="9"/>
      <c r="D44" s="9"/>
      <c r="E44" s="9"/>
      <c r="F44" s="9"/>
      <c r="G44" s="9"/>
      <c r="H44" s="9"/>
      <c r="I44" s="10">
        <v>3.3</v>
      </c>
      <c r="J44" s="10"/>
      <c r="K44" s="10"/>
      <c r="L44" s="10"/>
      <c r="M44" s="10"/>
      <c r="N44" s="10"/>
      <c r="O44" s="11"/>
      <c r="P44" s="12"/>
      <c r="Q44" s="12"/>
      <c r="R44" s="12"/>
      <c r="S44" s="12"/>
      <c r="T44" s="12"/>
      <c r="U44" s="12"/>
      <c r="V44" s="12"/>
      <c r="W44" s="12"/>
    </row>
    <row r="45" spans="2:23">
      <c r="C45" s="15"/>
      <c r="D45" s="15"/>
      <c r="E45" s="15"/>
      <c r="F45" s="15"/>
      <c r="G45" s="15"/>
      <c r="H45" s="15"/>
      <c r="I45" s="16"/>
      <c r="J45" s="16"/>
      <c r="K45" s="16"/>
      <c r="L45" s="16"/>
      <c r="M45" s="16"/>
      <c r="N45" s="16"/>
      <c r="O45" s="16"/>
      <c r="P45" s="15"/>
      <c r="Q45" s="15"/>
      <c r="R45" s="15"/>
      <c r="S45" s="15"/>
      <c r="T45" s="15"/>
      <c r="U45" s="15"/>
      <c r="V45" s="15"/>
      <c r="W45" s="15"/>
    </row>
    <row r="46" spans="2:23" ht="11" thickBot="1">
      <c r="C46" s="17">
        <f t="shared" ref="C46:W46" si="0">SUM(C6:C44)</f>
        <v>65.100000000000009</v>
      </c>
      <c r="D46" s="17">
        <f t="shared" si="0"/>
        <v>523.19999999999993</v>
      </c>
      <c r="E46" s="17">
        <f t="shared" si="0"/>
        <v>17</v>
      </c>
      <c r="F46" s="17">
        <f t="shared" si="0"/>
        <v>11.399999999999999</v>
      </c>
      <c r="G46" s="17">
        <f t="shared" si="0"/>
        <v>2.1</v>
      </c>
      <c r="H46" s="17">
        <f t="shared" si="0"/>
        <v>1613.6999999999996</v>
      </c>
      <c r="I46" s="17">
        <f t="shared" si="0"/>
        <v>22.900000000000002</v>
      </c>
      <c r="J46" s="17">
        <f t="shared" si="0"/>
        <v>112.643</v>
      </c>
      <c r="K46" s="17">
        <f t="shared" si="0"/>
        <v>140.69999999999999</v>
      </c>
      <c r="L46" s="17">
        <f t="shared" si="0"/>
        <v>38.143000000000001</v>
      </c>
      <c r="M46" s="17">
        <f t="shared" si="0"/>
        <v>10.72</v>
      </c>
      <c r="N46" s="17">
        <f t="shared" si="0"/>
        <v>311.73</v>
      </c>
      <c r="O46" s="17">
        <f t="shared" si="0"/>
        <v>0.502</v>
      </c>
      <c r="P46" s="17">
        <f t="shared" si="0"/>
        <v>160.80000000000004</v>
      </c>
      <c r="Q46" s="17">
        <f t="shared" si="0"/>
        <v>27379.4</v>
      </c>
      <c r="R46" s="17">
        <f t="shared" si="0"/>
        <v>2892987.8000000003</v>
      </c>
      <c r="S46" s="17">
        <f t="shared" si="0"/>
        <v>7.702</v>
      </c>
      <c r="T46" s="17">
        <f t="shared" si="0"/>
        <v>0.97199999999999998</v>
      </c>
      <c r="U46" s="22">
        <f t="shared" si="0"/>
        <v>3.0000000000000001E-3</v>
      </c>
      <c r="V46" s="17">
        <f t="shared" si="0"/>
        <v>3.1960000000000002</v>
      </c>
      <c r="W46" s="23">
        <f t="shared" si="0"/>
        <v>7.0000000000000007E-2</v>
      </c>
    </row>
    <row r="47" spans="2:23" ht="10.5" thickTop="1">
      <c r="C47" s="15"/>
      <c r="D47" s="15"/>
      <c r="E47" s="15"/>
      <c r="F47" s="15"/>
      <c r="G47" s="15"/>
      <c r="H47" s="15"/>
      <c r="I47" s="16"/>
      <c r="J47" s="16"/>
      <c r="K47" s="16"/>
      <c r="L47" s="16"/>
      <c r="M47" s="16"/>
      <c r="N47" s="16"/>
      <c r="O47" s="16"/>
      <c r="P47" s="15"/>
      <c r="Q47" s="18"/>
      <c r="R47" s="15"/>
      <c r="S47" s="19"/>
      <c r="T47" s="19"/>
      <c r="U47" s="19"/>
      <c r="V47" s="19"/>
      <c r="W47" s="19"/>
    </row>
  </sheetData>
  <mergeCells count="7">
    <mergeCell ref="P2:W2"/>
    <mergeCell ref="S3:W3"/>
    <mergeCell ref="C2:O2"/>
    <mergeCell ref="B2:B4"/>
    <mergeCell ref="H4:I4"/>
    <mergeCell ref="C3:G3"/>
    <mergeCell ref="J3:O3"/>
  </mergeCells>
  <pageMargins left="0.7" right="0.7" top="0.75" bottom="0.75" header="0.3" footer="0.3"/>
  <pageSetup scale="48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Government Receipt - 2014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Fariz Ahmadov</dc:creator>
  <cp:lastModifiedBy>Gubad Ibadoghlu</cp:lastModifiedBy>
  <cp:lastPrinted>2015-12-29T06:22:26Z</cp:lastPrinted>
  <dcterms:created xsi:type="dcterms:W3CDTF">2015-12-24T12:20:54Z</dcterms:created>
  <dcterms:modified xsi:type="dcterms:W3CDTF">2016-09-22T10:10:15Z</dcterms:modified>
</cp:coreProperties>
</file>