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240" yWindow="0" windowWidth="29820" windowHeight="20980" tabRatio="500"/>
  </bookViews>
  <sheets>
    <sheet name="COSTIMIZER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8" i="1" l="1"/>
  <c r="H18" i="1"/>
  <c r="F18" i="1"/>
  <c r="K18" i="1"/>
  <c r="L18" i="1"/>
  <c r="O18" i="1"/>
  <c r="B19" i="1"/>
  <c r="D19" i="1"/>
  <c r="C19" i="1"/>
  <c r="H19" i="1"/>
  <c r="F19" i="1"/>
  <c r="K19" i="1"/>
  <c r="L19" i="1"/>
  <c r="O19" i="1"/>
  <c r="B20" i="1"/>
  <c r="D20" i="1"/>
  <c r="C20" i="1"/>
  <c r="H20" i="1"/>
  <c r="F20" i="1"/>
  <c r="K20" i="1"/>
  <c r="L20" i="1"/>
  <c r="O20" i="1"/>
  <c r="B21" i="1"/>
  <c r="D21" i="1"/>
  <c r="C21" i="1"/>
  <c r="H21" i="1"/>
  <c r="F21" i="1"/>
  <c r="K21" i="1"/>
  <c r="L21" i="1"/>
  <c r="O21" i="1"/>
  <c r="B22" i="1"/>
  <c r="D22" i="1"/>
  <c r="C22" i="1"/>
  <c r="H22" i="1"/>
  <c r="F22" i="1"/>
  <c r="K22" i="1"/>
  <c r="L22" i="1"/>
  <c r="O22" i="1"/>
  <c r="B23" i="1"/>
  <c r="D23" i="1"/>
  <c r="C23" i="1"/>
  <c r="H23" i="1"/>
  <c r="F23" i="1"/>
  <c r="K23" i="1"/>
  <c r="L23" i="1"/>
  <c r="O23" i="1"/>
  <c r="B24" i="1"/>
  <c r="D24" i="1"/>
  <c r="C24" i="1"/>
  <c r="H24" i="1"/>
  <c r="F24" i="1"/>
  <c r="K24" i="1"/>
  <c r="L24" i="1"/>
  <c r="O24" i="1"/>
  <c r="B25" i="1"/>
  <c r="D25" i="1"/>
  <c r="C25" i="1"/>
  <c r="H25" i="1"/>
  <c r="F25" i="1"/>
  <c r="K25" i="1"/>
  <c r="L25" i="1"/>
  <c r="O25" i="1"/>
  <c r="B26" i="1"/>
  <c r="D26" i="1"/>
  <c r="C26" i="1"/>
  <c r="H26" i="1"/>
  <c r="F26" i="1"/>
  <c r="K26" i="1"/>
  <c r="L26" i="1"/>
  <c r="O26" i="1"/>
  <c r="B27" i="1"/>
  <c r="D27" i="1"/>
  <c r="C27" i="1"/>
  <c r="H27" i="1"/>
  <c r="F27" i="1"/>
  <c r="K27" i="1"/>
  <c r="L27" i="1"/>
  <c r="O27" i="1"/>
  <c r="B28" i="1"/>
  <c r="D28" i="1"/>
  <c r="C28" i="1"/>
  <c r="H28" i="1"/>
  <c r="F28" i="1"/>
  <c r="K28" i="1"/>
  <c r="L28" i="1"/>
  <c r="O28" i="1"/>
  <c r="B29" i="1"/>
  <c r="D29" i="1"/>
  <c r="C29" i="1"/>
  <c r="H29" i="1"/>
  <c r="F29" i="1"/>
  <c r="K29" i="1"/>
  <c r="L29" i="1"/>
  <c r="O29" i="1"/>
  <c r="B30" i="1"/>
  <c r="D30" i="1"/>
  <c r="C30" i="1"/>
  <c r="H30" i="1"/>
  <c r="F30" i="1"/>
  <c r="K30" i="1"/>
  <c r="L30" i="1"/>
  <c r="O30" i="1"/>
  <c r="B31" i="1"/>
  <c r="D31" i="1"/>
  <c r="C31" i="1"/>
  <c r="H31" i="1"/>
  <c r="F31" i="1"/>
  <c r="K31" i="1"/>
  <c r="L31" i="1"/>
  <c r="O31" i="1"/>
  <c r="B32" i="1"/>
  <c r="D32" i="1"/>
  <c r="C32" i="1"/>
  <c r="H32" i="1"/>
  <c r="F32" i="1"/>
  <c r="K32" i="1"/>
  <c r="L32" i="1"/>
  <c r="O32" i="1"/>
  <c r="B33" i="1"/>
  <c r="D33" i="1"/>
  <c r="C33" i="1"/>
  <c r="H33" i="1"/>
  <c r="F33" i="1"/>
  <c r="K33" i="1"/>
  <c r="L33" i="1"/>
  <c r="O33" i="1"/>
  <c r="B34" i="1"/>
  <c r="D34" i="1"/>
  <c r="C34" i="1"/>
  <c r="H34" i="1"/>
  <c r="F34" i="1"/>
  <c r="K34" i="1"/>
  <c r="L34" i="1"/>
  <c r="O34" i="1"/>
  <c r="B35" i="1"/>
  <c r="D35" i="1"/>
  <c r="C35" i="1"/>
  <c r="H35" i="1"/>
  <c r="F35" i="1"/>
  <c r="K35" i="1"/>
  <c r="L35" i="1"/>
  <c r="O35" i="1"/>
  <c r="B36" i="1"/>
  <c r="D36" i="1"/>
  <c r="C36" i="1"/>
  <c r="H36" i="1"/>
  <c r="F36" i="1"/>
  <c r="K36" i="1"/>
  <c r="L36" i="1"/>
  <c r="O36" i="1"/>
  <c r="B37" i="1"/>
  <c r="D37" i="1"/>
  <c r="C37" i="1"/>
  <c r="H37" i="1"/>
  <c r="F37" i="1"/>
  <c r="K37" i="1"/>
  <c r="L37" i="1"/>
  <c r="O37" i="1"/>
  <c r="B38" i="1"/>
  <c r="D38" i="1"/>
  <c r="C38" i="1"/>
  <c r="H38" i="1"/>
  <c r="F38" i="1"/>
  <c r="K38" i="1"/>
  <c r="L38" i="1"/>
  <c r="O38" i="1"/>
  <c r="B39" i="1"/>
  <c r="D39" i="1"/>
  <c r="C39" i="1"/>
  <c r="H39" i="1"/>
  <c r="F39" i="1"/>
  <c r="K39" i="1"/>
  <c r="L39" i="1"/>
  <c r="O39" i="1"/>
  <c r="B40" i="1"/>
  <c r="D40" i="1"/>
  <c r="C40" i="1"/>
  <c r="H40" i="1"/>
  <c r="F40" i="1"/>
  <c r="K40" i="1"/>
  <c r="L40" i="1"/>
  <c r="O40" i="1"/>
  <c r="B41" i="1"/>
  <c r="D41" i="1"/>
  <c r="C41" i="1"/>
  <c r="H41" i="1"/>
  <c r="F41" i="1"/>
  <c r="K41" i="1"/>
  <c r="L41" i="1"/>
  <c r="O41" i="1"/>
  <c r="B42" i="1"/>
  <c r="D42" i="1"/>
  <c r="C42" i="1"/>
  <c r="H42" i="1"/>
  <c r="F42" i="1"/>
  <c r="K42" i="1"/>
  <c r="L42" i="1"/>
  <c r="O42" i="1"/>
  <c r="B43" i="1"/>
  <c r="D43" i="1"/>
  <c r="C43" i="1"/>
  <c r="H43" i="1"/>
  <c r="F43" i="1"/>
  <c r="K43" i="1"/>
  <c r="L43" i="1"/>
  <c r="O43" i="1"/>
  <c r="B44" i="1"/>
  <c r="D44" i="1"/>
  <c r="C44" i="1"/>
  <c r="H44" i="1"/>
  <c r="F44" i="1"/>
  <c r="K44" i="1"/>
  <c r="L44" i="1"/>
  <c r="O44" i="1"/>
  <c r="B45" i="1"/>
  <c r="D45" i="1"/>
  <c r="C45" i="1"/>
  <c r="H45" i="1"/>
  <c r="F45" i="1"/>
  <c r="K45" i="1"/>
  <c r="L45" i="1"/>
  <c r="O45" i="1"/>
  <c r="B46" i="1"/>
  <c r="D46" i="1"/>
  <c r="C46" i="1"/>
  <c r="H46" i="1"/>
  <c r="F46" i="1"/>
  <c r="K46" i="1"/>
  <c r="L46" i="1"/>
  <c r="O46" i="1"/>
  <c r="B47" i="1"/>
  <c r="D47" i="1"/>
  <c r="C47" i="1"/>
  <c r="H47" i="1"/>
  <c r="F47" i="1"/>
  <c r="K47" i="1"/>
  <c r="L47" i="1"/>
  <c r="O47" i="1"/>
  <c r="B48" i="1"/>
  <c r="D48" i="1"/>
  <c r="C48" i="1"/>
  <c r="H48" i="1"/>
  <c r="F48" i="1"/>
  <c r="K48" i="1"/>
  <c r="L48" i="1"/>
  <c r="O48" i="1"/>
  <c r="B49" i="1"/>
  <c r="D49" i="1"/>
  <c r="C49" i="1"/>
  <c r="H49" i="1"/>
  <c r="F49" i="1"/>
  <c r="K49" i="1"/>
  <c r="L49" i="1"/>
  <c r="O49" i="1"/>
  <c r="B50" i="1"/>
  <c r="D50" i="1"/>
  <c r="C50" i="1"/>
  <c r="H50" i="1"/>
  <c r="F50" i="1"/>
  <c r="K50" i="1"/>
  <c r="L50" i="1"/>
  <c r="O50" i="1"/>
  <c r="B51" i="1"/>
  <c r="D51" i="1"/>
  <c r="C51" i="1"/>
  <c r="H51" i="1"/>
  <c r="F51" i="1"/>
  <c r="K51" i="1"/>
  <c r="L51" i="1"/>
  <c r="O51" i="1"/>
  <c r="B52" i="1"/>
  <c r="D52" i="1"/>
  <c r="C52" i="1"/>
  <c r="H52" i="1"/>
  <c r="F52" i="1"/>
  <c r="K52" i="1"/>
  <c r="L52" i="1"/>
  <c r="O52" i="1"/>
  <c r="B53" i="1"/>
  <c r="D53" i="1"/>
  <c r="C53" i="1"/>
  <c r="H53" i="1"/>
  <c r="F53" i="1"/>
  <c r="K53" i="1"/>
  <c r="L53" i="1"/>
  <c r="O53" i="1"/>
  <c r="B54" i="1"/>
  <c r="D54" i="1"/>
  <c r="C54" i="1"/>
  <c r="H54" i="1"/>
  <c r="F54" i="1"/>
  <c r="K54" i="1"/>
  <c r="L54" i="1"/>
  <c r="O54" i="1"/>
  <c r="B55" i="1"/>
  <c r="D55" i="1"/>
  <c r="C55" i="1"/>
  <c r="H55" i="1"/>
  <c r="F55" i="1"/>
  <c r="K55" i="1"/>
  <c r="L55" i="1"/>
  <c r="O55" i="1"/>
  <c r="B56" i="1"/>
  <c r="D56" i="1"/>
  <c r="C56" i="1"/>
  <c r="H56" i="1"/>
  <c r="F56" i="1"/>
  <c r="K56" i="1"/>
  <c r="L56" i="1"/>
  <c r="O56" i="1"/>
  <c r="B57" i="1"/>
  <c r="D57" i="1"/>
  <c r="C57" i="1"/>
  <c r="H57" i="1"/>
  <c r="F57" i="1"/>
  <c r="K57" i="1"/>
  <c r="L57" i="1"/>
  <c r="O57" i="1"/>
  <c r="B58" i="1"/>
  <c r="D58" i="1"/>
  <c r="C58" i="1"/>
  <c r="H58" i="1"/>
  <c r="F58" i="1"/>
  <c r="K58" i="1"/>
  <c r="L58" i="1"/>
  <c r="O58" i="1"/>
  <c r="B59" i="1"/>
  <c r="D59" i="1"/>
  <c r="C59" i="1"/>
  <c r="H59" i="1"/>
  <c r="F59" i="1"/>
  <c r="K59" i="1"/>
  <c r="L59" i="1"/>
  <c r="O59" i="1"/>
  <c r="B60" i="1"/>
  <c r="D60" i="1"/>
  <c r="C60" i="1"/>
  <c r="H60" i="1"/>
  <c r="F60" i="1"/>
  <c r="K60" i="1"/>
  <c r="L60" i="1"/>
  <c r="O60" i="1"/>
  <c r="B61" i="1"/>
  <c r="D61" i="1"/>
  <c r="C61" i="1"/>
  <c r="H61" i="1"/>
  <c r="F61" i="1"/>
  <c r="K61" i="1"/>
  <c r="L61" i="1"/>
  <c r="O61" i="1"/>
  <c r="B62" i="1"/>
  <c r="D62" i="1"/>
  <c r="C62" i="1"/>
  <c r="H62" i="1"/>
  <c r="F62" i="1"/>
  <c r="K62" i="1"/>
  <c r="L62" i="1"/>
  <c r="O62" i="1"/>
  <c r="B63" i="1"/>
  <c r="D63" i="1"/>
  <c r="C63" i="1"/>
  <c r="H63" i="1"/>
  <c r="F63" i="1"/>
  <c r="K63" i="1"/>
  <c r="L63" i="1"/>
  <c r="O63" i="1"/>
  <c r="B64" i="1"/>
  <c r="D64" i="1"/>
  <c r="C64" i="1"/>
  <c r="H64" i="1"/>
  <c r="F64" i="1"/>
  <c r="K64" i="1"/>
  <c r="L64" i="1"/>
  <c r="O64" i="1"/>
  <c r="B65" i="1"/>
  <c r="D65" i="1"/>
  <c r="C65" i="1"/>
  <c r="H65" i="1"/>
  <c r="F65" i="1"/>
  <c r="K65" i="1"/>
  <c r="L65" i="1"/>
  <c r="O65" i="1"/>
  <c r="B66" i="1"/>
  <c r="D66" i="1"/>
  <c r="C66" i="1"/>
  <c r="H66" i="1"/>
  <c r="F66" i="1"/>
  <c r="K66" i="1"/>
  <c r="L66" i="1"/>
  <c r="O66" i="1"/>
  <c r="B67" i="1"/>
  <c r="D67" i="1"/>
  <c r="C67" i="1"/>
  <c r="H67" i="1"/>
  <c r="F67" i="1"/>
  <c r="K67" i="1"/>
  <c r="L67" i="1"/>
  <c r="O67" i="1"/>
  <c r="B68" i="1"/>
  <c r="D68" i="1"/>
  <c r="C68" i="1"/>
  <c r="H68" i="1"/>
  <c r="F68" i="1"/>
  <c r="K68" i="1"/>
  <c r="L68" i="1"/>
  <c r="O68" i="1"/>
  <c r="B69" i="1"/>
  <c r="D69" i="1"/>
  <c r="C69" i="1"/>
  <c r="H69" i="1"/>
  <c r="F69" i="1"/>
  <c r="K69" i="1"/>
  <c r="L69" i="1"/>
  <c r="O69" i="1"/>
  <c r="B70" i="1"/>
  <c r="D70" i="1"/>
  <c r="C70" i="1"/>
  <c r="H70" i="1"/>
  <c r="F70" i="1"/>
  <c r="K70" i="1"/>
  <c r="L70" i="1"/>
  <c r="O70" i="1"/>
  <c r="B71" i="1"/>
  <c r="D71" i="1"/>
  <c r="C71" i="1"/>
  <c r="H71" i="1"/>
  <c r="F71" i="1"/>
  <c r="K71" i="1"/>
  <c r="L71" i="1"/>
  <c r="O71" i="1"/>
  <c r="B72" i="1"/>
  <c r="D72" i="1"/>
  <c r="C72" i="1"/>
  <c r="H72" i="1"/>
  <c r="F72" i="1"/>
  <c r="K72" i="1"/>
  <c r="L72" i="1"/>
  <c r="O72" i="1"/>
  <c r="B73" i="1"/>
  <c r="D73" i="1"/>
  <c r="C73" i="1"/>
  <c r="H73" i="1"/>
  <c r="F73" i="1"/>
  <c r="K73" i="1"/>
  <c r="L73" i="1"/>
  <c r="O73" i="1"/>
  <c r="B74" i="1"/>
  <c r="D74" i="1"/>
  <c r="C74" i="1"/>
  <c r="H74" i="1"/>
  <c r="F74" i="1"/>
  <c r="K74" i="1"/>
  <c r="L74" i="1"/>
  <c r="O74" i="1"/>
  <c r="B75" i="1"/>
  <c r="D75" i="1"/>
  <c r="C75" i="1"/>
  <c r="H75" i="1"/>
  <c r="F75" i="1"/>
  <c r="K75" i="1"/>
  <c r="L75" i="1"/>
  <c r="O75" i="1"/>
  <c r="B76" i="1"/>
  <c r="D76" i="1"/>
  <c r="C76" i="1"/>
  <c r="H76" i="1"/>
  <c r="F76" i="1"/>
  <c r="K76" i="1"/>
  <c r="L76" i="1"/>
  <c r="O76" i="1"/>
  <c r="B77" i="1"/>
  <c r="D77" i="1"/>
  <c r="C77" i="1"/>
  <c r="H77" i="1"/>
  <c r="F77" i="1"/>
  <c r="K77" i="1"/>
  <c r="L77" i="1"/>
  <c r="O77" i="1"/>
  <c r="B78" i="1"/>
  <c r="D78" i="1"/>
  <c r="C78" i="1"/>
  <c r="H78" i="1"/>
  <c r="F78" i="1"/>
  <c r="K78" i="1"/>
  <c r="L78" i="1"/>
  <c r="O78" i="1"/>
  <c r="B79" i="1"/>
  <c r="D79" i="1"/>
  <c r="C79" i="1"/>
  <c r="H79" i="1"/>
  <c r="F79" i="1"/>
  <c r="K79" i="1"/>
  <c r="L79" i="1"/>
  <c r="O79" i="1"/>
  <c r="B80" i="1"/>
  <c r="D80" i="1"/>
  <c r="C80" i="1"/>
  <c r="H80" i="1"/>
  <c r="F80" i="1"/>
  <c r="K80" i="1"/>
  <c r="L80" i="1"/>
  <c r="O80" i="1"/>
  <c r="B81" i="1"/>
  <c r="D81" i="1"/>
  <c r="C81" i="1"/>
  <c r="H81" i="1"/>
  <c r="F81" i="1"/>
  <c r="K81" i="1"/>
  <c r="L81" i="1"/>
  <c r="O81" i="1"/>
  <c r="B82" i="1"/>
  <c r="D82" i="1"/>
  <c r="C82" i="1"/>
  <c r="H82" i="1"/>
  <c r="F82" i="1"/>
  <c r="K82" i="1"/>
  <c r="L82" i="1"/>
  <c r="O82" i="1"/>
  <c r="B83" i="1"/>
  <c r="D83" i="1"/>
  <c r="C83" i="1"/>
  <c r="H83" i="1"/>
  <c r="F83" i="1"/>
  <c r="K83" i="1"/>
  <c r="L83" i="1"/>
  <c r="O83" i="1"/>
  <c r="B84" i="1"/>
  <c r="D84" i="1"/>
  <c r="C84" i="1"/>
  <c r="H84" i="1"/>
  <c r="F84" i="1"/>
  <c r="K84" i="1"/>
  <c r="L84" i="1"/>
  <c r="O84" i="1"/>
  <c r="B85" i="1"/>
  <c r="D85" i="1"/>
  <c r="C85" i="1"/>
  <c r="H85" i="1"/>
  <c r="F85" i="1"/>
  <c r="K85" i="1"/>
  <c r="L85" i="1"/>
  <c r="O85" i="1"/>
  <c r="J5" i="1"/>
  <c r="K5" i="1"/>
  <c r="M18" i="1"/>
  <c r="P18" i="1"/>
  <c r="M19" i="1"/>
  <c r="P19" i="1"/>
  <c r="M20" i="1"/>
  <c r="P20" i="1"/>
  <c r="M21" i="1"/>
  <c r="P21" i="1"/>
  <c r="M22" i="1"/>
  <c r="P22" i="1"/>
  <c r="M23" i="1"/>
  <c r="P23" i="1"/>
  <c r="M24" i="1"/>
  <c r="P24" i="1"/>
  <c r="M25" i="1"/>
  <c r="P25" i="1"/>
  <c r="M26" i="1"/>
  <c r="P26" i="1"/>
  <c r="M27" i="1"/>
  <c r="P27" i="1"/>
  <c r="M28" i="1"/>
  <c r="P28" i="1"/>
  <c r="M29" i="1"/>
  <c r="P29" i="1"/>
  <c r="M30" i="1"/>
  <c r="P30" i="1"/>
  <c r="M31" i="1"/>
  <c r="P31" i="1"/>
  <c r="M32" i="1"/>
  <c r="P32" i="1"/>
  <c r="M33" i="1"/>
  <c r="P33" i="1"/>
  <c r="M34" i="1"/>
  <c r="P34" i="1"/>
  <c r="M35" i="1"/>
  <c r="P35" i="1"/>
  <c r="M36" i="1"/>
  <c r="P36" i="1"/>
  <c r="M37" i="1"/>
  <c r="P37" i="1"/>
  <c r="M38" i="1"/>
  <c r="P38" i="1"/>
  <c r="M39" i="1"/>
  <c r="P39" i="1"/>
  <c r="M40" i="1"/>
  <c r="P40" i="1"/>
  <c r="M41" i="1"/>
  <c r="P41" i="1"/>
  <c r="M42" i="1"/>
  <c r="P42" i="1"/>
  <c r="M43" i="1"/>
  <c r="P43" i="1"/>
  <c r="M44" i="1"/>
  <c r="P44" i="1"/>
  <c r="M45" i="1"/>
  <c r="P45" i="1"/>
  <c r="M46" i="1"/>
  <c r="P46" i="1"/>
  <c r="M47" i="1"/>
  <c r="P47" i="1"/>
  <c r="M48" i="1"/>
  <c r="P48" i="1"/>
  <c r="M49" i="1"/>
  <c r="P49" i="1"/>
  <c r="M50" i="1"/>
  <c r="P50" i="1"/>
  <c r="M51" i="1"/>
  <c r="P51" i="1"/>
  <c r="M52" i="1"/>
  <c r="P52" i="1"/>
  <c r="M53" i="1"/>
  <c r="P53" i="1"/>
  <c r="M54" i="1"/>
  <c r="P54" i="1"/>
  <c r="M55" i="1"/>
  <c r="P55" i="1"/>
  <c r="M56" i="1"/>
  <c r="P56" i="1"/>
  <c r="M57" i="1"/>
  <c r="P57" i="1"/>
  <c r="M58" i="1"/>
  <c r="P58" i="1"/>
  <c r="M59" i="1"/>
  <c r="P59" i="1"/>
  <c r="M60" i="1"/>
  <c r="P60" i="1"/>
  <c r="M61" i="1"/>
  <c r="P61" i="1"/>
  <c r="M62" i="1"/>
  <c r="P62" i="1"/>
  <c r="M63" i="1"/>
  <c r="P63" i="1"/>
  <c r="M64" i="1"/>
  <c r="P64" i="1"/>
  <c r="M65" i="1"/>
  <c r="P65" i="1"/>
  <c r="M66" i="1"/>
  <c r="P66" i="1"/>
  <c r="M67" i="1"/>
  <c r="P67" i="1"/>
  <c r="M68" i="1"/>
  <c r="P68" i="1"/>
  <c r="M69" i="1"/>
  <c r="P69" i="1"/>
  <c r="M70" i="1"/>
  <c r="P70" i="1"/>
  <c r="M71" i="1"/>
  <c r="P71" i="1"/>
  <c r="M72" i="1"/>
  <c r="P72" i="1"/>
  <c r="M73" i="1"/>
  <c r="P73" i="1"/>
  <c r="M74" i="1"/>
  <c r="P74" i="1"/>
  <c r="M75" i="1"/>
  <c r="P75" i="1"/>
  <c r="M76" i="1"/>
  <c r="P76" i="1"/>
  <c r="M77" i="1"/>
  <c r="P77" i="1"/>
  <c r="M78" i="1"/>
  <c r="P78" i="1"/>
  <c r="M79" i="1"/>
  <c r="P79" i="1"/>
  <c r="M80" i="1"/>
  <c r="P80" i="1"/>
  <c r="M81" i="1"/>
  <c r="P81" i="1"/>
  <c r="M82" i="1"/>
  <c r="P82" i="1"/>
  <c r="M83" i="1"/>
  <c r="P83" i="1"/>
  <c r="M84" i="1"/>
  <c r="P84" i="1"/>
  <c r="M85" i="1"/>
  <c r="P85" i="1"/>
  <c r="J8" i="1"/>
  <c r="K8" i="1"/>
  <c r="N18" i="1"/>
  <c r="Q18" i="1"/>
  <c r="N19" i="1"/>
  <c r="Q19" i="1"/>
  <c r="N20" i="1"/>
  <c r="Q20" i="1"/>
  <c r="N21" i="1"/>
  <c r="Q21" i="1"/>
  <c r="N22" i="1"/>
  <c r="Q22" i="1"/>
  <c r="N23" i="1"/>
  <c r="Q23" i="1"/>
  <c r="N24" i="1"/>
  <c r="Q24" i="1"/>
  <c r="N25" i="1"/>
  <c r="Q25" i="1"/>
  <c r="N26" i="1"/>
  <c r="Q26" i="1"/>
  <c r="N27" i="1"/>
  <c r="Q27" i="1"/>
  <c r="N28" i="1"/>
  <c r="Q28" i="1"/>
  <c r="N29" i="1"/>
  <c r="Q29" i="1"/>
  <c r="N30" i="1"/>
  <c r="Q30" i="1"/>
  <c r="N31" i="1"/>
  <c r="Q31" i="1"/>
  <c r="N32" i="1"/>
  <c r="Q32" i="1"/>
  <c r="N33" i="1"/>
  <c r="Q33" i="1"/>
  <c r="N34" i="1"/>
  <c r="Q34" i="1"/>
  <c r="N35" i="1"/>
  <c r="Q35" i="1"/>
  <c r="N36" i="1"/>
  <c r="Q36" i="1"/>
  <c r="N37" i="1"/>
  <c r="Q37" i="1"/>
  <c r="N38" i="1"/>
  <c r="Q38" i="1"/>
  <c r="N39" i="1"/>
  <c r="Q39" i="1"/>
  <c r="N40" i="1"/>
  <c r="Q40" i="1"/>
  <c r="N41" i="1"/>
  <c r="Q41" i="1"/>
  <c r="N42" i="1"/>
  <c r="Q42" i="1"/>
  <c r="N43" i="1"/>
  <c r="Q43" i="1"/>
  <c r="N44" i="1"/>
  <c r="Q44" i="1"/>
  <c r="N45" i="1"/>
  <c r="Q45" i="1"/>
  <c r="N46" i="1"/>
  <c r="Q46" i="1"/>
  <c r="N47" i="1"/>
  <c r="Q47" i="1"/>
  <c r="N48" i="1"/>
  <c r="Q48" i="1"/>
  <c r="N49" i="1"/>
  <c r="Q49" i="1"/>
  <c r="N50" i="1"/>
  <c r="Q50" i="1"/>
  <c r="N51" i="1"/>
  <c r="Q51" i="1"/>
  <c r="N52" i="1"/>
  <c r="Q52" i="1"/>
  <c r="N53" i="1"/>
  <c r="Q53" i="1"/>
  <c r="N54" i="1"/>
  <c r="Q54" i="1"/>
  <c r="N55" i="1"/>
  <c r="Q55" i="1"/>
  <c r="N56" i="1"/>
  <c r="Q56" i="1"/>
  <c r="N57" i="1"/>
  <c r="Q57" i="1"/>
  <c r="N58" i="1"/>
  <c r="Q58" i="1"/>
  <c r="N59" i="1"/>
  <c r="Q59" i="1"/>
  <c r="N60" i="1"/>
  <c r="Q60" i="1"/>
  <c r="N61" i="1"/>
  <c r="Q61" i="1"/>
  <c r="N62" i="1"/>
  <c r="Q62" i="1"/>
  <c r="N63" i="1"/>
  <c r="Q63" i="1"/>
  <c r="N64" i="1"/>
  <c r="Q64" i="1"/>
  <c r="N65" i="1"/>
  <c r="Q65" i="1"/>
  <c r="N66" i="1"/>
  <c r="Q66" i="1"/>
  <c r="N67" i="1"/>
  <c r="Q67" i="1"/>
  <c r="N68" i="1"/>
  <c r="Q68" i="1"/>
  <c r="N69" i="1"/>
  <c r="Q69" i="1"/>
  <c r="N70" i="1"/>
  <c r="Q70" i="1"/>
  <c r="N71" i="1"/>
  <c r="Q71" i="1"/>
  <c r="N72" i="1"/>
  <c r="Q72" i="1"/>
  <c r="N73" i="1"/>
  <c r="Q73" i="1"/>
  <c r="N74" i="1"/>
  <c r="Q74" i="1"/>
  <c r="N75" i="1"/>
  <c r="Q75" i="1"/>
  <c r="N76" i="1"/>
  <c r="Q76" i="1"/>
  <c r="N77" i="1"/>
  <c r="Q77" i="1"/>
  <c r="N78" i="1"/>
  <c r="Q78" i="1"/>
  <c r="N79" i="1"/>
  <c r="Q79" i="1"/>
  <c r="N80" i="1"/>
  <c r="Q80" i="1"/>
  <c r="N81" i="1"/>
  <c r="Q81" i="1"/>
  <c r="N82" i="1"/>
  <c r="Q82" i="1"/>
  <c r="N83" i="1"/>
  <c r="Q83" i="1"/>
  <c r="N84" i="1"/>
  <c r="Q84" i="1"/>
  <c r="N85" i="1"/>
  <c r="Q85" i="1"/>
  <c r="J12" i="1"/>
  <c r="K12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18" i="1"/>
  <c r="I76" i="1"/>
  <c r="I77" i="1"/>
  <c r="I78" i="1"/>
  <c r="I79" i="1"/>
  <c r="I80" i="1"/>
  <c r="I81" i="1"/>
  <c r="I82" i="1"/>
  <c r="I83" i="1"/>
  <c r="I84" i="1"/>
  <c r="I85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18" i="1"/>
  <c r="J83" i="1"/>
  <c r="J84" i="1"/>
  <c r="J85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36" i="1"/>
  <c r="J37" i="1"/>
  <c r="J38" i="1"/>
  <c r="J39" i="1"/>
  <c r="J40" i="1"/>
  <c r="J41" i="1"/>
  <c r="J42" i="1"/>
  <c r="J43" i="1"/>
  <c r="J29" i="1"/>
  <c r="J30" i="1"/>
  <c r="J31" i="1"/>
  <c r="J32" i="1"/>
  <c r="J33" i="1"/>
  <c r="J34" i="1"/>
  <c r="J35" i="1"/>
  <c r="J19" i="1"/>
  <c r="J20" i="1"/>
  <c r="J21" i="1"/>
  <c r="J22" i="1"/>
  <c r="J23" i="1"/>
  <c r="J24" i="1"/>
  <c r="J25" i="1"/>
  <c r="J26" i="1"/>
  <c r="J27" i="1"/>
  <c r="J28" i="1"/>
  <c r="J18" i="1"/>
</calcChain>
</file>

<file path=xl/sharedStrings.xml><?xml version="1.0" encoding="utf-8"?>
<sst xmlns="http://schemas.openxmlformats.org/spreadsheetml/2006/main" count="38" uniqueCount="31">
  <si>
    <t>Comm</t>
  </si>
  <si>
    <t>k1</t>
  </si>
  <si>
    <t>k2</t>
  </si>
  <si>
    <t>Speedup</t>
  </si>
  <si>
    <t>Scaling</t>
  </si>
  <si>
    <t>HW Cost</t>
  </si>
  <si>
    <t>$/hr</t>
  </si>
  <si>
    <t>hours</t>
  </si>
  <si>
    <t>SW Cost</t>
  </si>
  <si>
    <t>Flat Rate</t>
  </si>
  <si>
    <t>Rate</t>
  </si>
  <si>
    <t>Capped</t>
  </si>
  <si>
    <t>Discount</t>
  </si>
  <si>
    <t>Cap</t>
  </si>
  <si>
    <t>Nominal</t>
  </si>
  <si>
    <t>Exponent</t>
  </si>
  <si>
    <t>Total Cost</t>
  </si>
  <si>
    <t>HW Time</t>
  </si>
  <si>
    <t>SW Time</t>
  </si>
  <si>
    <t>Compute</t>
  </si>
  <si>
    <t>Hardware Price</t>
  </si>
  <si>
    <t>Serial Run Time</t>
  </si>
  <si>
    <t>Exact Time</t>
  </si>
  <si>
    <t>Software Pricing Model</t>
  </si>
  <si>
    <t>Notes: Hardware usage is rounded up to next hour. Software usage is round up to the next 10th of an hour</t>
  </si>
  <si>
    <t>Best Cost</t>
  </si>
  <si>
    <t>Cores</t>
  </si>
  <si>
    <t>Core Count</t>
  </si>
  <si>
    <t>Variable</t>
  </si>
  <si>
    <t>Value</t>
  </si>
  <si>
    <t>Rescale Costimizer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</si>
</sst>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0.0"/>
    <numFmt numFmtId="167" formatCode="0.00000"/>
    <numFmt numFmtId="168" formatCode="0.00000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5"/>
      <name val="Calibri"/>
      <scheme val="minor"/>
    </font>
    <font>
      <b/>
      <sz val="26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34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44" fontId="0" fillId="0" borderId="0" xfId="1" applyFont="1"/>
    <xf numFmtId="0" fontId="0" fillId="0" borderId="0" xfId="0" applyAlignment="1">
      <alignment horizontal="left" vertical="top" wrapText="1"/>
    </xf>
    <xf numFmtId="0" fontId="0" fillId="4" borderId="0" xfId="0" applyFill="1" applyProtection="1">
      <protection locked="0"/>
    </xf>
    <xf numFmtId="0" fontId="0" fillId="4" borderId="0" xfId="0" applyFill="1"/>
    <xf numFmtId="44" fontId="0" fillId="4" borderId="0" xfId="1" applyFont="1" applyFill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0" fontId="0" fillId="4" borderId="0" xfId="0" applyFill="1" applyAlignment="1">
      <alignment horizontal="left" vertical="top" wrapText="1"/>
    </xf>
    <xf numFmtId="0" fontId="0" fillId="4" borderId="0" xfId="0" applyFont="1" applyFill="1" applyAlignment="1">
      <alignment horizontal="center" vertical="center" textRotation="90"/>
    </xf>
    <xf numFmtId="44" fontId="2" fillId="4" borderId="0" xfId="1" applyFont="1" applyFill="1"/>
    <xf numFmtId="0" fontId="2" fillId="4" borderId="1" xfId="0" applyFont="1" applyFill="1" applyBorder="1" applyAlignment="1">
      <alignment horizontal="center"/>
    </xf>
    <xf numFmtId="44" fontId="2" fillId="4" borderId="1" xfId="1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167" fontId="0" fillId="4" borderId="0" xfId="0" applyNumberFormat="1" applyFill="1" applyAlignment="1">
      <alignment horizontal="center"/>
    </xf>
    <xf numFmtId="168" fontId="0" fillId="4" borderId="0" xfId="0" applyNumberFormat="1" applyFill="1" applyAlignment="1">
      <alignment horizontal="center"/>
    </xf>
    <xf numFmtId="1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44" fontId="0" fillId="4" borderId="0" xfId="1" applyFont="1" applyFill="1" applyAlignment="1">
      <alignment horizontal="center"/>
    </xf>
    <xf numFmtId="44" fontId="0" fillId="4" borderId="0" xfId="0" applyNumberFormat="1" applyFill="1" applyAlignment="1">
      <alignment horizontal="center"/>
    </xf>
    <xf numFmtId="0" fontId="0" fillId="3" borderId="10" xfId="0" applyFill="1" applyBorder="1" applyProtection="1">
      <protection locked="0"/>
    </xf>
    <xf numFmtId="0" fontId="0" fillId="2" borderId="3" xfId="0" applyFill="1" applyBorder="1"/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44" fontId="2" fillId="2" borderId="5" xfId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0" fillId="2" borderId="6" xfId="0" applyFont="1" applyFill="1" applyBorder="1" applyAlignment="1">
      <alignment horizontal="center" vertical="center" textRotation="90"/>
    </xf>
    <xf numFmtId="0" fontId="0" fillId="2" borderId="9" xfId="0" applyFont="1" applyFill="1" applyBorder="1" applyAlignment="1">
      <alignment horizontal="center" vertical="center" textRotation="90"/>
    </xf>
    <xf numFmtId="44" fontId="0" fillId="3" borderId="0" xfId="1" applyFont="1" applyFill="1" applyBorder="1" applyAlignment="1" applyProtection="1">
      <alignment horizontal="center"/>
      <protection locked="0"/>
    </xf>
    <xf numFmtId="44" fontId="0" fillId="3" borderId="2" xfId="1" applyFont="1" applyFill="1" applyBorder="1" applyAlignment="1" applyProtection="1">
      <alignment horizontal="center"/>
      <protection locked="0"/>
    </xf>
    <xf numFmtId="44" fontId="0" fillId="3" borderId="12" xfId="1" applyFont="1" applyFill="1" applyBorder="1" applyAlignment="1" applyProtection="1">
      <alignment horizontal="center"/>
      <protection locked="0"/>
    </xf>
    <xf numFmtId="44" fontId="0" fillId="3" borderId="8" xfId="1" applyFon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2" borderId="0" xfId="0" applyFill="1" applyBorder="1"/>
    <xf numFmtId="0" fontId="0" fillId="2" borderId="10" xfId="0" applyFill="1" applyBorder="1"/>
    <xf numFmtId="44" fontId="0" fillId="2" borderId="8" xfId="1" applyFont="1" applyFill="1" applyBorder="1"/>
    <xf numFmtId="44" fontId="5" fillId="2" borderId="1" xfId="0" applyNumberFormat="1" applyFont="1" applyFill="1" applyBorder="1"/>
    <xf numFmtId="44" fontId="5" fillId="2" borderId="7" xfId="1" applyFont="1" applyFill="1" applyBorder="1"/>
    <xf numFmtId="0" fontId="2" fillId="2" borderId="1" xfId="0" applyFont="1" applyFill="1" applyBorder="1"/>
    <xf numFmtId="0" fontId="2" fillId="4" borderId="1" xfId="0" applyFont="1" applyFill="1" applyBorder="1" applyAlignment="1">
      <alignment horizontal="center"/>
    </xf>
    <xf numFmtId="2" fontId="0" fillId="4" borderId="0" xfId="0" applyNumberFormat="1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3" borderId="0" xfId="0" applyFill="1" applyBorder="1" applyProtection="1">
      <protection locked="0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0" fillId="2" borderId="11" xfId="0" applyFill="1" applyBorder="1"/>
    <xf numFmtId="0" fontId="0" fillId="2" borderId="7" xfId="0" applyFill="1" applyBorder="1"/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6" fillId="4" borderId="0" xfId="0" applyFont="1" applyFill="1" applyAlignment="1">
      <alignment horizontal="center" vertical="center"/>
    </xf>
  </cellXfs>
  <cellStyles count="34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COSTIMIZER!$O$17</c:f>
              <c:strCache>
                <c:ptCount val="1"/>
                <c:pt idx="0">
                  <c:v>Flat Rate</c:v>
                </c:pt>
              </c:strCache>
            </c:strRef>
          </c:tx>
          <c:marker>
            <c:symbol val="none"/>
          </c:marker>
          <c:xVal>
            <c:numRef>
              <c:f>COSTIMIZER!$B$18:$B$85</c:f>
              <c:numCache>
                <c:formatCode>General</c:formatCode>
                <c:ptCount val="68"/>
                <c:pt idx="0">
                  <c:v>1.0</c:v>
                </c:pt>
                <c:pt idx="1">
                  <c:v>2.0</c:v>
                </c:pt>
                <c:pt idx="2">
                  <c:v>4.0</c:v>
                </c:pt>
                <c:pt idx="3">
                  <c:v>8.0</c:v>
                </c:pt>
                <c:pt idx="4">
                  <c:v>16.0</c:v>
                </c:pt>
                <c:pt idx="5">
                  <c:v>32.0</c:v>
                </c:pt>
                <c:pt idx="6">
                  <c:v>48.0</c:v>
                </c:pt>
                <c:pt idx="7">
                  <c:v>64.0</c:v>
                </c:pt>
                <c:pt idx="8">
                  <c:v>80.0</c:v>
                </c:pt>
                <c:pt idx="9">
                  <c:v>96.0</c:v>
                </c:pt>
                <c:pt idx="10">
                  <c:v>112.0</c:v>
                </c:pt>
                <c:pt idx="11">
                  <c:v>128.0</c:v>
                </c:pt>
                <c:pt idx="12">
                  <c:v>144.0</c:v>
                </c:pt>
                <c:pt idx="13">
                  <c:v>160.0</c:v>
                </c:pt>
                <c:pt idx="14">
                  <c:v>176.0</c:v>
                </c:pt>
                <c:pt idx="15">
                  <c:v>192.0</c:v>
                </c:pt>
                <c:pt idx="16">
                  <c:v>208.0</c:v>
                </c:pt>
                <c:pt idx="17">
                  <c:v>224.0</c:v>
                </c:pt>
                <c:pt idx="18">
                  <c:v>240.0</c:v>
                </c:pt>
                <c:pt idx="19">
                  <c:v>256.0</c:v>
                </c:pt>
                <c:pt idx="20">
                  <c:v>272.0</c:v>
                </c:pt>
                <c:pt idx="21">
                  <c:v>288.0</c:v>
                </c:pt>
                <c:pt idx="22">
                  <c:v>304.0</c:v>
                </c:pt>
                <c:pt idx="23">
                  <c:v>320.0</c:v>
                </c:pt>
                <c:pt idx="24">
                  <c:v>336.0</c:v>
                </c:pt>
                <c:pt idx="25">
                  <c:v>352.0</c:v>
                </c:pt>
                <c:pt idx="26">
                  <c:v>368.0</c:v>
                </c:pt>
                <c:pt idx="27">
                  <c:v>384.0</c:v>
                </c:pt>
                <c:pt idx="28">
                  <c:v>400.0</c:v>
                </c:pt>
                <c:pt idx="29">
                  <c:v>416.0</c:v>
                </c:pt>
                <c:pt idx="30">
                  <c:v>432.0</c:v>
                </c:pt>
                <c:pt idx="31">
                  <c:v>448.0</c:v>
                </c:pt>
                <c:pt idx="32">
                  <c:v>464.0</c:v>
                </c:pt>
                <c:pt idx="33">
                  <c:v>480.0</c:v>
                </c:pt>
                <c:pt idx="34">
                  <c:v>496.0</c:v>
                </c:pt>
                <c:pt idx="35">
                  <c:v>512.0</c:v>
                </c:pt>
                <c:pt idx="36">
                  <c:v>528.0</c:v>
                </c:pt>
                <c:pt idx="37">
                  <c:v>544.0</c:v>
                </c:pt>
                <c:pt idx="38">
                  <c:v>560.0</c:v>
                </c:pt>
                <c:pt idx="39">
                  <c:v>576.0</c:v>
                </c:pt>
                <c:pt idx="40">
                  <c:v>592.0</c:v>
                </c:pt>
                <c:pt idx="41">
                  <c:v>608.0</c:v>
                </c:pt>
                <c:pt idx="42">
                  <c:v>624.0</c:v>
                </c:pt>
                <c:pt idx="43">
                  <c:v>640.0</c:v>
                </c:pt>
                <c:pt idx="44">
                  <c:v>656.0</c:v>
                </c:pt>
                <c:pt idx="45">
                  <c:v>672.0</c:v>
                </c:pt>
                <c:pt idx="46">
                  <c:v>688.0</c:v>
                </c:pt>
                <c:pt idx="47">
                  <c:v>704.0</c:v>
                </c:pt>
                <c:pt idx="48">
                  <c:v>720.0</c:v>
                </c:pt>
                <c:pt idx="49">
                  <c:v>736.0</c:v>
                </c:pt>
                <c:pt idx="50">
                  <c:v>752.0</c:v>
                </c:pt>
                <c:pt idx="51">
                  <c:v>768.0</c:v>
                </c:pt>
                <c:pt idx="52">
                  <c:v>784.0</c:v>
                </c:pt>
                <c:pt idx="53">
                  <c:v>800.0</c:v>
                </c:pt>
                <c:pt idx="54">
                  <c:v>816.0</c:v>
                </c:pt>
                <c:pt idx="55">
                  <c:v>832.0</c:v>
                </c:pt>
                <c:pt idx="56">
                  <c:v>848.0</c:v>
                </c:pt>
                <c:pt idx="57">
                  <c:v>864.0</c:v>
                </c:pt>
                <c:pt idx="58">
                  <c:v>880.0</c:v>
                </c:pt>
                <c:pt idx="59">
                  <c:v>896.0</c:v>
                </c:pt>
                <c:pt idx="60">
                  <c:v>912.0</c:v>
                </c:pt>
                <c:pt idx="61">
                  <c:v>928.0</c:v>
                </c:pt>
                <c:pt idx="62">
                  <c:v>944.0</c:v>
                </c:pt>
                <c:pt idx="63">
                  <c:v>960.0</c:v>
                </c:pt>
                <c:pt idx="64">
                  <c:v>976.0</c:v>
                </c:pt>
                <c:pt idx="65">
                  <c:v>992.0</c:v>
                </c:pt>
                <c:pt idx="66">
                  <c:v>1008.0</c:v>
                </c:pt>
                <c:pt idx="67">
                  <c:v>1024.0</c:v>
                </c:pt>
              </c:numCache>
            </c:numRef>
          </c:xVal>
          <c:yVal>
            <c:numRef>
              <c:f>COSTIMIZER!$O$18:$O$85</c:f>
              <c:numCache>
                <c:formatCode>_-"$"* #,##0.00_-;\-"$"* #,##0.00_-;_-"$"* "-"??_-;_-@_-</c:formatCode>
                <c:ptCount val="68"/>
                <c:pt idx="0">
                  <c:v>10075.0</c:v>
                </c:pt>
                <c:pt idx="1">
                  <c:v>5077.03</c:v>
                </c:pt>
                <c:pt idx="2">
                  <c:v>2577.06</c:v>
                </c:pt>
                <c:pt idx="3">
                  <c:v>1327.12</c:v>
                </c:pt>
                <c:pt idx="4">
                  <c:v>703.36</c:v>
                </c:pt>
                <c:pt idx="5">
                  <c:v>391.84</c:v>
                </c:pt>
                <c:pt idx="6">
                  <c:v>288.32</c:v>
                </c:pt>
                <c:pt idx="7">
                  <c:v>236.8</c:v>
                </c:pt>
                <c:pt idx="8">
                  <c:v>208.0</c:v>
                </c:pt>
                <c:pt idx="9">
                  <c:v>189.2</c:v>
                </c:pt>
                <c:pt idx="10">
                  <c:v>176.64</c:v>
                </c:pt>
                <c:pt idx="11">
                  <c:v>164.64</c:v>
                </c:pt>
                <c:pt idx="12">
                  <c:v>158.08</c:v>
                </c:pt>
                <c:pt idx="13">
                  <c:v>154.0</c:v>
                </c:pt>
                <c:pt idx="14">
                  <c:v>148.48</c:v>
                </c:pt>
                <c:pt idx="15">
                  <c:v>146.4</c:v>
                </c:pt>
                <c:pt idx="16">
                  <c:v>143.36</c:v>
                </c:pt>
                <c:pt idx="17">
                  <c:v>139.36</c:v>
                </c:pt>
                <c:pt idx="18">
                  <c:v>140.0</c:v>
                </c:pt>
                <c:pt idx="19">
                  <c:v>140.16</c:v>
                </c:pt>
                <c:pt idx="20">
                  <c:v>139.84</c:v>
                </c:pt>
                <c:pt idx="21">
                  <c:v>139.04</c:v>
                </c:pt>
                <c:pt idx="22">
                  <c:v>137.76</c:v>
                </c:pt>
                <c:pt idx="23">
                  <c:v>136.0</c:v>
                </c:pt>
                <c:pt idx="24">
                  <c:v>140.8</c:v>
                </c:pt>
                <c:pt idx="25">
                  <c:v>138.32</c:v>
                </c:pt>
                <c:pt idx="26">
                  <c:v>142.88</c:v>
                </c:pt>
                <c:pt idx="27">
                  <c:v>139.68</c:v>
                </c:pt>
                <c:pt idx="28">
                  <c:v>144.0</c:v>
                </c:pt>
                <c:pt idx="29">
                  <c:v>140.08</c:v>
                </c:pt>
                <c:pt idx="30">
                  <c:v>144.16</c:v>
                </c:pt>
                <c:pt idx="31">
                  <c:v>148.24</c:v>
                </c:pt>
                <c:pt idx="32">
                  <c:v>143.36</c:v>
                </c:pt>
                <c:pt idx="33">
                  <c:v>147.2</c:v>
                </c:pt>
                <c:pt idx="34">
                  <c:v>151.04</c:v>
                </c:pt>
                <c:pt idx="35">
                  <c:v>154.88</c:v>
                </c:pt>
                <c:pt idx="36">
                  <c:v>148.8</c:v>
                </c:pt>
                <c:pt idx="37">
                  <c:v>152.4</c:v>
                </c:pt>
                <c:pt idx="38">
                  <c:v>156.0</c:v>
                </c:pt>
                <c:pt idx="39">
                  <c:v>159.6</c:v>
                </c:pt>
                <c:pt idx="40">
                  <c:v>163.2</c:v>
                </c:pt>
                <c:pt idx="41">
                  <c:v>166.8</c:v>
                </c:pt>
                <c:pt idx="42">
                  <c:v>170.4</c:v>
                </c:pt>
                <c:pt idx="43">
                  <c:v>162.4</c:v>
                </c:pt>
                <c:pt idx="44">
                  <c:v>165.76</c:v>
                </c:pt>
                <c:pt idx="45">
                  <c:v>169.12</c:v>
                </c:pt>
                <c:pt idx="46">
                  <c:v>172.48</c:v>
                </c:pt>
                <c:pt idx="47">
                  <c:v>175.84</c:v>
                </c:pt>
                <c:pt idx="48">
                  <c:v>179.2</c:v>
                </c:pt>
                <c:pt idx="49">
                  <c:v>182.56</c:v>
                </c:pt>
                <c:pt idx="50">
                  <c:v>185.92</c:v>
                </c:pt>
                <c:pt idx="51">
                  <c:v>189.28</c:v>
                </c:pt>
                <c:pt idx="52">
                  <c:v>192.64</c:v>
                </c:pt>
                <c:pt idx="53">
                  <c:v>196.0</c:v>
                </c:pt>
                <c:pt idx="54">
                  <c:v>199.36</c:v>
                </c:pt>
                <c:pt idx="55">
                  <c:v>188.24</c:v>
                </c:pt>
                <c:pt idx="56">
                  <c:v>191.36</c:v>
                </c:pt>
                <c:pt idx="57">
                  <c:v>194.48</c:v>
                </c:pt>
                <c:pt idx="58">
                  <c:v>197.6</c:v>
                </c:pt>
                <c:pt idx="59">
                  <c:v>200.72</c:v>
                </c:pt>
                <c:pt idx="60">
                  <c:v>203.84</c:v>
                </c:pt>
                <c:pt idx="61">
                  <c:v>206.96</c:v>
                </c:pt>
                <c:pt idx="62">
                  <c:v>210.08</c:v>
                </c:pt>
                <c:pt idx="63">
                  <c:v>213.2</c:v>
                </c:pt>
                <c:pt idx="64">
                  <c:v>216.32</c:v>
                </c:pt>
                <c:pt idx="65">
                  <c:v>219.44</c:v>
                </c:pt>
                <c:pt idx="66">
                  <c:v>222.56</c:v>
                </c:pt>
                <c:pt idx="67">
                  <c:v>225.68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COSTIMIZER!$P$17</c:f>
              <c:strCache>
                <c:ptCount val="1"/>
                <c:pt idx="0">
                  <c:v>Capped</c:v>
                </c:pt>
              </c:strCache>
            </c:strRef>
          </c:tx>
          <c:marker>
            <c:symbol val="none"/>
          </c:marker>
          <c:xVal>
            <c:numRef>
              <c:f>COSTIMIZER!$B$18:$B$85</c:f>
              <c:numCache>
                <c:formatCode>General</c:formatCode>
                <c:ptCount val="68"/>
                <c:pt idx="0">
                  <c:v>1.0</c:v>
                </c:pt>
                <c:pt idx="1">
                  <c:v>2.0</c:v>
                </c:pt>
                <c:pt idx="2">
                  <c:v>4.0</c:v>
                </c:pt>
                <c:pt idx="3">
                  <c:v>8.0</c:v>
                </c:pt>
                <c:pt idx="4">
                  <c:v>16.0</c:v>
                </c:pt>
                <c:pt idx="5">
                  <c:v>32.0</c:v>
                </c:pt>
                <c:pt idx="6">
                  <c:v>48.0</c:v>
                </c:pt>
                <c:pt idx="7">
                  <c:v>64.0</c:v>
                </c:pt>
                <c:pt idx="8">
                  <c:v>80.0</c:v>
                </c:pt>
                <c:pt idx="9">
                  <c:v>96.0</c:v>
                </c:pt>
                <c:pt idx="10">
                  <c:v>112.0</c:v>
                </c:pt>
                <c:pt idx="11">
                  <c:v>128.0</c:v>
                </c:pt>
                <c:pt idx="12">
                  <c:v>144.0</c:v>
                </c:pt>
                <c:pt idx="13">
                  <c:v>160.0</c:v>
                </c:pt>
                <c:pt idx="14">
                  <c:v>176.0</c:v>
                </c:pt>
                <c:pt idx="15">
                  <c:v>192.0</c:v>
                </c:pt>
                <c:pt idx="16">
                  <c:v>208.0</c:v>
                </c:pt>
                <c:pt idx="17">
                  <c:v>224.0</c:v>
                </c:pt>
                <c:pt idx="18">
                  <c:v>240.0</c:v>
                </c:pt>
                <c:pt idx="19">
                  <c:v>256.0</c:v>
                </c:pt>
                <c:pt idx="20">
                  <c:v>272.0</c:v>
                </c:pt>
                <c:pt idx="21">
                  <c:v>288.0</c:v>
                </c:pt>
                <c:pt idx="22">
                  <c:v>304.0</c:v>
                </c:pt>
                <c:pt idx="23">
                  <c:v>320.0</c:v>
                </c:pt>
                <c:pt idx="24">
                  <c:v>336.0</c:v>
                </c:pt>
                <c:pt idx="25">
                  <c:v>352.0</c:v>
                </c:pt>
                <c:pt idx="26">
                  <c:v>368.0</c:v>
                </c:pt>
                <c:pt idx="27">
                  <c:v>384.0</c:v>
                </c:pt>
                <c:pt idx="28">
                  <c:v>400.0</c:v>
                </c:pt>
                <c:pt idx="29">
                  <c:v>416.0</c:v>
                </c:pt>
                <c:pt idx="30">
                  <c:v>432.0</c:v>
                </c:pt>
                <c:pt idx="31">
                  <c:v>448.0</c:v>
                </c:pt>
                <c:pt idx="32">
                  <c:v>464.0</c:v>
                </c:pt>
                <c:pt idx="33">
                  <c:v>480.0</c:v>
                </c:pt>
                <c:pt idx="34">
                  <c:v>496.0</c:v>
                </c:pt>
                <c:pt idx="35">
                  <c:v>512.0</c:v>
                </c:pt>
                <c:pt idx="36">
                  <c:v>528.0</c:v>
                </c:pt>
                <c:pt idx="37">
                  <c:v>544.0</c:v>
                </c:pt>
                <c:pt idx="38">
                  <c:v>560.0</c:v>
                </c:pt>
                <c:pt idx="39">
                  <c:v>576.0</c:v>
                </c:pt>
                <c:pt idx="40">
                  <c:v>592.0</c:v>
                </c:pt>
                <c:pt idx="41">
                  <c:v>608.0</c:v>
                </c:pt>
                <c:pt idx="42">
                  <c:v>624.0</c:v>
                </c:pt>
                <c:pt idx="43">
                  <c:v>640.0</c:v>
                </c:pt>
                <c:pt idx="44">
                  <c:v>656.0</c:v>
                </c:pt>
                <c:pt idx="45">
                  <c:v>672.0</c:v>
                </c:pt>
                <c:pt idx="46">
                  <c:v>688.0</c:v>
                </c:pt>
                <c:pt idx="47">
                  <c:v>704.0</c:v>
                </c:pt>
                <c:pt idx="48">
                  <c:v>720.0</c:v>
                </c:pt>
                <c:pt idx="49">
                  <c:v>736.0</c:v>
                </c:pt>
                <c:pt idx="50">
                  <c:v>752.0</c:v>
                </c:pt>
                <c:pt idx="51">
                  <c:v>768.0</c:v>
                </c:pt>
                <c:pt idx="52">
                  <c:v>784.0</c:v>
                </c:pt>
                <c:pt idx="53">
                  <c:v>800.0</c:v>
                </c:pt>
                <c:pt idx="54">
                  <c:v>816.0</c:v>
                </c:pt>
                <c:pt idx="55">
                  <c:v>832.0</c:v>
                </c:pt>
                <c:pt idx="56">
                  <c:v>848.0</c:v>
                </c:pt>
                <c:pt idx="57">
                  <c:v>864.0</c:v>
                </c:pt>
                <c:pt idx="58">
                  <c:v>880.0</c:v>
                </c:pt>
                <c:pt idx="59">
                  <c:v>896.0</c:v>
                </c:pt>
                <c:pt idx="60">
                  <c:v>912.0</c:v>
                </c:pt>
                <c:pt idx="61">
                  <c:v>928.0</c:v>
                </c:pt>
                <c:pt idx="62">
                  <c:v>944.0</c:v>
                </c:pt>
                <c:pt idx="63">
                  <c:v>960.0</c:v>
                </c:pt>
                <c:pt idx="64">
                  <c:v>976.0</c:v>
                </c:pt>
                <c:pt idx="65">
                  <c:v>992.0</c:v>
                </c:pt>
                <c:pt idx="66">
                  <c:v>1008.0</c:v>
                </c:pt>
                <c:pt idx="67">
                  <c:v>1024.0</c:v>
                </c:pt>
              </c:numCache>
            </c:numRef>
          </c:xVal>
          <c:yVal>
            <c:numRef>
              <c:f>COSTIMIZER!$P$18:$P$85</c:f>
              <c:numCache>
                <c:formatCode>_-"$"* #,##0.00_-;\-"$"* #,##0.00_-;_-"$"* "-"??_-;_-@_-</c:formatCode>
                <c:ptCount val="68"/>
                <c:pt idx="0">
                  <c:v>575.0</c:v>
                </c:pt>
                <c:pt idx="1">
                  <c:v>575.23</c:v>
                </c:pt>
                <c:pt idx="2">
                  <c:v>575.4599999999999</c:v>
                </c:pt>
                <c:pt idx="3">
                  <c:v>575.9200000000001</c:v>
                </c:pt>
                <c:pt idx="4">
                  <c:v>326.56</c:v>
                </c:pt>
                <c:pt idx="5">
                  <c:v>202.24</c:v>
                </c:pt>
                <c:pt idx="6">
                  <c:v>161.12</c:v>
                </c:pt>
                <c:pt idx="7">
                  <c:v>140.8</c:v>
                </c:pt>
                <c:pt idx="8">
                  <c:v>130.0</c:v>
                </c:pt>
                <c:pt idx="9">
                  <c:v>123.2</c:v>
                </c:pt>
                <c:pt idx="10">
                  <c:v>119.04</c:v>
                </c:pt>
                <c:pt idx="11">
                  <c:v>114.24</c:v>
                </c:pt>
                <c:pt idx="12">
                  <c:v>112.48</c:v>
                </c:pt>
                <c:pt idx="13">
                  <c:v>112.0</c:v>
                </c:pt>
                <c:pt idx="14">
                  <c:v>110.08</c:v>
                </c:pt>
                <c:pt idx="15">
                  <c:v>110.4</c:v>
                </c:pt>
                <c:pt idx="16">
                  <c:v>109.76</c:v>
                </c:pt>
                <c:pt idx="17">
                  <c:v>108.16</c:v>
                </c:pt>
                <c:pt idx="18">
                  <c:v>110.0</c:v>
                </c:pt>
                <c:pt idx="19">
                  <c:v>111.36</c:v>
                </c:pt>
                <c:pt idx="20">
                  <c:v>112.24</c:v>
                </c:pt>
                <c:pt idx="21">
                  <c:v>112.64</c:v>
                </c:pt>
                <c:pt idx="22">
                  <c:v>112.56</c:v>
                </c:pt>
                <c:pt idx="23">
                  <c:v>112.0</c:v>
                </c:pt>
                <c:pt idx="24">
                  <c:v>116.8</c:v>
                </c:pt>
                <c:pt idx="25">
                  <c:v>115.52</c:v>
                </c:pt>
                <c:pt idx="26">
                  <c:v>120.08</c:v>
                </c:pt>
                <c:pt idx="27">
                  <c:v>118.08</c:v>
                </c:pt>
                <c:pt idx="28">
                  <c:v>122.4</c:v>
                </c:pt>
                <c:pt idx="29">
                  <c:v>119.68</c:v>
                </c:pt>
                <c:pt idx="30">
                  <c:v>123.76</c:v>
                </c:pt>
                <c:pt idx="31">
                  <c:v>127.84</c:v>
                </c:pt>
                <c:pt idx="32">
                  <c:v>124.16</c:v>
                </c:pt>
                <c:pt idx="33">
                  <c:v>128</c:v>
                </c:pt>
                <c:pt idx="34">
                  <c:v>131.84</c:v>
                </c:pt>
                <c:pt idx="35">
                  <c:v>135.68</c:v>
                </c:pt>
                <c:pt idx="36">
                  <c:v>130.8</c:v>
                </c:pt>
                <c:pt idx="37">
                  <c:v>134.4</c:v>
                </c:pt>
                <c:pt idx="38">
                  <c:v>138.0</c:v>
                </c:pt>
                <c:pt idx="39">
                  <c:v>141.6</c:v>
                </c:pt>
                <c:pt idx="40">
                  <c:v>145.2</c:v>
                </c:pt>
                <c:pt idx="41">
                  <c:v>148.8</c:v>
                </c:pt>
                <c:pt idx="42">
                  <c:v>152.4</c:v>
                </c:pt>
                <c:pt idx="43">
                  <c:v>145.6</c:v>
                </c:pt>
                <c:pt idx="44">
                  <c:v>148.96</c:v>
                </c:pt>
                <c:pt idx="45">
                  <c:v>152.32</c:v>
                </c:pt>
                <c:pt idx="46">
                  <c:v>155.68</c:v>
                </c:pt>
                <c:pt idx="47">
                  <c:v>159.04</c:v>
                </c:pt>
                <c:pt idx="48">
                  <c:v>162.4</c:v>
                </c:pt>
                <c:pt idx="49">
                  <c:v>165.76</c:v>
                </c:pt>
                <c:pt idx="50">
                  <c:v>169.12</c:v>
                </c:pt>
                <c:pt idx="51">
                  <c:v>172.48</c:v>
                </c:pt>
                <c:pt idx="52">
                  <c:v>175.84</c:v>
                </c:pt>
                <c:pt idx="53">
                  <c:v>179.2</c:v>
                </c:pt>
                <c:pt idx="54">
                  <c:v>182.56</c:v>
                </c:pt>
                <c:pt idx="55">
                  <c:v>172.64</c:v>
                </c:pt>
                <c:pt idx="56">
                  <c:v>175.76</c:v>
                </c:pt>
                <c:pt idx="57">
                  <c:v>178.88</c:v>
                </c:pt>
                <c:pt idx="58">
                  <c:v>182.0</c:v>
                </c:pt>
                <c:pt idx="59">
                  <c:v>185.12</c:v>
                </c:pt>
                <c:pt idx="60">
                  <c:v>188.24</c:v>
                </c:pt>
                <c:pt idx="61">
                  <c:v>191.36</c:v>
                </c:pt>
                <c:pt idx="62">
                  <c:v>194.48</c:v>
                </c:pt>
                <c:pt idx="63">
                  <c:v>197.6</c:v>
                </c:pt>
                <c:pt idx="64">
                  <c:v>200.72</c:v>
                </c:pt>
                <c:pt idx="65">
                  <c:v>203.84</c:v>
                </c:pt>
                <c:pt idx="66">
                  <c:v>206.96</c:v>
                </c:pt>
                <c:pt idx="67">
                  <c:v>210.08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COSTIMIZER!$Q$17</c:f>
              <c:strCache>
                <c:ptCount val="1"/>
                <c:pt idx="0">
                  <c:v>Discount</c:v>
                </c:pt>
              </c:strCache>
            </c:strRef>
          </c:tx>
          <c:marker>
            <c:symbol val="none"/>
          </c:marker>
          <c:xVal>
            <c:numRef>
              <c:f>COSTIMIZER!$B$18:$B$85</c:f>
              <c:numCache>
                <c:formatCode>General</c:formatCode>
                <c:ptCount val="68"/>
                <c:pt idx="0">
                  <c:v>1.0</c:v>
                </c:pt>
                <c:pt idx="1">
                  <c:v>2.0</c:v>
                </c:pt>
                <c:pt idx="2">
                  <c:v>4.0</c:v>
                </c:pt>
                <c:pt idx="3">
                  <c:v>8.0</c:v>
                </c:pt>
                <c:pt idx="4">
                  <c:v>16.0</c:v>
                </c:pt>
                <c:pt idx="5">
                  <c:v>32.0</c:v>
                </c:pt>
                <c:pt idx="6">
                  <c:v>48.0</c:v>
                </c:pt>
                <c:pt idx="7">
                  <c:v>64.0</c:v>
                </c:pt>
                <c:pt idx="8">
                  <c:v>80.0</c:v>
                </c:pt>
                <c:pt idx="9">
                  <c:v>96.0</c:v>
                </c:pt>
                <c:pt idx="10">
                  <c:v>112.0</c:v>
                </c:pt>
                <c:pt idx="11">
                  <c:v>128.0</c:v>
                </c:pt>
                <c:pt idx="12">
                  <c:v>144.0</c:v>
                </c:pt>
                <c:pt idx="13">
                  <c:v>160.0</c:v>
                </c:pt>
                <c:pt idx="14">
                  <c:v>176.0</c:v>
                </c:pt>
                <c:pt idx="15">
                  <c:v>192.0</c:v>
                </c:pt>
                <c:pt idx="16">
                  <c:v>208.0</c:v>
                </c:pt>
                <c:pt idx="17">
                  <c:v>224.0</c:v>
                </c:pt>
                <c:pt idx="18">
                  <c:v>240.0</c:v>
                </c:pt>
                <c:pt idx="19">
                  <c:v>256.0</c:v>
                </c:pt>
                <c:pt idx="20">
                  <c:v>272.0</c:v>
                </c:pt>
                <c:pt idx="21">
                  <c:v>288.0</c:v>
                </c:pt>
                <c:pt idx="22">
                  <c:v>304.0</c:v>
                </c:pt>
                <c:pt idx="23">
                  <c:v>320.0</c:v>
                </c:pt>
                <c:pt idx="24">
                  <c:v>336.0</c:v>
                </c:pt>
                <c:pt idx="25">
                  <c:v>352.0</c:v>
                </c:pt>
                <c:pt idx="26">
                  <c:v>368.0</c:v>
                </c:pt>
                <c:pt idx="27">
                  <c:v>384.0</c:v>
                </c:pt>
                <c:pt idx="28">
                  <c:v>400.0</c:v>
                </c:pt>
                <c:pt idx="29">
                  <c:v>416.0</c:v>
                </c:pt>
                <c:pt idx="30">
                  <c:v>432.0</c:v>
                </c:pt>
                <c:pt idx="31">
                  <c:v>448.0</c:v>
                </c:pt>
                <c:pt idx="32">
                  <c:v>464.0</c:v>
                </c:pt>
                <c:pt idx="33">
                  <c:v>480.0</c:v>
                </c:pt>
                <c:pt idx="34">
                  <c:v>496.0</c:v>
                </c:pt>
                <c:pt idx="35">
                  <c:v>512.0</c:v>
                </c:pt>
                <c:pt idx="36">
                  <c:v>528.0</c:v>
                </c:pt>
                <c:pt idx="37">
                  <c:v>544.0</c:v>
                </c:pt>
                <c:pt idx="38">
                  <c:v>560.0</c:v>
                </c:pt>
                <c:pt idx="39">
                  <c:v>576.0</c:v>
                </c:pt>
                <c:pt idx="40">
                  <c:v>592.0</c:v>
                </c:pt>
                <c:pt idx="41">
                  <c:v>608.0</c:v>
                </c:pt>
                <c:pt idx="42">
                  <c:v>624.0</c:v>
                </c:pt>
                <c:pt idx="43">
                  <c:v>640.0</c:v>
                </c:pt>
                <c:pt idx="44">
                  <c:v>656.0</c:v>
                </c:pt>
                <c:pt idx="45">
                  <c:v>672.0</c:v>
                </c:pt>
                <c:pt idx="46">
                  <c:v>688.0</c:v>
                </c:pt>
                <c:pt idx="47">
                  <c:v>704.0</c:v>
                </c:pt>
                <c:pt idx="48">
                  <c:v>720.0</c:v>
                </c:pt>
                <c:pt idx="49">
                  <c:v>736.0</c:v>
                </c:pt>
                <c:pt idx="50">
                  <c:v>752.0</c:v>
                </c:pt>
                <c:pt idx="51">
                  <c:v>768.0</c:v>
                </c:pt>
                <c:pt idx="52">
                  <c:v>784.0</c:v>
                </c:pt>
                <c:pt idx="53">
                  <c:v>800.0</c:v>
                </c:pt>
                <c:pt idx="54">
                  <c:v>816.0</c:v>
                </c:pt>
                <c:pt idx="55">
                  <c:v>832.0</c:v>
                </c:pt>
                <c:pt idx="56">
                  <c:v>848.0</c:v>
                </c:pt>
                <c:pt idx="57">
                  <c:v>864.0</c:v>
                </c:pt>
                <c:pt idx="58">
                  <c:v>880.0</c:v>
                </c:pt>
                <c:pt idx="59">
                  <c:v>896.0</c:v>
                </c:pt>
                <c:pt idx="60">
                  <c:v>912.0</c:v>
                </c:pt>
                <c:pt idx="61">
                  <c:v>928.0</c:v>
                </c:pt>
                <c:pt idx="62">
                  <c:v>944.0</c:v>
                </c:pt>
                <c:pt idx="63">
                  <c:v>960.0</c:v>
                </c:pt>
                <c:pt idx="64">
                  <c:v>976.0</c:v>
                </c:pt>
                <c:pt idx="65">
                  <c:v>992.0</c:v>
                </c:pt>
                <c:pt idx="66">
                  <c:v>1008.0</c:v>
                </c:pt>
                <c:pt idx="67">
                  <c:v>1024.0</c:v>
                </c:pt>
              </c:numCache>
            </c:numRef>
          </c:xVal>
          <c:yVal>
            <c:numRef>
              <c:f>COSTIMIZER!$Q$18:$Q$85</c:f>
              <c:numCache>
                <c:formatCode>_-"$"* #,##0.00_-;\-"$"* #,##0.00_-;_-"$"* "-"??_-;_-@_-</c:formatCode>
                <c:ptCount val="68"/>
                <c:pt idx="0">
                  <c:v>575.0</c:v>
                </c:pt>
                <c:pt idx="1">
                  <c:v>541.733102366711</c:v>
                </c:pt>
                <c:pt idx="2">
                  <c:v>510.6835018733805</c:v>
                </c:pt>
                <c:pt idx="3">
                  <c:v>481.8960000952027</c:v>
                </c:pt>
                <c:pt idx="4">
                  <c:v>456.108001507412</c:v>
                </c:pt>
                <c:pt idx="5">
                  <c:v>433.3531885679184</c:v>
                </c:pt>
                <c:pt idx="6">
                  <c:v>421.8000540755837</c:v>
                </c:pt>
                <c:pt idx="7">
                  <c:v>414.5940251578608</c:v>
                </c:pt>
                <c:pt idx="8">
                  <c:v>413.5014063170722</c:v>
                </c:pt>
                <c:pt idx="9">
                  <c:v>413.7082237806451</c:v>
                </c:pt>
                <c:pt idx="10">
                  <c:v>416.020229655044</c:v>
                </c:pt>
                <c:pt idx="11">
                  <c:v>411.5716183071134</c:v>
                </c:pt>
                <c:pt idx="12">
                  <c:v>414.9769678839623</c:v>
                </c:pt>
                <c:pt idx="13">
                  <c:v>421.1134100931949</c:v>
                </c:pt>
                <c:pt idx="14">
                  <c:v>420.3037287002439</c:v>
                </c:pt>
                <c:pt idx="15">
                  <c:v>426.88059133933</c:v>
                </c:pt>
                <c:pt idx="16">
                  <c:v>428.8791279170335</c:v>
                </c:pt>
                <c:pt idx="17">
                  <c:v>426.3575538921261</c:v>
                </c:pt>
                <c:pt idx="18">
                  <c:v>436.8407576287544</c:v>
                </c:pt>
                <c:pt idx="19">
                  <c:v>445.040134655089</c:v>
                </c:pt>
                <c:pt idx="20">
                  <c:v>450.9811145758666</c:v>
                </c:pt>
                <c:pt idx="21">
                  <c:v>454.686567579091</c:v>
                </c:pt>
                <c:pt idx="22">
                  <c:v>456.1772096048686</c:v>
                </c:pt>
                <c:pt idx="23">
                  <c:v>455.4719240073466</c:v>
                </c:pt>
                <c:pt idx="24">
                  <c:v>476.408442528468</c:v>
                </c:pt>
                <c:pt idx="25">
                  <c:v>472.4048591341526</c:v>
                </c:pt>
                <c:pt idx="26">
                  <c:v>492.1524809903503</c:v>
                </c:pt>
                <c:pt idx="27">
                  <c:v>484.8955496370676</c:v>
                </c:pt>
                <c:pt idx="28">
                  <c:v>503.4817955902024</c:v>
                </c:pt>
                <c:pt idx="29">
                  <c:v>493.0104593562153</c:v>
                </c:pt>
                <c:pt idx="30">
                  <c:v>510.4588048994658</c:v>
                </c:pt>
                <c:pt idx="31">
                  <c:v>527.8577177798245</c:v>
                </c:pt>
                <c:pt idx="32">
                  <c:v>513.1380116420501</c:v>
                </c:pt>
                <c:pt idx="33">
                  <c:v>529.4257531868793</c:v>
                </c:pt>
                <c:pt idx="34">
                  <c:v>545.6720632923881</c:v>
                </c:pt>
                <c:pt idx="35">
                  <c:v>561.8784102548655</c:v>
                </c:pt>
                <c:pt idx="36">
                  <c:v>541.9182807341051</c:v>
                </c:pt>
                <c:pt idx="37">
                  <c:v>557.040577217622</c:v>
                </c:pt>
                <c:pt idx="38">
                  <c:v>572.1290292648876</c:v>
                </c:pt>
                <c:pt idx="39">
                  <c:v>587.184699333087</c:v>
                </c:pt>
                <c:pt idx="40">
                  <c:v>602.20858796459</c:v>
                </c:pt>
                <c:pt idx="41">
                  <c:v>617.2016389699703</c:v>
                </c:pt>
                <c:pt idx="42">
                  <c:v>632.1647440522053</c:v>
                </c:pt>
                <c:pt idx="43">
                  <c:v>603.958830482093</c:v>
                </c:pt>
                <c:pt idx="44">
                  <c:v>617.8708173192951</c:v>
                </c:pt>
                <c:pt idx="45">
                  <c:v>631.7570962903444</c:v>
                </c:pt>
                <c:pt idx="46">
                  <c:v>645.6183400241022</c:v>
                </c:pt>
                <c:pt idx="47">
                  <c:v>659.4551883293537</c:v>
                </c:pt>
                <c:pt idx="48">
                  <c:v>673.2682505053044</c:v>
                </c:pt>
                <c:pt idx="49">
                  <c:v>687.0581074417171</c:v>
                </c:pt>
                <c:pt idx="50">
                  <c:v>700.8253135319881</c:v>
                </c:pt>
                <c:pt idx="51">
                  <c:v>714.5703984194556</c:v>
                </c:pt>
                <c:pt idx="52">
                  <c:v>728.293868594636</c:v>
                </c:pt>
                <c:pt idx="53">
                  <c:v>741.9962088589161</c:v>
                </c:pt>
                <c:pt idx="54">
                  <c:v>755.67788366829</c:v>
                </c:pt>
                <c:pt idx="55">
                  <c:v>714.3865284856387</c:v>
                </c:pt>
                <c:pt idx="56">
                  <c:v>727.0537860269306</c:v>
                </c:pt>
                <c:pt idx="57">
                  <c:v>739.7030457378168</c:v>
                </c:pt>
                <c:pt idx="58">
                  <c:v>752.334673943748</c:v>
                </c:pt>
                <c:pt idx="59">
                  <c:v>764.9490229935974</c:v>
                </c:pt>
                <c:pt idx="60">
                  <c:v>777.54643203284</c:v>
                </c:pt>
                <c:pt idx="61">
                  <c:v>790.1272277211501</c:v>
                </c:pt>
                <c:pt idx="62">
                  <c:v>802.6917248993014</c:v>
                </c:pt>
                <c:pt idx="63">
                  <c:v>815.2402272097546</c:v>
                </c:pt>
                <c:pt idx="64">
                  <c:v>827.7730276748607</c:v>
                </c:pt>
                <c:pt idx="65">
                  <c:v>840.2904092362277</c:v>
                </c:pt>
                <c:pt idx="66">
                  <c:v>852.7926452584374</c:v>
                </c:pt>
                <c:pt idx="67">
                  <c:v>865.28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0072088"/>
        <c:axId val="-2050336008"/>
      </c:scatterChart>
      <c:valAx>
        <c:axId val="-2050072088"/>
        <c:scaling>
          <c:logBase val="2.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Cores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050336008"/>
        <c:crosses val="autoZero"/>
        <c:crossBetween val="midCat"/>
      </c:valAx>
      <c:valAx>
        <c:axId val="-2050336008"/>
        <c:scaling>
          <c:orientation val="minMax"/>
          <c:max val="1000.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Cost</a:t>
                </a:r>
              </a:p>
            </c:rich>
          </c:tx>
          <c:layout/>
          <c:overlay val="0"/>
        </c:title>
        <c:numFmt formatCode="_-&quot;$&quot;* #,##0_-;\-&quot;$&quot;* #,##0_-;_-&quot;$&quot;* &quot;-&quot;_-;_-@_-" sourceLinked="0"/>
        <c:majorTickMark val="out"/>
        <c:minorTickMark val="none"/>
        <c:tickLblPos val="nextTo"/>
        <c:crossAx val="-205007208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63500</xdr:colOff>
      <xdr:row>3</xdr:row>
      <xdr:rowOff>12700</xdr:rowOff>
    </xdr:from>
    <xdr:to>
      <xdr:col>16</xdr:col>
      <xdr:colOff>749300</xdr:colOff>
      <xdr:row>14</xdr:row>
      <xdr:rowOff>139700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6"/>
  <sheetViews>
    <sheetView tabSelected="1" workbookViewId="0">
      <selection activeCell="Q24" sqref="Q24"/>
    </sheetView>
  </sheetViews>
  <sheetFormatPr baseColWidth="10" defaultRowHeight="15" x14ac:dyDescent="0"/>
  <cols>
    <col min="2" max="4" width="8.83203125" customWidth="1"/>
    <col min="5" max="6" width="9.1640625" customWidth="1"/>
    <col min="7" max="7" width="1.83203125" customWidth="1"/>
    <col min="8" max="10" width="9.1640625" customWidth="1"/>
    <col min="11" max="11" width="11.1640625" style="1" customWidth="1"/>
    <col min="12" max="17" width="11.1640625" customWidth="1"/>
  </cols>
  <sheetData>
    <row r="1" spans="1:17">
      <c r="A1" s="4"/>
      <c r="B1" s="4"/>
      <c r="C1" s="4"/>
      <c r="D1" s="4"/>
      <c r="E1" s="4"/>
      <c r="F1" s="4"/>
      <c r="G1" s="4"/>
      <c r="H1" s="4"/>
      <c r="I1" s="4"/>
      <c r="J1" s="4"/>
      <c r="K1" s="5"/>
      <c r="L1" s="4"/>
      <c r="M1" s="4"/>
      <c r="N1" s="4"/>
      <c r="O1" s="4"/>
      <c r="P1" s="4"/>
      <c r="Q1" s="4"/>
    </row>
    <row r="2" spans="1:17" ht="41" customHeight="1">
      <c r="A2" s="4"/>
      <c r="B2" s="55" t="s">
        <v>30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17" ht="16" thickBot="1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4"/>
      <c r="M3" s="4"/>
      <c r="N3" s="4"/>
      <c r="O3" s="4"/>
      <c r="P3" s="4"/>
      <c r="Q3" s="4"/>
    </row>
    <row r="4" spans="1:17">
      <c r="A4" s="4"/>
      <c r="B4" s="4"/>
      <c r="C4" s="22"/>
      <c r="D4" s="23"/>
      <c r="E4" s="23"/>
      <c r="F4" s="43"/>
      <c r="G4" s="4"/>
      <c r="H4" s="22"/>
      <c r="I4" s="23"/>
      <c r="J4" s="24" t="s">
        <v>25</v>
      </c>
      <c r="K4" s="25" t="s">
        <v>27</v>
      </c>
      <c r="L4" s="4"/>
      <c r="M4" s="4"/>
      <c r="N4" s="4"/>
      <c r="O4" s="4"/>
      <c r="P4" s="4"/>
      <c r="Q4" s="4"/>
    </row>
    <row r="5" spans="1:17">
      <c r="A5" s="4"/>
      <c r="C5" s="52" t="s">
        <v>28</v>
      </c>
      <c r="D5" s="53"/>
      <c r="E5" s="54" t="s">
        <v>29</v>
      </c>
      <c r="F5" s="51"/>
      <c r="G5" s="4"/>
      <c r="H5" s="26" t="s">
        <v>23</v>
      </c>
      <c r="I5" s="40" t="s">
        <v>9</v>
      </c>
      <c r="J5" s="38">
        <f>MIN(O18:O85)</f>
        <v>136</v>
      </c>
      <c r="K5" s="39" t="str">
        <f ca="1">OFFSET(B17,MATCH(J5,O18:O85,0),0) &amp; " Cores"</f>
        <v>320 Cores</v>
      </c>
      <c r="L5" s="4"/>
      <c r="M5" s="4"/>
      <c r="N5" s="4"/>
      <c r="O5" s="4"/>
      <c r="P5" s="4"/>
      <c r="Q5" s="4"/>
    </row>
    <row r="6" spans="1:17">
      <c r="A6" s="4"/>
      <c r="B6" s="4"/>
      <c r="C6" s="45" t="s">
        <v>1</v>
      </c>
      <c r="D6" s="46"/>
      <c r="E6" s="47">
        <v>5.0000000000000002E-5</v>
      </c>
      <c r="F6" s="44"/>
      <c r="G6" s="4"/>
      <c r="H6" s="27"/>
      <c r="I6" s="35" t="s">
        <v>10</v>
      </c>
      <c r="J6" s="30">
        <v>20</v>
      </c>
      <c r="K6" s="31"/>
      <c r="L6" s="4"/>
      <c r="M6" s="4"/>
      <c r="N6" s="4"/>
      <c r="O6" s="4"/>
      <c r="P6" s="4"/>
      <c r="Q6" s="4"/>
    </row>
    <row r="7" spans="1:17">
      <c r="A7" s="4"/>
      <c r="B7" s="4"/>
      <c r="C7" s="45" t="s">
        <v>2</v>
      </c>
      <c r="D7" s="46"/>
      <c r="E7" s="47">
        <v>0.5</v>
      </c>
      <c r="F7" s="44"/>
      <c r="G7" s="4"/>
      <c r="H7" s="27"/>
      <c r="I7" s="35"/>
      <c r="J7" s="35"/>
      <c r="K7" s="37"/>
      <c r="L7" s="4"/>
      <c r="M7" s="4"/>
      <c r="N7" s="4"/>
      <c r="O7" s="4"/>
      <c r="P7" s="4"/>
      <c r="Q7" s="4"/>
    </row>
    <row r="8" spans="1:17">
      <c r="A8" s="4"/>
      <c r="B8" s="4"/>
      <c r="C8" s="45" t="s">
        <v>21</v>
      </c>
      <c r="D8" s="46"/>
      <c r="E8" s="47">
        <v>500</v>
      </c>
      <c r="F8" s="44" t="s">
        <v>7</v>
      </c>
      <c r="G8" s="4"/>
      <c r="H8" s="27"/>
      <c r="I8" s="40" t="s">
        <v>11</v>
      </c>
      <c r="J8" s="38">
        <f>MIN(P18:P85)</f>
        <v>108.16</v>
      </c>
      <c r="K8" s="39" t="str">
        <f ca="1">OFFSET(B17,MATCH(J8,P18:P85,0),0) &amp; " Cores"</f>
        <v>224 Cores</v>
      </c>
      <c r="L8" s="4"/>
      <c r="M8" s="4"/>
      <c r="N8" s="4"/>
      <c r="O8" s="4"/>
      <c r="P8" s="4"/>
      <c r="Q8" s="4"/>
    </row>
    <row r="9" spans="1:17" ht="16" thickBot="1">
      <c r="A9" s="4"/>
      <c r="B9" s="4"/>
      <c r="C9" s="48" t="s">
        <v>20</v>
      </c>
      <c r="D9" s="49"/>
      <c r="E9" s="21">
        <v>0.15</v>
      </c>
      <c r="F9" s="50" t="s">
        <v>6</v>
      </c>
      <c r="G9" s="4"/>
      <c r="H9" s="27"/>
      <c r="I9" s="35" t="s">
        <v>13</v>
      </c>
      <c r="J9" s="30">
        <v>8</v>
      </c>
      <c r="K9" s="31"/>
      <c r="L9" s="4"/>
      <c r="M9" s="4"/>
      <c r="N9" s="4"/>
      <c r="O9" s="4"/>
      <c r="P9" s="4"/>
      <c r="Q9" s="4"/>
    </row>
    <row r="10" spans="1:17">
      <c r="A10" s="4"/>
      <c r="B10" s="4"/>
      <c r="C10" s="4"/>
      <c r="D10" s="4"/>
      <c r="E10" s="4"/>
      <c r="F10" s="4"/>
      <c r="G10" s="4"/>
      <c r="H10" s="27"/>
      <c r="I10" s="35" t="s">
        <v>14</v>
      </c>
      <c r="J10" s="29">
        <v>1</v>
      </c>
      <c r="K10" s="32"/>
      <c r="L10" s="4"/>
      <c r="M10" s="4"/>
      <c r="N10" s="4"/>
      <c r="O10" s="4"/>
      <c r="P10" s="4"/>
      <c r="Q10" s="4"/>
    </row>
    <row r="11" spans="1:17">
      <c r="A11" s="4"/>
      <c r="B11" s="4"/>
      <c r="C11" s="2" t="s">
        <v>24</v>
      </c>
      <c r="D11" s="2"/>
      <c r="E11" s="2"/>
      <c r="F11" s="2"/>
      <c r="G11" s="8"/>
      <c r="H11" s="27"/>
      <c r="I11" s="35"/>
      <c r="J11" s="35"/>
      <c r="K11" s="37"/>
      <c r="L11" s="4"/>
      <c r="M11" s="4"/>
      <c r="N11" s="4"/>
      <c r="O11" s="4"/>
      <c r="P11" s="4"/>
      <c r="Q11" s="4"/>
    </row>
    <row r="12" spans="1:17">
      <c r="A12" s="4"/>
      <c r="B12" s="4"/>
      <c r="C12" s="2"/>
      <c r="D12" s="2"/>
      <c r="E12" s="2"/>
      <c r="F12" s="2"/>
      <c r="G12" s="8"/>
      <c r="H12" s="27"/>
      <c r="I12" s="40" t="s">
        <v>12</v>
      </c>
      <c r="J12" s="38">
        <f>MIN(Q18:Q85)</f>
        <v>411.5716183071134</v>
      </c>
      <c r="K12" s="39" t="str">
        <f ca="1">OFFSET(B17,MATCH(J12,Q18:Q85,0),0) &amp; " Cores"</f>
        <v>128 Cores</v>
      </c>
      <c r="L12" s="4"/>
      <c r="M12" s="4"/>
      <c r="N12" s="4"/>
      <c r="O12" s="4"/>
      <c r="P12" s="4"/>
      <c r="Q12" s="4"/>
    </row>
    <row r="13" spans="1:17">
      <c r="A13" s="4"/>
      <c r="B13" s="4"/>
      <c r="C13" s="2"/>
      <c r="D13" s="2"/>
      <c r="E13" s="2"/>
      <c r="F13" s="2"/>
      <c r="G13" s="8"/>
      <c r="H13" s="27"/>
      <c r="I13" s="35" t="s">
        <v>14</v>
      </c>
      <c r="J13" s="30">
        <v>1</v>
      </c>
      <c r="K13" s="31"/>
      <c r="L13" s="4"/>
      <c r="M13" s="4"/>
      <c r="N13" s="4"/>
      <c r="O13" s="4"/>
      <c r="P13" s="4"/>
      <c r="Q13" s="4"/>
    </row>
    <row r="14" spans="1:17" ht="16" thickBot="1">
      <c r="A14" s="4"/>
      <c r="B14" s="4"/>
      <c r="C14" s="2"/>
      <c r="D14" s="2"/>
      <c r="E14" s="2"/>
      <c r="F14" s="2"/>
      <c r="G14" s="8"/>
      <c r="H14" s="28"/>
      <c r="I14" s="36" t="s">
        <v>15</v>
      </c>
      <c r="J14" s="33">
        <v>0.9</v>
      </c>
      <c r="K14" s="34"/>
      <c r="L14" s="4"/>
      <c r="M14" s="4"/>
      <c r="N14" s="4"/>
      <c r="O14" s="4"/>
      <c r="P14" s="4"/>
      <c r="Q14" s="4"/>
    </row>
    <row r="15" spans="1:17">
      <c r="A15" s="4"/>
      <c r="B15" s="4"/>
      <c r="C15" s="8"/>
      <c r="D15" s="8"/>
      <c r="E15" s="8"/>
      <c r="F15" s="8"/>
      <c r="G15" s="8"/>
      <c r="H15" s="9"/>
      <c r="I15" s="4"/>
      <c r="J15" s="3"/>
      <c r="K15" s="5"/>
      <c r="L15" s="4"/>
      <c r="M15" s="4"/>
      <c r="N15" s="4"/>
      <c r="O15" s="4"/>
      <c r="P15" s="4"/>
      <c r="Q15" s="4"/>
    </row>
    <row r="16" spans="1:17">
      <c r="A16" s="4"/>
      <c r="B16" s="7"/>
      <c r="C16" s="7"/>
      <c r="D16" s="7"/>
      <c r="E16" s="7"/>
      <c r="F16" s="7"/>
      <c r="G16" s="7"/>
      <c r="H16" s="7"/>
      <c r="I16" s="7"/>
      <c r="J16" s="7"/>
      <c r="K16" s="10"/>
      <c r="L16" s="6" t="s">
        <v>8</v>
      </c>
      <c r="M16" s="6"/>
      <c r="N16" s="6"/>
      <c r="O16" s="6" t="s">
        <v>16</v>
      </c>
      <c r="P16" s="6"/>
      <c r="Q16" s="6"/>
    </row>
    <row r="17" spans="1:17">
      <c r="A17" s="4"/>
      <c r="B17" s="11" t="s">
        <v>26</v>
      </c>
      <c r="C17" s="11" t="s">
        <v>19</v>
      </c>
      <c r="D17" s="11" t="s">
        <v>0</v>
      </c>
      <c r="E17" s="11" t="s">
        <v>17</v>
      </c>
      <c r="F17" s="41" t="s">
        <v>18</v>
      </c>
      <c r="G17" s="41"/>
      <c r="H17" s="11" t="s">
        <v>22</v>
      </c>
      <c r="I17" s="11" t="s">
        <v>3</v>
      </c>
      <c r="J17" s="11" t="s">
        <v>4</v>
      </c>
      <c r="K17" s="12" t="s">
        <v>5</v>
      </c>
      <c r="L17" s="11" t="s">
        <v>9</v>
      </c>
      <c r="M17" s="11" t="s">
        <v>11</v>
      </c>
      <c r="N17" s="11" t="s">
        <v>12</v>
      </c>
      <c r="O17" s="11" t="s">
        <v>9</v>
      </c>
      <c r="P17" s="11" t="s">
        <v>11</v>
      </c>
      <c r="Q17" s="11" t="s">
        <v>12</v>
      </c>
    </row>
    <row r="18" spans="1:17">
      <c r="A18" s="4"/>
      <c r="B18" s="13">
        <v>1</v>
      </c>
      <c r="C18" s="14">
        <v>1</v>
      </c>
      <c r="D18" s="15">
        <f>$E$6*(B18^$E$7-1)</f>
        <v>0</v>
      </c>
      <c r="E18" s="16">
        <f>CEILING(H18, 1)</f>
        <v>500</v>
      </c>
      <c r="F18" s="42">
        <f>CEILING(H18 * 10, 1) / 10</f>
        <v>500</v>
      </c>
      <c r="G18" s="42"/>
      <c r="H18" s="17">
        <f>(C18+D18) * $E$8</f>
        <v>500</v>
      </c>
      <c r="I18" s="18">
        <f>$H$18/H18</f>
        <v>1</v>
      </c>
      <c r="J18" s="17">
        <f>I18/B18</f>
        <v>1</v>
      </c>
      <c r="K18" s="19">
        <f>$E$9 * F18 * B18</f>
        <v>75</v>
      </c>
      <c r="L18" s="20">
        <f>$J$6*F18</f>
        <v>10000</v>
      </c>
      <c r="M18" s="20">
        <f>F18*MIN($J$9,$J$10*B18)</f>
        <v>500</v>
      </c>
      <c r="N18" s="20">
        <f>F18*$J$13*B18^$J$14</f>
        <v>500</v>
      </c>
      <c r="O18" s="20">
        <f>$K18+L18</f>
        <v>10075</v>
      </c>
      <c r="P18" s="20">
        <f>$K18+M18</f>
        <v>575</v>
      </c>
      <c r="Q18" s="20">
        <f>$K18+N18</f>
        <v>575</v>
      </c>
    </row>
    <row r="19" spans="1:17">
      <c r="A19" s="4"/>
      <c r="B19" s="13">
        <f>B18*2</f>
        <v>2</v>
      </c>
      <c r="C19" s="14">
        <f>$C$18/B19</f>
        <v>0.5</v>
      </c>
      <c r="D19" s="15">
        <f>$E$6*(B19^$E$7-1)</f>
        <v>2.0710678118654758E-5</v>
      </c>
      <c r="E19" s="16">
        <f t="shared" ref="E19:E82" si="0">CEILING(H19, 1)</f>
        <v>251</v>
      </c>
      <c r="F19" s="42">
        <f t="shared" ref="F19:F82" si="1">CEILING(H19 * 10, 1) / 10</f>
        <v>250.1</v>
      </c>
      <c r="G19" s="42"/>
      <c r="H19" s="17">
        <f>(C19+D19) * $E$8</f>
        <v>250.01035533905934</v>
      </c>
      <c r="I19" s="18">
        <f t="shared" ref="I19:I82" si="2">$H$18/H19</f>
        <v>1.9999171607188406</v>
      </c>
      <c r="J19" s="17">
        <f>I19/B19</f>
        <v>0.99995858035942031</v>
      </c>
      <c r="K19" s="19">
        <f>$E$9 * F19 * B19</f>
        <v>75.03</v>
      </c>
      <c r="L19" s="20">
        <f>$J$6*F19</f>
        <v>5002</v>
      </c>
      <c r="M19" s="20">
        <f>F19*MIN($J$9,$J$10*B19)</f>
        <v>500.2</v>
      </c>
      <c r="N19" s="20">
        <f>F19*$J$13*B19^$J$14</f>
        <v>466.70310236671105</v>
      </c>
      <c r="O19" s="20">
        <f>$K19+L19</f>
        <v>5077.03</v>
      </c>
      <c r="P19" s="20">
        <f>$K19+M19</f>
        <v>575.23</v>
      </c>
      <c r="Q19" s="20">
        <f>$K19+N19</f>
        <v>541.73310236671102</v>
      </c>
    </row>
    <row r="20" spans="1:17">
      <c r="A20" s="4"/>
      <c r="B20" s="13">
        <f t="shared" ref="B20:B22" si="3">B19*2</f>
        <v>4</v>
      </c>
      <c r="C20" s="14">
        <f>$C$18/B20</f>
        <v>0.25</v>
      </c>
      <c r="D20" s="15">
        <f>$E$6*(B20^$E$7-1)</f>
        <v>5.0000000000000002E-5</v>
      </c>
      <c r="E20" s="16">
        <f t="shared" si="0"/>
        <v>126</v>
      </c>
      <c r="F20" s="42">
        <f t="shared" si="1"/>
        <v>125.1</v>
      </c>
      <c r="G20" s="42"/>
      <c r="H20" s="17">
        <f>(C20+D20) * $E$8</f>
        <v>125.02499999999999</v>
      </c>
      <c r="I20" s="18">
        <f t="shared" si="2"/>
        <v>3.9992001599680065</v>
      </c>
      <c r="J20" s="17">
        <f>I20/B20</f>
        <v>0.99980003999200162</v>
      </c>
      <c r="K20" s="19">
        <f>$E$9 * F20 * B20</f>
        <v>75.059999999999988</v>
      </c>
      <c r="L20" s="20">
        <f>$J$6*F20</f>
        <v>2502</v>
      </c>
      <c r="M20" s="20">
        <f>F20*MIN($J$9,$J$10*B20)</f>
        <v>500.4</v>
      </c>
      <c r="N20" s="20">
        <f>F20*$J$13*B20^$J$14</f>
        <v>435.62350187338052</v>
      </c>
      <c r="O20" s="20">
        <f>$K20+L20</f>
        <v>2577.06</v>
      </c>
      <c r="P20" s="20">
        <f>$K20+M20</f>
        <v>575.45999999999992</v>
      </c>
      <c r="Q20" s="20">
        <f>$K20+N20</f>
        <v>510.68350187338052</v>
      </c>
    </row>
    <row r="21" spans="1:17">
      <c r="A21" s="4"/>
      <c r="B21" s="13">
        <f t="shared" si="3"/>
        <v>8</v>
      </c>
      <c r="C21" s="14">
        <f>$C$18/B21</f>
        <v>0.125</v>
      </c>
      <c r="D21" s="15">
        <f>$E$6*(B21^$E$7-1)</f>
        <v>9.1421356237309512E-5</v>
      </c>
      <c r="E21" s="16">
        <f t="shared" si="0"/>
        <v>63</v>
      </c>
      <c r="F21" s="42">
        <f t="shared" si="1"/>
        <v>62.6</v>
      </c>
      <c r="G21" s="42"/>
      <c r="H21" s="17">
        <f>(C21+D21) * $E$8</f>
        <v>62.545710678118652</v>
      </c>
      <c r="I21" s="18">
        <f t="shared" si="2"/>
        <v>7.9941533092999588</v>
      </c>
      <c r="J21" s="17">
        <f>I21/B21</f>
        <v>0.99926916366249485</v>
      </c>
      <c r="K21" s="19">
        <f>$E$9 * F21 * B21</f>
        <v>75.12</v>
      </c>
      <c r="L21" s="20">
        <f>$J$6*F21</f>
        <v>1252</v>
      </c>
      <c r="M21" s="20">
        <f>F21*MIN($J$9,$J$10*B21)</f>
        <v>500.8</v>
      </c>
      <c r="N21" s="20">
        <f>F21*$J$13*B21^$J$14</f>
        <v>406.77600009520268</v>
      </c>
      <c r="O21" s="20">
        <f>$K21+L21</f>
        <v>1327.12</v>
      </c>
      <c r="P21" s="20">
        <f>$K21+M21</f>
        <v>575.92000000000007</v>
      </c>
      <c r="Q21" s="20">
        <f>$K21+N21</f>
        <v>481.89600009520268</v>
      </c>
    </row>
    <row r="22" spans="1:17">
      <c r="A22" s="4"/>
      <c r="B22" s="13">
        <f t="shared" si="3"/>
        <v>16</v>
      </c>
      <c r="C22" s="14">
        <f>$C$18/B22</f>
        <v>6.25E-2</v>
      </c>
      <c r="D22" s="15">
        <f>$E$6*(B22^$E$7-1)</f>
        <v>1.5000000000000001E-4</v>
      </c>
      <c r="E22" s="16">
        <f t="shared" si="0"/>
        <v>32</v>
      </c>
      <c r="F22" s="42">
        <f t="shared" si="1"/>
        <v>31.4</v>
      </c>
      <c r="G22" s="42"/>
      <c r="H22" s="17">
        <f>(C22+D22) * $E$8</f>
        <v>31.324999999999999</v>
      </c>
      <c r="I22" s="18">
        <f t="shared" si="2"/>
        <v>15.96169193934557</v>
      </c>
      <c r="J22" s="17">
        <f>I22/B22</f>
        <v>0.99760574620909814</v>
      </c>
      <c r="K22" s="19">
        <f>$E$9 * F22 * B22</f>
        <v>75.36</v>
      </c>
      <c r="L22" s="20">
        <f>$J$6*F22</f>
        <v>628</v>
      </c>
      <c r="M22" s="20">
        <f>F22*MIN($J$9,$J$10*B22)</f>
        <v>251.2</v>
      </c>
      <c r="N22" s="20">
        <f>F22*$J$13*B22^$J$14</f>
        <v>380.74800150741197</v>
      </c>
      <c r="O22" s="20">
        <f>$K22+L22</f>
        <v>703.36</v>
      </c>
      <c r="P22" s="20">
        <f>$K22+M22</f>
        <v>326.56</v>
      </c>
      <c r="Q22" s="20">
        <f>$K22+N22</f>
        <v>456.10800150741198</v>
      </c>
    </row>
    <row r="23" spans="1:17">
      <c r="A23" s="4"/>
      <c r="B23" s="13">
        <f>B22+16</f>
        <v>32</v>
      </c>
      <c r="C23" s="14">
        <f>$C$18/B23</f>
        <v>3.125E-2</v>
      </c>
      <c r="D23" s="15">
        <f>$E$6*(B23^$E$7-1)</f>
        <v>2.3284271247461905E-4</v>
      </c>
      <c r="E23" s="16">
        <f t="shared" si="0"/>
        <v>16</v>
      </c>
      <c r="F23" s="42">
        <f t="shared" si="1"/>
        <v>15.8</v>
      </c>
      <c r="G23" s="42"/>
      <c r="H23" s="17">
        <f>(C23+D23) * $E$8</f>
        <v>15.741421356237309</v>
      </c>
      <c r="I23" s="18">
        <f t="shared" si="2"/>
        <v>31.763332464376369</v>
      </c>
      <c r="J23" s="17">
        <f>I23/B23</f>
        <v>0.99260413951176152</v>
      </c>
      <c r="K23" s="19">
        <f>$E$9 * F23 * B23</f>
        <v>75.84</v>
      </c>
      <c r="L23" s="20">
        <f>$J$6*F23</f>
        <v>316</v>
      </c>
      <c r="M23" s="20">
        <f>F23*MIN($J$9,$J$10*B23)</f>
        <v>126.4</v>
      </c>
      <c r="N23" s="20">
        <f>F23*$J$13*B23^$J$14</f>
        <v>357.51318856791841</v>
      </c>
      <c r="O23" s="20">
        <f>$K23+L23</f>
        <v>391.84000000000003</v>
      </c>
      <c r="P23" s="20">
        <f>$K23+M23</f>
        <v>202.24</v>
      </c>
      <c r="Q23" s="20">
        <f>$K23+N23</f>
        <v>433.35318856791844</v>
      </c>
    </row>
    <row r="24" spans="1:17">
      <c r="A24" s="4"/>
      <c r="B24" s="13">
        <f t="shared" ref="B24:B28" si="4">B23+16</f>
        <v>48</v>
      </c>
      <c r="C24" s="14">
        <f>$C$18/B24</f>
        <v>2.0833333333333332E-2</v>
      </c>
      <c r="D24" s="15">
        <f>$E$6*(B24^$E$7-1)</f>
        <v>2.9641016151377543E-4</v>
      </c>
      <c r="E24" s="16">
        <f t="shared" si="0"/>
        <v>11</v>
      </c>
      <c r="F24" s="42">
        <f t="shared" si="1"/>
        <v>10.6</v>
      </c>
      <c r="G24" s="42"/>
      <c r="H24" s="17">
        <f>(C24+D24) * $E$8</f>
        <v>10.564871747423554</v>
      </c>
      <c r="I24" s="18">
        <f t="shared" si="2"/>
        <v>47.32665118456687</v>
      </c>
      <c r="J24" s="17">
        <f>I24/B24</f>
        <v>0.98597189967847643</v>
      </c>
      <c r="K24" s="19">
        <f>$E$9 * F24 * B24</f>
        <v>76.319999999999993</v>
      </c>
      <c r="L24" s="20">
        <f>$J$6*F24</f>
        <v>212</v>
      </c>
      <c r="M24" s="20">
        <f>F24*MIN($J$9,$J$10*B24)</f>
        <v>84.8</v>
      </c>
      <c r="N24" s="20">
        <f>F24*$J$13*B24^$J$14</f>
        <v>345.48005407558367</v>
      </c>
      <c r="O24" s="20">
        <f>$K24+L24</f>
        <v>288.32</v>
      </c>
      <c r="P24" s="20">
        <f>$K24+M24</f>
        <v>161.12</v>
      </c>
      <c r="Q24" s="20">
        <f>$K24+N24</f>
        <v>421.80005407558366</v>
      </c>
    </row>
    <row r="25" spans="1:17">
      <c r="A25" s="4"/>
      <c r="B25" s="13">
        <f t="shared" si="4"/>
        <v>64</v>
      </c>
      <c r="C25" s="14">
        <f>$C$18/B25</f>
        <v>1.5625E-2</v>
      </c>
      <c r="D25" s="15">
        <f>$E$6*(B25^$E$7-1)</f>
        <v>3.5E-4</v>
      </c>
      <c r="E25" s="16">
        <f t="shared" si="0"/>
        <v>8</v>
      </c>
      <c r="F25" s="42">
        <f t="shared" si="1"/>
        <v>8</v>
      </c>
      <c r="G25" s="42"/>
      <c r="H25" s="17">
        <f>(C25+D25) * $E$8</f>
        <v>7.9874999999999998</v>
      </c>
      <c r="I25" s="18">
        <f t="shared" si="2"/>
        <v>62.597809076682317</v>
      </c>
      <c r="J25" s="17">
        <f>I25/B25</f>
        <v>0.97809076682316121</v>
      </c>
      <c r="K25" s="19">
        <f>$E$9 * F25 * B25</f>
        <v>76.8</v>
      </c>
      <c r="L25" s="20">
        <f>$J$6*F25</f>
        <v>160</v>
      </c>
      <c r="M25" s="20">
        <f>F25*MIN($J$9,$J$10*B25)</f>
        <v>64</v>
      </c>
      <c r="N25" s="20">
        <f>F25*$J$13*B25^$J$14</f>
        <v>337.7940251578608</v>
      </c>
      <c r="O25" s="20">
        <f>$K25+L25</f>
        <v>236.8</v>
      </c>
      <c r="P25" s="20">
        <f>$K25+M25</f>
        <v>140.80000000000001</v>
      </c>
      <c r="Q25" s="20">
        <f>$K25+N25</f>
        <v>414.59402515786081</v>
      </c>
    </row>
    <row r="26" spans="1:17">
      <c r="A26" s="4"/>
      <c r="B26" s="13">
        <f t="shared" si="4"/>
        <v>80</v>
      </c>
      <c r="C26" s="14">
        <f>$C$18/B26</f>
        <v>1.2500000000000001E-2</v>
      </c>
      <c r="D26" s="15">
        <f>$E$6*(B26^$E$7-1)</f>
        <v>3.9721359549995799E-4</v>
      </c>
      <c r="E26" s="16">
        <f t="shared" si="0"/>
        <v>7</v>
      </c>
      <c r="F26" s="42">
        <f t="shared" si="1"/>
        <v>6.5</v>
      </c>
      <c r="G26" s="42"/>
      <c r="H26" s="17">
        <f>(C26+D26) * $E$8</f>
        <v>6.4486067977499797</v>
      </c>
      <c r="I26" s="18">
        <f t="shared" si="2"/>
        <v>77.536127675586897</v>
      </c>
      <c r="J26" s="17">
        <f>I26/B26</f>
        <v>0.96920159594483624</v>
      </c>
      <c r="K26" s="19">
        <f>$E$9 * F26 * B26</f>
        <v>78</v>
      </c>
      <c r="L26" s="20">
        <f>$J$6*F26</f>
        <v>130</v>
      </c>
      <c r="M26" s="20">
        <f>F26*MIN($J$9,$J$10*B26)</f>
        <v>52</v>
      </c>
      <c r="N26" s="20">
        <f>F26*$J$13*B26^$J$14</f>
        <v>335.50140631707222</v>
      </c>
      <c r="O26" s="20">
        <f>$K26+L26</f>
        <v>208</v>
      </c>
      <c r="P26" s="20">
        <f>$K26+M26</f>
        <v>130</v>
      </c>
      <c r="Q26" s="20">
        <f>$K26+N26</f>
        <v>413.50140631707222</v>
      </c>
    </row>
    <row r="27" spans="1:17">
      <c r="A27" s="4"/>
      <c r="B27" s="13">
        <f t="shared" si="4"/>
        <v>96</v>
      </c>
      <c r="C27" s="14">
        <f>$C$18/B27</f>
        <v>1.0416666666666666E-2</v>
      </c>
      <c r="D27" s="15">
        <f>$E$6*(B27^$E$7-1)</f>
        <v>4.398979485566356E-4</v>
      </c>
      <c r="E27" s="16">
        <f t="shared" si="0"/>
        <v>6</v>
      </c>
      <c r="F27" s="42">
        <f t="shared" si="1"/>
        <v>5.5</v>
      </c>
      <c r="G27" s="42"/>
      <c r="H27" s="17">
        <f>(C27+D27) * $E$8</f>
        <v>5.4282823076116511</v>
      </c>
      <c r="I27" s="18">
        <f t="shared" si="2"/>
        <v>92.110168864815591</v>
      </c>
      <c r="J27" s="17">
        <f>I27/B27</f>
        <v>0.95948092567516241</v>
      </c>
      <c r="K27" s="19">
        <f>$E$9 * F27 * B27</f>
        <v>79.199999999999989</v>
      </c>
      <c r="L27" s="20">
        <f>$J$6*F27</f>
        <v>110</v>
      </c>
      <c r="M27" s="20">
        <f>F27*MIN($J$9,$J$10*B27)</f>
        <v>44</v>
      </c>
      <c r="N27" s="20">
        <f>F27*$J$13*B27^$J$14</f>
        <v>334.50822378064515</v>
      </c>
      <c r="O27" s="20">
        <f>$K27+L27</f>
        <v>189.2</v>
      </c>
      <c r="P27" s="20">
        <f>$K27+M27</f>
        <v>123.19999999999999</v>
      </c>
      <c r="Q27" s="20">
        <f>$K27+N27</f>
        <v>413.70822378064514</v>
      </c>
    </row>
    <row r="28" spans="1:17">
      <c r="A28" s="4"/>
      <c r="B28" s="13">
        <f t="shared" si="4"/>
        <v>112</v>
      </c>
      <c r="C28" s="14">
        <f>$C$18/B28</f>
        <v>8.9285714285714281E-3</v>
      </c>
      <c r="D28" s="15">
        <f>$E$6*(B28^$E$7-1)</f>
        <v>4.7915026221291817E-4</v>
      </c>
      <c r="E28" s="16">
        <f t="shared" si="0"/>
        <v>5</v>
      </c>
      <c r="F28" s="42">
        <f t="shared" si="1"/>
        <v>4.8</v>
      </c>
      <c r="G28" s="42"/>
      <c r="H28" s="17">
        <f>(C28+D28) * $E$8</f>
        <v>4.7038608453921729</v>
      </c>
      <c r="I28" s="18">
        <f t="shared" si="2"/>
        <v>106.29566146494152</v>
      </c>
      <c r="J28" s="17">
        <f>I28/B28</f>
        <v>0.94906840593697783</v>
      </c>
      <c r="K28" s="19">
        <f>$E$9 * F28 * B28</f>
        <v>80.64</v>
      </c>
      <c r="L28" s="20">
        <f>$J$6*F28</f>
        <v>96</v>
      </c>
      <c r="M28" s="20">
        <f>F28*MIN($J$9,$J$10*B28)</f>
        <v>38.4</v>
      </c>
      <c r="N28" s="20">
        <f>F28*$J$13*B28^$J$14</f>
        <v>335.38022965504393</v>
      </c>
      <c r="O28" s="20">
        <f>$K28+L28</f>
        <v>176.64</v>
      </c>
      <c r="P28" s="20">
        <f>$K28+M28</f>
        <v>119.03999999999999</v>
      </c>
      <c r="Q28" s="20">
        <f>$K28+N28</f>
        <v>416.02022965504392</v>
      </c>
    </row>
    <row r="29" spans="1:17">
      <c r="A29" s="4"/>
      <c r="B29" s="13">
        <f t="shared" ref="B29:B35" si="5">B28+16</f>
        <v>128</v>
      </c>
      <c r="C29" s="14">
        <f t="shared" ref="C29:C85" si="6">$C$18/B29</f>
        <v>7.8125E-3</v>
      </c>
      <c r="D29" s="15">
        <f>$E$6*(B29^$E$7-1)</f>
        <v>5.1568542494923812E-4</v>
      </c>
      <c r="E29" s="16">
        <f t="shared" si="0"/>
        <v>5</v>
      </c>
      <c r="F29" s="42">
        <f t="shared" si="1"/>
        <v>4.2</v>
      </c>
      <c r="G29" s="42"/>
      <c r="H29" s="17">
        <f>(C29+D29) * $E$8</f>
        <v>4.164092712474619</v>
      </c>
      <c r="I29" s="18">
        <f t="shared" si="2"/>
        <v>120.07417570269759</v>
      </c>
      <c r="J29" s="17">
        <f t="shared" ref="J29:J35" si="7">I29/B29</f>
        <v>0.9380794976773249</v>
      </c>
      <c r="K29" s="19">
        <f>$E$9 * F29 * B29</f>
        <v>80.64</v>
      </c>
      <c r="L29" s="20">
        <f t="shared" ref="L29:L35" si="8">$J$6*F29</f>
        <v>84</v>
      </c>
      <c r="M29" s="20">
        <f t="shared" ref="M29:M35" si="9">F29*MIN($J$9,$J$10*B29)</f>
        <v>33.6</v>
      </c>
      <c r="N29" s="20">
        <f t="shared" ref="N29:N35" si="10">F29*$J$13*B29^$J$14</f>
        <v>330.93161830711341</v>
      </c>
      <c r="O29" s="20">
        <f t="shared" ref="O29:O35" si="11">$K29+L29</f>
        <v>164.64</v>
      </c>
      <c r="P29" s="20">
        <f t="shared" ref="P29:P35" si="12">$K29+M29</f>
        <v>114.24000000000001</v>
      </c>
      <c r="Q29" s="20">
        <f t="shared" ref="Q29:Q35" si="13">$K29+N29</f>
        <v>411.5716183071134</v>
      </c>
    </row>
    <row r="30" spans="1:17">
      <c r="A30" s="4"/>
      <c r="B30" s="13">
        <f t="shared" si="5"/>
        <v>144</v>
      </c>
      <c r="C30" s="14">
        <f t="shared" si="6"/>
        <v>6.9444444444444441E-3</v>
      </c>
      <c r="D30" s="15">
        <f>$E$6*(B30^$E$7-1)</f>
        <v>5.5000000000000003E-4</v>
      </c>
      <c r="E30" s="16">
        <f t="shared" si="0"/>
        <v>4</v>
      </c>
      <c r="F30" s="42">
        <f t="shared" si="1"/>
        <v>3.8</v>
      </c>
      <c r="G30" s="42"/>
      <c r="H30" s="17">
        <f>(C30+D30) * $E$8</f>
        <v>3.7472222222222222</v>
      </c>
      <c r="I30" s="18">
        <f t="shared" si="2"/>
        <v>133.43217197924389</v>
      </c>
      <c r="J30" s="17">
        <f t="shared" si="7"/>
        <v>0.92661230541141593</v>
      </c>
      <c r="K30" s="19">
        <f>$E$9 * F30 * B30</f>
        <v>82.08</v>
      </c>
      <c r="L30" s="20">
        <f t="shared" si="8"/>
        <v>76</v>
      </c>
      <c r="M30" s="20">
        <f t="shared" si="9"/>
        <v>30.4</v>
      </c>
      <c r="N30" s="20">
        <f t="shared" si="10"/>
        <v>332.8969678839623</v>
      </c>
      <c r="O30" s="20">
        <f t="shared" si="11"/>
        <v>158.07999999999998</v>
      </c>
      <c r="P30" s="20">
        <f t="shared" si="12"/>
        <v>112.47999999999999</v>
      </c>
      <c r="Q30" s="20">
        <f t="shared" si="13"/>
        <v>414.97696788396229</v>
      </c>
    </row>
    <row r="31" spans="1:17">
      <c r="A31" s="4"/>
      <c r="B31" s="13">
        <f t="shared" si="5"/>
        <v>160</v>
      </c>
      <c r="C31" s="14">
        <f t="shared" si="6"/>
        <v>6.2500000000000003E-3</v>
      </c>
      <c r="D31" s="15">
        <f>$E$6*(B31^$E$7-1)</f>
        <v>5.8245553203367596E-4</v>
      </c>
      <c r="E31" s="16">
        <f t="shared" si="0"/>
        <v>4</v>
      </c>
      <c r="F31" s="42">
        <f t="shared" si="1"/>
        <v>3.5</v>
      </c>
      <c r="G31" s="42"/>
      <c r="H31" s="17">
        <f>(C31+D31) * $E$8</f>
        <v>3.4162277660168381</v>
      </c>
      <c r="I31" s="18">
        <f t="shared" si="2"/>
        <v>146.36026466788442</v>
      </c>
      <c r="J31" s="17">
        <f t="shared" si="7"/>
        <v>0.91475165417427762</v>
      </c>
      <c r="K31" s="19">
        <f>$E$9 * F31 * B31</f>
        <v>84</v>
      </c>
      <c r="L31" s="20">
        <f t="shared" si="8"/>
        <v>70</v>
      </c>
      <c r="M31" s="20">
        <f t="shared" si="9"/>
        <v>28</v>
      </c>
      <c r="N31" s="20">
        <f t="shared" si="10"/>
        <v>337.11341009319489</v>
      </c>
      <c r="O31" s="20">
        <f t="shared" si="11"/>
        <v>154</v>
      </c>
      <c r="P31" s="20">
        <f t="shared" si="12"/>
        <v>112</v>
      </c>
      <c r="Q31" s="20">
        <f t="shared" si="13"/>
        <v>421.11341009319489</v>
      </c>
    </row>
    <row r="32" spans="1:17">
      <c r="A32" s="4"/>
      <c r="B32" s="13">
        <f t="shared" si="5"/>
        <v>176</v>
      </c>
      <c r="C32" s="14">
        <f t="shared" si="6"/>
        <v>5.681818181818182E-3</v>
      </c>
      <c r="D32" s="15">
        <f>$E$6*(B32^$E$7-1)</f>
        <v>6.1332495807107999E-4</v>
      </c>
      <c r="E32" s="16">
        <f t="shared" si="0"/>
        <v>4</v>
      </c>
      <c r="F32" s="42">
        <f t="shared" si="1"/>
        <v>3.2</v>
      </c>
      <c r="G32" s="42"/>
      <c r="H32" s="17">
        <f>(C32+D32) * $E$8</f>
        <v>3.1475715699446312</v>
      </c>
      <c r="I32" s="18">
        <f t="shared" si="2"/>
        <v>158.85262301082338</v>
      </c>
      <c r="J32" s="17">
        <f t="shared" si="7"/>
        <v>0.90257172165240551</v>
      </c>
      <c r="K32" s="19">
        <f>$E$9 * F32 * B32</f>
        <v>84.47999999999999</v>
      </c>
      <c r="L32" s="20">
        <f t="shared" si="8"/>
        <v>64</v>
      </c>
      <c r="M32" s="20">
        <f t="shared" si="9"/>
        <v>25.6</v>
      </c>
      <c r="N32" s="20">
        <f t="shared" si="10"/>
        <v>335.82372870024392</v>
      </c>
      <c r="O32" s="20">
        <f t="shared" si="11"/>
        <v>148.47999999999999</v>
      </c>
      <c r="P32" s="20">
        <f t="shared" si="12"/>
        <v>110.07999999999998</v>
      </c>
      <c r="Q32" s="20">
        <f t="shared" si="13"/>
        <v>420.30372870024394</v>
      </c>
    </row>
    <row r="33" spans="1:17">
      <c r="A33" s="4"/>
      <c r="B33" s="13">
        <f t="shared" si="5"/>
        <v>192</v>
      </c>
      <c r="C33" s="14">
        <f t="shared" si="6"/>
        <v>5.208333333333333E-3</v>
      </c>
      <c r="D33" s="15">
        <f>$E$6*(B33^$E$7-1)</f>
        <v>6.4282032302755089E-4</v>
      </c>
      <c r="E33" s="16">
        <f t="shared" si="0"/>
        <v>3</v>
      </c>
      <c r="F33" s="42">
        <f t="shared" si="1"/>
        <v>3</v>
      </c>
      <c r="G33" s="42"/>
      <c r="H33" s="17">
        <f>(C33+D33) * $E$8</f>
        <v>2.925576828180442</v>
      </c>
      <c r="I33" s="18">
        <f t="shared" si="2"/>
        <v>170.90646712257913</v>
      </c>
      <c r="J33" s="17">
        <f t="shared" si="7"/>
        <v>0.89013784959676634</v>
      </c>
      <c r="K33" s="19">
        <f>$E$9 * F33 * B33</f>
        <v>86.399999999999991</v>
      </c>
      <c r="L33" s="20">
        <f t="shared" si="8"/>
        <v>60</v>
      </c>
      <c r="M33" s="20">
        <f t="shared" si="9"/>
        <v>24</v>
      </c>
      <c r="N33" s="20">
        <f t="shared" si="10"/>
        <v>340.48059133933003</v>
      </c>
      <c r="O33" s="20">
        <f t="shared" si="11"/>
        <v>146.39999999999998</v>
      </c>
      <c r="P33" s="20">
        <f t="shared" si="12"/>
        <v>110.39999999999999</v>
      </c>
      <c r="Q33" s="20">
        <f t="shared" si="13"/>
        <v>426.88059133933001</v>
      </c>
    </row>
    <row r="34" spans="1:17">
      <c r="A34" s="4"/>
      <c r="B34" s="13">
        <f t="shared" si="5"/>
        <v>208</v>
      </c>
      <c r="C34" s="14">
        <f t="shared" si="6"/>
        <v>4.807692307692308E-3</v>
      </c>
      <c r="D34" s="15">
        <f>$E$6*(B34^$E$7-1)</f>
        <v>6.7111025509279784E-4</v>
      </c>
      <c r="E34" s="16">
        <f t="shared" si="0"/>
        <v>3</v>
      </c>
      <c r="F34" s="42">
        <f t="shared" si="1"/>
        <v>2.8</v>
      </c>
      <c r="G34" s="42"/>
      <c r="H34" s="17">
        <f>(C34+D34) * $E$8</f>
        <v>2.7394012813925528</v>
      </c>
      <c r="I34" s="18">
        <f t="shared" si="2"/>
        <v>182.52163470765007</v>
      </c>
      <c r="J34" s="17">
        <f t="shared" si="7"/>
        <v>0.87750785917139451</v>
      </c>
      <c r="K34" s="19">
        <f>$E$9 * F34 * B34</f>
        <v>87.36</v>
      </c>
      <c r="L34" s="20">
        <f t="shared" si="8"/>
        <v>56</v>
      </c>
      <c r="M34" s="20">
        <f t="shared" si="9"/>
        <v>22.4</v>
      </c>
      <c r="N34" s="20">
        <f t="shared" si="10"/>
        <v>341.51912791703353</v>
      </c>
      <c r="O34" s="20">
        <f t="shared" si="11"/>
        <v>143.36000000000001</v>
      </c>
      <c r="P34" s="20">
        <f t="shared" si="12"/>
        <v>109.75999999999999</v>
      </c>
      <c r="Q34" s="20">
        <f t="shared" si="13"/>
        <v>428.87912791703354</v>
      </c>
    </row>
    <row r="35" spans="1:17">
      <c r="A35" s="4"/>
      <c r="B35" s="13">
        <f t="shared" si="5"/>
        <v>224</v>
      </c>
      <c r="C35" s="14">
        <f t="shared" si="6"/>
        <v>4.464285714285714E-3</v>
      </c>
      <c r="D35" s="15">
        <f>$E$6*(B35^$E$7-1)</f>
        <v>6.9833147735478835E-4</v>
      </c>
      <c r="E35" s="16">
        <f t="shared" si="0"/>
        <v>3</v>
      </c>
      <c r="F35" s="42">
        <f t="shared" si="1"/>
        <v>2.6</v>
      </c>
      <c r="G35" s="42"/>
      <c r="H35" s="17">
        <f>(C35+D35) * $E$8</f>
        <v>2.5813085958202513</v>
      </c>
      <c r="I35" s="18">
        <f t="shared" si="2"/>
        <v>193.7002033811913</v>
      </c>
      <c r="J35" s="17">
        <f t="shared" si="7"/>
        <v>0.86473305080888974</v>
      </c>
      <c r="K35" s="19">
        <f>$E$9 * F35 * B35</f>
        <v>87.36</v>
      </c>
      <c r="L35" s="20">
        <f t="shared" si="8"/>
        <v>52</v>
      </c>
      <c r="M35" s="20">
        <f t="shared" si="9"/>
        <v>20.8</v>
      </c>
      <c r="N35" s="20">
        <f t="shared" si="10"/>
        <v>338.99755389212612</v>
      </c>
      <c r="O35" s="20">
        <f t="shared" si="11"/>
        <v>139.36000000000001</v>
      </c>
      <c r="P35" s="20">
        <f t="shared" si="12"/>
        <v>108.16</v>
      </c>
      <c r="Q35" s="20">
        <f t="shared" si="13"/>
        <v>426.35755389212613</v>
      </c>
    </row>
    <row r="36" spans="1:17">
      <c r="A36" s="4"/>
      <c r="B36" s="13">
        <f t="shared" ref="B36:B43" si="14">B35+16</f>
        <v>240</v>
      </c>
      <c r="C36" s="14">
        <f t="shared" si="6"/>
        <v>4.1666666666666666E-3</v>
      </c>
      <c r="D36" s="15">
        <f>$E$6*(B36^$E$7-1)</f>
        <v>7.245966692414834E-4</v>
      </c>
      <c r="E36" s="16">
        <f t="shared" si="0"/>
        <v>3</v>
      </c>
      <c r="F36" s="42">
        <f t="shared" si="1"/>
        <v>2.5</v>
      </c>
      <c r="G36" s="42"/>
      <c r="H36" s="17">
        <f>(C36+D36) * $E$8</f>
        <v>2.4456316679540753</v>
      </c>
      <c r="I36" s="18">
        <f t="shared" si="2"/>
        <v>204.44615865572328</v>
      </c>
      <c r="J36" s="17">
        <f t="shared" ref="J36:J43" si="15">I36/B36</f>
        <v>0.85185899439884705</v>
      </c>
      <c r="K36" s="19">
        <f>$E$9 * F36 * B36</f>
        <v>90</v>
      </c>
      <c r="L36" s="20">
        <f t="shared" ref="L36:L43" si="16">$J$6*F36</f>
        <v>50</v>
      </c>
      <c r="M36" s="20">
        <f t="shared" ref="M36:M43" si="17">F36*MIN($J$9,$J$10*B36)</f>
        <v>20</v>
      </c>
      <c r="N36" s="20">
        <f t="shared" ref="N36:N43" si="18">F36*$J$13*B36^$J$14</f>
        <v>346.84075762875437</v>
      </c>
      <c r="O36" s="20">
        <f t="shared" ref="O36:O43" si="19">$K36+L36</f>
        <v>140</v>
      </c>
      <c r="P36" s="20">
        <f t="shared" ref="P36:P43" si="20">$K36+M36</f>
        <v>110</v>
      </c>
      <c r="Q36" s="20">
        <f t="shared" ref="Q36:Q43" si="21">$K36+N36</f>
        <v>436.84075762875437</v>
      </c>
    </row>
    <row r="37" spans="1:17">
      <c r="A37" s="4"/>
      <c r="B37" s="13">
        <f t="shared" si="14"/>
        <v>256</v>
      </c>
      <c r="C37" s="14">
        <f t="shared" si="6"/>
        <v>3.90625E-3</v>
      </c>
      <c r="D37" s="15">
        <f>$E$6*(B37^$E$7-1)</f>
        <v>7.5000000000000002E-4</v>
      </c>
      <c r="E37" s="16">
        <f t="shared" si="0"/>
        <v>3</v>
      </c>
      <c r="F37" s="42">
        <f t="shared" si="1"/>
        <v>2.4</v>
      </c>
      <c r="G37" s="42"/>
      <c r="H37" s="17">
        <f>(C37+D37) * $E$8</f>
        <v>2.328125</v>
      </c>
      <c r="I37" s="18">
        <f t="shared" si="2"/>
        <v>214.76510067114094</v>
      </c>
      <c r="J37" s="17">
        <f t="shared" si="15"/>
        <v>0.83892617449664431</v>
      </c>
      <c r="K37" s="19">
        <f>$E$9 * F37 * B37</f>
        <v>92.16</v>
      </c>
      <c r="L37" s="20">
        <f t="shared" si="16"/>
        <v>48</v>
      </c>
      <c r="M37" s="20">
        <f t="shared" si="17"/>
        <v>19.2</v>
      </c>
      <c r="N37" s="20">
        <f t="shared" si="18"/>
        <v>352.88013465508902</v>
      </c>
      <c r="O37" s="20">
        <f t="shared" si="19"/>
        <v>140.16</v>
      </c>
      <c r="P37" s="20">
        <f t="shared" si="20"/>
        <v>111.36</v>
      </c>
      <c r="Q37" s="20">
        <f t="shared" si="21"/>
        <v>445.04013465508899</v>
      </c>
    </row>
    <row r="38" spans="1:17">
      <c r="A38" s="4"/>
      <c r="B38" s="13">
        <f t="shared" si="14"/>
        <v>272</v>
      </c>
      <c r="C38" s="14">
        <f t="shared" si="6"/>
        <v>3.6764705882352941E-3</v>
      </c>
      <c r="D38" s="15">
        <f>$E$6*(B38^$E$7-1)</f>
        <v>7.7462112512353216E-4</v>
      </c>
      <c r="E38" s="16">
        <f t="shared" si="0"/>
        <v>3</v>
      </c>
      <c r="F38" s="42">
        <f t="shared" si="1"/>
        <v>2.2999999999999998</v>
      </c>
      <c r="G38" s="42"/>
      <c r="H38" s="17">
        <f>(C38+D38) * $E$8</f>
        <v>2.2255458566794131</v>
      </c>
      <c r="I38" s="18">
        <f t="shared" si="2"/>
        <v>224.66398456782028</v>
      </c>
      <c r="J38" s="17">
        <f t="shared" si="15"/>
        <v>0.8259705314993393</v>
      </c>
      <c r="K38" s="19">
        <f>$E$9 * F38 * B38</f>
        <v>93.839999999999989</v>
      </c>
      <c r="L38" s="20">
        <f t="shared" si="16"/>
        <v>46</v>
      </c>
      <c r="M38" s="20">
        <f t="shared" si="17"/>
        <v>18.399999999999999</v>
      </c>
      <c r="N38" s="20">
        <f t="shared" si="18"/>
        <v>357.14111457586665</v>
      </c>
      <c r="O38" s="20">
        <f t="shared" si="19"/>
        <v>139.83999999999997</v>
      </c>
      <c r="P38" s="20">
        <f t="shared" si="20"/>
        <v>112.23999999999998</v>
      </c>
      <c r="Q38" s="20">
        <f t="shared" si="21"/>
        <v>450.98111457586663</v>
      </c>
    </row>
    <row r="39" spans="1:17">
      <c r="A39" s="4"/>
      <c r="B39" s="13">
        <f t="shared" si="14"/>
        <v>288</v>
      </c>
      <c r="C39" s="14">
        <f t="shared" si="6"/>
        <v>3.472222222222222E-3</v>
      </c>
      <c r="D39" s="15">
        <f>$E$6*(B39^$E$7-1)</f>
        <v>7.9852813742385697E-4</v>
      </c>
      <c r="E39" s="16">
        <f t="shared" si="0"/>
        <v>3</v>
      </c>
      <c r="F39" s="42">
        <f t="shared" si="1"/>
        <v>2.2000000000000002</v>
      </c>
      <c r="G39" s="42"/>
      <c r="H39" s="17">
        <f>(C39+D39) * $E$8</f>
        <v>2.1353751798230394</v>
      </c>
      <c r="I39" s="18">
        <f t="shared" si="2"/>
        <v>234.15089054347607</v>
      </c>
      <c r="J39" s="17">
        <f t="shared" si="15"/>
        <v>0.81302392549818081</v>
      </c>
      <c r="K39" s="19">
        <f>$E$9 * F39 * B39</f>
        <v>95.04</v>
      </c>
      <c r="L39" s="20">
        <f t="shared" si="16"/>
        <v>44</v>
      </c>
      <c r="M39" s="20">
        <f t="shared" si="17"/>
        <v>17.600000000000001</v>
      </c>
      <c r="N39" s="20">
        <f t="shared" si="18"/>
        <v>359.64656757909103</v>
      </c>
      <c r="O39" s="20">
        <f t="shared" si="19"/>
        <v>139.04000000000002</v>
      </c>
      <c r="P39" s="20">
        <f t="shared" si="20"/>
        <v>112.64000000000001</v>
      </c>
      <c r="Q39" s="20">
        <f t="shared" si="21"/>
        <v>454.68656757909105</v>
      </c>
    </row>
    <row r="40" spans="1:17">
      <c r="A40" s="4"/>
      <c r="B40" s="13">
        <f t="shared" si="14"/>
        <v>304</v>
      </c>
      <c r="C40" s="14">
        <f t="shared" si="6"/>
        <v>3.2894736842105261E-3</v>
      </c>
      <c r="D40" s="15">
        <f>$E$6*(B40^$E$7-1)</f>
        <v>8.2177978870813485E-4</v>
      </c>
      <c r="E40" s="16">
        <f t="shared" si="0"/>
        <v>3</v>
      </c>
      <c r="F40" s="42">
        <f t="shared" si="1"/>
        <v>2.1</v>
      </c>
      <c r="G40" s="42"/>
      <c r="H40" s="17">
        <f>(C40+D40) * $E$8</f>
        <v>2.0556267364593306</v>
      </c>
      <c r="I40" s="18">
        <f t="shared" si="2"/>
        <v>243.23482037464353</v>
      </c>
      <c r="J40" s="17">
        <f t="shared" si="15"/>
        <v>0.80011454070606425</v>
      </c>
      <c r="K40" s="19">
        <f>$E$9 * F40 * B40</f>
        <v>95.76</v>
      </c>
      <c r="L40" s="20">
        <f t="shared" si="16"/>
        <v>42</v>
      </c>
      <c r="M40" s="20">
        <f t="shared" si="17"/>
        <v>16.8</v>
      </c>
      <c r="N40" s="20">
        <f t="shared" si="18"/>
        <v>360.41720960486867</v>
      </c>
      <c r="O40" s="20">
        <f t="shared" si="19"/>
        <v>137.76</v>
      </c>
      <c r="P40" s="20">
        <f t="shared" si="20"/>
        <v>112.56</v>
      </c>
      <c r="Q40" s="20">
        <f t="shared" si="21"/>
        <v>456.17720960486866</v>
      </c>
    </row>
    <row r="41" spans="1:17">
      <c r="A41" s="4"/>
      <c r="B41" s="13">
        <f t="shared" si="14"/>
        <v>320</v>
      </c>
      <c r="C41" s="14">
        <f t="shared" si="6"/>
        <v>3.1250000000000002E-3</v>
      </c>
      <c r="D41" s="15">
        <f>$E$6*(B41^$E$7-1)</f>
        <v>8.4442719099991599E-4</v>
      </c>
      <c r="E41" s="16">
        <f t="shared" si="0"/>
        <v>2</v>
      </c>
      <c r="F41" s="42">
        <f t="shared" si="1"/>
        <v>2</v>
      </c>
      <c r="G41" s="42"/>
      <c r="H41" s="17">
        <f>(C41+D41) * $E$8</f>
        <v>1.9847135954999584</v>
      </c>
      <c r="I41" s="18">
        <f t="shared" si="2"/>
        <v>251.92551768359692</v>
      </c>
      <c r="J41" s="17">
        <f t="shared" si="15"/>
        <v>0.78726724276124038</v>
      </c>
      <c r="K41" s="19">
        <f>$E$9 * F41 * B41</f>
        <v>96</v>
      </c>
      <c r="L41" s="20">
        <f t="shared" si="16"/>
        <v>40</v>
      </c>
      <c r="M41" s="20">
        <f t="shared" si="17"/>
        <v>16</v>
      </c>
      <c r="N41" s="20">
        <f t="shared" si="18"/>
        <v>359.47192400734656</v>
      </c>
      <c r="O41" s="20">
        <f t="shared" si="19"/>
        <v>136</v>
      </c>
      <c r="P41" s="20">
        <f t="shared" si="20"/>
        <v>112</v>
      </c>
      <c r="Q41" s="20">
        <f t="shared" si="21"/>
        <v>455.47192400734656</v>
      </c>
    </row>
    <row r="42" spans="1:17">
      <c r="A42" s="4"/>
      <c r="B42" s="13">
        <f t="shared" si="14"/>
        <v>336</v>
      </c>
      <c r="C42" s="14">
        <f t="shared" si="6"/>
        <v>2.976190476190476E-3</v>
      </c>
      <c r="D42" s="15">
        <f>$E$6*(B42^$E$7-1)</f>
        <v>8.6651513899116796E-4</v>
      </c>
      <c r="E42" s="16">
        <f t="shared" si="0"/>
        <v>2</v>
      </c>
      <c r="F42" s="42">
        <f t="shared" si="1"/>
        <v>2</v>
      </c>
      <c r="G42" s="42"/>
      <c r="H42" s="17">
        <f>(C42+D42) * $E$8</f>
        <v>1.9213528075908219</v>
      </c>
      <c r="I42" s="18">
        <f t="shared" si="2"/>
        <v>260.2333095851086</v>
      </c>
      <c r="J42" s="17">
        <f t="shared" si="15"/>
        <v>0.77450389757472793</v>
      </c>
      <c r="K42" s="19">
        <f>$E$9 * F42 * B42</f>
        <v>100.8</v>
      </c>
      <c r="L42" s="20">
        <f t="shared" si="16"/>
        <v>40</v>
      </c>
      <c r="M42" s="20">
        <f t="shared" si="17"/>
        <v>16</v>
      </c>
      <c r="N42" s="20">
        <f t="shared" si="18"/>
        <v>375.60844252846789</v>
      </c>
      <c r="O42" s="20">
        <f t="shared" si="19"/>
        <v>140.80000000000001</v>
      </c>
      <c r="P42" s="20">
        <f t="shared" si="20"/>
        <v>116.8</v>
      </c>
      <c r="Q42" s="20">
        <f t="shared" si="21"/>
        <v>476.4084425284679</v>
      </c>
    </row>
    <row r="43" spans="1:17">
      <c r="A43" s="4"/>
      <c r="B43" s="13">
        <f t="shared" si="14"/>
        <v>352</v>
      </c>
      <c r="C43" s="14">
        <f t="shared" si="6"/>
        <v>2.840909090909091E-3</v>
      </c>
      <c r="D43" s="15">
        <f>$E$6*(B43^$E$7-1)</f>
        <v>8.8808315196468597E-4</v>
      </c>
      <c r="E43" s="16">
        <f t="shared" si="0"/>
        <v>2</v>
      </c>
      <c r="F43" s="42">
        <f t="shared" si="1"/>
        <v>1.9</v>
      </c>
      <c r="G43" s="42"/>
      <c r="H43" s="17">
        <f>(C43+D43) * $E$8</f>
        <v>1.8644961214368885</v>
      </c>
      <c r="I43" s="18">
        <f t="shared" si="2"/>
        <v>268.16896761076185</v>
      </c>
      <c r="J43" s="17">
        <f t="shared" si="15"/>
        <v>0.76184365798511888</v>
      </c>
      <c r="K43" s="19">
        <f>$E$9 * F43 * B43</f>
        <v>100.32</v>
      </c>
      <c r="L43" s="20">
        <f t="shared" si="16"/>
        <v>38</v>
      </c>
      <c r="M43" s="20">
        <f t="shared" si="17"/>
        <v>15.2</v>
      </c>
      <c r="N43" s="20">
        <f t="shared" si="18"/>
        <v>372.08485913415262</v>
      </c>
      <c r="O43" s="20">
        <f t="shared" si="19"/>
        <v>138.32</v>
      </c>
      <c r="P43" s="20">
        <f t="shared" si="20"/>
        <v>115.52</v>
      </c>
      <c r="Q43" s="20">
        <f t="shared" si="21"/>
        <v>472.40485913415262</v>
      </c>
    </row>
    <row r="44" spans="1:17">
      <c r="A44" s="4"/>
      <c r="B44" s="13">
        <f t="shared" ref="B44:B64" si="22">B43+16</f>
        <v>368</v>
      </c>
      <c r="C44" s="14">
        <f t="shared" si="6"/>
        <v>2.717391304347826E-3</v>
      </c>
      <c r="D44" s="15">
        <f>$E$6*(B44^$E$7-1)</f>
        <v>9.0916630466254388E-4</v>
      </c>
      <c r="E44" s="16">
        <f t="shared" si="0"/>
        <v>2</v>
      </c>
      <c r="F44" s="42">
        <f t="shared" si="1"/>
        <v>1.9</v>
      </c>
      <c r="G44" s="42"/>
      <c r="H44" s="17">
        <f>(C44+D44) * $E$8</f>
        <v>1.8132788045051849</v>
      </c>
      <c r="I44" s="18">
        <f t="shared" si="2"/>
        <v>275.74358601541263</v>
      </c>
      <c r="J44" s="17">
        <f t="shared" ref="J44:J64" si="23">I44/B44</f>
        <v>0.74930322286796913</v>
      </c>
      <c r="K44" s="19">
        <f>$E$9 * F44 * B44</f>
        <v>104.88</v>
      </c>
      <c r="L44" s="20">
        <f t="shared" ref="L44:L64" si="24">$J$6*F44</f>
        <v>38</v>
      </c>
      <c r="M44" s="20">
        <f t="shared" ref="M44:M64" si="25">F44*MIN($J$9,$J$10*B44)</f>
        <v>15.2</v>
      </c>
      <c r="N44" s="20">
        <f t="shared" ref="N44:N64" si="26">F44*$J$13*B44^$J$14</f>
        <v>387.27248099035035</v>
      </c>
      <c r="O44" s="20">
        <f t="shared" ref="O44:O64" si="27">$K44+L44</f>
        <v>142.88</v>
      </c>
      <c r="P44" s="20">
        <f t="shared" ref="P44:P64" si="28">$K44+M44</f>
        <v>120.08</v>
      </c>
      <c r="Q44" s="20">
        <f t="shared" ref="Q44:Q64" si="29">$K44+N44</f>
        <v>492.15248099035034</v>
      </c>
    </row>
    <row r="45" spans="1:17">
      <c r="A45" s="4"/>
      <c r="B45" s="13">
        <f t="shared" si="22"/>
        <v>384</v>
      </c>
      <c r="C45" s="14">
        <f t="shared" si="6"/>
        <v>2.6041666666666665E-3</v>
      </c>
      <c r="D45" s="15">
        <f>$E$6*(B45^$E$7-1)</f>
        <v>9.2979589711327123E-4</v>
      </c>
      <c r="E45" s="16">
        <f t="shared" si="0"/>
        <v>2</v>
      </c>
      <c r="F45" s="42">
        <f t="shared" si="1"/>
        <v>1.8</v>
      </c>
      <c r="G45" s="42"/>
      <c r="H45" s="17">
        <f>(C45+D45) * $E$8</f>
        <v>1.7669812818899688</v>
      </c>
      <c r="I45" s="18">
        <f t="shared" si="2"/>
        <v>282.96847574140594</v>
      </c>
      <c r="J45" s="17">
        <f t="shared" si="23"/>
        <v>0.73689707224324463</v>
      </c>
      <c r="K45" s="19">
        <f>$E$9 * F45 * B45</f>
        <v>103.68</v>
      </c>
      <c r="L45" s="20">
        <f t="shared" si="24"/>
        <v>36</v>
      </c>
      <c r="M45" s="20">
        <f t="shared" si="25"/>
        <v>14.4</v>
      </c>
      <c r="N45" s="20">
        <f t="shared" si="26"/>
        <v>381.21554963706757</v>
      </c>
      <c r="O45" s="20">
        <f t="shared" si="27"/>
        <v>139.68</v>
      </c>
      <c r="P45" s="20">
        <f t="shared" si="28"/>
        <v>118.08000000000001</v>
      </c>
      <c r="Q45" s="20">
        <f t="shared" si="29"/>
        <v>484.89554963706757</v>
      </c>
    </row>
    <row r="46" spans="1:17">
      <c r="A46" s="4"/>
      <c r="B46" s="13">
        <f t="shared" si="22"/>
        <v>400</v>
      </c>
      <c r="C46" s="14">
        <f t="shared" si="6"/>
        <v>2.5000000000000001E-3</v>
      </c>
      <c r="D46" s="15">
        <f>$E$6*(B46^$E$7-1)</f>
        <v>9.5E-4</v>
      </c>
      <c r="E46" s="16">
        <f t="shared" si="0"/>
        <v>2</v>
      </c>
      <c r="F46" s="42">
        <f t="shared" si="1"/>
        <v>1.8</v>
      </c>
      <c r="G46" s="42"/>
      <c r="H46" s="17">
        <f>(C46+D46) * $E$8</f>
        <v>1.7249999999999999</v>
      </c>
      <c r="I46" s="18">
        <f t="shared" si="2"/>
        <v>289.85507246376812</v>
      </c>
      <c r="J46" s="17">
        <f t="shared" si="23"/>
        <v>0.72463768115942029</v>
      </c>
      <c r="K46" s="19">
        <f>$E$9 * F46 * B46</f>
        <v>108</v>
      </c>
      <c r="L46" s="20">
        <f t="shared" si="24"/>
        <v>36</v>
      </c>
      <c r="M46" s="20">
        <f t="shared" si="25"/>
        <v>14.4</v>
      </c>
      <c r="N46" s="20">
        <f t="shared" si="26"/>
        <v>395.48179559020235</v>
      </c>
      <c r="O46" s="20">
        <f t="shared" si="27"/>
        <v>144</v>
      </c>
      <c r="P46" s="20">
        <f t="shared" si="28"/>
        <v>122.4</v>
      </c>
      <c r="Q46" s="20">
        <f t="shared" si="29"/>
        <v>503.48179559020235</v>
      </c>
    </row>
    <row r="47" spans="1:17">
      <c r="A47" s="4"/>
      <c r="B47" s="13">
        <f t="shared" si="22"/>
        <v>416</v>
      </c>
      <c r="C47" s="14">
        <f t="shared" si="6"/>
        <v>2.403846153846154E-3</v>
      </c>
      <c r="D47" s="15">
        <f>$E$6*(B47^$E$7-1)</f>
        <v>9.698039027185569E-4</v>
      </c>
      <c r="E47" s="16">
        <f t="shared" si="0"/>
        <v>2</v>
      </c>
      <c r="F47" s="42">
        <f t="shared" si="1"/>
        <v>1.7</v>
      </c>
      <c r="G47" s="42"/>
      <c r="H47" s="17">
        <f>(C47+D47) * $E$8</f>
        <v>1.6868250282823556</v>
      </c>
      <c r="I47" s="18">
        <f t="shared" si="2"/>
        <v>296.4148572713172</v>
      </c>
      <c r="J47" s="17">
        <f t="shared" si="23"/>
        <v>0.71253571459451248</v>
      </c>
      <c r="K47" s="19">
        <f>$E$9 * F47 * B47</f>
        <v>106.08</v>
      </c>
      <c r="L47" s="20">
        <f t="shared" si="24"/>
        <v>34</v>
      </c>
      <c r="M47" s="20">
        <f t="shared" si="25"/>
        <v>13.6</v>
      </c>
      <c r="N47" s="20">
        <f t="shared" si="26"/>
        <v>386.93045935621529</v>
      </c>
      <c r="O47" s="20">
        <f t="shared" si="27"/>
        <v>140.07999999999998</v>
      </c>
      <c r="P47" s="20">
        <f t="shared" si="28"/>
        <v>119.67999999999999</v>
      </c>
      <c r="Q47" s="20">
        <f t="shared" si="29"/>
        <v>493.01045935621528</v>
      </c>
    </row>
    <row r="48" spans="1:17">
      <c r="A48" s="4"/>
      <c r="B48" s="13">
        <f t="shared" si="22"/>
        <v>432</v>
      </c>
      <c r="C48" s="14">
        <f t="shared" si="6"/>
        <v>2.3148148148148147E-3</v>
      </c>
      <c r="D48" s="15">
        <f>$E$6*(B48^$E$7-1)</f>
        <v>9.8923048454132635E-4</v>
      </c>
      <c r="E48" s="16">
        <f t="shared" si="0"/>
        <v>2</v>
      </c>
      <c r="F48" s="42">
        <f t="shared" si="1"/>
        <v>1.7</v>
      </c>
      <c r="G48" s="42"/>
      <c r="H48" s="17">
        <f>(C48+D48) * $E$8</f>
        <v>1.6520226496780703</v>
      </c>
      <c r="I48" s="18">
        <f t="shared" si="2"/>
        <v>302.6592886589267</v>
      </c>
      <c r="J48" s="17">
        <f t="shared" si="23"/>
        <v>0.70060020522899702</v>
      </c>
      <c r="K48" s="19">
        <f>$E$9 * F48 * B48</f>
        <v>110.16</v>
      </c>
      <c r="L48" s="20">
        <f t="shared" si="24"/>
        <v>34</v>
      </c>
      <c r="M48" s="20">
        <f t="shared" si="25"/>
        <v>13.6</v>
      </c>
      <c r="N48" s="20">
        <f t="shared" si="26"/>
        <v>400.29880489946584</v>
      </c>
      <c r="O48" s="20">
        <f t="shared" si="27"/>
        <v>144.16</v>
      </c>
      <c r="P48" s="20">
        <f t="shared" si="28"/>
        <v>123.75999999999999</v>
      </c>
      <c r="Q48" s="20">
        <f t="shared" si="29"/>
        <v>510.4588048994658</v>
      </c>
    </row>
    <row r="49" spans="1:17">
      <c r="A49" s="4"/>
      <c r="B49" s="13">
        <f t="shared" si="22"/>
        <v>448</v>
      </c>
      <c r="C49" s="14">
        <f t="shared" si="6"/>
        <v>2.232142857142857E-3</v>
      </c>
      <c r="D49" s="15">
        <f>$E$6*(B49^$E$7-1)</f>
        <v>1.0083005244258363E-3</v>
      </c>
      <c r="E49" s="16">
        <f t="shared" si="0"/>
        <v>2</v>
      </c>
      <c r="F49" s="42">
        <f t="shared" si="1"/>
        <v>1.7</v>
      </c>
      <c r="G49" s="42"/>
      <c r="H49" s="17">
        <f>(C49+D49) * $E$8</f>
        <v>1.6202216907843467</v>
      </c>
      <c r="I49" s="18">
        <f t="shared" si="2"/>
        <v>308.59974461763363</v>
      </c>
      <c r="J49" s="17">
        <f t="shared" si="23"/>
        <v>0.68883871566436083</v>
      </c>
      <c r="K49" s="19">
        <f>$E$9 * F49 * B49</f>
        <v>114.24000000000001</v>
      </c>
      <c r="L49" s="20">
        <f t="shared" si="24"/>
        <v>34</v>
      </c>
      <c r="M49" s="20">
        <f t="shared" si="25"/>
        <v>13.6</v>
      </c>
      <c r="N49" s="20">
        <f t="shared" si="26"/>
        <v>413.61771777982455</v>
      </c>
      <c r="O49" s="20">
        <f t="shared" si="27"/>
        <v>148.24</v>
      </c>
      <c r="P49" s="20">
        <f t="shared" si="28"/>
        <v>127.84</v>
      </c>
      <c r="Q49" s="20">
        <f t="shared" si="29"/>
        <v>527.8577177798245</v>
      </c>
    </row>
    <row r="50" spans="1:17">
      <c r="A50" s="4"/>
      <c r="B50" s="13">
        <f t="shared" si="22"/>
        <v>464</v>
      </c>
      <c r="C50" s="14">
        <f t="shared" si="6"/>
        <v>2.1551724137931034E-3</v>
      </c>
      <c r="D50" s="15">
        <f>$E$6*(B50^$E$7-1)</f>
        <v>1.0270329614269008E-3</v>
      </c>
      <c r="E50" s="16">
        <f t="shared" si="0"/>
        <v>2</v>
      </c>
      <c r="F50" s="42">
        <f t="shared" si="1"/>
        <v>1.6</v>
      </c>
      <c r="G50" s="42"/>
      <c r="H50" s="17">
        <f>(C50+D50) * $E$8</f>
        <v>1.5911026876100021</v>
      </c>
      <c r="I50" s="18">
        <f t="shared" si="2"/>
        <v>314.24747371337219</v>
      </c>
      <c r="J50" s="17">
        <f t="shared" si="23"/>
        <v>0.67725748645123318</v>
      </c>
      <c r="K50" s="19">
        <f>$E$9 * F50 * B50</f>
        <v>111.36</v>
      </c>
      <c r="L50" s="20">
        <f t="shared" si="24"/>
        <v>32</v>
      </c>
      <c r="M50" s="20">
        <f t="shared" si="25"/>
        <v>12.8</v>
      </c>
      <c r="N50" s="20">
        <f t="shared" si="26"/>
        <v>401.77801164205016</v>
      </c>
      <c r="O50" s="20">
        <f t="shared" si="27"/>
        <v>143.36000000000001</v>
      </c>
      <c r="P50" s="20">
        <f t="shared" si="28"/>
        <v>124.16</v>
      </c>
      <c r="Q50" s="20">
        <f t="shared" si="29"/>
        <v>513.13801164205017</v>
      </c>
    </row>
    <row r="51" spans="1:17">
      <c r="A51" s="4"/>
      <c r="B51" s="13">
        <f t="shared" si="22"/>
        <v>480</v>
      </c>
      <c r="C51" s="14">
        <f t="shared" si="6"/>
        <v>2.0833333333333333E-3</v>
      </c>
      <c r="D51" s="15">
        <f>$E$6*(B51^$E$7-1)</f>
        <v>1.0454451150103323E-3</v>
      </c>
      <c r="E51" s="16">
        <f t="shared" si="0"/>
        <v>2</v>
      </c>
      <c r="F51" s="42">
        <f t="shared" si="1"/>
        <v>1.6</v>
      </c>
      <c r="G51" s="42"/>
      <c r="H51" s="17">
        <f>(C51+D51) * $E$8</f>
        <v>1.5643892241718329</v>
      </c>
      <c r="I51" s="18">
        <f t="shared" si="2"/>
        <v>319.61355414263573</v>
      </c>
      <c r="J51" s="17">
        <f t="shared" si="23"/>
        <v>0.66586157113049116</v>
      </c>
      <c r="K51" s="19">
        <f>$E$9 * F51 * B51</f>
        <v>115.19999999999999</v>
      </c>
      <c r="L51" s="20">
        <f t="shared" si="24"/>
        <v>32</v>
      </c>
      <c r="M51" s="20">
        <f t="shared" si="25"/>
        <v>12.8</v>
      </c>
      <c r="N51" s="20">
        <f t="shared" si="26"/>
        <v>414.22575318687933</v>
      </c>
      <c r="O51" s="20">
        <f t="shared" si="27"/>
        <v>147.19999999999999</v>
      </c>
      <c r="P51" s="20">
        <f t="shared" si="28"/>
        <v>127.99999999999999</v>
      </c>
      <c r="Q51" s="20">
        <f t="shared" si="29"/>
        <v>529.42575318687932</v>
      </c>
    </row>
    <row r="52" spans="1:17">
      <c r="A52" s="4"/>
      <c r="B52" s="13">
        <f t="shared" si="22"/>
        <v>496</v>
      </c>
      <c r="C52" s="14">
        <f t="shared" si="6"/>
        <v>2.0161290322580645E-3</v>
      </c>
      <c r="D52" s="15">
        <f>$E$6*(B52^$E$7-1)</f>
        <v>1.0635528725660044E-3</v>
      </c>
      <c r="E52" s="16">
        <f t="shared" si="0"/>
        <v>2</v>
      </c>
      <c r="F52" s="42">
        <f t="shared" si="1"/>
        <v>1.6</v>
      </c>
      <c r="G52" s="42"/>
      <c r="H52" s="17">
        <f>(C52+D52) * $E$8</f>
        <v>1.5398409524120344</v>
      </c>
      <c r="I52" s="18">
        <f t="shared" si="2"/>
        <v>324.70885984477229</v>
      </c>
      <c r="J52" s="17">
        <f t="shared" si="23"/>
        <v>0.65465495936446028</v>
      </c>
      <c r="K52" s="19">
        <f>$E$9 * F52 * B52</f>
        <v>119.03999999999999</v>
      </c>
      <c r="L52" s="20">
        <f t="shared" si="24"/>
        <v>32</v>
      </c>
      <c r="M52" s="20">
        <f t="shared" si="25"/>
        <v>12.8</v>
      </c>
      <c r="N52" s="20">
        <f t="shared" si="26"/>
        <v>426.63206329238812</v>
      </c>
      <c r="O52" s="20">
        <f t="shared" si="27"/>
        <v>151.04</v>
      </c>
      <c r="P52" s="20">
        <f t="shared" si="28"/>
        <v>131.84</v>
      </c>
      <c r="Q52" s="20">
        <f t="shared" si="29"/>
        <v>545.67206329238809</v>
      </c>
    </row>
    <row r="53" spans="1:17">
      <c r="A53" s="4"/>
      <c r="B53" s="13">
        <f t="shared" si="22"/>
        <v>512</v>
      </c>
      <c r="C53" s="14">
        <f t="shared" si="6"/>
        <v>1.953125E-3</v>
      </c>
      <c r="D53" s="15">
        <f>$E$6*(B53^$E$7-1)</f>
        <v>1.0813708498984761E-3</v>
      </c>
      <c r="E53" s="16">
        <f t="shared" si="0"/>
        <v>2</v>
      </c>
      <c r="F53" s="42">
        <f t="shared" si="1"/>
        <v>1.6</v>
      </c>
      <c r="G53" s="42"/>
      <c r="H53" s="17">
        <f>(C53+D53) * $E$8</f>
        <v>1.5172479249492381</v>
      </c>
      <c r="I53" s="18">
        <f t="shared" si="2"/>
        <v>329.5440328361156</v>
      </c>
      <c r="J53" s="17">
        <f t="shared" si="23"/>
        <v>0.64364068913303829</v>
      </c>
      <c r="K53" s="19">
        <f>$E$9 * F53 * B53</f>
        <v>122.88</v>
      </c>
      <c r="L53" s="20">
        <f t="shared" si="24"/>
        <v>32</v>
      </c>
      <c r="M53" s="20">
        <f t="shared" si="25"/>
        <v>12.8</v>
      </c>
      <c r="N53" s="20">
        <f t="shared" si="26"/>
        <v>438.99841025486558</v>
      </c>
      <c r="O53" s="20">
        <f t="shared" si="27"/>
        <v>154.88</v>
      </c>
      <c r="P53" s="20">
        <f t="shared" si="28"/>
        <v>135.68</v>
      </c>
      <c r="Q53" s="20">
        <f t="shared" si="29"/>
        <v>561.87841025486557</v>
      </c>
    </row>
    <row r="54" spans="1:17">
      <c r="A54" s="4"/>
      <c r="B54" s="13">
        <f t="shared" si="22"/>
        <v>528</v>
      </c>
      <c r="C54" s="14">
        <f t="shared" si="6"/>
        <v>1.893939393939394E-3</v>
      </c>
      <c r="D54" s="15">
        <f>$E$6*(B54^$E$7-1)</f>
        <v>1.0989125293076058E-3</v>
      </c>
      <c r="E54" s="16">
        <f t="shared" si="0"/>
        <v>2</v>
      </c>
      <c r="F54" s="42">
        <f t="shared" si="1"/>
        <v>1.5</v>
      </c>
      <c r="G54" s="42"/>
      <c r="H54" s="17">
        <f>(C54+D54) * $E$8</f>
        <v>1.4964259616235001</v>
      </c>
      <c r="I54" s="18">
        <f t="shared" si="2"/>
        <v>334.12946101091484</v>
      </c>
      <c r="J54" s="17">
        <f t="shared" si="23"/>
        <v>0.6328209488843084</v>
      </c>
      <c r="K54" s="19">
        <f>$E$9 * F54 * B54</f>
        <v>118.79999999999998</v>
      </c>
      <c r="L54" s="20">
        <f t="shared" si="24"/>
        <v>30</v>
      </c>
      <c r="M54" s="20">
        <f t="shared" si="25"/>
        <v>12</v>
      </c>
      <c r="N54" s="20">
        <f t="shared" si="26"/>
        <v>423.1182807341051</v>
      </c>
      <c r="O54" s="20">
        <f t="shared" si="27"/>
        <v>148.79999999999998</v>
      </c>
      <c r="P54" s="20">
        <f t="shared" si="28"/>
        <v>130.79999999999998</v>
      </c>
      <c r="Q54" s="20">
        <f t="shared" si="29"/>
        <v>541.91828073410511</v>
      </c>
    </row>
    <row r="55" spans="1:17">
      <c r="A55" s="4"/>
      <c r="B55" s="13">
        <f t="shared" si="22"/>
        <v>544</v>
      </c>
      <c r="C55" s="14">
        <f t="shared" si="6"/>
        <v>1.838235294117647E-3</v>
      </c>
      <c r="D55" s="15">
        <f>$E$6*(B55^$E$7-1)</f>
        <v>1.1161903789690601E-3</v>
      </c>
      <c r="E55" s="16">
        <f t="shared" si="0"/>
        <v>2</v>
      </c>
      <c r="F55" s="42">
        <f t="shared" si="1"/>
        <v>1.5</v>
      </c>
      <c r="G55" s="42"/>
      <c r="H55" s="17">
        <f>(C55+D55) * $E$8</f>
        <v>1.4772128365433537</v>
      </c>
      <c r="I55" s="18">
        <f t="shared" si="2"/>
        <v>338.47526072816243</v>
      </c>
      <c r="J55" s="17">
        <f t="shared" si="23"/>
        <v>0.62219717045618095</v>
      </c>
      <c r="K55" s="19">
        <f>$E$9 * F55 * B55</f>
        <v>122.39999999999999</v>
      </c>
      <c r="L55" s="20">
        <f t="shared" si="24"/>
        <v>30</v>
      </c>
      <c r="M55" s="20">
        <f t="shared" si="25"/>
        <v>12</v>
      </c>
      <c r="N55" s="20">
        <f t="shared" si="26"/>
        <v>434.64057721762219</v>
      </c>
      <c r="O55" s="20">
        <f t="shared" si="27"/>
        <v>152.39999999999998</v>
      </c>
      <c r="P55" s="20">
        <f t="shared" si="28"/>
        <v>134.39999999999998</v>
      </c>
      <c r="Q55" s="20">
        <f t="shared" si="29"/>
        <v>557.04057721762217</v>
      </c>
    </row>
    <row r="56" spans="1:17">
      <c r="A56" s="4"/>
      <c r="B56" s="13">
        <f t="shared" si="22"/>
        <v>560</v>
      </c>
      <c r="C56" s="14">
        <f t="shared" si="6"/>
        <v>1.7857142857142857E-3</v>
      </c>
      <c r="D56" s="15">
        <f>$E$6*(B56^$E$7-1)</f>
        <v>1.1332159566199234E-3</v>
      </c>
      <c r="E56" s="16">
        <f t="shared" si="0"/>
        <v>2</v>
      </c>
      <c r="F56" s="42">
        <f t="shared" si="1"/>
        <v>1.5</v>
      </c>
      <c r="G56" s="42"/>
      <c r="H56" s="17">
        <f>(C56+D56) * $E$8</f>
        <v>1.4594651211671046</v>
      </c>
      <c r="I56" s="18">
        <f t="shared" si="2"/>
        <v>342.59126357206821</v>
      </c>
      <c r="J56" s="17">
        <f t="shared" si="23"/>
        <v>0.61177011352155042</v>
      </c>
      <c r="K56" s="19">
        <f>$E$9 * F56 * B56</f>
        <v>125.99999999999999</v>
      </c>
      <c r="L56" s="20">
        <f t="shared" si="24"/>
        <v>30</v>
      </c>
      <c r="M56" s="20">
        <f t="shared" si="25"/>
        <v>12</v>
      </c>
      <c r="N56" s="20">
        <f t="shared" si="26"/>
        <v>446.12902926488772</v>
      </c>
      <c r="O56" s="20">
        <f t="shared" si="27"/>
        <v>156</v>
      </c>
      <c r="P56" s="20">
        <f t="shared" si="28"/>
        <v>138</v>
      </c>
      <c r="Q56" s="20">
        <f t="shared" si="29"/>
        <v>572.12902926488766</v>
      </c>
    </row>
    <row r="57" spans="1:17">
      <c r="A57" s="4"/>
      <c r="B57" s="13">
        <f t="shared" si="22"/>
        <v>576</v>
      </c>
      <c r="C57" s="14">
        <f t="shared" si="6"/>
        <v>1.736111111111111E-3</v>
      </c>
      <c r="D57" s="15">
        <f>$E$6*(B57^$E$7-1)</f>
        <v>1.15E-3</v>
      </c>
      <c r="E57" s="16">
        <f t="shared" si="0"/>
        <v>2</v>
      </c>
      <c r="F57" s="42">
        <f t="shared" si="1"/>
        <v>1.5</v>
      </c>
      <c r="G57" s="42"/>
      <c r="H57" s="17">
        <f>(C57+D57) * $E$8</f>
        <v>1.4430555555555555</v>
      </c>
      <c r="I57" s="18">
        <f t="shared" si="2"/>
        <v>346.48700673724738</v>
      </c>
      <c r="J57" s="17">
        <f t="shared" si="23"/>
        <v>0.60153994225216556</v>
      </c>
      <c r="K57" s="19">
        <f>$E$9 * F57 * B57</f>
        <v>129.6</v>
      </c>
      <c r="L57" s="20">
        <f t="shared" si="24"/>
        <v>30</v>
      </c>
      <c r="M57" s="20">
        <f t="shared" si="25"/>
        <v>12</v>
      </c>
      <c r="N57" s="20">
        <f t="shared" si="26"/>
        <v>457.58469933308709</v>
      </c>
      <c r="O57" s="20">
        <f t="shared" si="27"/>
        <v>159.6</v>
      </c>
      <c r="P57" s="20">
        <f t="shared" si="28"/>
        <v>141.6</v>
      </c>
      <c r="Q57" s="20">
        <f t="shared" si="29"/>
        <v>587.18469933308711</v>
      </c>
    </row>
    <row r="58" spans="1:17">
      <c r="A58" s="4"/>
      <c r="B58" s="13">
        <f t="shared" si="22"/>
        <v>592</v>
      </c>
      <c r="C58" s="14">
        <f t="shared" si="6"/>
        <v>1.6891891891891893E-3</v>
      </c>
      <c r="D58" s="15">
        <f>$E$6*(B58^$E$7-1)</f>
        <v>1.166552506059644E-3</v>
      </c>
      <c r="E58" s="16">
        <f t="shared" si="0"/>
        <v>2</v>
      </c>
      <c r="F58" s="42">
        <f t="shared" si="1"/>
        <v>1.5</v>
      </c>
      <c r="G58" s="42"/>
      <c r="H58" s="17">
        <f>(C58+D58) * $E$8</f>
        <v>1.4278708476244169</v>
      </c>
      <c r="I58" s="18">
        <f t="shared" si="2"/>
        <v>350.17172654786117</v>
      </c>
      <c r="J58" s="17">
        <f t="shared" si="23"/>
        <v>0.59150629484436013</v>
      </c>
      <c r="K58" s="19">
        <f>$E$9 * F58 * B58</f>
        <v>133.19999999999999</v>
      </c>
      <c r="L58" s="20">
        <f t="shared" si="24"/>
        <v>30</v>
      </c>
      <c r="M58" s="20">
        <f t="shared" si="25"/>
        <v>12</v>
      </c>
      <c r="N58" s="20">
        <f t="shared" si="26"/>
        <v>469.00858796459011</v>
      </c>
      <c r="O58" s="20">
        <f t="shared" si="27"/>
        <v>163.19999999999999</v>
      </c>
      <c r="P58" s="20">
        <f t="shared" si="28"/>
        <v>145.19999999999999</v>
      </c>
      <c r="Q58" s="20">
        <f t="shared" si="29"/>
        <v>602.20858796459015</v>
      </c>
    </row>
    <row r="59" spans="1:17">
      <c r="A59" s="4"/>
      <c r="B59" s="13">
        <f t="shared" si="22"/>
        <v>608</v>
      </c>
      <c r="C59" s="14">
        <f t="shared" si="6"/>
        <v>1.6447368421052631E-3</v>
      </c>
      <c r="D59" s="15">
        <f>$E$6*(B59^$E$7-1)</f>
        <v>1.1828828005937952E-3</v>
      </c>
      <c r="E59" s="16">
        <f t="shared" si="0"/>
        <v>2</v>
      </c>
      <c r="F59" s="42">
        <f t="shared" si="1"/>
        <v>1.5</v>
      </c>
      <c r="G59" s="42"/>
      <c r="H59" s="17">
        <f>(C59+D59) * $E$8</f>
        <v>1.4138098213495289</v>
      </c>
      <c r="I59" s="18">
        <f t="shared" si="2"/>
        <v>353.65435467320015</v>
      </c>
      <c r="J59" s="17">
        <f t="shared" si="23"/>
        <v>0.58166834650197397</v>
      </c>
      <c r="K59" s="19">
        <f>$E$9 * F59 * B59</f>
        <v>136.79999999999998</v>
      </c>
      <c r="L59" s="20">
        <f t="shared" si="24"/>
        <v>30</v>
      </c>
      <c r="M59" s="20">
        <f t="shared" si="25"/>
        <v>12</v>
      </c>
      <c r="N59" s="20">
        <f t="shared" si="26"/>
        <v>480.40163896997035</v>
      </c>
      <c r="O59" s="20">
        <f t="shared" si="27"/>
        <v>166.79999999999998</v>
      </c>
      <c r="P59" s="20">
        <f t="shared" si="28"/>
        <v>148.79999999999998</v>
      </c>
      <c r="Q59" s="20">
        <f t="shared" si="29"/>
        <v>617.2016389699703</v>
      </c>
    </row>
    <row r="60" spans="1:17">
      <c r="A60" s="4"/>
      <c r="B60" s="13">
        <f t="shared" si="22"/>
        <v>624</v>
      </c>
      <c r="C60" s="14">
        <f t="shared" si="6"/>
        <v>1.6025641025641025E-3</v>
      </c>
      <c r="D60" s="15">
        <f>$E$6*(B60^$E$7-1)</f>
        <v>1.1989995996796797E-3</v>
      </c>
      <c r="E60" s="16">
        <f t="shared" si="0"/>
        <v>2</v>
      </c>
      <c r="F60" s="42">
        <f t="shared" si="1"/>
        <v>1.5</v>
      </c>
      <c r="G60" s="42"/>
      <c r="H60" s="17">
        <f>(C60+D60) * $E$8</f>
        <v>1.400781851121891</v>
      </c>
      <c r="I60" s="18">
        <f t="shared" si="2"/>
        <v>356.94351665075351</v>
      </c>
      <c r="J60" s="17">
        <f t="shared" si="23"/>
        <v>0.57202486642748962</v>
      </c>
      <c r="K60" s="19">
        <f>$E$9 * F60 * B60</f>
        <v>140.39999999999998</v>
      </c>
      <c r="L60" s="20">
        <f t="shared" si="24"/>
        <v>30</v>
      </c>
      <c r="M60" s="20">
        <f t="shared" si="25"/>
        <v>12</v>
      </c>
      <c r="N60" s="20">
        <f t="shared" si="26"/>
        <v>491.76474405220546</v>
      </c>
      <c r="O60" s="20">
        <f t="shared" si="27"/>
        <v>170.39999999999998</v>
      </c>
      <c r="P60" s="20">
        <f t="shared" si="28"/>
        <v>152.39999999999998</v>
      </c>
      <c r="Q60" s="20">
        <f t="shared" si="29"/>
        <v>632.16474405220538</v>
      </c>
    </row>
    <row r="61" spans="1:17">
      <c r="A61" s="4"/>
      <c r="B61" s="13">
        <f t="shared" si="22"/>
        <v>640</v>
      </c>
      <c r="C61" s="14">
        <f t="shared" si="6"/>
        <v>1.5625000000000001E-3</v>
      </c>
      <c r="D61" s="15">
        <f>$E$6*(B61^$E$7-1)</f>
        <v>1.2149110640673518E-3</v>
      </c>
      <c r="E61" s="16">
        <f t="shared" si="0"/>
        <v>2</v>
      </c>
      <c r="F61" s="42">
        <f t="shared" si="1"/>
        <v>1.4</v>
      </c>
      <c r="G61" s="42"/>
      <c r="H61" s="17">
        <f>(C61+D61) * $E$8</f>
        <v>1.3887055320336759</v>
      </c>
      <c r="I61" s="18">
        <f t="shared" si="2"/>
        <v>360.04753237194933</v>
      </c>
      <c r="J61" s="17">
        <f t="shared" si="23"/>
        <v>0.56257426933117083</v>
      </c>
      <c r="K61" s="19">
        <f>$E$9 * F61 * B61</f>
        <v>134.4</v>
      </c>
      <c r="L61" s="20">
        <f t="shared" si="24"/>
        <v>28</v>
      </c>
      <c r="M61" s="20">
        <f t="shared" si="25"/>
        <v>11.2</v>
      </c>
      <c r="N61" s="20">
        <f t="shared" si="26"/>
        <v>469.55883048209301</v>
      </c>
      <c r="O61" s="20">
        <f t="shared" si="27"/>
        <v>162.4</v>
      </c>
      <c r="P61" s="20">
        <f t="shared" si="28"/>
        <v>145.6</v>
      </c>
      <c r="Q61" s="20">
        <f t="shared" si="29"/>
        <v>603.95883048209305</v>
      </c>
    </row>
    <row r="62" spans="1:17">
      <c r="A62" s="4"/>
      <c r="B62" s="13">
        <f t="shared" si="22"/>
        <v>656</v>
      </c>
      <c r="C62" s="14">
        <f t="shared" si="6"/>
        <v>1.5243902439024391E-3</v>
      </c>
      <c r="D62" s="15">
        <f>$E$6*(B62^$E$7-1)</f>
        <v>1.2306248474865697E-3</v>
      </c>
      <c r="E62" s="16">
        <f t="shared" si="0"/>
        <v>2</v>
      </c>
      <c r="F62" s="42">
        <f t="shared" si="1"/>
        <v>1.4</v>
      </c>
      <c r="G62" s="42"/>
      <c r="H62" s="17">
        <f>(C62+D62) * $E$8</f>
        <v>1.3775075456945043</v>
      </c>
      <c r="I62" s="18">
        <f t="shared" si="2"/>
        <v>362.97441822571847</v>
      </c>
      <c r="J62" s="17">
        <f t="shared" si="23"/>
        <v>0.55331466192944889</v>
      </c>
      <c r="K62" s="19">
        <f>$E$9 * F62 * B62</f>
        <v>137.76</v>
      </c>
      <c r="L62" s="20">
        <f t="shared" si="24"/>
        <v>28</v>
      </c>
      <c r="M62" s="20">
        <f t="shared" si="25"/>
        <v>11.2</v>
      </c>
      <c r="N62" s="20">
        <f t="shared" si="26"/>
        <v>480.11081731929517</v>
      </c>
      <c r="O62" s="20">
        <f t="shared" si="27"/>
        <v>165.76</v>
      </c>
      <c r="P62" s="20">
        <f t="shared" si="28"/>
        <v>148.95999999999998</v>
      </c>
      <c r="Q62" s="20">
        <f t="shared" si="29"/>
        <v>617.87081731929516</v>
      </c>
    </row>
    <row r="63" spans="1:17">
      <c r="A63" s="4"/>
      <c r="B63" s="13">
        <f t="shared" si="22"/>
        <v>672</v>
      </c>
      <c r="C63" s="14">
        <f t="shared" si="6"/>
        <v>1.488095238095238E-3</v>
      </c>
      <c r="D63" s="15">
        <f>$E$6*(B63^$E$7-1)</f>
        <v>1.2461481396815722E-3</v>
      </c>
      <c r="E63" s="16">
        <f t="shared" si="0"/>
        <v>2</v>
      </c>
      <c r="F63" s="42">
        <f t="shared" si="1"/>
        <v>1.4</v>
      </c>
      <c r="G63" s="42"/>
      <c r="H63" s="17">
        <f>(C63+D63) * $E$8</f>
        <v>1.367121688888405</v>
      </c>
      <c r="I63" s="18">
        <f t="shared" si="2"/>
        <v>365.73189063114472</v>
      </c>
      <c r="J63" s="17">
        <f t="shared" si="23"/>
        <v>0.54424388486777486</v>
      </c>
      <c r="K63" s="19">
        <f>$E$9 * F63 * B63</f>
        <v>141.12</v>
      </c>
      <c r="L63" s="20">
        <f t="shared" si="24"/>
        <v>28</v>
      </c>
      <c r="M63" s="20">
        <f t="shared" si="25"/>
        <v>11.2</v>
      </c>
      <c r="N63" s="20">
        <f t="shared" si="26"/>
        <v>490.63709629034435</v>
      </c>
      <c r="O63" s="20">
        <f t="shared" si="27"/>
        <v>169.12</v>
      </c>
      <c r="P63" s="20">
        <f t="shared" si="28"/>
        <v>152.32</v>
      </c>
      <c r="Q63" s="20">
        <f t="shared" si="29"/>
        <v>631.75709629034441</v>
      </c>
    </row>
    <row r="64" spans="1:17">
      <c r="A64" s="4"/>
      <c r="B64" s="13">
        <f t="shared" si="22"/>
        <v>688</v>
      </c>
      <c r="C64" s="14">
        <f t="shared" si="6"/>
        <v>1.4534883720930232E-3</v>
      </c>
      <c r="D64" s="15">
        <f>$E$6*(B64^$E$7-1)</f>
        <v>1.2614877048604002E-3</v>
      </c>
      <c r="E64" s="16">
        <f t="shared" si="0"/>
        <v>2</v>
      </c>
      <c r="F64" s="42">
        <f t="shared" si="1"/>
        <v>1.4</v>
      </c>
      <c r="G64" s="42"/>
      <c r="H64" s="17">
        <f>(C64+D64) * $E$8</f>
        <v>1.3574880384767118</v>
      </c>
      <c r="I64" s="18">
        <f t="shared" si="2"/>
        <v>368.32737072296322</v>
      </c>
      <c r="J64" s="17">
        <f t="shared" si="23"/>
        <v>0.5353595504694233</v>
      </c>
      <c r="K64" s="19">
        <f>$E$9 * F64 * B64</f>
        <v>144.47999999999999</v>
      </c>
      <c r="L64" s="20">
        <f t="shared" si="24"/>
        <v>28</v>
      </c>
      <c r="M64" s="20">
        <f t="shared" si="25"/>
        <v>11.2</v>
      </c>
      <c r="N64" s="20">
        <f t="shared" si="26"/>
        <v>501.13834002410232</v>
      </c>
      <c r="O64" s="20">
        <f t="shared" si="27"/>
        <v>172.48</v>
      </c>
      <c r="P64" s="20">
        <f t="shared" si="28"/>
        <v>155.67999999999998</v>
      </c>
      <c r="Q64" s="20">
        <f t="shared" si="29"/>
        <v>645.61834002410228</v>
      </c>
    </row>
    <row r="65" spans="1:17">
      <c r="A65" s="4"/>
      <c r="B65" s="13">
        <f t="shared" ref="B65:B83" si="30">B64+16</f>
        <v>704</v>
      </c>
      <c r="C65" s="14">
        <f t="shared" si="6"/>
        <v>1.4204545454545455E-3</v>
      </c>
      <c r="D65" s="15">
        <f>$E$6*(B65^$E$7-1)</f>
        <v>1.2766499161421599E-3</v>
      </c>
      <c r="E65" s="16">
        <f t="shared" si="0"/>
        <v>2</v>
      </c>
      <c r="F65" s="42">
        <f t="shared" si="1"/>
        <v>1.4</v>
      </c>
      <c r="G65" s="42"/>
      <c r="H65" s="17">
        <f>(C65+D65) * $E$8</f>
        <v>1.3485522307983526</v>
      </c>
      <c r="I65" s="18">
        <f t="shared" si="2"/>
        <v>370.76798998285471</v>
      </c>
      <c r="J65" s="17">
        <f t="shared" ref="J65:J83" si="31">I65/B65</f>
        <v>0.52665907668019141</v>
      </c>
      <c r="K65" s="19">
        <f>$E$9 * F65 * B65</f>
        <v>147.84</v>
      </c>
      <c r="L65" s="20">
        <f t="shared" ref="L65:L83" si="32">$J$6*F65</f>
        <v>28</v>
      </c>
      <c r="M65" s="20">
        <f t="shared" ref="M65:M83" si="33">F65*MIN($J$9,$J$10*B65)</f>
        <v>11.2</v>
      </c>
      <c r="N65" s="20">
        <f t="shared" ref="N65:N83" si="34">F65*$J$13*B65^$J$14</f>
        <v>511.61518832935371</v>
      </c>
      <c r="O65" s="20">
        <f t="shared" ref="O65:O83" si="35">$K65+L65</f>
        <v>175.84</v>
      </c>
      <c r="P65" s="20">
        <f t="shared" ref="P65:P83" si="36">$K65+M65</f>
        <v>159.04</v>
      </c>
      <c r="Q65" s="20">
        <f t="shared" ref="Q65:Q83" si="37">$K65+N65</f>
        <v>659.45518832935375</v>
      </c>
    </row>
    <row r="66" spans="1:17">
      <c r="A66" s="4"/>
      <c r="B66" s="13">
        <f t="shared" si="30"/>
        <v>720</v>
      </c>
      <c r="C66" s="14">
        <f t="shared" si="6"/>
        <v>1.3888888888888889E-3</v>
      </c>
      <c r="D66" s="15">
        <f>$E$6*(B66^$E$7-1)</f>
        <v>1.2916407864998738E-3</v>
      </c>
      <c r="E66" s="16">
        <f t="shared" si="0"/>
        <v>2</v>
      </c>
      <c r="F66" s="42">
        <f t="shared" si="1"/>
        <v>1.4</v>
      </c>
      <c r="G66" s="42"/>
      <c r="H66" s="17">
        <f>(C66+D66) * $E$8</f>
        <v>1.3402648376943813</v>
      </c>
      <c r="I66" s="18">
        <f t="shared" si="2"/>
        <v>373.06059663561382</v>
      </c>
      <c r="J66" s="17">
        <f t="shared" si="31"/>
        <v>0.51813971754946364</v>
      </c>
      <c r="K66" s="19">
        <f>$E$9 * F66 * B66</f>
        <v>151.19999999999999</v>
      </c>
      <c r="L66" s="20">
        <f t="shared" si="32"/>
        <v>28</v>
      </c>
      <c r="M66" s="20">
        <f t="shared" si="33"/>
        <v>11.2</v>
      </c>
      <c r="N66" s="20">
        <f t="shared" si="34"/>
        <v>522.06825050530438</v>
      </c>
      <c r="O66" s="20">
        <f t="shared" si="35"/>
        <v>179.2</v>
      </c>
      <c r="P66" s="20">
        <f t="shared" si="36"/>
        <v>162.39999999999998</v>
      </c>
      <c r="Q66" s="20">
        <f t="shared" si="37"/>
        <v>673.26825050530442</v>
      </c>
    </row>
    <row r="67" spans="1:17">
      <c r="A67" s="4"/>
      <c r="B67" s="13">
        <f t="shared" si="30"/>
        <v>736</v>
      </c>
      <c r="C67" s="14">
        <f t="shared" si="6"/>
        <v>1.358695652173913E-3</v>
      </c>
      <c r="D67" s="15">
        <f>$E$6*(B67^$E$7-1)</f>
        <v>1.3064659966250537E-3</v>
      </c>
      <c r="E67" s="16">
        <f t="shared" si="0"/>
        <v>2</v>
      </c>
      <c r="F67" s="42">
        <f t="shared" si="1"/>
        <v>1.4</v>
      </c>
      <c r="G67" s="42"/>
      <c r="H67" s="17">
        <f>(C67+D67) * $E$8</f>
        <v>1.3325808243994834</v>
      </c>
      <c r="I67" s="18">
        <f t="shared" si="2"/>
        <v>375.21176265261124</v>
      </c>
      <c r="J67" s="17">
        <f t="shared" si="31"/>
        <v>0.50979859056061305</v>
      </c>
      <c r="K67" s="19">
        <f>$E$9 * F67 * B67</f>
        <v>154.56</v>
      </c>
      <c r="L67" s="20">
        <f t="shared" si="32"/>
        <v>28</v>
      </c>
      <c r="M67" s="20">
        <f t="shared" si="33"/>
        <v>11.2</v>
      </c>
      <c r="N67" s="20">
        <f t="shared" si="34"/>
        <v>532.49810744171702</v>
      </c>
      <c r="O67" s="20">
        <f t="shared" si="35"/>
        <v>182.56</v>
      </c>
      <c r="P67" s="20">
        <f t="shared" si="36"/>
        <v>165.76</v>
      </c>
      <c r="Q67" s="20">
        <f t="shared" si="37"/>
        <v>687.05810744171708</v>
      </c>
    </row>
    <row r="68" spans="1:17">
      <c r="A68" s="4"/>
      <c r="B68" s="13">
        <f t="shared" si="30"/>
        <v>752</v>
      </c>
      <c r="C68" s="14">
        <f t="shared" si="6"/>
        <v>1.3297872340425532E-3</v>
      </c>
      <c r="D68" s="15">
        <f>$E$6*(B68^$E$7-1)</f>
        <v>1.3211309200802089E-3</v>
      </c>
      <c r="E68" s="16">
        <f t="shared" si="0"/>
        <v>2</v>
      </c>
      <c r="F68" s="42">
        <f t="shared" si="1"/>
        <v>1.4</v>
      </c>
      <c r="G68" s="42"/>
      <c r="H68" s="17">
        <f>(C68+D68) * $E$8</f>
        <v>1.325459077061381</v>
      </c>
      <c r="I68" s="18">
        <f t="shared" si="2"/>
        <v>377.22779122576065</v>
      </c>
      <c r="J68" s="17">
        <f t="shared" si="31"/>
        <v>0.501632701098086</v>
      </c>
      <c r="K68" s="19">
        <f>$E$9 * F68 * B68</f>
        <v>157.91999999999999</v>
      </c>
      <c r="L68" s="20">
        <f t="shared" si="32"/>
        <v>28</v>
      </c>
      <c r="M68" s="20">
        <f t="shared" si="33"/>
        <v>11.2</v>
      </c>
      <c r="N68" s="20">
        <f t="shared" si="34"/>
        <v>542.9053135319881</v>
      </c>
      <c r="O68" s="20">
        <f t="shared" si="35"/>
        <v>185.92</v>
      </c>
      <c r="P68" s="20">
        <f t="shared" si="36"/>
        <v>169.11999999999998</v>
      </c>
      <c r="Q68" s="20">
        <f t="shared" si="37"/>
        <v>700.82531353198806</v>
      </c>
    </row>
    <row r="69" spans="1:17">
      <c r="A69" s="4"/>
      <c r="B69" s="13">
        <f t="shared" si="30"/>
        <v>768</v>
      </c>
      <c r="C69" s="14">
        <f t="shared" si="6"/>
        <v>1.3020833333333333E-3</v>
      </c>
      <c r="D69" s="15">
        <f>$E$6*(B69^$E$7-1)</f>
        <v>1.3356406460551019E-3</v>
      </c>
      <c r="E69" s="16">
        <f t="shared" si="0"/>
        <v>2</v>
      </c>
      <c r="F69" s="42">
        <f t="shared" si="1"/>
        <v>1.4</v>
      </c>
      <c r="G69" s="42"/>
      <c r="H69" s="17">
        <f>(C69+D69) * $E$8</f>
        <v>1.3188619896942175</v>
      </c>
      <c r="I69" s="18">
        <f t="shared" si="2"/>
        <v>379.11472459368292</v>
      </c>
      <c r="J69" s="17">
        <f t="shared" si="31"/>
        <v>0.49363896431469129</v>
      </c>
      <c r="K69" s="19">
        <f>$E$9 * F69 * B69</f>
        <v>161.28</v>
      </c>
      <c r="L69" s="20">
        <f t="shared" si="32"/>
        <v>28</v>
      </c>
      <c r="M69" s="20">
        <f t="shared" si="33"/>
        <v>11.2</v>
      </c>
      <c r="N69" s="20">
        <f t="shared" si="34"/>
        <v>553.29039841945564</v>
      </c>
      <c r="O69" s="20">
        <f t="shared" si="35"/>
        <v>189.28</v>
      </c>
      <c r="P69" s="20">
        <f t="shared" si="36"/>
        <v>172.48</v>
      </c>
      <c r="Q69" s="20">
        <f t="shared" si="37"/>
        <v>714.57039841945561</v>
      </c>
    </row>
    <row r="70" spans="1:17">
      <c r="A70" s="4"/>
      <c r="B70" s="13">
        <f t="shared" si="30"/>
        <v>784</v>
      </c>
      <c r="C70" s="14">
        <f t="shared" si="6"/>
        <v>1.2755102040816326E-3</v>
      </c>
      <c r="D70" s="15">
        <f>$E$6*(B70^$E$7-1)</f>
        <v>1.3500000000000001E-3</v>
      </c>
      <c r="E70" s="16">
        <f t="shared" si="0"/>
        <v>2</v>
      </c>
      <c r="F70" s="42">
        <f t="shared" si="1"/>
        <v>1.4</v>
      </c>
      <c r="G70" s="42"/>
      <c r="H70" s="17">
        <f>(C70+D70) * $E$8</f>
        <v>1.3127551020408164</v>
      </c>
      <c r="I70" s="18">
        <f t="shared" si="2"/>
        <v>380.87835211815002</v>
      </c>
      <c r="J70" s="17">
        <f t="shared" si="31"/>
        <v>0.48581422464049745</v>
      </c>
      <c r="K70" s="19">
        <f>$E$9 * F70 * B70</f>
        <v>164.64</v>
      </c>
      <c r="L70" s="20">
        <f t="shared" si="32"/>
        <v>28</v>
      </c>
      <c r="M70" s="20">
        <f t="shared" si="33"/>
        <v>11.2</v>
      </c>
      <c r="N70" s="20">
        <f t="shared" si="34"/>
        <v>563.65386859463592</v>
      </c>
      <c r="O70" s="20">
        <f t="shared" si="35"/>
        <v>192.64</v>
      </c>
      <c r="P70" s="20">
        <f t="shared" si="36"/>
        <v>175.83999999999997</v>
      </c>
      <c r="Q70" s="20">
        <f t="shared" si="37"/>
        <v>728.29386859463591</v>
      </c>
    </row>
    <row r="71" spans="1:17">
      <c r="A71" s="4"/>
      <c r="B71" s="13">
        <f t="shared" si="30"/>
        <v>800</v>
      </c>
      <c r="C71" s="14">
        <f t="shared" si="6"/>
        <v>1.25E-3</v>
      </c>
      <c r="D71" s="15">
        <f>$E$6*(B71^$E$7-1)</f>
        <v>1.3642135623730951E-3</v>
      </c>
      <c r="E71" s="16">
        <f t="shared" si="0"/>
        <v>2</v>
      </c>
      <c r="F71" s="42">
        <f t="shared" si="1"/>
        <v>1.4</v>
      </c>
      <c r="G71" s="42"/>
      <c r="H71" s="17">
        <f>(C71+D71) * $E$8</f>
        <v>1.3071067811865476</v>
      </c>
      <c r="I71" s="18">
        <f t="shared" si="2"/>
        <v>382.52421852338404</v>
      </c>
      <c r="J71" s="17">
        <f t="shared" si="31"/>
        <v>0.47815527315423006</v>
      </c>
      <c r="K71" s="19">
        <f>$E$9 * F71 * B71</f>
        <v>168</v>
      </c>
      <c r="L71" s="20">
        <f t="shared" si="32"/>
        <v>28</v>
      </c>
      <c r="M71" s="20">
        <f t="shared" si="33"/>
        <v>11.2</v>
      </c>
      <c r="N71" s="20">
        <f t="shared" si="34"/>
        <v>573.99620885891613</v>
      </c>
      <c r="O71" s="20">
        <f t="shared" si="35"/>
        <v>196</v>
      </c>
      <c r="P71" s="20">
        <f t="shared" si="36"/>
        <v>179.2</v>
      </c>
      <c r="Q71" s="20">
        <f t="shared" si="37"/>
        <v>741.99620885891613</v>
      </c>
    </row>
    <row r="72" spans="1:17">
      <c r="A72" s="4"/>
      <c r="B72" s="13">
        <f t="shared" si="30"/>
        <v>816</v>
      </c>
      <c r="C72" s="14">
        <f t="shared" si="6"/>
        <v>1.2254901960784314E-3</v>
      </c>
      <c r="D72" s="15">
        <f>$E$6*(B72^$E$7-1)</f>
        <v>1.3782856857085701E-3</v>
      </c>
      <c r="E72" s="16">
        <f t="shared" si="0"/>
        <v>2</v>
      </c>
      <c r="F72" s="42">
        <f t="shared" si="1"/>
        <v>1.4</v>
      </c>
      <c r="G72" s="42"/>
      <c r="H72" s="17">
        <f>(C72+D72) * $E$8</f>
        <v>1.3018879408935007</v>
      </c>
      <c r="I72" s="18">
        <f t="shared" si="2"/>
        <v>384.05763222358775</v>
      </c>
      <c r="J72" s="17">
        <f t="shared" si="31"/>
        <v>0.47065886301910265</v>
      </c>
      <c r="K72" s="19">
        <f>$E$9 * F72 * B72</f>
        <v>171.35999999999999</v>
      </c>
      <c r="L72" s="20">
        <f t="shared" si="32"/>
        <v>28</v>
      </c>
      <c r="M72" s="20">
        <f t="shared" si="33"/>
        <v>11.2</v>
      </c>
      <c r="N72" s="20">
        <f t="shared" si="34"/>
        <v>584.31788366828994</v>
      </c>
      <c r="O72" s="20">
        <f t="shared" si="35"/>
        <v>199.35999999999999</v>
      </c>
      <c r="P72" s="20">
        <f t="shared" si="36"/>
        <v>182.55999999999997</v>
      </c>
      <c r="Q72" s="20">
        <f t="shared" si="37"/>
        <v>755.67788366828995</v>
      </c>
    </row>
    <row r="73" spans="1:17">
      <c r="A73" s="4"/>
      <c r="B73" s="13">
        <f t="shared" si="30"/>
        <v>832</v>
      </c>
      <c r="C73" s="14">
        <f t="shared" si="6"/>
        <v>1.201923076923077E-3</v>
      </c>
      <c r="D73" s="15">
        <f>$E$6*(B73^$E$7-1)</f>
        <v>1.3922205101855958E-3</v>
      </c>
      <c r="E73" s="16">
        <f t="shared" si="0"/>
        <v>2</v>
      </c>
      <c r="F73" s="42">
        <f t="shared" si="1"/>
        <v>1.3</v>
      </c>
      <c r="G73" s="42"/>
      <c r="H73" s="17">
        <f>(C73+D73) * $E$8</f>
        <v>1.2970717935543363</v>
      </c>
      <c r="I73" s="18">
        <f t="shared" si="2"/>
        <v>385.48367367534945</v>
      </c>
      <c r="J73" s="17">
        <f t="shared" si="31"/>
        <v>0.46332172316748732</v>
      </c>
      <c r="K73" s="19">
        <f>$E$9 * F73 * B73</f>
        <v>162.24</v>
      </c>
      <c r="L73" s="20">
        <f t="shared" si="32"/>
        <v>26</v>
      </c>
      <c r="M73" s="20">
        <f t="shared" si="33"/>
        <v>10.4</v>
      </c>
      <c r="N73" s="20">
        <f t="shared" si="34"/>
        <v>552.14652848563867</v>
      </c>
      <c r="O73" s="20">
        <f t="shared" si="35"/>
        <v>188.24</v>
      </c>
      <c r="P73" s="20">
        <f t="shared" si="36"/>
        <v>172.64000000000001</v>
      </c>
      <c r="Q73" s="20">
        <f t="shared" si="37"/>
        <v>714.38652848563868</v>
      </c>
    </row>
    <row r="74" spans="1:17">
      <c r="A74" s="4"/>
      <c r="B74" s="13">
        <f t="shared" si="30"/>
        <v>848</v>
      </c>
      <c r="C74" s="14">
        <f t="shared" si="6"/>
        <v>1.1792452830188679E-3</v>
      </c>
      <c r="D74" s="15">
        <f>$E$6*(B74^$E$7-1)</f>
        <v>1.4060219778561037E-3</v>
      </c>
      <c r="E74" s="16">
        <f t="shared" si="0"/>
        <v>2</v>
      </c>
      <c r="F74" s="42">
        <f t="shared" si="1"/>
        <v>1.3</v>
      </c>
      <c r="G74" s="42"/>
      <c r="H74" s="17">
        <f>(C74+D74) * $E$8</f>
        <v>1.2926336304374857</v>
      </c>
      <c r="I74" s="18">
        <f t="shared" si="2"/>
        <v>386.80720370146753</v>
      </c>
      <c r="J74" s="17">
        <f t="shared" si="31"/>
        <v>0.45614057040267397</v>
      </c>
      <c r="K74" s="19">
        <f>$E$9 * F74 * B74</f>
        <v>165.36</v>
      </c>
      <c r="L74" s="20">
        <f t="shared" si="32"/>
        <v>26</v>
      </c>
      <c r="M74" s="20">
        <f t="shared" si="33"/>
        <v>10.4</v>
      </c>
      <c r="N74" s="20">
        <f t="shared" si="34"/>
        <v>561.69378602693064</v>
      </c>
      <c r="O74" s="20">
        <f t="shared" si="35"/>
        <v>191.36</v>
      </c>
      <c r="P74" s="20">
        <f t="shared" si="36"/>
        <v>175.76000000000002</v>
      </c>
      <c r="Q74" s="20">
        <f t="shared" si="37"/>
        <v>727.05378602693065</v>
      </c>
    </row>
    <row r="75" spans="1:17">
      <c r="A75" s="4"/>
      <c r="B75" s="13">
        <f t="shared" si="30"/>
        <v>864</v>
      </c>
      <c r="C75" s="14">
        <f t="shared" si="6"/>
        <v>1.1574074074074073E-3</v>
      </c>
      <c r="D75" s="15">
        <f>$E$6*(B75^$E$7-1)</f>
        <v>1.419693845669907E-3</v>
      </c>
      <c r="E75" s="16">
        <f t="shared" si="0"/>
        <v>2</v>
      </c>
      <c r="F75" s="42">
        <f t="shared" si="1"/>
        <v>1.3</v>
      </c>
      <c r="G75" s="42"/>
      <c r="H75" s="17">
        <f>(C75+D75) * $E$8</f>
        <v>1.2885506265386573</v>
      </c>
      <c r="I75" s="18">
        <f t="shared" si="2"/>
        <v>388.03287174141911</v>
      </c>
      <c r="J75" s="17">
        <f t="shared" si="31"/>
        <v>0.44911212007108692</v>
      </c>
      <c r="K75" s="19">
        <f>$E$9 * F75 * B75</f>
        <v>168.48000000000002</v>
      </c>
      <c r="L75" s="20">
        <f t="shared" si="32"/>
        <v>26</v>
      </c>
      <c r="M75" s="20">
        <f t="shared" si="33"/>
        <v>10.4</v>
      </c>
      <c r="N75" s="20">
        <f t="shared" si="34"/>
        <v>571.22304573781685</v>
      </c>
      <c r="O75" s="20">
        <f t="shared" si="35"/>
        <v>194.48000000000002</v>
      </c>
      <c r="P75" s="20">
        <f t="shared" si="36"/>
        <v>178.88000000000002</v>
      </c>
      <c r="Q75" s="20">
        <f t="shared" si="37"/>
        <v>739.70304573781686</v>
      </c>
    </row>
    <row r="76" spans="1:17">
      <c r="A76" s="4"/>
      <c r="B76" s="13">
        <f t="shared" si="30"/>
        <v>880</v>
      </c>
      <c r="C76" s="14">
        <f t="shared" si="6"/>
        <v>1.1363636363636363E-3</v>
      </c>
      <c r="D76" s="15">
        <f>$E$6*(B76^$E$7-1)</f>
        <v>1.4332396974191326E-3</v>
      </c>
      <c r="E76" s="16">
        <f t="shared" si="0"/>
        <v>2</v>
      </c>
      <c r="F76" s="42">
        <f t="shared" si="1"/>
        <v>1.3</v>
      </c>
      <c r="G76" s="42"/>
      <c r="H76" s="17">
        <f>(C76+D76) * $E$8</f>
        <v>1.2848016668913844</v>
      </c>
      <c r="I76" s="18">
        <f>$H$18/H76</f>
        <v>389.16512399128868</v>
      </c>
      <c r="J76" s="17">
        <f t="shared" si="31"/>
        <v>0.44223309544464623</v>
      </c>
      <c r="K76" s="19">
        <f>$E$9 * F76 * B76</f>
        <v>171.6</v>
      </c>
      <c r="L76" s="20">
        <f t="shared" si="32"/>
        <v>26</v>
      </c>
      <c r="M76" s="20">
        <f t="shared" si="33"/>
        <v>10.4</v>
      </c>
      <c r="N76" s="20">
        <f t="shared" si="34"/>
        <v>580.73467394374791</v>
      </c>
      <c r="O76" s="20">
        <f t="shared" si="35"/>
        <v>197.6</v>
      </c>
      <c r="P76" s="20">
        <f t="shared" si="36"/>
        <v>182</v>
      </c>
      <c r="Q76" s="20">
        <f t="shared" si="37"/>
        <v>752.33467394374793</v>
      </c>
    </row>
    <row r="77" spans="1:17">
      <c r="A77" s="4"/>
      <c r="B77" s="13">
        <f t="shared" si="30"/>
        <v>896</v>
      </c>
      <c r="C77" s="14">
        <f t="shared" si="6"/>
        <v>1.1160714285714285E-3</v>
      </c>
      <c r="D77" s="15">
        <f>$E$6*(B77^$E$7-1)</f>
        <v>1.4466629547095766E-3</v>
      </c>
      <c r="E77" s="16">
        <f t="shared" si="0"/>
        <v>2</v>
      </c>
      <c r="F77" s="42">
        <f t="shared" si="1"/>
        <v>1.3</v>
      </c>
      <c r="G77" s="42"/>
      <c r="H77" s="17">
        <f>(C77+D77) * $E$8</f>
        <v>1.2813671916405025</v>
      </c>
      <c r="I77" s="18">
        <f t="shared" si="2"/>
        <v>390.20821140258982</v>
      </c>
      <c r="J77" s="17">
        <f t="shared" si="31"/>
        <v>0.43550023594039045</v>
      </c>
      <c r="K77" s="19">
        <f>$E$9 * F77 * B77</f>
        <v>174.72</v>
      </c>
      <c r="L77" s="20">
        <f t="shared" si="32"/>
        <v>26</v>
      </c>
      <c r="M77" s="20">
        <f t="shared" si="33"/>
        <v>10.4</v>
      </c>
      <c r="N77" s="20">
        <f t="shared" si="34"/>
        <v>590.22902299359737</v>
      </c>
      <c r="O77" s="20">
        <f t="shared" si="35"/>
        <v>200.72</v>
      </c>
      <c r="P77" s="20">
        <f t="shared" si="36"/>
        <v>185.12</v>
      </c>
      <c r="Q77" s="20">
        <f t="shared" si="37"/>
        <v>764.9490229935974</v>
      </c>
    </row>
    <row r="78" spans="1:17">
      <c r="A78" s="4"/>
      <c r="B78" s="13">
        <f t="shared" si="30"/>
        <v>912</v>
      </c>
      <c r="C78" s="14">
        <f t="shared" si="6"/>
        <v>1.0964912280701754E-3</v>
      </c>
      <c r="D78" s="15">
        <f>$E$6*(B78^$E$7-1)</f>
        <v>1.45996688705415E-3</v>
      </c>
      <c r="E78" s="16">
        <f t="shared" si="0"/>
        <v>2</v>
      </c>
      <c r="F78" s="42">
        <f t="shared" si="1"/>
        <v>1.3</v>
      </c>
      <c r="G78" s="42"/>
      <c r="H78" s="17">
        <f>(C78+D78) * $E$8</f>
        <v>1.2782290575621627</v>
      </c>
      <c r="I78" s="18">
        <f t="shared" si="2"/>
        <v>391.16619751517743</v>
      </c>
      <c r="J78" s="17">
        <f t="shared" si="31"/>
        <v>0.42891030429295773</v>
      </c>
      <c r="K78" s="19">
        <f>$E$9 * F78 * B78</f>
        <v>177.84</v>
      </c>
      <c r="L78" s="20">
        <f t="shared" si="32"/>
        <v>26</v>
      </c>
      <c r="M78" s="20">
        <f t="shared" si="33"/>
        <v>10.4</v>
      </c>
      <c r="N78" s="20">
        <f t="shared" si="34"/>
        <v>599.70643203283998</v>
      </c>
      <c r="O78" s="20">
        <f t="shared" si="35"/>
        <v>203.84</v>
      </c>
      <c r="P78" s="20">
        <f t="shared" si="36"/>
        <v>188.24</v>
      </c>
      <c r="Q78" s="20">
        <f t="shared" si="37"/>
        <v>777.54643203284002</v>
      </c>
    </row>
    <row r="79" spans="1:17">
      <c r="A79" s="4"/>
      <c r="B79" s="13">
        <f t="shared" si="30"/>
        <v>928</v>
      </c>
      <c r="C79" s="14">
        <f t="shared" si="6"/>
        <v>1.0775862068965517E-3</v>
      </c>
      <c r="D79" s="15">
        <f>$E$6*(B79^$E$7-1)</f>
        <v>1.4731546211727818E-3</v>
      </c>
      <c r="E79" s="16">
        <f t="shared" si="0"/>
        <v>2</v>
      </c>
      <c r="F79" s="42">
        <f t="shared" si="1"/>
        <v>1.3</v>
      </c>
      <c r="G79" s="42"/>
      <c r="H79" s="17">
        <f>(C79+D79) * $E$8</f>
        <v>1.2753704140346669</v>
      </c>
      <c r="I79" s="18">
        <f t="shared" si="2"/>
        <v>392.04296610444118</v>
      </c>
      <c r="J79" s="17">
        <f t="shared" si="31"/>
        <v>0.42246009278495816</v>
      </c>
      <c r="K79" s="19">
        <f>$E$9 * F79 * B79</f>
        <v>180.96</v>
      </c>
      <c r="L79" s="20">
        <f t="shared" si="32"/>
        <v>26</v>
      </c>
      <c r="M79" s="20">
        <f t="shared" si="33"/>
        <v>10.4</v>
      </c>
      <c r="N79" s="20">
        <f t="shared" si="34"/>
        <v>609.16722772115008</v>
      </c>
      <c r="O79" s="20">
        <f t="shared" si="35"/>
        <v>206.96</v>
      </c>
      <c r="P79" s="20">
        <f t="shared" si="36"/>
        <v>191.36</v>
      </c>
      <c r="Q79" s="20">
        <f t="shared" si="37"/>
        <v>790.12722772115012</v>
      </c>
    </row>
    <row r="80" spans="1:17">
      <c r="A80" s="4"/>
      <c r="B80" s="13">
        <f t="shared" si="30"/>
        <v>944</v>
      </c>
      <c r="C80" s="14">
        <f t="shared" si="6"/>
        <v>1.0593220338983051E-3</v>
      </c>
      <c r="D80" s="15">
        <f>$E$6*(B80^$E$7-1)</f>
        <v>1.4862291495737216E-3</v>
      </c>
      <c r="E80" s="16">
        <f t="shared" si="0"/>
        <v>2</v>
      </c>
      <c r="F80" s="42">
        <f t="shared" si="1"/>
        <v>1.3</v>
      </c>
      <c r="G80" s="42"/>
      <c r="H80" s="17">
        <f>(C80+D80) * $E$8</f>
        <v>1.2727755917360133</v>
      </c>
      <c r="I80" s="18">
        <f t="shared" si="2"/>
        <v>392.8422286272953</v>
      </c>
      <c r="J80" s="17">
        <f t="shared" si="31"/>
        <v>0.41614642863060941</v>
      </c>
      <c r="K80" s="19">
        <f>$E$9 * F80 * B80</f>
        <v>184.08</v>
      </c>
      <c r="L80" s="20">
        <f t="shared" si="32"/>
        <v>26</v>
      </c>
      <c r="M80" s="20">
        <f t="shared" si="33"/>
        <v>10.4</v>
      </c>
      <c r="N80" s="20">
        <f t="shared" si="34"/>
        <v>618.61172489930141</v>
      </c>
      <c r="O80" s="20">
        <f t="shared" si="35"/>
        <v>210.08</v>
      </c>
      <c r="P80" s="20">
        <f t="shared" si="36"/>
        <v>194.48000000000002</v>
      </c>
      <c r="Q80" s="20">
        <f t="shared" si="37"/>
        <v>802.69172489930145</v>
      </c>
    </row>
    <row r="81" spans="1:17">
      <c r="A81" s="4"/>
      <c r="B81" s="13">
        <f t="shared" si="30"/>
        <v>960</v>
      </c>
      <c r="C81" s="14">
        <f t="shared" si="6"/>
        <v>1.0416666666666667E-3</v>
      </c>
      <c r="D81" s="15">
        <f>$E$6*(B81^$E$7-1)</f>
        <v>1.4991933384829669E-3</v>
      </c>
      <c r="E81" s="16">
        <f t="shared" si="0"/>
        <v>2</v>
      </c>
      <c r="F81" s="42">
        <f t="shared" si="1"/>
        <v>1.3</v>
      </c>
      <c r="G81" s="42"/>
      <c r="H81" s="17">
        <f>(C81+D81) * $E$8</f>
        <v>1.2704300025748168</v>
      </c>
      <c r="I81" s="18">
        <f t="shared" si="2"/>
        <v>393.56753145520474</v>
      </c>
      <c r="J81" s="17">
        <f t="shared" si="31"/>
        <v>0.40996617859917162</v>
      </c>
      <c r="K81" s="19">
        <f>$E$9 * F81 * B81</f>
        <v>187.20000000000002</v>
      </c>
      <c r="L81" s="20">
        <f t="shared" si="32"/>
        <v>26</v>
      </c>
      <c r="M81" s="20">
        <f t="shared" si="33"/>
        <v>10.4</v>
      </c>
      <c r="N81" s="20">
        <f t="shared" si="34"/>
        <v>628.04022720975456</v>
      </c>
      <c r="O81" s="20">
        <f t="shared" si="35"/>
        <v>213.20000000000002</v>
      </c>
      <c r="P81" s="20">
        <f t="shared" si="36"/>
        <v>197.60000000000002</v>
      </c>
      <c r="Q81" s="20">
        <f t="shared" si="37"/>
        <v>815.24022720975461</v>
      </c>
    </row>
    <row r="82" spans="1:17">
      <c r="A82" s="4"/>
      <c r="B82" s="13">
        <f t="shared" si="30"/>
        <v>976</v>
      </c>
      <c r="C82" s="14">
        <f t="shared" si="6"/>
        <v>1.0245901639344263E-3</v>
      </c>
      <c r="D82" s="15">
        <f>$E$6*(B82^$E$7-1)</f>
        <v>1.5120499351813309E-3</v>
      </c>
      <c r="E82" s="16">
        <f t="shared" si="0"/>
        <v>2</v>
      </c>
      <c r="F82" s="42">
        <f t="shared" si="1"/>
        <v>1.3</v>
      </c>
      <c r="G82" s="42"/>
      <c r="H82" s="17">
        <f>(C82+D82) * $E$8</f>
        <v>1.2683200495578786</v>
      </c>
      <c r="I82" s="18">
        <f t="shared" si="2"/>
        <v>394.22226288569209</v>
      </c>
      <c r="J82" s="17">
        <f t="shared" si="31"/>
        <v>0.40391625295665173</v>
      </c>
      <c r="K82" s="19">
        <f>$E$9 * F82 * B82</f>
        <v>190.32</v>
      </c>
      <c r="L82" s="20">
        <f t="shared" si="32"/>
        <v>26</v>
      </c>
      <c r="M82" s="20">
        <f t="shared" si="33"/>
        <v>10.4</v>
      </c>
      <c r="N82" s="20">
        <f t="shared" si="34"/>
        <v>637.45302767486078</v>
      </c>
      <c r="O82" s="20">
        <f t="shared" si="35"/>
        <v>216.32</v>
      </c>
      <c r="P82" s="20">
        <f t="shared" si="36"/>
        <v>200.72</v>
      </c>
      <c r="Q82" s="20">
        <f t="shared" si="37"/>
        <v>827.77302767486071</v>
      </c>
    </row>
    <row r="83" spans="1:17">
      <c r="A83" s="4"/>
      <c r="B83" s="13">
        <f t="shared" si="30"/>
        <v>992</v>
      </c>
      <c r="C83" s="14">
        <f t="shared" si="6"/>
        <v>1.0080645161290322E-3</v>
      </c>
      <c r="D83" s="15">
        <f>$E$6*(B83^$E$7-1)</f>
        <v>1.5248015748023623E-3</v>
      </c>
      <c r="E83" s="16">
        <f t="shared" ref="E83:E85" si="38">CEILING(H83, 1)</f>
        <v>2</v>
      </c>
      <c r="F83" s="42">
        <f t="shared" ref="F83:F85" si="39">CEILING(H83 * 10, 1) / 10</f>
        <v>1.3</v>
      </c>
      <c r="G83" s="42"/>
      <c r="H83" s="17">
        <f>(C83+D83) * $E$8</f>
        <v>1.2664330454656971</v>
      </c>
      <c r="I83" s="18">
        <f t="shared" ref="I83:I85" si="40">$H$18/H83</f>
        <v>394.80965992650505</v>
      </c>
      <c r="J83" s="17">
        <f t="shared" si="31"/>
        <v>0.39799360879688012</v>
      </c>
      <c r="K83" s="19">
        <f>$E$9 * F83 * B83</f>
        <v>193.44</v>
      </c>
      <c r="L83" s="20">
        <f t="shared" si="32"/>
        <v>26</v>
      </c>
      <c r="M83" s="20">
        <f t="shared" si="33"/>
        <v>10.4</v>
      </c>
      <c r="N83" s="20">
        <f t="shared" si="34"/>
        <v>646.85040923622785</v>
      </c>
      <c r="O83" s="20">
        <f t="shared" si="35"/>
        <v>219.44</v>
      </c>
      <c r="P83" s="20">
        <f t="shared" si="36"/>
        <v>203.84</v>
      </c>
      <c r="Q83" s="20">
        <f t="shared" si="37"/>
        <v>840.29040923622779</v>
      </c>
    </row>
    <row r="84" spans="1:17">
      <c r="A84" s="4"/>
      <c r="B84" s="13">
        <f t="shared" ref="B84:B85" si="41">B83+16</f>
        <v>1008</v>
      </c>
      <c r="C84" s="14">
        <f t="shared" si="6"/>
        <v>9.9206349206349201E-4</v>
      </c>
      <c r="D84" s="15">
        <f>$E$6*(B84^$E$7-1)</f>
        <v>1.5374507866387545E-3</v>
      </c>
      <c r="E84" s="16">
        <f t="shared" si="38"/>
        <v>2</v>
      </c>
      <c r="F84" s="42">
        <f t="shared" si="39"/>
        <v>1.3</v>
      </c>
      <c r="G84" s="42"/>
      <c r="H84" s="17">
        <f>(C84+D84) * $E$8</f>
        <v>1.2647571393511232</v>
      </c>
      <c r="I84" s="18">
        <f t="shared" si="40"/>
        <v>395.33281484896168</v>
      </c>
      <c r="J84" s="17">
        <f>I84/B84</f>
        <v>0.39219525282635087</v>
      </c>
      <c r="K84" s="19">
        <f>$E$9 * F84 * B84</f>
        <v>196.56</v>
      </c>
      <c r="L84" s="20">
        <f>$J$6*F84</f>
        <v>26</v>
      </c>
      <c r="M84" s="20">
        <f>F84*MIN($J$9,$J$10*B84)</f>
        <v>10.4</v>
      </c>
      <c r="N84" s="20">
        <f>F84*$J$13*B84^$J$14</f>
        <v>656.2326452584374</v>
      </c>
      <c r="O84" s="20">
        <f>$K84+L84</f>
        <v>222.56</v>
      </c>
      <c r="P84" s="20">
        <f>$K84+M84</f>
        <v>206.96</v>
      </c>
      <c r="Q84" s="20">
        <f>$K84+N84</f>
        <v>852.79264525843746</v>
      </c>
    </row>
    <row r="85" spans="1:17">
      <c r="A85" s="4"/>
      <c r="B85" s="13">
        <f t="shared" si="41"/>
        <v>1024</v>
      </c>
      <c r="C85" s="14">
        <f t="shared" si="6"/>
        <v>9.765625E-4</v>
      </c>
      <c r="D85" s="15">
        <f>$E$6*(B85^$E$7-1)</f>
        <v>1.5500000000000002E-3</v>
      </c>
      <c r="E85" s="16">
        <f t="shared" si="38"/>
        <v>2</v>
      </c>
      <c r="F85" s="42">
        <f t="shared" si="39"/>
        <v>1.3</v>
      </c>
      <c r="G85" s="42"/>
      <c r="H85" s="17">
        <f>(C85+D85) * $E$8</f>
        <v>1.2632812500000001</v>
      </c>
      <c r="I85" s="18">
        <f t="shared" si="40"/>
        <v>395.79468150896719</v>
      </c>
      <c r="J85" s="17">
        <f>I85/B85</f>
        <v>0.38651824366110077</v>
      </c>
      <c r="K85" s="19">
        <f>$E$9 * F85 * B85</f>
        <v>199.68</v>
      </c>
      <c r="L85" s="20">
        <f>$J$6*F85</f>
        <v>26</v>
      </c>
      <c r="M85" s="20">
        <f>F85*MIN($J$9,$J$10*B85)</f>
        <v>10.4</v>
      </c>
      <c r="N85" s="20">
        <f>F85*$J$13*B85^$J$14</f>
        <v>665.59999999999991</v>
      </c>
      <c r="O85" s="20">
        <f>$K85+L85</f>
        <v>225.68</v>
      </c>
      <c r="P85" s="20">
        <f>$K85+M85</f>
        <v>210.08</v>
      </c>
      <c r="Q85" s="20">
        <f>$K85+N85</f>
        <v>865.28</v>
      </c>
    </row>
    <row r="86" spans="1:17">
      <c r="K86"/>
    </row>
  </sheetData>
  <sheetProtection sheet="1" objects="1" scenarios="1"/>
  <mergeCells count="84">
    <mergeCell ref="F83:G83"/>
    <mergeCell ref="F84:G84"/>
    <mergeCell ref="F85:G85"/>
    <mergeCell ref="C5:D5"/>
    <mergeCell ref="B2:Q2"/>
    <mergeCell ref="F77:G77"/>
    <mergeCell ref="F78:G78"/>
    <mergeCell ref="F79:G79"/>
    <mergeCell ref="F80:G80"/>
    <mergeCell ref="F81:G81"/>
    <mergeCell ref="F82:G82"/>
    <mergeCell ref="F71:G71"/>
    <mergeCell ref="F72:G72"/>
    <mergeCell ref="F73:G73"/>
    <mergeCell ref="F74:G74"/>
    <mergeCell ref="F75:G75"/>
    <mergeCell ref="F76:G76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41:G41"/>
    <mergeCell ref="F42:G42"/>
    <mergeCell ref="F43:G43"/>
    <mergeCell ref="F44:G44"/>
    <mergeCell ref="F45:G45"/>
    <mergeCell ref="F46:G46"/>
    <mergeCell ref="F35:G35"/>
    <mergeCell ref="F36:G36"/>
    <mergeCell ref="F37:G37"/>
    <mergeCell ref="F38:G38"/>
    <mergeCell ref="F39:G39"/>
    <mergeCell ref="F40:G40"/>
    <mergeCell ref="F29:G29"/>
    <mergeCell ref="F30:G30"/>
    <mergeCell ref="F31:G31"/>
    <mergeCell ref="F32:G32"/>
    <mergeCell ref="F33:G33"/>
    <mergeCell ref="F34:G34"/>
    <mergeCell ref="F23:G23"/>
    <mergeCell ref="F24:G24"/>
    <mergeCell ref="F25:G25"/>
    <mergeCell ref="F26:G26"/>
    <mergeCell ref="F27:G27"/>
    <mergeCell ref="F28:G28"/>
    <mergeCell ref="F17:G17"/>
    <mergeCell ref="F18:G18"/>
    <mergeCell ref="F19:G19"/>
    <mergeCell ref="F20:G20"/>
    <mergeCell ref="F21:G21"/>
    <mergeCell ref="F22:G22"/>
    <mergeCell ref="L16:N16"/>
    <mergeCell ref="O16:Q16"/>
    <mergeCell ref="J6:K6"/>
    <mergeCell ref="J9:K9"/>
    <mergeCell ref="J10:K10"/>
    <mergeCell ref="J13:K13"/>
    <mergeCell ref="J14:K14"/>
    <mergeCell ref="H5:H14"/>
    <mergeCell ref="C6:D6"/>
    <mergeCell ref="C7:D7"/>
    <mergeCell ref="C8:D8"/>
    <mergeCell ref="C9:D9"/>
    <mergeCell ref="C11:F14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COSTIMIZER</vt:lpstr>
    </vt:vector>
  </TitlesOfParts>
  <Company>Rescale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Mulyanto Poort</dc:creator>
  <cp:lastModifiedBy>Mulyanto Poort</cp:lastModifiedBy>
  <dcterms:created xsi:type="dcterms:W3CDTF">2016-03-09T01:26:30Z</dcterms:created>
  <dcterms:modified xsi:type="dcterms:W3CDTF">2016-03-09T18:45:32Z</dcterms:modified>
</cp:coreProperties>
</file>