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LARISSA\BOMBEIROS ESCOLAS\LICITAÇÃO\"/>
    </mc:Choice>
  </mc:AlternateContent>
  <bookViews>
    <workbookView xWindow="0" yWindow="0" windowWidth="20490" windowHeight="7755" firstSheet="1" activeTab="5"/>
  </bookViews>
  <sheets>
    <sheet name="TIA EMÍLIA" sheetId="3" r:id="rId1"/>
    <sheet name="CONCEIÇÃO ADAIR" sheetId="4" r:id="rId2"/>
    <sheet name="MONSENHOR" sheetId="5" r:id="rId3"/>
    <sheet name="COSTAS" sheetId="7" r:id="rId4"/>
    <sheet name="CRECHE" sheetId="8" r:id="rId5"/>
    <sheet name="GERAL" sheetId="11" r:id="rId6"/>
    <sheet name="CRONOGRAMA" sheetId="10"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0" l="1"/>
  <c r="D17" i="10"/>
  <c r="H42" i="8" l="1"/>
  <c r="H10" i="11" l="1"/>
  <c r="H78" i="11" l="1"/>
  <c r="H77" i="11"/>
  <c r="H76" i="11"/>
  <c r="H75" i="11"/>
  <c r="H74" i="11"/>
  <c r="H73" i="11" l="1"/>
  <c r="H72" i="11"/>
  <c r="H71" i="11"/>
  <c r="H70" i="11"/>
  <c r="H68" i="11"/>
  <c r="H67" i="11"/>
  <c r="H66" i="11"/>
  <c r="H65" i="11"/>
  <c r="H64" i="11"/>
  <c r="H63" i="11"/>
  <c r="H62" i="11"/>
  <c r="H61" i="11"/>
  <c r="H60" i="11"/>
  <c r="H59" i="11"/>
  <c r="H58" i="11"/>
  <c r="H57" i="11"/>
  <c r="H56" i="11"/>
  <c r="H55" i="11"/>
  <c r="H54" i="11"/>
  <c r="H53" i="11"/>
  <c r="H52" i="11"/>
  <c r="H51" i="11"/>
  <c r="H50" i="11"/>
  <c r="H49" i="11"/>
  <c r="H48" i="11"/>
  <c r="H47" i="11"/>
  <c r="H46" i="11"/>
  <c r="H45" i="11"/>
  <c r="H43" i="11"/>
  <c r="H42" i="11"/>
  <c r="H41" i="11"/>
  <c r="H39" i="11"/>
  <c r="H38" i="11"/>
  <c r="H37" i="11"/>
  <c r="H36" i="11"/>
  <c r="H35" i="11"/>
  <c r="H34" i="11"/>
  <c r="H33" i="11"/>
  <c r="H32" i="11"/>
  <c r="H31" i="11"/>
  <c r="H30" i="11"/>
  <c r="H29" i="11"/>
  <c r="H28" i="11"/>
  <c r="H27" i="11"/>
  <c r="H26" i="11"/>
  <c r="H25" i="11"/>
  <c r="H23" i="11"/>
  <c r="H22" i="11"/>
  <c r="H20" i="11"/>
  <c r="H19" i="11"/>
  <c r="H18" i="11"/>
  <c r="H16" i="11"/>
  <c r="H15" i="11"/>
  <c r="H13" i="11"/>
  <c r="H12" i="11"/>
  <c r="H79" i="11" l="1"/>
  <c r="G14" i="10" l="1"/>
  <c r="F14" i="10"/>
  <c r="G16" i="10"/>
  <c r="F16" i="10"/>
  <c r="F12" i="10"/>
  <c r="F10" i="10"/>
  <c r="G12" i="10" l="1"/>
  <c r="F8" i="10"/>
  <c r="H63" i="3" l="1"/>
  <c r="G20" i="8" l="1"/>
  <c r="G10" i="7"/>
  <c r="G20" i="5"/>
  <c r="G21" i="3"/>
  <c r="H74" i="8" l="1"/>
  <c r="H73" i="8"/>
  <c r="H72" i="8"/>
  <c r="H71" i="8"/>
  <c r="H69" i="8"/>
  <c r="H68" i="8"/>
  <c r="H67" i="8"/>
  <c r="H66" i="8"/>
  <c r="H65" i="8"/>
  <c r="H64" i="8"/>
  <c r="H63" i="8"/>
  <c r="H59" i="8"/>
  <c r="H58" i="8"/>
  <c r="H57" i="8"/>
  <c r="H56" i="8"/>
  <c r="H54" i="8"/>
  <c r="H53" i="8"/>
  <c r="H51" i="8"/>
  <c r="H50" i="8"/>
  <c r="H48" i="8"/>
  <c r="H47" i="8"/>
  <c r="H46" i="8"/>
  <c r="H44" i="8"/>
  <c r="H43" i="8"/>
  <c r="H39" i="8"/>
  <c r="H38" i="8"/>
  <c r="H37" i="8"/>
  <c r="H36" i="8"/>
  <c r="H35" i="8"/>
  <c r="H34" i="8"/>
  <c r="H33" i="8"/>
  <c r="H32" i="8"/>
  <c r="H31" i="8"/>
  <c r="H30" i="8"/>
  <c r="H29" i="8"/>
  <c r="H28" i="8"/>
  <c r="H27" i="8"/>
  <c r="H26" i="8"/>
  <c r="H25" i="8"/>
  <c r="H20" i="8"/>
  <c r="H23" i="8"/>
  <c r="H22" i="8"/>
  <c r="H18" i="8"/>
  <c r="H19" i="8"/>
  <c r="H16" i="8"/>
  <c r="H15" i="8"/>
  <c r="H13" i="8"/>
  <c r="H12" i="8"/>
  <c r="H10" i="8"/>
  <c r="H25" i="7"/>
  <c r="H24" i="7"/>
  <c r="H23" i="7"/>
  <c r="H22" i="7"/>
  <c r="H21" i="7"/>
  <c r="H20" i="7"/>
  <c r="H19" i="7"/>
  <c r="H18" i="7"/>
  <c r="H17" i="7"/>
  <c r="H14" i="7"/>
  <c r="H13" i="7"/>
  <c r="H74" i="5"/>
  <c r="H73" i="5"/>
  <c r="H72" i="5"/>
  <c r="H71" i="5"/>
  <c r="H69" i="5"/>
  <c r="H68" i="5"/>
  <c r="H67" i="5"/>
  <c r="H66" i="5"/>
  <c r="H65" i="5"/>
  <c r="H64" i="5"/>
  <c r="H63" i="5"/>
  <c r="H62" i="5"/>
  <c r="H58" i="5"/>
  <c r="H57" i="5"/>
  <c r="H56" i="5"/>
  <c r="H51" i="5"/>
  <c r="H50" i="5"/>
  <c r="H48" i="5"/>
  <c r="H47" i="5"/>
  <c r="H46" i="5"/>
  <c r="H44" i="5"/>
  <c r="H43" i="5"/>
  <c r="H41" i="5"/>
  <c r="H39" i="5"/>
  <c r="H38" i="5"/>
  <c r="H37" i="5"/>
  <c r="H36" i="5"/>
  <c r="H35" i="5"/>
  <c r="H34" i="5"/>
  <c r="H33" i="5"/>
  <c r="H32" i="5"/>
  <c r="H31" i="5"/>
  <c r="H30" i="5"/>
  <c r="H29" i="5"/>
  <c r="H28" i="5"/>
  <c r="H27" i="5"/>
  <c r="H26" i="5"/>
  <c r="H25" i="5"/>
  <c r="H20" i="5"/>
  <c r="H23" i="5"/>
  <c r="H22" i="5"/>
  <c r="H19" i="5"/>
  <c r="H18" i="5"/>
  <c r="H16" i="5"/>
  <c r="H15" i="5"/>
  <c r="H13" i="5"/>
  <c r="H10" i="5"/>
  <c r="F22" i="4"/>
  <c r="H22" i="4" s="1"/>
  <c r="F21" i="4"/>
  <c r="H21" i="4" s="1"/>
  <c r="H19" i="4"/>
  <c r="H18" i="4"/>
  <c r="H17" i="4"/>
  <c r="H16" i="4"/>
  <c r="H15" i="4"/>
  <c r="H14" i="4"/>
  <c r="H13" i="4"/>
  <c r="H12" i="4"/>
  <c r="H11" i="4"/>
  <c r="H10" i="4"/>
  <c r="H72" i="3"/>
  <c r="H71" i="3"/>
  <c r="H70" i="3"/>
  <c r="H69" i="3"/>
  <c r="H68" i="3"/>
  <c r="H67" i="3"/>
  <c r="H66" i="3"/>
  <c r="H65" i="3"/>
  <c r="H64" i="3"/>
  <c r="H62" i="3"/>
  <c r="H61" i="3"/>
  <c r="H60" i="3"/>
  <c r="H58" i="3"/>
  <c r="H57" i="3"/>
  <c r="H56" i="3"/>
  <c r="H55" i="3"/>
  <c r="H54" i="3"/>
  <c r="H53" i="3"/>
  <c r="H52" i="3"/>
  <c r="H51" i="3"/>
  <c r="H50" i="3"/>
  <c r="H49" i="3"/>
  <c r="H48" i="3"/>
  <c r="H47" i="3"/>
  <c r="H45" i="3"/>
  <c r="H44" i="3"/>
  <c r="H43" i="3"/>
  <c r="H42" i="3"/>
  <c r="H40" i="3"/>
  <c r="H39" i="3"/>
  <c r="H38" i="3"/>
  <c r="H37" i="3"/>
  <c r="H36" i="3"/>
  <c r="H35" i="3"/>
  <c r="H34" i="3"/>
  <c r="H33" i="3"/>
  <c r="H32" i="3"/>
  <c r="H31" i="3"/>
  <c r="H30" i="3"/>
  <c r="H29" i="3"/>
  <c r="H28" i="3"/>
  <c r="H27" i="3"/>
  <c r="H26" i="3"/>
  <c r="H21" i="3"/>
  <c r="H24" i="3"/>
  <c r="H23" i="3"/>
  <c r="H20" i="3"/>
  <c r="H18" i="3"/>
  <c r="H16" i="3"/>
  <c r="H15" i="3"/>
  <c r="H13" i="3"/>
  <c r="H12" i="3"/>
  <c r="H10" i="3"/>
  <c r="H23" i="4" l="1"/>
  <c r="I23" i="4" s="1"/>
  <c r="H49" i="8"/>
  <c r="H52" i="8"/>
  <c r="H55" i="8"/>
  <c r="H60" i="8"/>
  <c r="H41" i="8"/>
  <c r="H61" i="8"/>
  <c r="H62" i="8"/>
  <c r="H10" i="7"/>
  <c r="H15" i="7"/>
  <c r="H42" i="5"/>
  <c r="H52" i="5"/>
  <c r="H60" i="5"/>
  <c r="H61" i="5"/>
  <c r="H12" i="5"/>
  <c r="H54" i="5"/>
  <c r="H59" i="5"/>
  <c r="H59" i="3"/>
  <c r="H55" i="5"/>
  <c r="H49" i="5"/>
  <c r="H53" i="5"/>
  <c r="H73" i="3"/>
  <c r="H75" i="8" l="1"/>
  <c r="H26" i="7"/>
  <c r="H75" i="5"/>
  <c r="I75" i="5" s="1"/>
</calcChain>
</file>

<file path=xl/sharedStrings.xml><?xml version="1.0" encoding="utf-8"?>
<sst xmlns="http://schemas.openxmlformats.org/spreadsheetml/2006/main" count="1288" uniqueCount="322">
  <si>
    <t>CÓDIGO</t>
  </si>
  <si>
    <t>DESCRIÇÃO DO SERVIÇO</t>
  </si>
  <si>
    <t>UNIDADE</t>
  </si>
  <si>
    <t>CUSTO UNITÁRIO</t>
  </si>
  <si>
    <t>BDI 20,53 %</t>
  </si>
  <si>
    <t>QUANTIDADE</t>
  </si>
  <si>
    <t>PREÇO TOTAL</t>
  </si>
  <si>
    <t>m2</t>
  </si>
  <si>
    <t>PLACA DE OBRA</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</si>
  <si>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</si>
  <si>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</si>
  <si>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un</t>
  </si>
  <si>
    <t>ANDAIME</t>
  </si>
  <si>
    <t>ED-9076</t>
  </si>
  <si>
    <t>FORNECIMENTO DE ANDAIME METÁLICO TUBULAR TIPO TORRE (LOCAÇÃO), INCLUSIVE RODÍZIOS, EXCLUSIVE MONTAGEM E DESMONTAGEM</t>
  </si>
  <si>
    <t>mxmês</t>
  </si>
  <si>
    <t>ED-9077</t>
  </si>
  <si>
    <t>MONTAGEM E DESMONTAGEM DE ANDAIME METÁLICO TUBULAR TIPO TORRE, EXCLUSIVE FORNECIMENTO DO ANDAIME</t>
  </si>
  <si>
    <t>m</t>
  </si>
  <si>
    <t>TERRAPLENAGEM/TRABALHOS EM TERRA</t>
  </si>
  <si>
    <t>ED-51107</t>
  </si>
  <si>
    <t>ESCAVAÇÃO MANUAL DE VALA COM PROFUNDIDADE MENOR OU IGUAL A 1,5M, INCLUSIVE DESCARGA LATERAL</t>
  </si>
  <si>
    <t>m3</t>
  </si>
  <si>
    <t>ED-51120</t>
  </si>
  <si>
    <t>REATERRO MANUAL DE VALA, INCLUSIVE ESPALHAMENTO E COMPACTAÇÃO MANUAL COM SOQUETE</t>
  </si>
  <si>
    <t>CONCRETO PREPARADO EM OBRA</t>
  </si>
  <si>
    <t>ED-49783</t>
  </si>
  <si>
    <t>FORNECIMENTO DE CONCRETO NÃO ESTRUTURAL, PREPARADO EM OBRA COM BETONEIRA, COM FCK 13,5MPA, INCLUSIVE LANÇAMENTO, ADENSAMENTO E ACABAMENTO (FUNDAÇÃO)</t>
  </si>
  <si>
    <t>PISOS</t>
  </si>
  <si>
    <t>ED-50563</t>
  </si>
  <si>
    <t>PISO CIMENTADO COM ARGAMASSA, TRAÇO 1:3 (CIMENTO E AREIA), COM ADITIVO IMPERMEABILIZANTE, ESP. 25MM, INCLUSIVE ACABAMENTO DESEMPENADO E FELTRADO</t>
  </si>
  <si>
    <t>ALÇAPÃO METÁLICO</t>
  </si>
  <si>
    <t>ED-50923</t>
  </si>
  <si>
    <t>ALÇAPÃO (60X60)CM COM QUADRO DE CANTONEIRA METÁLICA 1"X 1/8", TAMPA EM CANTONEIRA 7/8"X 1/8" E CHAPA METÁLICA Nº18 VINCADA, INCLUSIVE FERROLHO, CADEADO E PINTURA ANTICORROSIVA</t>
  </si>
  <si>
    <t>U</t>
  </si>
  <si>
    <t>ED-50496</t>
  </si>
  <si>
    <t>PINTURA ESMALTE EM TUBO GALVANIZADO, DUAS (2) DEMÃOS, INCLUSIVE UMA (1) DEMÃO DE FUNDO ANTICORROSIVO</t>
  </si>
  <si>
    <t>PINTURA EPÓXI EM PISO</t>
  </si>
  <si>
    <t>ED-9937</t>
  </si>
  <si>
    <t>PINTURA EPÓXI EM PISO, DUAS (2) DEMÃOS, EXCLUSIVE PRIMER EPÓXI, INCLUSIVE LIMPEZA DA SUPERFÍCIE A SER APLICADO MATERIAL</t>
  </si>
  <si>
    <t>INSTALAÇÕES ELÉTRICAS</t>
  </si>
  <si>
    <t>CABO DE COBRE FLEXÍVEL (0,6/1KV)</t>
  </si>
  <si>
    <t>ED-48986</t>
  </si>
  <si>
    <t>CABO DE COBRE FLEXÍVEL, CLASSE 5, ISOLAMENTO TIPO EPR/HEPR, NÃO HALOGENADO, ANTICHAMA, TERMOFIXO, UNIPOLAR, SEÇÃO 1,5 MM2, 90°C, 0,6/1KV</t>
  </si>
  <si>
    <t>ED-49001</t>
  </si>
  <si>
    <t>CABO DE COBRE FLEXÍVEL, CLASSE 5, ISOLAMENTO TIPO EPR/HEPR, NÃO HALOGENADO, ANTICHAMA, TERMOFIXO, UNIPOLAR, SEÇÃO 16 MM2, 90°C, 0,6/1KV</t>
  </si>
  <si>
    <t xml:space="preserve"> </t>
  </si>
  <si>
    <t>ED-48989</t>
  </si>
  <si>
    <t>CABO DE COBRE FLEXÍVEL, CLASSE 5, ISOLAMENTO TIPO EPR/HEPR, NÃO HALOGENADO, ANTICHAMA, TERMOFIXO, UNIPOLAR, SEÇÃO 2,5 MM2, 90°C, 0,6/1KV</t>
  </si>
  <si>
    <t>ED-49201</t>
  </si>
  <si>
    <t>CAIXA DE INSPEÇÃO EM CONCRETO, TIPO "ZC" PASSEIO, PADRÃO CEMIG, DIMENSÃO (77X67)CM, ALTURA 90CM, COM TAMPA E ARO ARTICULADO EM FERRO FUNDIDO, INCLUSIVE ESCAVAÇÃO, APILOAMENTO, LASTRO DE BRITA, REATERRO E TRANSPORTE COM RETIRADA DO MATERIAL ESCAVADO (EM CAÇAMBA)</t>
  </si>
  <si>
    <t>ED-49153</t>
  </si>
  <si>
    <t>CAIXA DE PASSAGEM, DIMENSÃO (20X20)CM, EM CHAPA DE AÇO, TIPO DE SOBREPOR, COM ACABAMENTO EM PINTURA ELETROSTÁTICA E TAMPA CEGA, INCLUSIVE FIXAÇÃO EM ALVENARIA</t>
  </si>
  <si>
    <t>ED-49413</t>
  </si>
  <si>
    <t>ELETRODUTO FLEXÍVEL CORRUGADO, PVC, ANTI-CHAMA, DN 20MM (1/2"), APLICADO EM ALVENARIA, INCLUSIVE RASGO</t>
  </si>
  <si>
    <t>ED-7249</t>
  </si>
  <si>
    <t>ELETRODUTO FLEXÍVEL, EM AÇO GALVANIZADO, REVESTIDO EXTERNAMENTE COM PVC PRETO (1"), INCLUSIVE CONEXÕES, SUPORTES E FIXAÇÃO</t>
  </si>
  <si>
    <t>ED-49316</t>
  </si>
  <si>
    <t>ELETRODUTO DE AÇO GALVANIZADO LEVE, INCLUSIVE CONEXÕES, SUPORTES E FIXAÇÃO DN 15 (1/2")</t>
  </si>
  <si>
    <t>ED-49317</t>
  </si>
  <si>
    <t>ELETRODUTO DE AÇO GALVANIZADO LEVE, INCLUSIVE CONEXÕES, SUPORTES E FIXAÇÃO DN 20 (3/4")</t>
  </si>
  <si>
    <t>ED-49505</t>
  </si>
  <si>
    <t>QUADRO DE DISTRIBUIÇÃO DE LUZ EM PVC DE EMBUTIR, ATÉ 8 DIVISÕES MODULARES, DIMENSÕES EXTERNAS 160 X 240 X 89 MM</t>
  </si>
  <si>
    <t>ED-34474</t>
  </si>
  <si>
    <t>DISJUNTOR BIPOLAR TIPO DIN, CORRENTE NOMINAL DE 16A, FORNECIMENTO E INSTALAÇÃO, INCLUSIVE TERMINAL ILHÓS</t>
  </si>
  <si>
    <t>ED-7523</t>
  </si>
  <si>
    <t>QUADRO DE COMANDO PARA UMA BOMBA DE POTÊNCIA 7,5CV TRIFÁSICA, EM PARTIDA DIRETA COM ACIONAMENTO MANUAL/AUTOMÁTICO E DETECÇÃO DE FALTA DE FASE</t>
  </si>
  <si>
    <t>ED-49526</t>
  </si>
  <si>
    <t>SIRENE DE ALTA POTÊNCIA, TIMBRE Ø 150MM, 100DCB</t>
  </si>
  <si>
    <t>ED-50042</t>
  </si>
  <si>
    <t>FORNECIMENTO E ASSENTAMENTO DE TUBO DE AÇO GALVANIZADO COM COSTURA , INCLUSIVE CONEXÕES E SUPORTES, D = 1"</t>
  </si>
  <si>
    <t>ED-50046</t>
  </si>
  <si>
    <t>FORNECIMENTO E ASSENTAMENTO DE TUBO DE AÇO GALVANIZADO COM COSTURA , INCLUSIVE CONEXÕES E SUPORTES, D = 2 1/2"</t>
  </si>
  <si>
    <t>ED-50350</t>
  </si>
  <si>
    <t>VÁLVULA DE RETENÇÃO HORIZONTAL OU VERTICAL, Ø 15 MM (1/2")</t>
  </si>
  <si>
    <t>RESERVATÓRIO DE ÁGUA</t>
  </si>
  <si>
    <t>ED-49868</t>
  </si>
  <si>
    <t>BOMBA CENTRÍFUGA TRIFÁSICA DE 7,5CV, INCLUSIVE FORNECIMENTO E INSTALAÇÃO</t>
  </si>
  <si>
    <t>ED-50307</t>
  </si>
  <si>
    <t>TORNEIRA DE BOIA, TIPO ROSCÁVEL 1.1/2", EXCLUSIVE ADAPTADOR SOLDÁVEL DE PVC COM FLANGES E ANEL PARA CAIXA DÁGUA</t>
  </si>
  <si>
    <t>PREVENÇÃO E COMBATE A INCÊNDIO</t>
  </si>
  <si>
    <t>ED-50186</t>
  </si>
  <si>
    <t>CILINDRO DE PRESSÃO OU MOLA PNEUMÁTICA DE DIÂMETRO 150mm, COMPRIMENTO DE 1,20m COM GARRAS PARA FIXAÇÃO NA PAREDE</t>
  </si>
  <si>
    <t>ED-50198</t>
  </si>
  <si>
    <t>MANÔMETRO WILLY, MOD. 2 1/2", ESCALA DE LEITURA DE 0 A 100 PSI</t>
  </si>
  <si>
    <t>ED-50185</t>
  </si>
  <si>
    <t>PRESSOSTATO TELEMECANIQUE, MODELO XML B004 A2S11, COM ESCALA DE 3 A 58 PSI</t>
  </si>
  <si>
    <t>ED-22714</t>
  </si>
  <si>
    <t>ABRIGO EM CHAPA DE AÇO CARBONO DE SOBREPOR, PINTADO DE VERMELHO NAS DIMENSÕES (90X60X17)CM COM UMA PORTA COM VIDRO TRANSPARENTE COM A INSCRIÇÃO "INCÊNDIO", INCLUINDO SUPORTE BASCULANTE PARA MANGUEIRA, MANGUEIRA TIPO 2 COMPRIMENTO 15M, REGISTRO GLOBO E ACESSÓRIOS, FORNECIMENTO E INSTALAÇÃO</t>
  </si>
  <si>
    <t>ED-50182</t>
  </si>
  <si>
    <t>ADAPTADOR EM LATÃO PARA INSTALAÇÃO PREDIAL DE COMBATE A INCÊNDIO ENGATE RÁPIDO 2.1/2" X ROSCA INTERNA 5 FIOS 2.1/2", FORNECIMENTO E INSTALAÇÃO</t>
  </si>
  <si>
    <t>ED-50194</t>
  </si>
  <si>
    <t>BASE DECORATIVA PARA EXTINTORES</t>
  </si>
  <si>
    <t>ED-50188</t>
  </si>
  <si>
    <t>CHAVE PARA CONEXÕES DE ENGATE RÁPIDO TIPO STORZ, 63X38MM</t>
  </si>
  <si>
    <t>ED-50189</t>
  </si>
  <si>
    <t>ESGUICHO TIPO AGULHETA COM JUNTA DE UNIÃO ENGATE RÁPIDO DN 38MM, FORNECIMENTO E INSTALAÇÃO</t>
  </si>
  <si>
    <t>ED-50193</t>
  </si>
  <si>
    <t>EXTINTOR DE INCÊNDIO TIPO PÓ QUÍMICO 2-A:20-B:C, CAPACIDADE 6 KG</t>
  </si>
  <si>
    <t>ED-50192</t>
  </si>
  <si>
    <t>EXTINTOR DE INCÊNDIO TIPO PÓ QUÍMICO 20-B:C, CAPACIDADE 6 KG</t>
  </si>
  <si>
    <t>ED-50195</t>
  </si>
  <si>
    <t>HIDRANTE DE RECALQUE COMPLETO EM CAIXA DE ALVENARIA</t>
  </si>
  <si>
    <t>ED-22707</t>
  </si>
  <si>
    <t>MANGUEIRA DE FIBRA SINTÉTICA E BORRACHA PARA INCÊNDIO TIPO 2, DN 38MM, COMPRIMENTO 15M, FORNECIMENTO E INSTALAÇÃO</t>
  </si>
  <si>
    <t>ED-50208</t>
  </si>
  <si>
    <t>REGISTRO TIPO GLOBO ANGULAR, COM 45 GRAUS, DN 2.1/2" (63 MM), PN16, EM LATÃO COM VOLANTE PARA HIDRANTE - FORNECIMENTO E INSTALAÇÃO</t>
  </si>
  <si>
    <t>ED-50211</t>
  </si>
  <si>
    <t>REGISTRO TIPO GLOBO, DN 2.1/2" (63 MM), PN16, EM LATAO COM VOLANTE, EXTREMIDADES ROSCADAS  - FORNECIMENTO E INSTALAÇÃO</t>
  </si>
  <si>
    <t>ED-26989</t>
  </si>
  <si>
    <t>LUMINÁRIA DE EMERGÊNCIA AUTÔNOMA, TIPO LED POTÊNCIA TOTAL DE 2W, FORNECIMENTO E INSTALAÇÃO</t>
  </si>
  <si>
    <t>ED-50180</t>
  </si>
  <si>
    <t>ACIONADOR MANUAL DE ALARME DE INCÊNDIO, INCLUSIVE FORNECIMENTO E INSTALAÇÃO, EXCLUSIVE CABO DE 4 VIAS PARA ALARME</t>
  </si>
  <si>
    <t>ED-4855</t>
  </si>
  <si>
    <t>CENTRAL DE ALARME DE INCÊNDIO ENDEREÇÁVEL PARA 24 LAÇOS, INCLUSIVE FORNECIMENTO E INSTALAÇÃO, EXCLUSIVE CABO DE 4 VIAS PARA ALARME</t>
  </si>
  <si>
    <t>ED-4860</t>
  </si>
  <si>
    <t>SINALIZADOR AUDIOVISUAL ENDEREÇÁVEL, INCLUSIVE FORNECIMENTO E INSTALAÇÃO, EXCLUSIVE CABO DE 4 VIAS PARA ALARME</t>
  </si>
  <si>
    <t>ED-29395</t>
  </si>
  <si>
    <t>PLACA FOTOLUMINESCENTE PARA SINALIZAÇÃO DE EMERGÊNCIA, TIPO "E12", INSTALADA EM PISO, DIMENSÃO (100X100)CM, INCLUSIVE FIXAÇÃO</t>
  </si>
  <si>
    <t>ED-29390</t>
  </si>
  <si>
    <t>PLACA FOTOLUMINESCENTE PARA SINALIZAÇÃO DE EMERGÊNCIA, TIPO "E3", DIMENSÃO (150X100)MM, INCLUSIVE FIXAÇÃO</t>
  </si>
  <si>
    <t>ED-50199</t>
  </si>
  <si>
    <t>PLACA FOTOLUMINESCENTE PARA SINALIZAÇÃO DE EMERGÊNCIA, TIPO "E5", DIMENSÃO (300X300)MM, INCLUSIVE FIXAÇÃO</t>
  </si>
  <si>
    <t>ED-50200</t>
  </si>
  <si>
    <t>PLACA FOTOLUMINESCENTE PARA SINALIZAÇÃO DE EMERGÊNCIA, TIPO "E8", DIMENSÃO (300X300)MM, INCLUSIVE FIXAÇÃO</t>
  </si>
  <si>
    <t>ED-32246</t>
  </si>
  <si>
    <t>PLACA FOTOLUMINESCENTE PARA SINALIZAÇÃO DE EMERGÊNCIA, TIPO "M1", DIMENSÃO (400X600)MM, INCLUSIVE FIXAÇÃO</t>
  </si>
  <si>
    <t>ED-32247</t>
  </si>
  <si>
    <t>PLACA FOTOLUMINESCENTE PARA SINALIZAÇÃO DE EMERGÊNCIA, TIPO "M2", DIMENSÃO (380X190)MM, INCLUSIVE FIXAÇÃO</t>
  </si>
  <si>
    <t>ED-50202</t>
  </si>
  <si>
    <t>PLACA FOTOLUMINESCENTE PARA SINALIZAÇÃO DE EMERGÊNCIA, TIPO "S1", DIMENSÃO (380X190)MM, INCLUSIVE FIXAÇÃO</t>
  </si>
  <si>
    <t>ED-50205</t>
  </si>
  <si>
    <t>PLACA FOTOLUMINESCENTE PARA SINALIZAÇÃO DE EMERGÊNCIA, TIPO "S12", DIMENSÃO (380X190)MM, INCLUSIVE FIXAÇÃO</t>
  </si>
  <si>
    <t>ED-50201</t>
  </si>
  <si>
    <t>PLACA FOTOLUMINESCENTE PARA SINALIZAÇÃO DE EMERGÊNCIA, TIPO "S2", DIMENSÃO (380X190)MM, INCLUSIVE FIXAÇÃO</t>
  </si>
  <si>
    <t>ED-29400</t>
  </si>
  <si>
    <t>PLACA FOTOLUMINESCENTE PARA SINALIZAÇÃO DE EMERGÊNCIA, TIPO "S3", DIMENSÃO (380X190)MM, INCLUSIVE FIXAÇÃO</t>
  </si>
  <si>
    <t>RASGO E ENCHIMENTO EM PAREDE</t>
  </si>
  <si>
    <t>ED-50704</t>
  </si>
  <si>
    <t>ENCHIMENTO DE RASGO EM ALVENARIA/CONCRETO COM ARGAMASSA, DIÂMETRO DE 15MM A 25MM (1/2" A 1"), INCLUSIVE ARGAMASSA, TRAÇO 1:2:8 (CIMENTO, CAL E AREIA), COM PREPARO MECANIZADO</t>
  </si>
  <si>
    <t>ED-50706</t>
  </si>
  <si>
    <t>ENCHIMENTO DE RASGO EM ALVENARIA/CONCRETO COM ARGAMASSA, DIÂMETRO DE 65MM A 100MM (2.1/2" A 4"), INCLUSIVE ARGAMASSA, TRAÇO 1:2:8 (CIMENTO, CAL E AREIA), PREPARO MECÂNICO</t>
  </si>
  <si>
    <t>ED-50707</t>
  </si>
  <si>
    <t>RASGO EM ALVENARIA PARA PASSAGEM DE ELETRODUTO/TUBULAÇÃO, DIÂMETROS DE 15MM A 25MM (1/2" A 1"), EXCLUSIVE ENCHIMENTO</t>
  </si>
  <si>
    <t>ED-50708</t>
  </si>
  <si>
    <t>RASGO EM ALVENARIA PARA PASSAGEM DE ELETRODUTO/TUBULAÇÃO, DIÂMETROS DE 32MM A 50MM (1.1/4" A 2"), EXCLUSIVE ENCHIMENTO</t>
  </si>
  <si>
    <t>LIMPEZA DE OBRA</t>
  </si>
  <si>
    <t>LIMPEZA FINAL PARA ENTREGA DA OBRA</t>
  </si>
  <si>
    <t>ED-50266</t>
  </si>
  <si>
    <t>PREFEITURA MUNICIPAL DE PARAISÓPOLIS</t>
  </si>
  <si>
    <t>PLANILHA ORÇAMENTÁRIA DE CUSTOS</t>
  </si>
  <si>
    <t>FORMA DE EXECUÇÃO:</t>
  </si>
  <si>
    <t xml:space="preserve">OBRA: </t>
  </si>
  <si>
    <t xml:space="preserve">LOCAL: </t>
  </si>
  <si>
    <t xml:space="preserve">REGIÃO/MÊS DE REFERÊNCIA: </t>
  </si>
  <si>
    <t xml:space="preserve">PRAZO DE EXECUÇÃO:  </t>
  </si>
  <si>
    <t>(   )        DIRETA    (X)      INDIRETA</t>
  </si>
  <si>
    <t>TABELA REFERENCIAL DE PREÇOS UNITÁRIOS PARA OBRAS DE EDIFICAÇÃO Região Sul - S/ Desoneração  JULHO/2024</t>
  </si>
  <si>
    <t xml:space="preserve">BDI         </t>
  </si>
  <si>
    <t xml:space="preserve">DATA DA PLANILHA: </t>
  </si>
  <si>
    <t xml:space="preserve">  24/01/2025</t>
  </si>
  <si>
    <t>Travessa Jose Dias de Medeiros, nº 133 - Centro– MG.</t>
  </si>
  <si>
    <t>Escola Municipal Maria Emilia Gomes de Carvalho</t>
  </si>
  <si>
    <t>Escola Municipal Monsenhor José Carneiro Pinto</t>
  </si>
  <si>
    <t>Avenida Luiz Rezende, nº 533 – Distrito de Costas, Paraisópolis – MG.</t>
  </si>
  <si>
    <t>Travessa Doutor Álvaro Augusto de Almeida, nº 40 - Centro, Paraisópolis – MG.</t>
  </si>
  <si>
    <t>Creche Municipal Erestina de Carvalho Almeida</t>
  </si>
  <si>
    <t>Escola Municipal Professora Conceição Adair Moreira de Almeida Paiva</t>
  </si>
  <si>
    <t>Rua Diamantina, nº 230 - Alto dos Fernandes, Paraisópolis – MG.</t>
  </si>
  <si>
    <t xml:space="preserve">Escola Municipal Monsenhor Sebastião Vieira </t>
  </si>
  <si>
    <t>Rua Cumbica, 37 - Jardim Aeroporto, Paraisopolis/MG</t>
  </si>
  <si>
    <t>VALOR TOTAL</t>
  </si>
  <si>
    <t xml:space="preserve">ITEM </t>
  </si>
  <si>
    <t>1.0</t>
  </si>
  <si>
    <t>1.1</t>
  </si>
  <si>
    <t>2.0</t>
  </si>
  <si>
    <t>2.1</t>
  </si>
  <si>
    <t>3.0</t>
  </si>
  <si>
    <t>3.1</t>
  </si>
  <si>
    <t>3.2</t>
  </si>
  <si>
    <t>4.0</t>
  </si>
  <si>
    <t>4.1</t>
  </si>
  <si>
    <t>4.2</t>
  </si>
  <si>
    <t>5.0</t>
  </si>
  <si>
    <t>5.1</t>
  </si>
  <si>
    <t>6.0</t>
  </si>
  <si>
    <t>6.1</t>
  </si>
  <si>
    <t>6.2</t>
  </si>
  <si>
    <t>7.0</t>
  </si>
  <si>
    <t>7.1</t>
  </si>
  <si>
    <t>7.2</t>
  </si>
  <si>
    <t>8.0</t>
  </si>
  <si>
    <t>8.1</t>
  </si>
  <si>
    <t>8.2</t>
  </si>
  <si>
    <t>8.3</t>
  </si>
  <si>
    <t>8.4</t>
  </si>
  <si>
    <t>8.5</t>
  </si>
  <si>
    <t>8.6</t>
  </si>
  <si>
    <t>8.7</t>
  </si>
  <si>
    <t>8.8</t>
  </si>
  <si>
    <t>8.9</t>
  </si>
  <si>
    <t>8.10</t>
  </si>
  <si>
    <t>8.11</t>
  </si>
  <si>
    <t>8.12</t>
  </si>
  <si>
    <t>8.13</t>
  </si>
  <si>
    <t>8.14</t>
  </si>
  <si>
    <t>8.15</t>
  </si>
  <si>
    <t>8.16</t>
  </si>
  <si>
    <t>8.22</t>
  </si>
  <si>
    <t>8.23</t>
  </si>
  <si>
    <t>8.24</t>
  </si>
  <si>
    <t>8.25</t>
  </si>
  <si>
    <t>8.26</t>
  </si>
  <si>
    <t>9.0</t>
  </si>
  <si>
    <t>9.1</t>
  </si>
  <si>
    <t>9.2</t>
  </si>
  <si>
    <t>9.3</t>
  </si>
  <si>
    <t>9.4</t>
  </si>
  <si>
    <t>ITEM</t>
  </si>
  <si>
    <t>2.2</t>
  </si>
  <si>
    <t>2.3</t>
  </si>
  <si>
    <t>2.4</t>
  </si>
  <si>
    <t>2.5</t>
  </si>
  <si>
    <t>3.5</t>
  </si>
  <si>
    <t>5.2</t>
  </si>
  <si>
    <t>5.3</t>
  </si>
  <si>
    <t>7.3</t>
  </si>
  <si>
    <t>7.4</t>
  </si>
  <si>
    <t>7.5</t>
  </si>
  <si>
    <t>7.6</t>
  </si>
  <si>
    <t>7.7</t>
  </si>
  <si>
    <t>7.8</t>
  </si>
  <si>
    <t>7.9</t>
  </si>
  <si>
    <t>7.10</t>
  </si>
  <si>
    <t>7.11</t>
  </si>
  <si>
    <t>7.12</t>
  </si>
  <si>
    <t>7.13</t>
  </si>
  <si>
    <t>7.14</t>
  </si>
  <si>
    <t>7.15</t>
  </si>
  <si>
    <t>3.4</t>
  </si>
  <si>
    <t>3.6</t>
  </si>
  <si>
    <t>4.3</t>
  </si>
  <si>
    <t>3.3</t>
  </si>
  <si>
    <t xml:space="preserve">BDI:    </t>
  </si>
  <si>
    <t>RESERVATÓRIO METÁLICO TIPO TAÇA  - CAPACIDADE DE 15.000 LITROS</t>
  </si>
  <si>
    <t>COTAÇÃO</t>
  </si>
  <si>
    <t>Prefeitura Municipal de Paraisópolis / MG</t>
  </si>
  <si>
    <t>VALOR DA OBRA:</t>
  </si>
  <si>
    <t>“ESCOLA MUNICIPAL MONSENHOR SEBASTIÃO VIEIRA”</t>
  </si>
  <si>
    <t>“ESCOLA MUNICIPAL MONSENHOR JOSÉ CARNEIRO PINTO”</t>
  </si>
  <si>
    <t>“ESCOLA MUNICIPAL PROFEª CONCEIÇÃO ADAIR MOREIRA DE ALMEIDA PAIVA”</t>
  </si>
  <si>
    <t>“ESCOLA MUNICIPAL MARIA EMILIA GOMES DE CARVALHO”</t>
  </si>
  <si>
    <t>“CRECHE MUNICIPAL ERESTINA DE CARVALHO ALMEIDA”</t>
  </si>
  <si>
    <t>OBRA: INSTALAÇÃO DE SISTEMA DE PROTEÇÃO CONTRA INCÊNDIO NAS ESCOLAS MUNICIPAIS</t>
  </si>
  <si>
    <t>Paraisópolis - MG</t>
  </si>
  <si>
    <t>DATA DA PLANILHA</t>
  </si>
  <si>
    <t>PRAZO DE EXECUÇÃO</t>
  </si>
  <si>
    <t>45 DIAS</t>
  </si>
  <si>
    <t xml:space="preserve">MARLENE CARVALHO
Diretora do Departamento de Educação
</t>
  </si>
  <si>
    <t xml:space="preserve">LARISSA A. MARINHO LIMA
Coordenadora de Engenharia e Projetos
</t>
  </si>
  <si>
    <t xml:space="preserve">
</t>
  </si>
  <si>
    <t>MARLENE CARVALHO
Diretora do Departamento de Educação</t>
  </si>
  <si>
    <t>CRONOGRAMA FÍSICO-FINANCEIRO</t>
  </si>
  <si>
    <t>ETAPAS/DESCRIÇÃO</t>
  </si>
  <si>
    <t>FÍSICO/ FINANCEIRO</t>
  </si>
  <si>
    <t>TOTAL  ETAPAS</t>
  </si>
  <si>
    <t>MÊS 1</t>
  </si>
  <si>
    <t>MÊS 2</t>
  </si>
  <si>
    <t>Físico %</t>
  </si>
  <si>
    <t>Financeiro</t>
  </si>
  <si>
    <t>6.3</t>
  </si>
  <si>
    <t>6.4</t>
  </si>
  <si>
    <t>6.5</t>
  </si>
  <si>
    <t>6.6</t>
  </si>
  <si>
    <t>6.7</t>
  </si>
  <si>
    <t>6.8</t>
  </si>
  <si>
    <t>6.9</t>
  </si>
  <si>
    <t>6.10</t>
  </si>
  <si>
    <t>6.11</t>
  </si>
  <si>
    <t>6.12</t>
  </si>
  <si>
    <t>6.13</t>
  </si>
  <si>
    <t>6.14</t>
  </si>
  <si>
    <t>6.15</t>
  </si>
  <si>
    <t>8.0,</t>
  </si>
  <si>
    <t>8.17</t>
  </si>
  <si>
    <t>8.18</t>
  </si>
  <si>
    <t>8.19</t>
  </si>
  <si>
    <t>8.20</t>
  </si>
  <si>
    <t>8.21</t>
  </si>
  <si>
    <t>3.7</t>
  </si>
  <si>
    <t>3.8</t>
  </si>
  <si>
    <t>3.9</t>
  </si>
  <si>
    <t>5.4</t>
  </si>
  <si>
    <t>5.5</t>
  </si>
  <si>
    <t>5.6</t>
  </si>
  <si>
    <t>5.7</t>
  </si>
  <si>
    <t>5.8</t>
  </si>
  <si>
    <t>5.9</t>
  </si>
  <si>
    <t>5.10</t>
  </si>
  <si>
    <t>5.11</t>
  </si>
  <si>
    <t>5.12</t>
  </si>
  <si>
    <t>5.13</t>
  </si>
  <si>
    <t>5.14</t>
  </si>
  <si>
    <t>5.15</t>
  </si>
  <si>
    <t>7.16</t>
  </si>
  <si>
    <t>7.17</t>
  </si>
  <si>
    <t>7.18</t>
  </si>
  <si>
    <t>7.19</t>
  </si>
  <si>
    <t>7.20</t>
  </si>
  <si>
    <t>7.21</t>
  </si>
  <si>
    <t>7.22</t>
  </si>
  <si>
    <t>7.23</t>
  </si>
  <si>
    <t>7.24</t>
  </si>
  <si>
    <t>1.2</t>
  </si>
  <si>
    <t>1.3</t>
  </si>
  <si>
    <t>1.4</t>
  </si>
  <si>
    <t>1.5</t>
  </si>
  <si>
    <t>1.6</t>
  </si>
  <si>
    <t>1.7</t>
  </si>
  <si>
    <t>1.8</t>
  </si>
  <si>
    <t>1.9</t>
  </si>
  <si>
    <t>1.10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</si>
</sst>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R$&quot;\ * #,##0.00_-;\-&quot;R$&quot;\ * #,##0.00_-;_-&quot;R$&quot;\ * &quot;-&quot;??_-;_-@_-"/>
    <numFmt numFmtId="164" formatCode="0000"/>
    <numFmt numFmtId="165" formatCode="&quot;R$&quot;#,##0.00"/>
    <numFmt numFmtId="166" formatCode="#,##0.0000"/>
    <numFmt numFmtId="167" formatCode="#,##0.000000"/>
    <numFmt numFmtId="168" formatCode="#,##0.00000"/>
  </numFmts>
  <fonts count="17" x14ac:knownFonts="1">
    <font>
      <sz val="11"/>
      <color theme="1"/>
      <name val="Calibri"/>
      <family val="2"/>
      <scheme val="minor"/>
    </font>
    <font>
      <b/>
      <sz val="11"/>
      <color theme="1"/>
      <name val="Calibri"/>
      <family val="2"/>
      <scheme val="minor"/>
    </font>
    <font>
      <b/>
      <sz val="9"/>
      <color rgb="FF010000"/>
      <name val="Arial"/>
      <family val="2"/>
    </font>
    <font>
      <sz val="9"/>
      <color rgb="FF010000"/>
      <name val="Arial"/>
      <family val="2"/>
    </font>
    <font>
      <sz val="10"/>
      <name val="Arial"/>
      <family val="2"/>
    </font>
    <font>
      <b/>
      <sz val="10"/>
      <name val="Arial"/>
      <family val="2"/>
    </font>
    <font>
      <sz val="10"/>
      <color theme="1"/>
      <name val="Calibri"/>
      <family val="2"/>
      <scheme val="minor"/>
    </font>
    <font>
      <sz val="11"/>
      <color theme="1"/>
      <name val="Arial"/>
      <family val="2"/>
    </font>
    <font>
      <sz val="10"/>
      <color rgb="FF000000"/>
      <name val="Arial"/>
      <family val="2"/>
    </font>
    <font>
      <b/>
      <sz val="10"/>
      <color rgb="FF000000"/>
      <name val="Arial"/>
      <family val="2"/>
    </font>
    <font>
      <sz val="10"/>
      <color theme="1"/>
      <name val="Arial"/>
      <family val="2"/>
    </font>
    <font>
      <b/>
      <sz val="10"/>
      <color rgb="FF010000"/>
      <name val="Arial"/>
      <family val="2"/>
    </font>
    <font>
      <b/>
      <sz val="10"/>
      <color theme="1"/>
      <name val="Arial"/>
      <family val="2"/>
    </font>
    <font>
      <sz val="9"/>
      <color theme="1"/>
      <name val="Arial"/>
      <family val="2"/>
    </font>
    <font>
      <b/>
      <sz val="9"/>
      <color theme="1"/>
      <name val="Arial"/>
      <family val="2"/>
    </font>
    <font>
      <sz val="9"/>
      <name val="Arial"/>
      <family val="2"/>
    </font>
    <font>
      <b/>
      <sz val="11"/>
      <color theme="1"/>
      <name val="Century Gothic"/>
      <family val="2"/>
    </font>
  </fonts>
  <fills count="7">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theme="2"/>
        <bgColor indexed="64"/>
      </patternFill>
    </fill>
    <fill>
      <patternFill patternType="solid">
        <fgColor rgb="FFD8D8D8"/>
      </patternFill>
    </fill>
    <fill>
      <patternFill patternType="solid">
        <fgColor theme="0" tint="-0.14999847407452621"/>
        <bgColor indexed="64"/>
      </patternFill>
    </fill>
  </fills>
  <borders count="24">
    <border>
      <left/>
      <right/>
      <top/>
      <bottom/>
      <diagonal/>
    </border>
    <border>
      <left/>
      <right/>
      <top style="thin">
        <color rgb="FF010000"/>
      </top>
      <bottom/>
      <diagonal/>
    </border>
    <border>
      <left/>
      <right/>
      <top style="thin">
        <color rgb="FF010000"/>
      </top>
      <bottom style="thin">
        <color rgb="FF010000"/>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medium">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right/>
      <top style="thin">
        <color rgb="FF000000"/>
      </top>
      <bottom/>
      <diagonal/>
    </border>
    <border>
      <left style="thin">
        <color rgb="FF000000"/>
      </left>
      <right/>
      <top/>
      <bottom style="thin">
        <color rgb="FF000000"/>
      </bottom>
      <diagonal/>
    </border>
  </borders>
  <cellStyleXfs count="1">
    <xf numFmtId="0" fontId="0" fillId="0" borderId="0"/>
  </cellStyleXfs>
  <cellXfs count="202">
    <xf numFmtId="0" fontId="0" fillId="0" borderId="0" xfId="0"/>
    <xf numFmtId="164" fontId="2" fillId="0" borderId="2" xfId="0" applyNumberFormat="1" applyFont="1" applyBorder="1" applyAlignment="1">
      <alignment horizontal="center" vertical="top" wrapText="1"/>
    </xf>
    <xf numFmtId="0" fontId="2" fillId="0" borderId="2" xfId="0" applyFont="1" applyBorder="1" applyAlignment="1">
      <alignment horizontal="left" vertical="top" wrapText="1"/>
    </xf>
    <xf numFmtId="0" fontId="2" fillId="0" borderId="2" xfId="0" applyFont="1" applyBorder="1" applyAlignment="1">
      <alignment horizontal="center" vertical="top" wrapText="1"/>
    </xf>
    <xf numFmtId="44" fontId="2" fillId="0" borderId="2" xfId="0" applyNumberFormat="1" applyFont="1" applyBorder="1" applyAlignment="1">
      <alignment horizontal="right" vertical="top" wrapText="1"/>
    </xf>
    <xf numFmtId="4" fontId="2" fillId="0" borderId="2" xfId="0" applyNumberFormat="1" applyFont="1" applyBorder="1" applyAlignment="1">
      <alignment horizontal="right" vertical="top" wrapText="1"/>
    </xf>
    <xf numFmtId="0" fontId="3" fillId="0" borderId="2" xfId="0" applyFont="1" applyBorder="1" applyAlignment="1">
      <alignment horizontal="center" vertical="top" wrapText="1"/>
    </xf>
    <xf numFmtId="0" fontId="3" fillId="0" borderId="2" xfId="0" applyFont="1" applyBorder="1" applyAlignment="1">
      <alignment horizontal="left" vertical="top" wrapText="1"/>
    </xf>
    <xf numFmtId="4" fontId="3" fillId="0" borderId="2" xfId="0" applyNumberFormat="1" applyFont="1" applyBorder="1" applyAlignment="1">
      <alignment horizontal="right" vertical="top" wrapText="1"/>
    </xf>
    <xf numFmtId="44" fontId="3" fillId="0" borderId="2" xfId="0" applyNumberFormat="1" applyFont="1" applyBorder="1" applyAlignment="1">
      <alignment horizontal="right" vertical="top" wrapText="1"/>
    </xf>
    <xf numFmtId="44" fontId="0" fillId="0" borderId="0" xfId="0" applyNumberFormat="1"/>
    <xf numFmtId="0" fontId="4" fillId="0" borderId="0" xfId="0" applyFont="1"/>
    <xf numFmtId="44" fontId="4" fillId="0" borderId="0" xfId="0" applyNumberFormat="1" applyFont="1"/>
    <xf numFmtId="4" fontId="4" fillId="0" borderId="0" xfId="0" applyNumberFormat="1" applyFont="1"/>
    <xf numFmtId="0" fontId="3" fillId="3" borderId="2" xfId="0" applyFont="1" applyFill="1" applyBorder="1" applyAlignment="1">
      <alignment horizontal="center" vertical="top" wrapText="1"/>
    </xf>
    <xf numFmtId="0" fontId="3" fillId="3" borderId="2" xfId="0" applyFont="1" applyFill="1" applyBorder="1" applyAlignment="1">
      <alignment horizontal="left" vertical="top" wrapText="1"/>
    </xf>
    <xf numFmtId="44" fontId="3" fillId="3" borderId="2" xfId="0" applyNumberFormat="1" applyFont="1" applyFill="1" applyBorder="1" applyAlignment="1">
      <alignment horizontal="right" vertical="top" wrapText="1"/>
    </xf>
    <xf numFmtId="4" fontId="3" fillId="3" borderId="2" xfId="0" applyNumberFormat="1" applyFont="1" applyFill="1" applyBorder="1" applyAlignment="1">
      <alignment horizontal="right" vertical="top" wrapText="1"/>
    </xf>
    <xf numFmtId="0" fontId="0" fillId="3" borderId="0" xfId="0" applyFill="1"/>
    <xf numFmtId="0" fontId="0" fillId="0" borderId="0" xfId="0" applyFill="1" applyBorder="1" applyAlignment="1">
      <alignment horizontal="left" vertical="top"/>
    </xf>
    <xf numFmtId="0" fontId="9" fillId="0" borderId="3" xfId="0" applyFont="1" applyFill="1" applyBorder="1" applyAlignment="1">
      <alignment vertical="top" wrapText="1"/>
    </xf>
    <xf numFmtId="0" fontId="5" fillId="0" borderId="3" xfId="0" applyFont="1" applyFill="1" applyBorder="1" applyAlignment="1">
      <alignment vertical="center" wrapText="1"/>
    </xf>
    <xf numFmtId="10" fontId="9" fillId="0" borderId="3" xfId="0" applyNumberFormat="1" applyFont="1" applyFill="1" applyBorder="1" applyAlignment="1">
      <alignment horizontal="center" vertical="top" wrapText="1"/>
    </xf>
    <xf numFmtId="0" fontId="6" fillId="0" borderId="0" xfId="0" applyFont="1" applyAlignment="1">
      <alignment horizontal="center" vertical="center"/>
    </xf>
    <xf numFmtId="0" fontId="11" fillId="2" borderId="3" xfId="0" applyFont="1" applyFill="1" applyBorder="1" applyAlignment="1">
      <alignment horizontal="center" vertical="center" wrapText="1"/>
    </xf>
    <xf numFmtId="44" fontId="11" fillId="2" borderId="3"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164" fontId="2" fillId="0" borderId="3" xfId="0" applyNumberFormat="1" applyFont="1" applyBorder="1" applyAlignment="1">
      <alignment horizontal="center"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44" fontId="2" fillId="0" borderId="3" xfId="0" applyNumberFormat="1" applyFont="1" applyBorder="1" applyAlignment="1">
      <alignment horizontal="right" vertical="top" wrapText="1"/>
    </xf>
    <xf numFmtId="4" fontId="2" fillId="0" borderId="3" xfId="0" applyNumberFormat="1" applyFont="1" applyBorder="1" applyAlignment="1">
      <alignment horizontal="right" vertical="top" wrapText="1"/>
    </xf>
    <xf numFmtId="0" fontId="3" fillId="0" borderId="3" xfId="0" applyFont="1" applyBorder="1" applyAlignment="1">
      <alignment horizontal="center" vertical="top" wrapText="1"/>
    </xf>
    <xf numFmtId="0" fontId="3" fillId="0" borderId="3" xfId="0" applyFont="1" applyBorder="1" applyAlignment="1">
      <alignment horizontal="left" vertical="top" wrapText="1"/>
    </xf>
    <xf numFmtId="4" fontId="3" fillId="0" borderId="3" xfId="0" applyNumberFormat="1" applyFont="1" applyBorder="1" applyAlignment="1">
      <alignment horizontal="right" vertical="top" wrapText="1"/>
    </xf>
    <xf numFmtId="44" fontId="3" fillId="0" borderId="3" xfId="0" applyNumberFormat="1" applyFont="1" applyBorder="1" applyAlignment="1">
      <alignment horizontal="right" vertical="top" wrapText="1"/>
    </xf>
    <xf numFmtId="0" fontId="3" fillId="3" borderId="3" xfId="0" applyFont="1" applyFill="1" applyBorder="1" applyAlignment="1">
      <alignment horizontal="center" vertical="top" wrapText="1"/>
    </xf>
    <xf numFmtId="0" fontId="3" fillId="3" borderId="3" xfId="0" applyFont="1" applyFill="1" applyBorder="1" applyAlignment="1">
      <alignment horizontal="left" vertical="top" wrapText="1"/>
    </xf>
    <xf numFmtId="44" fontId="3" fillId="3" borderId="3" xfId="0" applyNumberFormat="1" applyFont="1" applyFill="1" applyBorder="1" applyAlignment="1">
      <alignment horizontal="right" vertical="top" wrapText="1"/>
    </xf>
    <xf numFmtId="4" fontId="3" fillId="3" borderId="3" xfId="0" applyNumberFormat="1" applyFont="1" applyFill="1" applyBorder="1" applyAlignment="1">
      <alignment horizontal="right" vertical="top" wrapText="1"/>
    </xf>
    <xf numFmtId="0" fontId="4" fillId="0" borderId="3" xfId="0" applyFont="1" applyBorder="1"/>
    <xf numFmtId="44" fontId="4" fillId="0" borderId="3" xfId="0" applyNumberFormat="1" applyFont="1" applyBorder="1"/>
    <xf numFmtId="164" fontId="2" fillId="4" borderId="3" xfId="0" applyNumberFormat="1" applyFont="1" applyFill="1" applyBorder="1" applyAlignment="1">
      <alignment horizontal="center" vertical="top" wrapText="1"/>
    </xf>
    <xf numFmtId="0" fontId="2" fillId="4" borderId="3" xfId="0" applyFont="1" applyFill="1" applyBorder="1" applyAlignment="1">
      <alignment horizontal="left" vertical="top" wrapText="1"/>
    </xf>
    <xf numFmtId="0" fontId="2" fillId="4" borderId="3" xfId="0" applyFont="1" applyFill="1" applyBorder="1" applyAlignment="1">
      <alignment horizontal="center" vertical="top" wrapText="1"/>
    </xf>
    <xf numFmtId="44" fontId="2" fillId="4" borderId="3" xfId="0" applyNumberFormat="1" applyFont="1" applyFill="1" applyBorder="1" applyAlignment="1">
      <alignment horizontal="right" vertical="top" wrapText="1"/>
    </xf>
    <xf numFmtId="4" fontId="2" fillId="4" borderId="3" xfId="0" applyNumberFormat="1" applyFont="1" applyFill="1" applyBorder="1" applyAlignment="1">
      <alignment horizontal="right" vertical="top" wrapText="1"/>
    </xf>
    <xf numFmtId="44" fontId="3" fillId="4" borderId="3" xfId="0" applyNumberFormat="1" applyFont="1" applyFill="1" applyBorder="1" applyAlignment="1">
      <alignment horizontal="right" vertical="top" wrapText="1"/>
    </xf>
    <xf numFmtId="0" fontId="7" fillId="0" borderId="3" xfId="0" applyFont="1" applyBorder="1"/>
    <xf numFmtId="0" fontId="7" fillId="0" borderId="0" xfId="0" applyFont="1"/>
    <xf numFmtId="0" fontId="12" fillId="0" borderId="3" xfId="0" applyFont="1" applyBorder="1" applyAlignment="1">
      <alignment horizontal="center" vertical="center"/>
    </xf>
    <xf numFmtId="0" fontId="10" fillId="0" borderId="3" xfId="0" applyFont="1" applyBorder="1" applyAlignment="1">
      <alignment horizontal="center"/>
    </xf>
    <xf numFmtId="0" fontId="10" fillId="3" borderId="3" xfId="0" applyFont="1" applyFill="1" applyBorder="1" applyAlignment="1">
      <alignment horizontal="center"/>
    </xf>
    <xf numFmtId="0" fontId="10" fillId="0" borderId="0" xfId="0" applyFont="1" applyAlignment="1">
      <alignment horizontal="center"/>
    </xf>
    <xf numFmtId="0" fontId="12" fillId="4" borderId="3" xfId="0" applyFont="1" applyFill="1" applyBorder="1" applyAlignment="1">
      <alignment horizontal="center"/>
    </xf>
    <xf numFmtId="0" fontId="12" fillId="4" borderId="3" xfId="0" applyFont="1" applyFill="1" applyBorder="1" applyAlignment="1">
      <alignment horizontal="center" vertical="center"/>
    </xf>
    <xf numFmtId="0" fontId="7" fillId="0" borderId="7" xfId="0" applyFont="1" applyBorder="1"/>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44" fontId="3" fillId="0" borderId="1"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164" fontId="2" fillId="4" borderId="2" xfId="0" applyNumberFormat="1" applyFont="1" applyFill="1" applyBorder="1" applyAlignment="1">
      <alignment horizontal="center" vertical="top" wrapText="1"/>
    </xf>
    <xf numFmtId="0" fontId="2" fillId="4" borderId="2" xfId="0" applyFont="1" applyFill="1" applyBorder="1" applyAlignment="1">
      <alignment horizontal="left" vertical="top" wrapText="1"/>
    </xf>
    <xf numFmtId="0" fontId="2" fillId="4" borderId="2" xfId="0" applyFont="1" applyFill="1" applyBorder="1" applyAlignment="1">
      <alignment horizontal="center" vertical="top" wrapText="1"/>
    </xf>
    <xf numFmtId="44" fontId="2" fillId="4" borderId="2" xfId="0" applyNumberFormat="1" applyFont="1" applyFill="1" applyBorder="1" applyAlignment="1">
      <alignment horizontal="right" vertical="top" wrapText="1"/>
    </xf>
    <xf numFmtId="4" fontId="2" fillId="4" borderId="2" xfId="0" applyNumberFormat="1" applyFont="1" applyFill="1" applyBorder="1" applyAlignment="1">
      <alignment horizontal="right" vertical="top" wrapText="1"/>
    </xf>
    <xf numFmtId="44" fontId="3" fillId="4" borderId="2" xfId="0" applyNumberFormat="1" applyFont="1" applyFill="1" applyBorder="1" applyAlignment="1">
      <alignment horizontal="right" vertical="top" wrapText="1"/>
    </xf>
    <xf numFmtId="0" fontId="0" fillId="0" borderId="0" xfId="0" applyAlignment="1">
      <alignment horizontal="center"/>
    </xf>
    <xf numFmtId="0" fontId="0" fillId="0" borderId="3" xfId="0" applyBorder="1" applyAlignment="1">
      <alignment horizontal="center"/>
    </xf>
    <xf numFmtId="0" fontId="1" fillId="4" borderId="3" xfId="0" applyFont="1" applyFill="1" applyBorder="1" applyAlignment="1">
      <alignment horizontal="center"/>
    </xf>
    <xf numFmtId="0" fontId="1" fillId="0" borderId="3" xfId="0" applyFont="1" applyBorder="1" applyAlignment="1">
      <alignment horizontal="center"/>
    </xf>
    <xf numFmtId="0" fontId="14" fillId="4" borderId="3" xfId="0" applyFont="1" applyFill="1" applyBorder="1" applyAlignment="1">
      <alignment horizontal="center" vertical="center"/>
    </xf>
    <xf numFmtId="0" fontId="14" fillId="4" borderId="3" xfId="0" applyFont="1" applyFill="1" applyBorder="1" applyAlignment="1">
      <alignment horizontal="center"/>
    </xf>
    <xf numFmtId="0" fontId="13" fillId="0" borderId="0" xfId="0" applyFont="1" applyAlignment="1">
      <alignment horizontal="center"/>
    </xf>
    <xf numFmtId="0" fontId="13" fillId="0" borderId="3" xfId="0" applyFont="1" applyBorder="1" applyAlignment="1">
      <alignment horizontal="center"/>
    </xf>
    <xf numFmtId="0" fontId="5" fillId="0" borderId="3" xfId="0" applyFont="1" applyFill="1" applyBorder="1" applyAlignment="1">
      <alignment horizontal="center" vertical="center" wrapText="1"/>
    </xf>
    <xf numFmtId="0" fontId="0" fillId="3" borderId="3" xfId="0" applyFill="1" applyBorder="1" applyAlignment="1">
      <alignment horizontal="center" vertical="center"/>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44" fontId="3" fillId="3" borderId="3" xfId="0" applyNumberFormat="1" applyFont="1" applyFill="1" applyBorder="1" applyAlignment="1">
      <alignment horizontal="right" vertical="center" wrapText="1"/>
    </xf>
    <xf numFmtId="44" fontId="15" fillId="3" borderId="3" xfId="0" applyNumberFormat="1" applyFont="1" applyFill="1" applyBorder="1" applyAlignment="1">
      <alignment horizontal="right" vertical="center" wrapText="1"/>
    </xf>
    <xf numFmtId="4" fontId="15" fillId="3" borderId="3" xfId="0" applyNumberFormat="1" applyFont="1" applyFill="1" applyBorder="1" applyAlignment="1">
      <alignment horizontal="right" vertical="center" wrapText="1"/>
    </xf>
    <xf numFmtId="0" fontId="16" fillId="0" borderId="0" xfId="0" applyFont="1" applyAlignment="1">
      <alignment vertical="center"/>
    </xf>
    <xf numFmtId="0" fontId="5" fillId="5" borderId="13" xfId="0" applyFont="1" applyFill="1" applyBorder="1" applyAlignment="1">
      <alignment horizontal="left" vertical="top" wrapText="1" indent="1"/>
    </xf>
    <xf numFmtId="0" fontId="5" fillId="5" borderId="13" xfId="0" applyFont="1" applyFill="1" applyBorder="1" applyAlignment="1">
      <alignment horizontal="left" vertical="top" wrapText="1" indent="7"/>
    </xf>
    <xf numFmtId="0" fontId="5" fillId="5" borderId="16" xfId="0" applyFont="1" applyFill="1" applyBorder="1" applyAlignment="1">
      <alignment horizontal="left" vertical="top" wrapText="1" indent="1"/>
    </xf>
    <xf numFmtId="0" fontId="5" fillId="5" borderId="14" xfId="0" applyFont="1" applyFill="1" applyBorder="1" applyAlignment="1">
      <alignment horizontal="center" vertical="top" wrapText="1"/>
    </xf>
    <xf numFmtId="0" fontId="5" fillId="5" borderId="13" xfId="0" applyFont="1" applyFill="1" applyBorder="1" applyAlignment="1">
      <alignment horizontal="center" vertical="top" wrapText="1"/>
    </xf>
    <xf numFmtId="0" fontId="4" fillId="0" borderId="13" xfId="0" applyFont="1" applyFill="1" applyBorder="1" applyAlignment="1">
      <alignment horizontal="center" vertical="top" wrapText="1"/>
    </xf>
    <xf numFmtId="10" fontId="9" fillId="0" borderId="15" xfId="0" applyNumberFormat="1" applyFont="1" applyFill="1" applyBorder="1" applyAlignment="1">
      <alignment horizontal="center" vertical="top" shrinkToFit="1"/>
    </xf>
    <xf numFmtId="0" fontId="10" fillId="5" borderId="12" xfId="0" applyFont="1" applyFill="1" applyBorder="1" applyAlignment="1">
      <alignment horizontal="left" wrapText="1"/>
    </xf>
    <xf numFmtId="165" fontId="4" fillId="0" borderId="17" xfId="0" applyNumberFormat="1" applyFont="1" applyFill="1" applyBorder="1" applyAlignment="1">
      <alignment horizontal="center" vertical="top" wrapText="1"/>
    </xf>
    <xf numFmtId="0" fontId="10" fillId="5" borderId="18" xfId="0" applyFont="1" applyFill="1" applyBorder="1" applyAlignment="1">
      <alignment horizontal="left" wrapText="1"/>
    </xf>
    <xf numFmtId="10" fontId="9" fillId="6" borderId="19" xfId="0" applyNumberFormat="1" applyFont="1" applyFill="1" applyBorder="1" applyAlignment="1">
      <alignment horizontal="center" vertical="top" shrinkToFit="1"/>
    </xf>
    <xf numFmtId="0" fontId="4" fillId="6" borderId="18" xfId="0" applyFont="1" applyFill="1" applyBorder="1" applyAlignment="1">
      <alignment horizontal="center" vertical="top" wrapText="1"/>
    </xf>
    <xf numFmtId="0" fontId="10" fillId="0" borderId="10" xfId="0" applyFont="1" applyFill="1" applyBorder="1" applyAlignment="1">
      <alignment horizontal="left" vertical="top" wrapText="1"/>
    </xf>
    <xf numFmtId="0" fontId="10" fillId="0" borderId="11" xfId="0" applyFont="1" applyFill="1" applyBorder="1" applyAlignment="1">
      <alignment horizontal="left" vertical="top" wrapText="1" indent="4"/>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0" xfId="0" applyFont="1"/>
    <xf numFmtId="165" fontId="5" fillId="0" borderId="11" xfId="0" applyNumberFormat="1" applyFont="1" applyFill="1" applyBorder="1" applyAlignment="1">
      <alignment vertical="center" wrapTex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14" fontId="5" fillId="0" borderId="12" xfId="0" applyNumberFormat="1" applyFont="1" applyFill="1" applyBorder="1" applyAlignment="1">
      <alignment vertical="center" wrapText="1"/>
    </xf>
    <xf numFmtId="0" fontId="13" fillId="3" borderId="3" xfId="0" applyFont="1" applyFill="1" applyBorder="1" applyAlignment="1">
      <alignment horizontal="center"/>
    </xf>
    <xf numFmtId="166" fontId="5" fillId="0" borderId="3" xfId="0" applyNumberFormat="1" applyFont="1" applyFill="1" applyBorder="1" applyAlignment="1">
      <alignment vertical="top" wrapText="1"/>
    </xf>
    <xf numFmtId="166" fontId="8" fillId="0" borderId="3" xfId="0" applyNumberFormat="1" applyFont="1" applyFill="1" applyBorder="1" applyAlignment="1">
      <alignment horizontal="center" vertical="top" wrapText="1"/>
    </xf>
    <xf numFmtId="166" fontId="11" fillId="2" borderId="3" xfId="0" applyNumberFormat="1" applyFont="1" applyFill="1" applyBorder="1" applyAlignment="1">
      <alignment horizontal="center" vertical="center" wrapText="1"/>
    </xf>
    <xf numFmtId="166" fontId="2" fillId="4" borderId="3" xfId="0" applyNumberFormat="1" applyFont="1" applyFill="1" applyBorder="1" applyAlignment="1">
      <alignment horizontal="right" vertical="top" wrapText="1"/>
    </xf>
    <xf numFmtId="166" fontId="3" fillId="0" borderId="3" xfId="0" applyNumberFormat="1" applyFont="1" applyBorder="1" applyAlignment="1">
      <alignment horizontal="right" vertical="top" wrapText="1"/>
    </xf>
    <xf numFmtId="166" fontId="5" fillId="0" borderId="3" xfId="0" applyNumberFormat="1" applyFont="1" applyBorder="1"/>
    <xf numFmtId="166" fontId="4" fillId="0" borderId="0" xfId="0" applyNumberFormat="1" applyFont="1"/>
    <xf numFmtId="166" fontId="3" fillId="4" borderId="3" xfId="0" applyNumberFormat="1" applyFont="1" applyFill="1" applyBorder="1" applyAlignment="1">
      <alignment horizontal="right" vertical="top" wrapText="1"/>
    </xf>
    <xf numFmtId="166" fontId="15" fillId="3" borderId="3" xfId="0" applyNumberFormat="1" applyFont="1" applyFill="1" applyBorder="1" applyAlignment="1">
      <alignment horizontal="right" vertical="center" wrapText="1"/>
    </xf>
    <xf numFmtId="166" fontId="3" fillId="3" borderId="3" xfId="0" applyNumberFormat="1" applyFont="1" applyFill="1" applyBorder="1" applyAlignment="1">
      <alignment horizontal="right" vertical="top" wrapText="1"/>
    </xf>
    <xf numFmtId="166" fontId="5" fillId="0" borderId="6" xfId="0" applyNumberFormat="1" applyFont="1" applyFill="1" applyBorder="1" applyAlignment="1">
      <alignment vertical="top" wrapText="1"/>
    </xf>
    <xf numFmtId="166" fontId="3" fillId="4" borderId="2" xfId="0" applyNumberFormat="1" applyFont="1" applyFill="1" applyBorder="1" applyAlignment="1">
      <alignment horizontal="right" vertical="top" wrapText="1"/>
    </xf>
    <xf numFmtId="166" fontId="3" fillId="0" borderId="2" xfId="0" applyNumberFormat="1" applyFont="1" applyBorder="1" applyAlignment="1">
      <alignment horizontal="right" vertical="top" wrapText="1"/>
    </xf>
    <xf numFmtId="166" fontId="3" fillId="3" borderId="2" xfId="0" applyNumberFormat="1" applyFont="1" applyFill="1" applyBorder="1" applyAlignment="1">
      <alignment horizontal="right" vertical="top" wrapText="1"/>
    </xf>
    <xf numFmtId="166" fontId="3" fillId="0" borderId="1" xfId="0" applyNumberFormat="1" applyFont="1" applyBorder="1" applyAlignment="1">
      <alignment horizontal="right" vertical="top" wrapText="1"/>
    </xf>
    <xf numFmtId="167" fontId="5" fillId="0" borderId="3" xfId="0" applyNumberFormat="1" applyFont="1" applyFill="1" applyBorder="1" applyAlignment="1">
      <alignment vertical="top" wrapText="1"/>
    </xf>
    <xf numFmtId="167" fontId="8" fillId="0" borderId="3" xfId="0" applyNumberFormat="1" applyFont="1" applyFill="1" applyBorder="1" applyAlignment="1">
      <alignment horizontal="center" vertical="top" wrapText="1"/>
    </xf>
    <xf numFmtId="167" fontId="11" fillId="2" borderId="3" xfId="0" applyNumberFormat="1" applyFont="1" applyFill="1" applyBorder="1" applyAlignment="1">
      <alignment horizontal="center" vertical="center" wrapText="1"/>
    </xf>
    <xf numFmtId="167" fontId="2" fillId="4" borderId="3" xfId="0" applyNumberFormat="1" applyFont="1" applyFill="1" applyBorder="1" applyAlignment="1">
      <alignment horizontal="right" vertical="top" wrapText="1"/>
    </xf>
    <xf numFmtId="167" fontId="3" fillId="0" borderId="3" xfId="0" applyNumberFormat="1" applyFont="1" applyBorder="1" applyAlignment="1">
      <alignment horizontal="right" vertical="top" wrapText="1"/>
    </xf>
    <xf numFmtId="167" fontId="15" fillId="3" borderId="3" xfId="0" applyNumberFormat="1" applyFont="1" applyFill="1" applyBorder="1" applyAlignment="1">
      <alignment horizontal="right" vertical="center" wrapText="1"/>
    </xf>
    <xf numFmtId="167" fontId="3" fillId="3" borderId="3" xfId="0" applyNumberFormat="1" applyFont="1" applyFill="1" applyBorder="1" applyAlignment="1">
      <alignment horizontal="right" vertical="top" wrapText="1"/>
    </xf>
    <xf numFmtId="167" fontId="3" fillId="0" borderId="2" xfId="0" applyNumberFormat="1" applyFont="1" applyBorder="1" applyAlignment="1">
      <alignment horizontal="right" vertical="top" wrapText="1"/>
    </xf>
    <xf numFmtId="167" fontId="5" fillId="0" borderId="3" xfId="0" applyNumberFormat="1" applyFont="1" applyBorder="1"/>
    <xf numFmtId="167" fontId="4" fillId="0" borderId="0" xfId="0" applyNumberFormat="1" applyFont="1"/>
    <xf numFmtId="168" fontId="9" fillId="0" borderId="3" xfId="0" applyNumberFormat="1" applyFont="1" applyFill="1" applyBorder="1" applyAlignment="1">
      <alignment vertical="top" wrapText="1"/>
    </xf>
    <xf numFmtId="168" fontId="5" fillId="0" borderId="3" xfId="0" applyNumberFormat="1" applyFont="1" applyFill="1" applyBorder="1" applyAlignment="1">
      <alignment vertical="center" wrapText="1"/>
    </xf>
    <xf numFmtId="168" fontId="11" fillId="2" borderId="3" xfId="0" applyNumberFormat="1" applyFont="1" applyFill="1" applyBorder="1" applyAlignment="1">
      <alignment horizontal="center" vertical="center" wrapText="1"/>
    </xf>
    <xf numFmtId="168" fontId="2" fillId="4" borderId="3" xfId="0" applyNumberFormat="1" applyFont="1" applyFill="1" applyBorder="1" applyAlignment="1">
      <alignment horizontal="right" vertical="top" wrapText="1"/>
    </xf>
    <xf numFmtId="168" fontId="3" fillId="0" borderId="3" xfId="0" applyNumberFormat="1" applyFont="1" applyBorder="1" applyAlignment="1">
      <alignment horizontal="right" vertical="top" wrapText="1"/>
    </xf>
    <xf numFmtId="168" fontId="15" fillId="3" borderId="3" xfId="0" applyNumberFormat="1" applyFont="1" applyFill="1" applyBorder="1" applyAlignment="1">
      <alignment horizontal="right" vertical="center" wrapText="1"/>
    </xf>
    <xf numFmtId="168" fontId="3" fillId="3" borderId="3" xfId="0" applyNumberFormat="1" applyFont="1" applyFill="1" applyBorder="1" applyAlignment="1">
      <alignment horizontal="right" vertical="top" wrapText="1"/>
    </xf>
    <xf numFmtId="168" fontId="3" fillId="0" borderId="2" xfId="0" applyNumberFormat="1" applyFont="1" applyBorder="1" applyAlignment="1">
      <alignment horizontal="right" vertical="top" wrapText="1"/>
    </xf>
    <xf numFmtId="168" fontId="4" fillId="0" borderId="0" xfId="0" applyNumberFormat="1" applyFont="1"/>
    <xf numFmtId="4" fontId="5" fillId="0" borderId="3" xfId="0" applyNumberFormat="1" applyFont="1" applyFill="1" applyBorder="1" applyAlignment="1">
      <alignment vertical="top" wrapText="1"/>
    </xf>
    <xf numFmtId="4" fontId="8" fillId="0" borderId="3" xfId="0" applyNumberFormat="1" applyFont="1" applyFill="1" applyBorder="1" applyAlignment="1">
      <alignment horizontal="center" vertical="top" wrapText="1"/>
    </xf>
    <xf numFmtId="4" fontId="5" fillId="0" borderId="3" xfId="0" applyNumberFormat="1" applyFont="1" applyBorder="1"/>
    <xf numFmtId="0" fontId="10" fillId="0" borderId="0" xfId="0" applyFont="1" applyAlignment="1">
      <alignment horizontal="center" vertical="center" wrapText="1"/>
    </xf>
    <xf numFmtId="0" fontId="10" fillId="0" borderId="0" xfId="0" applyFont="1" applyAlignment="1">
      <alignment horizontal="center" vertical="center"/>
    </xf>
    <xf numFmtId="44" fontId="4" fillId="0" borderId="0" xfId="0" applyNumberFormat="1" applyFont="1" applyAlignment="1">
      <alignment horizontal="center" vertical="center" wrapText="1"/>
    </xf>
    <xf numFmtId="44" fontId="4" fillId="0" borderId="0" xfId="0" applyNumberFormat="1" applyFont="1" applyAlignment="1">
      <alignment horizontal="center" vertical="center"/>
    </xf>
    <xf numFmtId="0" fontId="10" fillId="0" borderId="5" xfId="0" applyFont="1" applyFill="1" applyBorder="1" applyAlignment="1">
      <alignment horizontal="center" vertical="top"/>
    </xf>
    <xf numFmtId="0" fontId="10" fillId="0" borderId="4" xfId="0" applyFont="1" applyFill="1" applyBorder="1" applyAlignment="1">
      <alignment horizontal="center" vertical="top"/>
    </xf>
    <xf numFmtId="0" fontId="10" fillId="0" borderId="6" xfId="0" applyFont="1" applyFill="1" applyBorder="1" applyAlignment="1">
      <alignment horizontal="center" vertical="top"/>
    </xf>
    <xf numFmtId="0" fontId="8" fillId="0" borderId="3" xfId="0" applyFont="1" applyFill="1" applyBorder="1" applyAlignment="1">
      <alignment horizontal="left" vertical="top" wrapText="1"/>
    </xf>
    <xf numFmtId="0" fontId="10" fillId="0" borderId="3" xfId="0" applyFont="1" applyFill="1" applyBorder="1" applyAlignment="1">
      <alignment horizontal="center" vertical="top"/>
    </xf>
    <xf numFmtId="0" fontId="5" fillId="0" borderId="3" xfId="0" applyFont="1" applyBorder="1" applyAlignment="1">
      <alignment horizontal="center"/>
    </xf>
    <xf numFmtId="0" fontId="5" fillId="0" borderId="3" xfId="0" applyFont="1" applyFill="1" applyBorder="1" applyAlignment="1">
      <alignment horizontal="center" vertical="top" wrapText="1"/>
    </xf>
    <xf numFmtId="0" fontId="4" fillId="0" borderId="3"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Border="1" applyAlignment="1">
      <alignment horizontal="center"/>
    </xf>
    <xf numFmtId="0" fontId="5" fillId="0" borderId="6" xfId="0" applyFont="1" applyBorder="1" applyAlignment="1">
      <alignment horizontal="center"/>
    </xf>
    <xf numFmtId="0" fontId="0" fillId="0" borderId="8" xfId="0" applyFill="1" applyBorder="1" applyAlignment="1">
      <alignment horizontal="center" vertical="top"/>
    </xf>
    <xf numFmtId="0" fontId="0" fillId="0" borderId="9" xfId="0" applyFill="1" applyBorder="1" applyAlignment="1">
      <alignment horizontal="center" vertical="top"/>
    </xf>
    <xf numFmtId="0" fontId="0" fillId="0" borderId="3" xfId="0" applyFill="1" applyBorder="1" applyAlignment="1">
      <alignment horizontal="center" vertical="top"/>
    </xf>
    <xf numFmtId="0" fontId="5" fillId="0" borderId="0" xfId="0" applyFont="1" applyFill="1" applyBorder="1" applyAlignment="1">
      <alignment horizontal="center" vertical="top" wrapText="1"/>
    </xf>
    <xf numFmtId="0" fontId="5" fillId="0" borderId="5"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5" xfId="0" applyFill="1" applyBorder="1" applyAlignment="1">
      <alignment horizontal="center" vertical="top"/>
    </xf>
    <xf numFmtId="0" fontId="0" fillId="0" borderId="4" xfId="0" applyFill="1" applyBorder="1" applyAlignment="1">
      <alignment horizontal="center" vertical="top"/>
    </xf>
    <xf numFmtId="0" fontId="0" fillId="0" borderId="6" xfId="0" applyFill="1" applyBorder="1" applyAlignment="1">
      <alignment horizontal="center" vertical="top"/>
    </xf>
    <xf numFmtId="0" fontId="10" fillId="0" borderId="5" xfId="0" applyFont="1" applyBorder="1" applyAlignment="1">
      <alignment horizontal="center"/>
    </xf>
    <xf numFmtId="0" fontId="10" fillId="0" borderId="4" xfId="0" applyFont="1" applyBorder="1" applyAlignment="1">
      <alignment horizontal="center"/>
    </xf>
    <xf numFmtId="0" fontId="10" fillId="0" borderId="6" xfId="0" applyFont="1" applyBorder="1" applyAlignment="1">
      <alignment horizontal="center"/>
    </xf>
    <xf numFmtId="0" fontId="0" fillId="0" borderId="0" xfId="0" applyAlignment="1">
      <alignment horizontal="center" wrapText="1"/>
    </xf>
    <xf numFmtId="0" fontId="0" fillId="0" borderId="0" xfId="0" applyAlignment="1">
      <alignment horizontal="center"/>
    </xf>
    <xf numFmtId="0" fontId="13" fillId="0" borderId="5" xfId="0" applyFont="1" applyFill="1" applyBorder="1" applyAlignment="1">
      <alignment horizontal="center" vertical="top"/>
    </xf>
    <xf numFmtId="0" fontId="13" fillId="0" borderId="4" xfId="0" applyFont="1" applyFill="1" applyBorder="1" applyAlignment="1">
      <alignment horizontal="center" vertical="top"/>
    </xf>
    <xf numFmtId="0" fontId="13" fillId="0" borderId="6" xfId="0" applyFont="1" applyFill="1" applyBorder="1" applyAlignment="1">
      <alignment horizontal="center" vertical="top"/>
    </xf>
    <xf numFmtId="0" fontId="0" fillId="0" borderId="0" xfId="0" applyFont="1" applyAlignment="1">
      <alignment horizontal="center" vertical="center" wrapText="1"/>
    </xf>
    <xf numFmtId="0" fontId="0" fillId="0" borderId="0" xfId="0" applyFont="1" applyAlignment="1">
      <alignment horizontal="center" vertical="center"/>
    </xf>
    <xf numFmtId="10" fontId="5" fillId="0" borderId="11" xfId="0" applyNumberFormat="1" applyFont="1" applyFill="1" applyBorder="1" applyAlignment="1">
      <alignment horizontal="left" vertical="center" wrapText="1" indent="6"/>
    </xf>
    <xf numFmtId="0" fontId="5" fillId="0" borderId="11" xfId="0" applyFont="1" applyFill="1" applyBorder="1" applyAlignment="1">
      <alignment horizontal="left" vertical="center" wrapText="1" indent="6"/>
    </xf>
    <xf numFmtId="0" fontId="5" fillId="5" borderId="23" xfId="0" applyFont="1" applyFill="1" applyBorder="1" applyAlignment="1">
      <alignment horizontal="left" vertical="top" wrapText="1" indent="1"/>
    </xf>
    <xf numFmtId="0" fontId="5" fillId="5" borderId="19" xfId="0" applyFont="1" applyFill="1" applyBorder="1" applyAlignment="1">
      <alignment horizontal="left" vertical="top" wrapText="1" indent="1"/>
    </xf>
    <xf numFmtId="1" fontId="9" fillId="0" borderId="14" xfId="0" applyNumberFormat="1" applyFont="1" applyFill="1" applyBorder="1" applyAlignment="1">
      <alignment horizontal="center" vertical="top" shrinkToFit="1"/>
    </xf>
    <xf numFmtId="1" fontId="9" fillId="0" borderId="20" xfId="0" applyNumberFormat="1" applyFont="1" applyFill="1" applyBorder="1" applyAlignment="1">
      <alignment horizontal="center" vertical="top" shrinkToFit="1"/>
    </xf>
    <xf numFmtId="0" fontId="5" fillId="0" borderId="14" xfId="0" applyFont="1" applyFill="1" applyBorder="1" applyAlignment="1">
      <alignment horizontal="left" vertical="top" wrapText="1"/>
    </xf>
    <xf numFmtId="0" fontId="5" fillId="0" borderId="20" xfId="0" applyFont="1" applyFill="1" applyBorder="1" applyAlignment="1">
      <alignment horizontal="left" vertical="top" wrapText="1"/>
    </xf>
    <xf numFmtId="10" fontId="9" fillId="0" borderId="10" xfId="0" applyNumberFormat="1" applyFont="1" applyFill="1" applyBorder="1" applyAlignment="1">
      <alignment horizontal="center" vertical="center" shrinkToFit="1"/>
    </xf>
    <xf numFmtId="10" fontId="9" fillId="0" borderId="11" xfId="0" applyNumberFormat="1" applyFont="1" applyFill="1" applyBorder="1" applyAlignment="1">
      <alignment horizontal="center" vertical="center" shrinkToFit="1"/>
    </xf>
    <xf numFmtId="165" fontId="5" fillId="0" borderId="10" xfId="0" applyNumberFormat="1" applyFont="1" applyFill="1" applyBorder="1" applyAlignment="1">
      <alignment horizontal="center" vertical="center" wrapText="1"/>
    </xf>
    <xf numFmtId="165" fontId="5" fillId="0" borderId="11" xfId="0" applyNumberFormat="1" applyFont="1" applyFill="1" applyBorder="1" applyAlignment="1">
      <alignment horizontal="center" vertical="center" wrapText="1"/>
    </xf>
    <xf numFmtId="0" fontId="5" fillId="0" borderId="21" xfId="0" applyFont="1" applyFill="1" applyBorder="1" applyAlignment="1">
      <alignment horizontal="left" vertical="top" wrapText="1"/>
    </xf>
    <xf numFmtId="0" fontId="5" fillId="0" borderId="16" xfId="0" applyFont="1" applyFill="1" applyBorder="1" applyAlignment="1">
      <alignment horizontal="left" vertical="top" wrapText="1"/>
    </xf>
    <xf numFmtId="165" fontId="5" fillId="0" borderId="12" xfId="0" applyNumberFormat="1" applyFont="1" applyFill="1" applyBorder="1" applyAlignment="1">
      <alignment horizontal="center" vertical="center" wrapText="1"/>
    </xf>
    <xf numFmtId="1" fontId="9" fillId="0" borderId="16" xfId="0" applyNumberFormat="1" applyFont="1" applyFill="1" applyBorder="1" applyAlignment="1">
      <alignment horizontal="center" vertical="top" shrinkToFi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22" xfId="0" applyFont="1" applyFill="1" applyBorder="1" applyAlignment="1">
      <alignment horizontal="center" vertical="top"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0" fillId="0" borderId="3" xfId="0" applyFont="1" applyBorder="1" applyAlignment="1">
      <alignment horizontal="center" vertical="center"/>
    </xf>
    <xf numFmtId="165" fontId="5" fillId="0"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965453</xdr:colOff>
      <xdr:row>76</xdr:row>
      <xdr:rowOff>989</xdr:rowOff>
    </xdr:from>
    <xdr:ext cx="2193925" cy="0"/>
    <xdr:sp macro="" textlink="">
      <xdr:nvSpPr>
        <xdr:cNvPr id="2" name="Shape 3"/>
        <xdr:cNvSpPr/>
      </xdr:nvSpPr>
      <xdr:spPr>
        <a:xfrm>
          <a:off x="2594228" y="29309414"/>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4</xdr:col>
      <xdr:colOff>384809</xdr:colOff>
      <xdr:row>76</xdr:row>
      <xdr:rowOff>2894</xdr:rowOff>
    </xdr:from>
    <xdr:ext cx="1967866" cy="45719"/>
    <xdr:sp macro="" textlink="">
      <xdr:nvSpPr>
        <xdr:cNvPr id="3" name="Shape 5"/>
        <xdr:cNvSpPr/>
      </xdr:nvSpPr>
      <xdr:spPr>
        <a:xfrm>
          <a:off x="6785609" y="29311319"/>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965453</xdr:colOff>
      <xdr:row>26</xdr:row>
      <xdr:rowOff>989</xdr:rowOff>
    </xdr:from>
    <xdr:ext cx="2193925" cy="0"/>
    <xdr:sp macro="" textlink="">
      <xdr:nvSpPr>
        <xdr:cNvPr id="2" name="Shape 3"/>
        <xdr:cNvSpPr/>
      </xdr:nvSpPr>
      <xdr:spPr>
        <a:xfrm>
          <a:off x="2594228" y="29309414"/>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4</xdr:col>
      <xdr:colOff>384809</xdr:colOff>
      <xdr:row>26</xdr:row>
      <xdr:rowOff>2894</xdr:rowOff>
    </xdr:from>
    <xdr:ext cx="1967866" cy="45719"/>
    <xdr:sp macro="" textlink="">
      <xdr:nvSpPr>
        <xdr:cNvPr id="3" name="Shape 5"/>
        <xdr:cNvSpPr/>
      </xdr:nvSpPr>
      <xdr:spPr>
        <a:xfrm>
          <a:off x="6785609" y="29311319"/>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965453</xdr:colOff>
      <xdr:row>78</xdr:row>
      <xdr:rowOff>989</xdr:rowOff>
    </xdr:from>
    <xdr:ext cx="2193925" cy="0"/>
    <xdr:sp macro="" textlink="">
      <xdr:nvSpPr>
        <xdr:cNvPr id="2" name="Shape 3"/>
        <xdr:cNvSpPr/>
      </xdr:nvSpPr>
      <xdr:spPr>
        <a:xfrm>
          <a:off x="2594228" y="29309414"/>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4</xdr:col>
      <xdr:colOff>384809</xdr:colOff>
      <xdr:row>78</xdr:row>
      <xdr:rowOff>2894</xdr:rowOff>
    </xdr:from>
    <xdr:ext cx="1967866" cy="45719"/>
    <xdr:sp macro="" textlink="">
      <xdr:nvSpPr>
        <xdr:cNvPr id="3" name="Shape 5"/>
        <xdr:cNvSpPr/>
      </xdr:nvSpPr>
      <xdr:spPr>
        <a:xfrm>
          <a:off x="6785609" y="29311319"/>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965453</xdr:colOff>
      <xdr:row>29</xdr:row>
      <xdr:rowOff>989</xdr:rowOff>
    </xdr:from>
    <xdr:ext cx="2193925" cy="0"/>
    <xdr:sp macro="" textlink="">
      <xdr:nvSpPr>
        <xdr:cNvPr id="2" name="Shape 3"/>
        <xdr:cNvSpPr/>
      </xdr:nvSpPr>
      <xdr:spPr>
        <a:xfrm>
          <a:off x="2594228" y="29309414"/>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4</xdr:col>
      <xdr:colOff>384809</xdr:colOff>
      <xdr:row>29</xdr:row>
      <xdr:rowOff>2894</xdr:rowOff>
    </xdr:from>
    <xdr:ext cx="1967866" cy="45719"/>
    <xdr:sp macro="" textlink="">
      <xdr:nvSpPr>
        <xdr:cNvPr id="3" name="Shape 5"/>
        <xdr:cNvSpPr/>
      </xdr:nvSpPr>
      <xdr:spPr>
        <a:xfrm>
          <a:off x="6785609" y="29311319"/>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965453</xdr:colOff>
      <xdr:row>78</xdr:row>
      <xdr:rowOff>989</xdr:rowOff>
    </xdr:from>
    <xdr:ext cx="2193925" cy="0"/>
    <xdr:sp macro="" textlink="">
      <xdr:nvSpPr>
        <xdr:cNvPr id="2" name="Shape 3"/>
        <xdr:cNvSpPr/>
      </xdr:nvSpPr>
      <xdr:spPr>
        <a:xfrm>
          <a:off x="2594228" y="29309414"/>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4</xdr:col>
      <xdr:colOff>384809</xdr:colOff>
      <xdr:row>78</xdr:row>
      <xdr:rowOff>2894</xdr:rowOff>
    </xdr:from>
    <xdr:ext cx="1967866" cy="45719"/>
    <xdr:sp macro="" textlink="">
      <xdr:nvSpPr>
        <xdr:cNvPr id="3" name="Shape 5"/>
        <xdr:cNvSpPr/>
      </xdr:nvSpPr>
      <xdr:spPr>
        <a:xfrm>
          <a:off x="6785609" y="29311319"/>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965453</xdr:colOff>
      <xdr:row>82</xdr:row>
      <xdr:rowOff>989</xdr:rowOff>
    </xdr:from>
    <xdr:ext cx="2193925" cy="0"/>
    <xdr:sp macro="" textlink="">
      <xdr:nvSpPr>
        <xdr:cNvPr id="2" name="Shape 3"/>
        <xdr:cNvSpPr/>
      </xdr:nvSpPr>
      <xdr:spPr>
        <a:xfrm>
          <a:off x="2594228" y="27204389"/>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4</xdr:col>
      <xdr:colOff>384809</xdr:colOff>
      <xdr:row>82</xdr:row>
      <xdr:rowOff>2894</xdr:rowOff>
    </xdr:from>
    <xdr:ext cx="1967866" cy="45719"/>
    <xdr:sp macro="" textlink="">
      <xdr:nvSpPr>
        <xdr:cNvPr id="3" name="Shape 5"/>
        <xdr:cNvSpPr/>
      </xdr:nvSpPr>
      <xdr:spPr>
        <a:xfrm>
          <a:off x="6785609" y="27206294"/>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79628</xdr:colOff>
      <xdr:row>20</xdr:row>
      <xdr:rowOff>989</xdr:rowOff>
    </xdr:from>
    <xdr:ext cx="2193925" cy="0"/>
    <xdr:sp macro="" textlink="">
      <xdr:nvSpPr>
        <xdr:cNvPr id="2" name="Shape 3"/>
        <xdr:cNvSpPr/>
      </xdr:nvSpPr>
      <xdr:spPr>
        <a:xfrm>
          <a:off x="689228" y="5449289"/>
          <a:ext cx="2193925" cy="0"/>
        </a:xfrm>
        <a:custGeom>
          <a:avLst/>
          <a:gdLst/>
          <a:ahLst/>
          <a:cxnLst/>
          <a:rect l="0" t="0" r="0" b="0"/>
          <a:pathLst>
            <a:path w="2193925">
              <a:moveTo>
                <a:pt x="0" y="0"/>
              </a:moveTo>
              <a:lnTo>
                <a:pt x="1279758" y="0"/>
              </a:lnTo>
            </a:path>
            <a:path w="2193925">
              <a:moveTo>
                <a:pt x="1279758" y="0"/>
              </a:moveTo>
              <a:lnTo>
                <a:pt x="2193528" y="0"/>
              </a:lnTo>
            </a:path>
          </a:pathLst>
        </a:custGeom>
        <a:ln w="6019">
          <a:solidFill>
            <a:srgbClr val="000000"/>
          </a:solidFill>
        </a:ln>
      </xdr:spPr>
    </xdr:sp>
    <xdr:clientData/>
  </xdr:oneCellAnchor>
  <xdr:oneCellAnchor>
    <xdr:from>
      <xdr:col>3</xdr:col>
      <xdr:colOff>80009</xdr:colOff>
      <xdr:row>20</xdr:row>
      <xdr:rowOff>12419</xdr:rowOff>
    </xdr:from>
    <xdr:ext cx="1967866" cy="45719"/>
    <xdr:sp macro="" textlink="">
      <xdr:nvSpPr>
        <xdr:cNvPr id="3" name="Shape 5"/>
        <xdr:cNvSpPr/>
      </xdr:nvSpPr>
      <xdr:spPr>
        <a:xfrm>
          <a:off x="3918584" y="5460719"/>
          <a:ext cx="1967866" cy="45719"/>
        </a:xfrm>
        <a:custGeom>
          <a:avLst/>
          <a:gdLst/>
          <a:ahLst/>
          <a:cxnLst/>
          <a:rect l="0" t="0" r="0" b="0"/>
          <a:pathLst>
            <a:path w="1340485">
              <a:moveTo>
                <a:pt x="0" y="0"/>
              </a:moveTo>
              <a:lnTo>
                <a:pt x="1339954" y="0"/>
              </a:lnTo>
            </a:path>
          </a:pathLst>
        </a:custGeom>
        <a:ln w="6019">
          <a:solidFill>
            <a:srgbClr val="000000"/>
          </a:solidFill>
        </a:ln>
      </xdr:spPr>
    </xdr:sp>
    <xdr:clientData/>
  </xdr:oneCellAnchor>
  <xdr:oneCellAnchor>
    <xdr:from>
      <xdr:col>0</xdr:col>
      <xdr:colOff>0</xdr:colOff>
      <xdr:row>0</xdr:row>
      <xdr:rowOff>0</xdr:rowOff>
    </xdr:from>
    <xdr:ext cx="6677025" cy="877836"/>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677025" cy="877836"/>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topLeftCell="A63" zoomScaleNormal="100" workbookViewId="0">
      <selection activeCell="F73" sqref="F73:G73"/>
    </sheetView>
  </sheetViews>
  <sheetFormatPr defaultColWidth="8.85546875" defaultRowHeight="15" x14ac:dyDescent="0.25"/>
  <cols>
    <col min="1" max="1" width="8.85546875" style="53"/>
    <col min="2" max="2" width="15.85546875" style="11" bestFit="1" customWidth="1"/>
    <col min="3" max="3" width="60.28515625" style="11" customWidth="1"/>
    <col min="4" max="4" width="11.28515625" style="11" customWidth="1"/>
    <col min="5" max="5" width="18.7109375" style="12" customWidth="1"/>
    <col min="6" max="6" width="12.42578125" style="11" bestFit="1" customWidth="1"/>
    <col min="7" max="7" width="18.7109375" style="13" customWidth="1"/>
    <col min="8" max="8" width="18.7109375" style="111" customWidth="1"/>
    <col min="9" max="9" width="13.7109375" hidden="1" customWidth="1"/>
  </cols>
  <sheetData>
    <row r="1" spans="1:8" s="19" customFormat="1" ht="15" customHeight="1" x14ac:dyDescent="0.25">
      <c r="A1" s="152" t="s">
        <v>149</v>
      </c>
      <c r="B1" s="152"/>
      <c r="C1" s="152"/>
      <c r="D1" s="152"/>
      <c r="E1" s="152"/>
      <c r="F1" s="152"/>
      <c r="G1" s="152"/>
      <c r="H1" s="152"/>
    </row>
    <row r="2" spans="1:8" s="19" customFormat="1" ht="15" customHeight="1" x14ac:dyDescent="0.25">
      <c r="A2" s="152" t="s">
        <v>150</v>
      </c>
      <c r="B2" s="152"/>
      <c r="C2" s="152"/>
      <c r="D2" s="152"/>
      <c r="E2" s="152"/>
      <c r="F2" s="152"/>
      <c r="G2" s="152"/>
      <c r="H2" s="152"/>
    </row>
    <row r="3" spans="1:8" s="19" customFormat="1" ht="15" customHeight="1" x14ac:dyDescent="0.25">
      <c r="A3" s="152" t="s">
        <v>152</v>
      </c>
      <c r="B3" s="152"/>
      <c r="C3" s="153" t="s">
        <v>162</v>
      </c>
      <c r="D3" s="153"/>
      <c r="E3" s="153"/>
      <c r="F3" s="154" t="s">
        <v>159</v>
      </c>
      <c r="G3" s="154"/>
      <c r="H3" s="105" t="s">
        <v>160</v>
      </c>
    </row>
    <row r="4" spans="1:8" s="19" customFormat="1" ht="15" customHeight="1" x14ac:dyDescent="0.25">
      <c r="A4" s="152" t="s">
        <v>153</v>
      </c>
      <c r="B4" s="152"/>
      <c r="C4" s="149" t="s">
        <v>161</v>
      </c>
      <c r="D4" s="149"/>
      <c r="E4" s="149"/>
      <c r="F4" s="154" t="s">
        <v>155</v>
      </c>
      <c r="G4" s="154"/>
      <c r="H4" s="106"/>
    </row>
    <row r="5" spans="1:8" s="19" customFormat="1" ht="27" customHeight="1" x14ac:dyDescent="0.25">
      <c r="A5" s="152" t="s">
        <v>154</v>
      </c>
      <c r="B5" s="152"/>
      <c r="C5" s="149" t="s">
        <v>157</v>
      </c>
      <c r="D5" s="149"/>
      <c r="E5" s="149"/>
      <c r="F5" s="20" t="s">
        <v>151</v>
      </c>
      <c r="G5" s="150" t="s">
        <v>156</v>
      </c>
      <c r="H5" s="150"/>
    </row>
    <row r="6" spans="1:8" s="19" customFormat="1" ht="15" customHeight="1" x14ac:dyDescent="0.25">
      <c r="A6" s="150"/>
      <c r="B6" s="150"/>
      <c r="C6" s="150"/>
      <c r="D6" s="150"/>
      <c r="E6" s="150"/>
      <c r="F6" s="75" t="s">
        <v>243</v>
      </c>
      <c r="G6" s="22">
        <v>0.20530000000000001</v>
      </c>
      <c r="H6" s="106"/>
    </row>
    <row r="7" spans="1:8" s="19" customFormat="1" ht="15" customHeight="1" x14ac:dyDescent="0.25">
      <c r="A7" s="146"/>
      <c r="B7" s="147"/>
      <c r="C7" s="147"/>
      <c r="D7" s="147"/>
      <c r="E7" s="147"/>
      <c r="F7" s="147"/>
      <c r="G7" s="147"/>
      <c r="H7" s="148"/>
    </row>
    <row r="8" spans="1:8" s="23" customFormat="1" ht="12.2" customHeight="1" x14ac:dyDescent="0.25">
      <c r="A8" s="50" t="s">
        <v>172</v>
      </c>
      <c r="B8" s="24" t="s">
        <v>0</v>
      </c>
      <c r="C8" s="24" t="s">
        <v>1</v>
      </c>
      <c r="D8" s="24" t="s">
        <v>2</v>
      </c>
      <c r="E8" s="25" t="s">
        <v>3</v>
      </c>
      <c r="F8" s="24" t="s">
        <v>4</v>
      </c>
      <c r="G8" s="26" t="s">
        <v>5</v>
      </c>
      <c r="H8" s="107" t="s">
        <v>6</v>
      </c>
    </row>
    <row r="9" spans="1:8" ht="12.2" customHeight="1" x14ac:dyDescent="0.25">
      <c r="A9" s="54" t="s">
        <v>173</v>
      </c>
      <c r="B9" s="42"/>
      <c r="C9" s="43" t="s">
        <v>8</v>
      </c>
      <c r="D9" s="44"/>
      <c r="E9" s="45"/>
      <c r="F9" s="47"/>
      <c r="G9" s="46"/>
      <c r="H9" s="112"/>
    </row>
    <row r="10" spans="1:8" s="18" customFormat="1" ht="73.150000000000006" customHeight="1" x14ac:dyDescent="0.25">
      <c r="A10" s="52" t="s">
        <v>174</v>
      </c>
      <c r="B10" s="36" t="s">
        <v>9</v>
      </c>
      <c r="C10" s="37" t="s">
        <v>10</v>
      </c>
      <c r="D10" s="36" t="s">
        <v>7</v>
      </c>
      <c r="E10" s="38">
        <v>302.02</v>
      </c>
      <c r="F10" s="38">
        <v>364.02</v>
      </c>
      <c r="G10" s="39">
        <v>1.5</v>
      </c>
      <c r="H10" s="114">
        <f t="shared" ref="H10" si="0">F10*G10</f>
        <v>546.03</v>
      </c>
    </row>
    <row r="11" spans="1:8" ht="12.2" customHeight="1" x14ac:dyDescent="0.25">
      <c r="A11" s="54" t="s">
        <v>175</v>
      </c>
      <c r="B11" s="42"/>
      <c r="C11" s="43" t="s">
        <v>12</v>
      </c>
      <c r="D11" s="44"/>
      <c r="E11" s="45"/>
      <c r="F11" s="47"/>
      <c r="G11" s="46"/>
      <c r="H11" s="112"/>
    </row>
    <row r="12" spans="1:8" ht="36.6" customHeight="1" x14ac:dyDescent="0.25">
      <c r="A12" s="51" t="s">
        <v>176</v>
      </c>
      <c r="B12" s="32" t="s">
        <v>13</v>
      </c>
      <c r="C12" s="33" t="s">
        <v>14</v>
      </c>
      <c r="D12" s="32" t="s">
        <v>15</v>
      </c>
      <c r="E12" s="35">
        <v>22</v>
      </c>
      <c r="F12" s="35">
        <v>26.52</v>
      </c>
      <c r="G12" s="34">
        <v>24</v>
      </c>
      <c r="H12" s="109">
        <f t="shared" ref="H12:H18" si="1">F12*G12</f>
        <v>636.48</v>
      </c>
    </row>
    <row r="13" spans="1:8" ht="24.4" customHeight="1" x14ac:dyDescent="0.25">
      <c r="A13" s="51" t="s">
        <v>219</v>
      </c>
      <c r="B13" s="32" t="s">
        <v>16</v>
      </c>
      <c r="C13" s="33" t="s">
        <v>17</v>
      </c>
      <c r="D13" s="32" t="s">
        <v>18</v>
      </c>
      <c r="E13" s="35">
        <v>9.98</v>
      </c>
      <c r="F13" s="35">
        <v>12.03</v>
      </c>
      <c r="G13" s="34">
        <v>24</v>
      </c>
      <c r="H13" s="109">
        <f t="shared" si="1"/>
        <v>288.71999999999997</v>
      </c>
    </row>
    <row r="14" spans="1:8" ht="12.2" customHeight="1" x14ac:dyDescent="0.25">
      <c r="A14" s="54" t="s">
        <v>177</v>
      </c>
      <c r="B14" s="42"/>
      <c r="C14" s="43" t="s">
        <v>19</v>
      </c>
      <c r="D14" s="44"/>
      <c r="E14" s="45"/>
      <c r="F14" s="47"/>
      <c r="G14" s="46"/>
      <c r="H14" s="112"/>
    </row>
    <row r="15" spans="1:8" ht="24.4" customHeight="1" x14ac:dyDescent="0.25">
      <c r="A15" s="51" t="s">
        <v>178</v>
      </c>
      <c r="B15" s="32" t="s">
        <v>20</v>
      </c>
      <c r="C15" s="33" t="s">
        <v>21</v>
      </c>
      <c r="D15" s="32" t="s">
        <v>22</v>
      </c>
      <c r="E15" s="35">
        <v>69.650000000000006</v>
      </c>
      <c r="F15" s="35">
        <v>83.95</v>
      </c>
      <c r="G15" s="34">
        <v>2</v>
      </c>
      <c r="H15" s="109">
        <f t="shared" si="1"/>
        <v>167.9</v>
      </c>
    </row>
    <row r="16" spans="1:8" ht="24" x14ac:dyDescent="0.25">
      <c r="A16" s="51" t="s">
        <v>179</v>
      </c>
      <c r="B16" s="32" t="s">
        <v>23</v>
      </c>
      <c r="C16" s="33" t="s">
        <v>24</v>
      </c>
      <c r="D16" s="32" t="s">
        <v>22</v>
      </c>
      <c r="E16" s="35">
        <v>69.650000000000006</v>
      </c>
      <c r="F16" s="35">
        <v>83.95</v>
      </c>
      <c r="G16" s="34">
        <v>2</v>
      </c>
      <c r="H16" s="109">
        <f t="shared" si="1"/>
        <v>167.9</v>
      </c>
    </row>
    <row r="17" spans="1:9" ht="12.2" customHeight="1" x14ac:dyDescent="0.25">
      <c r="A17" s="54" t="s">
        <v>180</v>
      </c>
      <c r="B17" s="42"/>
      <c r="C17" s="43" t="s">
        <v>25</v>
      </c>
      <c r="D17" s="44"/>
      <c r="E17" s="45"/>
      <c r="F17" s="47"/>
      <c r="G17" s="46"/>
      <c r="H17" s="112"/>
    </row>
    <row r="18" spans="1:9" ht="36.6" customHeight="1" x14ac:dyDescent="0.25">
      <c r="A18" s="51" t="s">
        <v>181</v>
      </c>
      <c r="B18" s="32" t="s">
        <v>26</v>
      </c>
      <c r="C18" s="33" t="s">
        <v>27</v>
      </c>
      <c r="D18" s="32" t="s">
        <v>22</v>
      </c>
      <c r="E18" s="35">
        <v>721.87</v>
      </c>
      <c r="F18" s="35">
        <v>870.07</v>
      </c>
      <c r="G18" s="34">
        <v>1</v>
      </c>
      <c r="H18" s="109">
        <f t="shared" si="1"/>
        <v>870.07</v>
      </c>
    </row>
    <row r="19" spans="1:9" ht="12.2" customHeight="1" x14ac:dyDescent="0.25">
      <c r="A19" s="54" t="s">
        <v>183</v>
      </c>
      <c r="B19" s="42"/>
      <c r="C19" s="43" t="s">
        <v>28</v>
      </c>
      <c r="D19" s="44"/>
      <c r="E19" s="45"/>
      <c r="F19" s="47"/>
      <c r="G19" s="46"/>
      <c r="H19" s="112"/>
    </row>
    <row r="20" spans="1:9" ht="36.6" customHeight="1" x14ac:dyDescent="0.25">
      <c r="A20" s="51" t="s">
        <v>184</v>
      </c>
      <c r="B20" s="32" t="s">
        <v>29</v>
      </c>
      <c r="C20" s="33" t="s">
        <v>30</v>
      </c>
      <c r="D20" s="32" t="s">
        <v>7</v>
      </c>
      <c r="E20" s="35">
        <v>54.01</v>
      </c>
      <c r="F20" s="35">
        <v>65.099999999999994</v>
      </c>
      <c r="G20" s="34">
        <v>3</v>
      </c>
      <c r="H20" s="109">
        <f t="shared" ref="H20" si="2">F20*G20</f>
        <v>195.29999999999998</v>
      </c>
    </row>
    <row r="21" spans="1:9" ht="36.6" customHeight="1" x14ac:dyDescent="0.25">
      <c r="A21" s="51" t="s">
        <v>224</v>
      </c>
      <c r="B21" s="32" t="s">
        <v>38</v>
      </c>
      <c r="C21" s="33" t="s">
        <v>39</v>
      </c>
      <c r="D21" s="32" t="s">
        <v>7</v>
      </c>
      <c r="E21" s="35">
        <v>23.97</v>
      </c>
      <c r="F21" s="35">
        <v>28.89</v>
      </c>
      <c r="G21" s="34">
        <f>9*0.8*0.8</f>
        <v>5.7600000000000007</v>
      </c>
      <c r="H21" s="109">
        <f>F21*G21</f>
        <v>166.40640000000002</v>
      </c>
    </row>
    <row r="22" spans="1:9" ht="12.2" customHeight="1" x14ac:dyDescent="0.25">
      <c r="A22" s="54" t="s">
        <v>185</v>
      </c>
      <c r="B22" s="42"/>
      <c r="C22" s="43" t="s">
        <v>31</v>
      </c>
      <c r="D22" s="44"/>
      <c r="E22" s="45"/>
      <c r="F22" s="47"/>
      <c r="G22" s="46"/>
      <c r="H22" s="112"/>
    </row>
    <row r="23" spans="1:9" ht="48.75" customHeight="1" x14ac:dyDescent="0.25">
      <c r="A23" s="51" t="s">
        <v>186</v>
      </c>
      <c r="B23" s="32" t="s">
        <v>32</v>
      </c>
      <c r="C23" s="33" t="s">
        <v>33</v>
      </c>
      <c r="D23" s="32" t="s">
        <v>11</v>
      </c>
      <c r="E23" s="35">
        <v>340.29</v>
      </c>
      <c r="F23" s="35">
        <v>410.15</v>
      </c>
      <c r="G23" s="34">
        <v>1</v>
      </c>
      <c r="H23" s="109">
        <f t="shared" ref="H23:H24" si="3">F23*G23</f>
        <v>410.15</v>
      </c>
    </row>
    <row r="24" spans="1:9" ht="24.4" customHeight="1" x14ac:dyDescent="0.25">
      <c r="A24" s="51" t="s">
        <v>187</v>
      </c>
      <c r="B24" s="32" t="s">
        <v>35</v>
      </c>
      <c r="C24" s="33" t="s">
        <v>36</v>
      </c>
      <c r="D24" s="32" t="s">
        <v>18</v>
      </c>
      <c r="E24" s="35">
        <v>25.84</v>
      </c>
      <c r="F24" s="35">
        <v>31.14</v>
      </c>
      <c r="G24" s="34">
        <v>90</v>
      </c>
      <c r="H24" s="109">
        <f t="shared" si="3"/>
        <v>2802.6</v>
      </c>
    </row>
    <row r="25" spans="1:9" ht="12.2" customHeight="1" x14ac:dyDescent="0.25">
      <c r="A25" s="54" t="s">
        <v>188</v>
      </c>
      <c r="B25" s="42"/>
      <c r="C25" s="43" t="s">
        <v>40</v>
      </c>
      <c r="D25" s="44"/>
      <c r="E25" s="45"/>
      <c r="F25" s="45"/>
      <c r="G25" s="46"/>
      <c r="H25" s="108"/>
    </row>
    <row r="26" spans="1:9" ht="36.6" customHeight="1" x14ac:dyDescent="0.25">
      <c r="A26" s="51" t="s">
        <v>189</v>
      </c>
      <c r="B26" s="32" t="s">
        <v>42</v>
      </c>
      <c r="C26" s="33" t="s">
        <v>43</v>
      </c>
      <c r="D26" s="32" t="s">
        <v>18</v>
      </c>
      <c r="E26" s="35">
        <v>3.3</v>
      </c>
      <c r="F26" s="35">
        <v>3.98</v>
      </c>
      <c r="G26" s="34">
        <v>600</v>
      </c>
      <c r="H26" s="109">
        <f t="shared" ref="H26:H28" si="4">F26*G26</f>
        <v>2388</v>
      </c>
    </row>
    <row r="27" spans="1:9" ht="36.6" customHeight="1" x14ac:dyDescent="0.25">
      <c r="A27" s="51" t="s">
        <v>190</v>
      </c>
      <c r="B27" s="32" t="s">
        <v>44</v>
      </c>
      <c r="C27" s="33" t="s">
        <v>45</v>
      </c>
      <c r="D27" s="32" t="s">
        <v>18</v>
      </c>
      <c r="E27" s="35">
        <v>18.600000000000001</v>
      </c>
      <c r="F27" s="35">
        <v>22.42</v>
      </c>
      <c r="G27" s="34">
        <v>30</v>
      </c>
      <c r="H27" s="109">
        <f t="shared" si="4"/>
        <v>672.6</v>
      </c>
      <c r="I27" s="10" t="s">
        <v>46</v>
      </c>
    </row>
    <row r="28" spans="1:9" ht="36" x14ac:dyDescent="0.25">
      <c r="A28" s="51" t="s">
        <v>226</v>
      </c>
      <c r="B28" s="32" t="s">
        <v>47</v>
      </c>
      <c r="C28" s="33" t="s">
        <v>48</v>
      </c>
      <c r="D28" s="32" t="s">
        <v>18</v>
      </c>
      <c r="E28" s="35">
        <v>4.46</v>
      </c>
      <c r="F28" s="35">
        <v>5.38</v>
      </c>
      <c r="G28" s="34">
        <v>100</v>
      </c>
      <c r="H28" s="109">
        <f t="shared" si="4"/>
        <v>538</v>
      </c>
    </row>
    <row r="29" spans="1:9" ht="73.150000000000006" customHeight="1" x14ac:dyDescent="0.25">
      <c r="A29" s="51" t="s">
        <v>227</v>
      </c>
      <c r="B29" s="32" t="s">
        <v>49</v>
      </c>
      <c r="C29" s="33" t="s">
        <v>50</v>
      </c>
      <c r="D29" s="32" t="s">
        <v>11</v>
      </c>
      <c r="E29" s="35">
        <v>1415.37</v>
      </c>
      <c r="F29" s="35">
        <v>1705.95</v>
      </c>
      <c r="G29" s="34">
        <v>1</v>
      </c>
      <c r="H29" s="109">
        <f t="shared" ref="H29:H35" si="5">F29*G29</f>
        <v>1705.95</v>
      </c>
    </row>
    <row r="30" spans="1:9" ht="48.75" customHeight="1" x14ac:dyDescent="0.25">
      <c r="A30" s="51" t="s">
        <v>228</v>
      </c>
      <c r="B30" s="32" t="s">
        <v>51</v>
      </c>
      <c r="C30" s="33" t="s">
        <v>52</v>
      </c>
      <c r="D30" s="32" t="s">
        <v>11</v>
      </c>
      <c r="E30" s="35">
        <v>84.13</v>
      </c>
      <c r="F30" s="35">
        <v>101.4</v>
      </c>
      <c r="G30" s="34">
        <v>8</v>
      </c>
      <c r="H30" s="109">
        <f t="shared" si="5"/>
        <v>811.2</v>
      </c>
    </row>
    <row r="31" spans="1:9" ht="24.4" customHeight="1" x14ac:dyDescent="0.25">
      <c r="A31" s="51" t="s">
        <v>229</v>
      </c>
      <c r="B31" s="32" t="s">
        <v>53</v>
      </c>
      <c r="C31" s="33" t="s">
        <v>54</v>
      </c>
      <c r="D31" s="32" t="s">
        <v>18</v>
      </c>
      <c r="E31" s="35">
        <v>8.4499999999999993</v>
      </c>
      <c r="F31" s="35">
        <v>10.18</v>
      </c>
      <c r="G31" s="34">
        <v>100</v>
      </c>
      <c r="H31" s="109">
        <f t="shared" si="5"/>
        <v>1018</v>
      </c>
    </row>
    <row r="32" spans="1:9" ht="36.6" customHeight="1" x14ac:dyDescent="0.25">
      <c r="A32" s="51" t="s">
        <v>230</v>
      </c>
      <c r="B32" s="32" t="s">
        <v>55</v>
      </c>
      <c r="C32" s="33" t="s">
        <v>56</v>
      </c>
      <c r="D32" s="32" t="s">
        <v>18</v>
      </c>
      <c r="E32" s="35">
        <v>18.91</v>
      </c>
      <c r="F32" s="35">
        <v>22.79</v>
      </c>
      <c r="G32" s="34">
        <v>80</v>
      </c>
      <c r="H32" s="109">
        <f t="shared" si="5"/>
        <v>1823.1999999999998</v>
      </c>
    </row>
    <row r="33" spans="1:8" ht="24.4" customHeight="1" x14ac:dyDescent="0.25">
      <c r="A33" s="51" t="s">
        <v>231</v>
      </c>
      <c r="B33" s="32" t="s">
        <v>57</v>
      </c>
      <c r="C33" s="33" t="s">
        <v>58</v>
      </c>
      <c r="D33" s="32" t="s">
        <v>18</v>
      </c>
      <c r="E33" s="35">
        <v>20.190000000000001</v>
      </c>
      <c r="F33" s="35">
        <v>24.34</v>
      </c>
      <c r="G33" s="34">
        <v>100</v>
      </c>
      <c r="H33" s="109">
        <f t="shared" si="5"/>
        <v>2434</v>
      </c>
    </row>
    <row r="34" spans="1:8" ht="24.4" customHeight="1" x14ac:dyDescent="0.25">
      <c r="A34" s="51" t="s">
        <v>232</v>
      </c>
      <c r="B34" s="32" t="s">
        <v>59</v>
      </c>
      <c r="C34" s="33" t="s">
        <v>60</v>
      </c>
      <c r="D34" s="32" t="s">
        <v>18</v>
      </c>
      <c r="E34" s="35">
        <v>21.1</v>
      </c>
      <c r="F34" s="35">
        <v>25.43</v>
      </c>
      <c r="G34" s="34">
        <v>20</v>
      </c>
      <c r="H34" s="109">
        <f t="shared" si="5"/>
        <v>508.6</v>
      </c>
    </row>
    <row r="35" spans="1:8" ht="36.6" customHeight="1" x14ac:dyDescent="0.25">
      <c r="A35" s="51" t="s">
        <v>233</v>
      </c>
      <c r="B35" s="32" t="s">
        <v>61</v>
      </c>
      <c r="C35" s="33" t="s">
        <v>62</v>
      </c>
      <c r="D35" s="32" t="s">
        <v>11</v>
      </c>
      <c r="E35" s="35">
        <v>121.59</v>
      </c>
      <c r="F35" s="35">
        <v>146.55000000000001</v>
      </c>
      <c r="G35" s="34">
        <v>1</v>
      </c>
      <c r="H35" s="109">
        <f t="shared" si="5"/>
        <v>146.55000000000001</v>
      </c>
    </row>
    <row r="36" spans="1:8" ht="24" x14ac:dyDescent="0.25">
      <c r="A36" s="51" t="s">
        <v>234</v>
      </c>
      <c r="B36" s="32" t="s">
        <v>63</v>
      </c>
      <c r="C36" s="33" t="s">
        <v>64</v>
      </c>
      <c r="D36" s="32" t="s">
        <v>11</v>
      </c>
      <c r="E36" s="35">
        <v>41.1</v>
      </c>
      <c r="F36" s="35">
        <v>49.54</v>
      </c>
      <c r="G36" s="34">
        <v>8</v>
      </c>
      <c r="H36" s="109">
        <f t="shared" ref="H36:H42" si="6">F36*G36</f>
        <v>396.32</v>
      </c>
    </row>
    <row r="37" spans="1:8" ht="36.6" customHeight="1" x14ac:dyDescent="0.25">
      <c r="A37" s="51" t="s">
        <v>235</v>
      </c>
      <c r="B37" s="32" t="s">
        <v>65</v>
      </c>
      <c r="C37" s="33" t="s">
        <v>66</v>
      </c>
      <c r="D37" s="32" t="s">
        <v>11</v>
      </c>
      <c r="E37" s="35">
        <v>1351.49</v>
      </c>
      <c r="F37" s="35">
        <v>1628.95</v>
      </c>
      <c r="G37" s="34">
        <v>1</v>
      </c>
      <c r="H37" s="109">
        <f t="shared" si="6"/>
        <v>1628.95</v>
      </c>
    </row>
    <row r="38" spans="1:8" x14ac:dyDescent="0.25">
      <c r="A38" s="51" t="s">
        <v>236</v>
      </c>
      <c r="B38" s="32" t="s">
        <v>67</v>
      </c>
      <c r="C38" s="33" t="s">
        <v>68</v>
      </c>
      <c r="D38" s="32" t="s">
        <v>11</v>
      </c>
      <c r="E38" s="35">
        <v>457.08</v>
      </c>
      <c r="F38" s="35">
        <v>550.91999999999996</v>
      </c>
      <c r="G38" s="34">
        <v>1</v>
      </c>
      <c r="H38" s="109">
        <f t="shared" si="6"/>
        <v>550.91999999999996</v>
      </c>
    </row>
    <row r="39" spans="1:8" ht="24" x14ac:dyDescent="0.25">
      <c r="A39" s="51" t="s">
        <v>237</v>
      </c>
      <c r="B39" s="32" t="s">
        <v>69</v>
      </c>
      <c r="C39" s="33" t="s">
        <v>70</v>
      </c>
      <c r="D39" s="32" t="s">
        <v>18</v>
      </c>
      <c r="E39" s="35">
        <v>98.09</v>
      </c>
      <c r="F39" s="35">
        <v>118.23</v>
      </c>
      <c r="G39" s="34">
        <v>10</v>
      </c>
      <c r="H39" s="109">
        <f t="shared" si="6"/>
        <v>1182.3</v>
      </c>
    </row>
    <row r="40" spans="1:8" ht="24" x14ac:dyDescent="0.25">
      <c r="A40" s="51" t="s">
        <v>238</v>
      </c>
      <c r="B40" s="32" t="s">
        <v>71</v>
      </c>
      <c r="C40" s="33" t="s">
        <v>72</v>
      </c>
      <c r="D40" s="32" t="s">
        <v>18</v>
      </c>
      <c r="E40" s="35">
        <v>217.4</v>
      </c>
      <c r="F40" s="35">
        <v>262.02999999999997</v>
      </c>
      <c r="G40" s="34">
        <v>90</v>
      </c>
      <c r="H40" s="109">
        <f t="shared" si="6"/>
        <v>23582.699999999997</v>
      </c>
    </row>
    <row r="41" spans="1:8" x14ac:dyDescent="0.25">
      <c r="A41" s="51" t="s">
        <v>304</v>
      </c>
      <c r="B41" s="27">
        <v>8994</v>
      </c>
      <c r="C41" s="28" t="s">
        <v>75</v>
      </c>
      <c r="D41" s="29"/>
      <c r="E41" s="30"/>
      <c r="F41" s="35"/>
      <c r="G41" s="31"/>
      <c r="H41" s="109"/>
    </row>
    <row r="42" spans="1:8" ht="24.4" customHeight="1" x14ac:dyDescent="0.25">
      <c r="A42" s="51" t="s">
        <v>305</v>
      </c>
      <c r="B42" s="32" t="s">
        <v>73</v>
      </c>
      <c r="C42" s="33" t="s">
        <v>74</v>
      </c>
      <c r="D42" s="32" t="s">
        <v>34</v>
      </c>
      <c r="E42" s="35">
        <v>101.6</v>
      </c>
      <c r="F42" s="35">
        <v>122.46</v>
      </c>
      <c r="G42" s="34">
        <v>2</v>
      </c>
      <c r="H42" s="109">
        <f t="shared" si="6"/>
        <v>244.92</v>
      </c>
    </row>
    <row r="43" spans="1:8" s="18" customFormat="1" ht="24" x14ac:dyDescent="0.25">
      <c r="A43" s="51" t="s">
        <v>306</v>
      </c>
      <c r="B43" s="36" t="s">
        <v>245</v>
      </c>
      <c r="C43" s="37" t="s">
        <v>244</v>
      </c>
      <c r="D43" s="36" t="s">
        <v>11</v>
      </c>
      <c r="E43" s="38">
        <v>27429.34</v>
      </c>
      <c r="F43" s="38">
        <v>33060.58</v>
      </c>
      <c r="G43" s="39">
        <v>1</v>
      </c>
      <c r="H43" s="114">
        <f t="shared" ref="H43:H62" si="7">F43*G43</f>
        <v>33060.58</v>
      </c>
    </row>
    <row r="44" spans="1:8" ht="24.4" customHeight="1" x14ac:dyDescent="0.25">
      <c r="A44" s="51" t="s">
        <v>307</v>
      </c>
      <c r="B44" s="32" t="s">
        <v>76</v>
      </c>
      <c r="C44" s="33" t="s">
        <v>77</v>
      </c>
      <c r="D44" s="32" t="s">
        <v>11</v>
      </c>
      <c r="E44" s="35">
        <v>6373.19</v>
      </c>
      <c r="F44" s="35">
        <v>7681.61</v>
      </c>
      <c r="G44" s="34">
        <v>1</v>
      </c>
      <c r="H44" s="109">
        <f t="shared" si="7"/>
        <v>7681.61</v>
      </c>
    </row>
    <row r="45" spans="1:8" ht="24" x14ac:dyDescent="0.25">
      <c r="A45" s="51" t="s">
        <v>308</v>
      </c>
      <c r="B45" s="32" t="s">
        <v>78</v>
      </c>
      <c r="C45" s="33" t="s">
        <v>79</v>
      </c>
      <c r="D45" s="32" t="s">
        <v>11</v>
      </c>
      <c r="E45" s="35">
        <v>301.48</v>
      </c>
      <c r="F45" s="35">
        <v>363.37</v>
      </c>
      <c r="G45" s="34">
        <v>1</v>
      </c>
      <c r="H45" s="109">
        <f t="shared" si="7"/>
        <v>363.37</v>
      </c>
    </row>
    <row r="46" spans="1:8" ht="12.2" customHeight="1" x14ac:dyDescent="0.25">
      <c r="A46" s="54" t="s">
        <v>191</v>
      </c>
      <c r="B46" s="42"/>
      <c r="C46" s="43" t="s">
        <v>80</v>
      </c>
      <c r="D46" s="44"/>
      <c r="E46" s="45"/>
      <c r="F46" s="47"/>
      <c r="G46" s="46"/>
      <c r="H46" s="112"/>
    </row>
    <row r="47" spans="1:8" ht="36.6" customHeight="1" x14ac:dyDescent="0.25">
      <c r="A47" s="51" t="s">
        <v>192</v>
      </c>
      <c r="B47" s="32" t="s">
        <v>81</v>
      </c>
      <c r="C47" s="33" t="s">
        <v>82</v>
      </c>
      <c r="D47" s="32" t="s">
        <v>34</v>
      </c>
      <c r="E47" s="35">
        <v>442.33</v>
      </c>
      <c r="F47" s="35">
        <v>533.14</v>
      </c>
      <c r="G47" s="34">
        <v>1</v>
      </c>
      <c r="H47" s="109">
        <f t="shared" si="7"/>
        <v>533.14</v>
      </c>
    </row>
    <row r="48" spans="1:8" ht="24.4" customHeight="1" x14ac:dyDescent="0.25">
      <c r="A48" s="51" t="s">
        <v>193</v>
      </c>
      <c r="B48" s="32" t="s">
        <v>83</v>
      </c>
      <c r="C48" s="33" t="s">
        <v>84</v>
      </c>
      <c r="D48" s="32" t="s">
        <v>34</v>
      </c>
      <c r="E48" s="35">
        <v>78.599999999999994</v>
      </c>
      <c r="F48" s="35">
        <v>94.74</v>
      </c>
      <c r="G48" s="34">
        <v>1</v>
      </c>
      <c r="H48" s="109">
        <f t="shared" si="7"/>
        <v>94.74</v>
      </c>
    </row>
    <row r="49" spans="1:8" ht="24.4" customHeight="1" x14ac:dyDescent="0.25">
      <c r="A49" s="51" t="s">
        <v>194</v>
      </c>
      <c r="B49" s="32" t="s">
        <v>85</v>
      </c>
      <c r="C49" s="33" t="s">
        <v>86</v>
      </c>
      <c r="D49" s="32" t="s">
        <v>34</v>
      </c>
      <c r="E49" s="35">
        <v>1115.6300000000001</v>
      </c>
      <c r="F49" s="35">
        <v>1344.67</v>
      </c>
      <c r="G49" s="34">
        <v>1</v>
      </c>
      <c r="H49" s="109">
        <f t="shared" si="7"/>
        <v>1344.67</v>
      </c>
    </row>
    <row r="50" spans="1:8" ht="72" x14ac:dyDescent="0.25">
      <c r="A50" s="51" t="s">
        <v>195</v>
      </c>
      <c r="B50" s="32" t="s">
        <v>87</v>
      </c>
      <c r="C50" s="33" t="s">
        <v>88</v>
      </c>
      <c r="D50" s="32" t="s">
        <v>11</v>
      </c>
      <c r="E50" s="35">
        <v>1249.33</v>
      </c>
      <c r="F50" s="35">
        <v>1505.82</v>
      </c>
      <c r="G50" s="34">
        <v>3</v>
      </c>
      <c r="H50" s="109">
        <f t="shared" si="7"/>
        <v>4517.46</v>
      </c>
    </row>
    <row r="51" spans="1:8" ht="36" x14ac:dyDescent="0.25">
      <c r="A51" s="51" t="s">
        <v>196</v>
      </c>
      <c r="B51" s="32" t="s">
        <v>89</v>
      </c>
      <c r="C51" s="33" t="s">
        <v>90</v>
      </c>
      <c r="D51" s="32" t="s">
        <v>11</v>
      </c>
      <c r="E51" s="35">
        <v>105.3</v>
      </c>
      <c r="F51" s="35">
        <v>126.92</v>
      </c>
      <c r="G51" s="34">
        <v>3</v>
      </c>
      <c r="H51" s="109">
        <f t="shared" si="7"/>
        <v>380.76</v>
      </c>
    </row>
    <row r="52" spans="1:8" ht="12.2" customHeight="1" x14ac:dyDescent="0.25">
      <c r="A52" s="51" t="s">
        <v>197</v>
      </c>
      <c r="B52" s="32" t="s">
        <v>91</v>
      </c>
      <c r="C52" s="33" t="s">
        <v>92</v>
      </c>
      <c r="D52" s="32" t="s">
        <v>34</v>
      </c>
      <c r="E52" s="35">
        <v>35.54</v>
      </c>
      <c r="F52" s="35">
        <v>42.84</v>
      </c>
      <c r="G52" s="34">
        <v>9</v>
      </c>
      <c r="H52" s="109">
        <f t="shared" si="7"/>
        <v>385.56000000000006</v>
      </c>
    </row>
    <row r="53" spans="1:8" ht="24.4" customHeight="1" x14ac:dyDescent="0.25">
      <c r="A53" s="51" t="s">
        <v>198</v>
      </c>
      <c r="B53" s="32" t="s">
        <v>93</v>
      </c>
      <c r="C53" s="33" t="s">
        <v>94</v>
      </c>
      <c r="D53" s="32" t="s">
        <v>11</v>
      </c>
      <c r="E53" s="35">
        <v>14.42</v>
      </c>
      <c r="F53" s="35">
        <v>17.38</v>
      </c>
      <c r="G53" s="34">
        <v>3</v>
      </c>
      <c r="H53" s="109">
        <f t="shared" si="7"/>
        <v>52.14</v>
      </c>
    </row>
    <row r="54" spans="1:8" ht="24.4" customHeight="1" x14ac:dyDescent="0.25">
      <c r="A54" s="51" t="s">
        <v>199</v>
      </c>
      <c r="B54" s="32" t="s">
        <v>95</v>
      </c>
      <c r="C54" s="33" t="s">
        <v>96</v>
      </c>
      <c r="D54" s="32" t="s">
        <v>11</v>
      </c>
      <c r="E54" s="35">
        <v>104.05</v>
      </c>
      <c r="F54" s="35">
        <v>125.41</v>
      </c>
      <c r="G54" s="34">
        <v>3</v>
      </c>
      <c r="H54" s="109">
        <f t="shared" si="7"/>
        <v>376.23</v>
      </c>
    </row>
    <row r="55" spans="1:8" ht="24.4" customHeight="1" x14ac:dyDescent="0.25">
      <c r="A55" s="51" t="s">
        <v>200</v>
      </c>
      <c r="B55" s="32" t="s">
        <v>99</v>
      </c>
      <c r="C55" s="33" t="s">
        <v>100</v>
      </c>
      <c r="D55" s="32" t="s">
        <v>34</v>
      </c>
      <c r="E55" s="35">
        <v>224.83</v>
      </c>
      <c r="F55" s="35">
        <v>270.99</v>
      </c>
      <c r="G55" s="34">
        <v>9</v>
      </c>
      <c r="H55" s="109">
        <f t="shared" si="7"/>
        <v>2438.91</v>
      </c>
    </row>
    <row r="56" spans="1:8" ht="12.2" customHeight="1" x14ac:dyDescent="0.25">
      <c r="A56" s="51" t="s">
        <v>201</v>
      </c>
      <c r="B56" s="32" t="s">
        <v>101</v>
      </c>
      <c r="C56" s="33" t="s">
        <v>102</v>
      </c>
      <c r="D56" s="32" t="s">
        <v>34</v>
      </c>
      <c r="E56" s="35">
        <v>885.75</v>
      </c>
      <c r="F56" s="35">
        <v>1067.5899999999999</v>
      </c>
      <c r="G56" s="34">
        <v>3</v>
      </c>
      <c r="H56" s="109">
        <f t="shared" si="7"/>
        <v>3202.7699999999995</v>
      </c>
    </row>
    <row r="57" spans="1:8" ht="36.6" customHeight="1" x14ac:dyDescent="0.25">
      <c r="A57" s="51" t="s">
        <v>202</v>
      </c>
      <c r="B57" s="32" t="s">
        <v>103</v>
      </c>
      <c r="C57" s="33" t="s">
        <v>104</v>
      </c>
      <c r="D57" s="32" t="s">
        <v>11</v>
      </c>
      <c r="E57" s="35">
        <v>427.1</v>
      </c>
      <c r="F57" s="35">
        <v>514.78</v>
      </c>
      <c r="G57" s="34">
        <v>3</v>
      </c>
      <c r="H57" s="109">
        <f t="shared" si="7"/>
        <v>1544.34</v>
      </c>
    </row>
    <row r="58" spans="1:8" ht="36" x14ac:dyDescent="0.25">
      <c r="A58" s="51" t="s">
        <v>203</v>
      </c>
      <c r="B58" s="32" t="s">
        <v>107</v>
      </c>
      <c r="C58" s="33" t="s">
        <v>108</v>
      </c>
      <c r="D58" s="32" t="s">
        <v>11</v>
      </c>
      <c r="E58" s="35">
        <v>951.5</v>
      </c>
      <c r="F58" s="35">
        <v>1146.8399999999999</v>
      </c>
      <c r="G58" s="34">
        <v>3</v>
      </c>
      <c r="H58" s="109">
        <f t="shared" si="7"/>
        <v>3440.5199999999995</v>
      </c>
    </row>
    <row r="59" spans="1:8" ht="24" x14ac:dyDescent="0.25">
      <c r="A59" s="51" t="s">
        <v>204</v>
      </c>
      <c r="B59" s="32" t="s">
        <v>109</v>
      </c>
      <c r="C59" s="33" t="s">
        <v>110</v>
      </c>
      <c r="D59" s="32" t="s">
        <v>11</v>
      </c>
      <c r="E59" s="35">
        <v>26.44</v>
      </c>
      <c r="F59" s="35">
        <v>31.87</v>
      </c>
      <c r="G59" s="34">
        <v>7</v>
      </c>
      <c r="H59" s="109">
        <f t="shared" si="7"/>
        <v>223.09</v>
      </c>
    </row>
    <row r="60" spans="1:8" ht="36.6" customHeight="1" x14ac:dyDescent="0.25">
      <c r="A60" s="51" t="s">
        <v>205</v>
      </c>
      <c r="B60" s="32" t="s">
        <v>111</v>
      </c>
      <c r="C60" s="33" t="s">
        <v>112</v>
      </c>
      <c r="D60" s="32" t="s">
        <v>11</v>
      </c>
      <c r="E60" s="35">
        <v>123.79</v>
      </c>
      <c r="F60" s="35">
        <v>149.19999999999999</v>
      </c>
      <c r="G60" s="34">
        <v>3</v>
      </c>
      <c r="H60" s="109">
        <f t="shared" si="7"/>
        <v>447.59999999999997</v>
      </c>
    </row>
    <row r="61" spans="1:8" ht="36.6" customHeight="1" x14ac:dyDescent="0.25">
      <c r="A61" s="51" t="s">
        <v>206</v>
      </c>
      <c r="B61" s="32" t="s">
        <v>113</v>
      </c>
      <c r="C61" s="33" t="s">
        <v>114</v>
      </c>
      <c r="D61" s="32" t="s">
        <v>11</v>
      </c>
      <c r="E61" s="35">
        <v>1024.33</v>
      </c>
      <c r="F61" s="35">
        <v>1234.6199999999999</v>
      </c>
      <c r="G61" s="34">
        <v>1</v>
      </c>
      <c r="H61" s="109">
        <f t="shared" si="7"/>
        <v>1234.6199999999999</v>
      </c>
    </row>
    <row r="62" spans="1:8" ht="36" x14ac:dyDescent="0.25">
      <c r="A62" s="51" t="s">
        <v>207</v>
      </c>
      <c r="B62" s="32" t="s">
        <v>115</v>
      </c>
      <c r="C62" s="33" t="s">
        <v>116</v>
      </c>
      <c r="D62" s="32" t="s">
        <v>11</v>
      </c>
      <c r="E62" s="35">
        <v>225.03</v>
      </c>
      <c r="F62" s="35">
        <v>271.23</v>
      </c>
      <c r="G62" s="34">
        <v>3</v>
      </c>
      <c r="H62" s="109">
        <f t="shared" si="7"/>
        <v>813.69</v>
      </c>
    </row>
    <row r="63" spans="1:8" ht="24" x14ac:dyDescent="0.25">
      <c r="A63" s="51" t="s">
        <v>284</v>
      </c>
      <c r="B63" s="36" t="s">
        <v>125</v>
      </c>
      <c r="C63" s="37" t="s">
        <v>126</v>
      </c>
      <c r="D63" s="36" t="s">
        <v>11</v>
      </c>
      <c r="E63" s="38">
        <v>100.89</v>
      </c>
      <c r="F63" s="38">
        <v>121.6</v>
      </c>
      <c r="G63" s="39">
        <v>1</v>
      </c>
      <c r="H63" s="114">
        <f t="shared" ref="H63:H72" si="8">F63*G63</f>
        <v>121.6</v>
      </c>
    </row>
    <row r="64" spans="1:8" ht="36" x14ac:dyDescent="0.25">
      <c r="A64" s="51" t="s">
        <v>285</v>
      </c>
      <c r="B64" s="32" t="s">
        <v>117</v>
      </c>
      <c r="C64" s="33" t="s">
        <v>118</v>
      </c>
      <c r="D64" s="32" t="s">
        <v>11</v>
      </c>
      <c r="E64" s="35">
        <v>76.61</v>
      </c>
      <c r="F64" s="35">
        <v>92.34</v>
      </c>
      <c r="G64" s="34">
        <v>3</v>
      </c>
      <c r="H64" s="109">
        <f t="shared" si="8"/>
        <v>277.02</v>
      </c>
    </row>
    <row r="65" spans="1:8" ht="24" x14ac:dyDescent="0.25">
      <c r="A65" s="51" t="s">
        <v>286</v>
      </c>
      <c r="B65" s="32" t="s">
        <v>119</v>
      </c>
      <c r="C65" s="33" t="s">
        <v>120</v>
      </c>
      <c r="D65" s="32" t="s">
        <v>11</v>
      </c>
      <c r="E65" s="35">
        <v>10.18</v>
      </c>
      <c r="F65" s="35">
        <v>12.27</v>
      </c>
      <c r="G65" s="34">
        <v>3</v>
      </c>
      <c r="H65" s="109">
        <f t="shared" si="8"/>
        <v>36.81</v>
      </c>
    </row>
    <row r="66" spans="1:8" ht="24" x14ac:dyDescent="0.25">
      <c r="A66" s="51" t="s">
        <v>287</v>
      </c>
      <c r="B66" s="32" t="s">
        <v>121</v>
      </c>
      <c r="C66" s="33" t="s">
        <v>122</v>
      </c>
      <c r="D66" s="32" t="s">
        <v>11</v>
      </c>
      <c r="E66" s="35">
        <v>17.13</v>
      </c>
      <c r="F66" s="35">
        <v>20.65</v>
      </c>
      <c r="G66" s="34">
        <v>9</v>
      </c>
      <c r="H66" s="109">
        <f t="shared" si="8"/>
        <v>185.85</v>
      </c>
    </row>
    <row r="67" spans="1:8" ht="24" x14ac:dyDescent="0.25">
      <c r="A67" s="51" t="s">
        <v>288</v>
      </c>
      <c r="B67" s="32" t="s">
        <v>123</v>
      </c>
      <c r="C67" s="33" t="s">
        <v>124</v>
      </c>
      <c r="D67" s="32" t="s">
        <v>11</v>
      </c>
      <c r="E67" s="35">
        <v>17.13</v>
      </c>
      <c r="F67" s="35">
        <v>20.65</v>
      </c>
      <c r="G67" s="34">
        <v>8</v>
      </c>
      <c r="H67" s="109">
        <f t="shared" si="8"/>
        <v>165.2</v>
      </c>
    </row>
    <row r="68" spans="1:8" s="18" customFormat="1" ht="24" x14ac:dyDescent="0.25">
      <c r="A68" s="51" t="s">
        <v>208</v>
      </c>
      <c r="B68" s="36" t="s">
        <v>135</v>
      </c>
      <c r="C68" s="37" t="s">
        <v>136</v>
      </c>
      <c r="D68" s="36" t="s">
        <v>11</v>
      </c>
      <c r="E68" s="38">
        <v>20.71</v>
      </c>
      <c r="F68" s="38">
        <v>24.96</v>
      </c>
      <c r="G68" s="39">
        <v>2</v>
      </c>
      <c r="H68" s="114">
        <f t="shared" si="8"/>
        <v>49.92</v>
      </c>
    </row>
    <row r="69" spans="1:8" ht="48.75" customHeight="1" x14ac:dyDescent="0.25">
      <c r="A69" s="51" t="s">
        <v>209</v>
      </c>
      <c r="B69" s="32" t="s">
        <v>138</v>
      </c>
      <c r="C69" s="33" t="s">
        <v>139</v>
      </c>
      <c r="D69" s="32" t="s">
        <v>18</v>
      </c>
      <c r="E69" s="35">
        <v>2.68</v>
      </c>
      <c r="F69" s="35">
        <v>3.23</v>
      </c>
      <c r="G69" s="34">
        <v>30</v>
      </c>
      <c r="H69" s="109">
        <f t="shared" si="8"/>
        <v>96.9</v>
      </c>
    </row>
    <row r="70" spans="1:8" ht="36.6" customHeight="1" x14ac:dyDescent="0.25">
      <c r="A70" s="51" t="s">
        <v>210</v>
      </c>
      <c r="B70" s="32" t="s">
        <v>140</v>
      </c>
      <c r="C70" s="33" t="s">
        <v>141</v>
      </c>
      <c r="D70" s="32" t="s">
        <v>18</v>
      </c>
      <c r="E70" s="35">
        <v>5.73</v>
      </c>
      <c r="F70" s="35">
        <v>6.91</v>
      </c>
      <c r="G70" s="34">
        <v>30</v>
      </c>
      <c r="H70" s="109">
        <f t="shared" si="8"/>
        <v>207.3</v>
      </c>
    </row>
    <row r="71" spans="1:8" ht="36" x14ac:dyDescent="0.25">
      <c r="A71" s="51" t="s">
        <v>211</v>
      </c>
      <c r="B71" s="32" t="s">
        <v>142</v>
      </c>
      <c r="C71" s="33" t="s">
        <v>143</v>
      </c>
      <c r="D71" s="32" t="s">
        <v>18</v>
      </c>
      <c r="E71" s="35">
        <v>3.61</v>
      </c>
      <c r="F71" s="35">
        <v>4.3499999999999996</v>
      </c>
      <c r="G71" s="34">
        <v>30</v>
      </c>
      <c r="H71" s="109">
        <f t="shared" si="8"/>
        <v>130.5</v>
      </c>
    </row>
    <row r="72" spans="1:8" ht="36" x14ac:dyDescent="0.25">
      <c r="A72" s="51" t="s">
        <v>212</v>
      </c>
      <c r="B72" s="32" t="s">
        <v>144</v>
      </c>
      <c r="C72" s="33" t="s">
        <v>145</v>
      </c>
      <c r="D72" s="32" t="s">
        <v>18</v>
      </c>
      <c r="E72" s="35">
        <v>5.62</v>
      </c>
      <c r="F72" s="35">
        <v>6.77</v>
      </c>
      <c r="G72" s="34">
        <v>30</v>
      </c>
      <c r="H72" s="109">
        <f t="shared" si="8"/>
        <v>203.1</v>
      </c>
    </row>
    <row r="73" spans="1:8" x14ac:dyDescent="0.25">
      <c r="A73" s="51"/>
      <c r="B73" s="40"/>
      <c r="C73" s="40"/>
      <c r="D73" s="40"/>
      <c r="E73" s="41"/>
      <c r="F73" s="151" t="s">
        <v>171</v>
      </c>
      <c r="G73" s="151"/>
      <c r="H73" s="110">
        <f>SUM(H9:H72)</f>
        <v>109493.76640000001</v>
      </c>
    </row>
    <row r="77" spans="1:8" ht="21.75" customHeight="1" x14ac:dyDescent="0.25">
      <c r="A77" s="73"/>
      <c r="C77" s="142" t="s">
        <v>259</v>
      </c>
      <c r="E77" s="144" t="s">
        <v>261</v>
      </c>
      <c r="F77" s="145"/>
      <c r="G77" s="145"/>
    </row>
    <row r="78" spans="1:8" ht="23.25" customHeight="1" x14ac:dyDescent="0.25">
      <c r="A78" s="73"/>
      <c r="C78" s="143"/>
      <c r="E78" s="145"/>
      <c r="F78" s="145"/>
      <c r="G78" s="145"/>
    </row>
    <row r="79" spans="1:8" x14ac:dyDescent="0.25">
      <c r="A79" s="73"/>
    </row>
  </sheetData>
  <mergeCells count="16">
    <mergeCell ref="A1:H1"/>
    <mergeCell ref="A2:H2"/>
    <mergeCell ref="A3:B3"/>
    <mergeCell ref="A4:B4"/>
    <mergeCell ref="A5:B5"/>
    <mergeCell ref="C3:E3"/>
    <mergeCell ref="F3:G3"/>
    <mergeCell ref="C4:E4"/>
    <mergeCell ref="F4:G4"/>
    <mergeCell ref="C77:C78"/>
    <mergeCell ref="E77:G78"/>
    <mergeCell ref="A7:H7"/>
    <mergeCell ref="C5:E5"/>
    <mergeCell ref="G5:H5"/>
    <mergeCell ref="F73:G73"/>
    <mergeCell ref="A6:E6"/>
  </mergeCells>
  <pageMargins left="0.511811024" right="0.511811024" top="0.78740157499999996" bottom="0.78740157499999996" header="0.31496062000000002" footer="0.31496062000000002"/>
  <pageSetup paperSize="9" scale="8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topLeftCell="A6" zoomScaleNormal="100" workbookViewId="0">
      <selection activeCell="F23" sqref="F23:G23"/>
    </sheetView>
  </sheetViews>
  <sheetFormatPr defaultColWidth="8.85546875" defaultRowHeight="15" x14ac:dyDescent="0.25"/>
  <cols>
    <col min="1" max="1" width="8.85546875" style="49"/>
    <col min="2" max="2" width="15.85546875" style="11" bestFit="1" customWidth="1"/>
    <col min="3" max="3" width="60.28515625" style="11" customWidth="1"/>
    <col min="4" max="4" width="11.28515625" style="11" customWidth="1"/>
    <col min="5" max="5" width="18.7109375" style="12" customWidth="1"/>
    <col min="6" max="6" width="11.7109375" style="11" bestFit="1" customWidth="1"/>
    <col min="7" max="7" width="18.7109375" style="13" customWidth="1"/>
    <col min="8" max="8" width="18.7109375" style="111" customWidth="1"/>
    <col min="9" max="9" width="13.7109375" hidden="1" customWidth="1"/>
  </cols>
  <sheetData>
    <row r="1" spans="1:8" s="19" customFormat="1" ht="15" customHeight="1" x14ac:dyDescent="0.25">
      <c r="A1" s="160" t="s">
        <v>149</v>
      </c>
      <c r="B1" s="160"/>
      <c r="C1" s="160"/>
      <c r="D1" s="160"/>
      <c r="E1" s="160"/>
      <c r="F1" s="160"/>
      <c r="G1" s="160"/>
      <c r="H1" s="160"/>
    </row>
    <row r="2" spans="1:8" s="19" customFormat="1" ht="15" customHeight="1" x14ac:dyDescent="0.25">
      <c r="A2" s="160" t="s">
        <v>150</v>
      </c>
      <c r="B2" s="160"/>
      <c r="C2" s="160"/>
      <c r="D2" s="160"/>
      <c r="E2" s="160"/>
      <c r="F2" s="160"/>
      <c r="G2" s="160"/>
      <c r="H2" s="160"/>
    </row>
    <row r="3" spans="1:8" s="19" customFormat="1" ht="15" customHeight="1" x14ac:dyDescent="0.25">
      <c r="A3" s="152" t="s">
        <v>152</v>
      </c>
      <c r="B3" s="152"/>
      <c r="C3" s="153" t="s">
        <v>167</v>
      </c>
      <c r="D3" s="153"/>
      <c r="E3" s="153"/>
      <c r="F3" s="161" t="s">
        <v>159</v>
      </c>
      <c r="G3" s="162"/>
      <c r="H3" s="115" t="s">
        <v>160</v>
      </c>
    </row>
    <row r="4" spans="1:8" s="19" customFormat="1" ht="15" customHeight="1" x14ac:dyDescent="0.25">
      <c r="A4" s="152" t="s">
        <v>153</v>
      </c>
      <c r="B4" s="152"/>
      <c r="C4" s="149" t="s">
        <v>168</v>
      </c>
      <c r="D4" s="149"/>
      <c r="E4" s="149"/>
      <c r="F4" s="161" t="s">
        <v>155</v>
      </c>
      <c r="G4" s="163"/>
      <c r="H4" s="106"/>
    </row>
    <row r="5" spans="1:8" s="19" customFormat="1" ht="27" customHeight="1" x14ac:dyDescent="0.25">
      <c r="A5" s="152" t="s">
        <v>154</v>
      </c>
      <c r="B5" s="152"/>
      <c r="C5" s="149" t="s">
        <v>157</v>
      </c>
      <c r="D5" s="149"/>
      <c r="E5" s="149"/>
      <c r="F5" s="20" t="s">
        <v>151</v>
      </c>
      <c r="G5" s="150" t="s">
        <v>156</v>
      </c>
      <c r="H5" s="150"/>
    </row>
    <row r="6" spans="1:8" s="19" customFormat="1" ht="15" customHeight="1" x14ac:dyDescent="0.25">
      <c r="A6" s="159"/>
      <c r="B6" s="159"/>
      <c r="C6" s="159"/>
      <c r="D6" s="159"/>
      <c r="E6" s="159"/>
      <c r="F6" s="21" t="s">
        <v>158</v>
      </c>
      <c r="G6" s="22">
        <v>0.20530000000000001</v>
      </c>
      <c r="H6" s="106"/>
    </row>
    <row r="7" spans="1:8" s="19" customFormat="1" ht="15" customHeight="1" x14ac:dyDescent="0.25">
      <c r="A7" s="157"/>
      <c r="B7" s="158"/>
      <c r="C7" s="158"/>
      <c r="D7" s="158"/>
      <c r="E7" s="158"/>
      <c r="F7" s="158"/>
      <c r="G7" s="158"/>
      <c r="H7" s="158"/>
    </row>
    <row r="8" spans="1:8" s="23" customFormat="1" ht="12.2" customHeight="1" x14ac:dyDescent="0.25">
      <c r="A8" s="55" t="s">
        <v>218</v>
      </c>
      <c r="B8" s="24" t="s">
        <v>0</v>
      </c>
      <c r="C8" s="24" t="s">
        <v>1</v>
      </c>
      <c r="D8" s="24" t="s">
        <v>2</v>
      </c>
      <c r="E8" s="25" t="s">
        <v>3</v>
      </c>
      <c r="F8" s="24" t="s">
        <v>4</v>
      </c>
      <c r="G8" s="26" t="s">
        <v>5</v>
      </c>
      <c r="H8" s="107" t="s">
        <v>6</v>
      </c>
    </row>
    <row r="9" spans="1:8" s="18" customFormat="1" x14ac:dyDescent="0.25">
      <c r="A9" s="54" t="s">
        <v>173</v>
      </c>
      <c r="B9" s="61"/>
      <c r="C9" s="62" t="s">
        <v>80</v>
      </c>
      <c r="D9" s="63"/>
      <c r="E9" s="64"/>
      <c r="F9" s="66"/>
      <c r="G9" s="65"/>
      <c r="H9" s="116"/>
    </row>
    <row r="10" spans="1:8" ht="12.2" customHeight="1" x14ac:dyDescent="0.25">
      <c r="A10" s="51" t="s">
        <v>174</v>
      </c>
      <c r="B10" s="6" t="s">
        <v>91</v>
      </c>
      <c r="C10" s="7" t="s">
        <v>92</v>
      </c>
      <c r="D10" s="6" t="s">
        <v>34</v>
      </c>
      <c r="E10" s="9">
        <v>35.54</v>
      </c>
      <c r="F10" s="9">
        <v>42.84</v>
      </c>
      <c r="G10" s="8">
        <v>7</v>
      </c>
      <c r="H10" s="117">
        <f t="shared" ref="H10:H12" si="0">F10*G10</f>
        <v>299.88</v>
      </c>
    </row>
    <row r="11" spans="1:8" ht="24" x14ac:dyDescent="0.25">
      <c r="A11" s="51" t="s">
        <v>313</v>
      </c>
      <c r="B11" s="6" t="s">
        <v>97</v>
      </c>
      <c r="C11" s="7" t="s">
        <v>98</v>
      </c>
      <c r="D11" s="6" t="s">
        <v>34</v>
      </c>
      <c r="E11" s="9">
        <v>238.85</v>
      </c>
      <c r="F11" s="9">
        <v>287.89</v>
      </c>
      <c r="G11" s="8">
        <v>7</v>
      </c>
      <c r="H11" s="117">
        <f t="shared" si="0"/>
        <v>2015.23</v>
      </c>
    </row>
    <row r="12" spans="1:8" ht="24" x14ac:dyDescent="0.25">
      <c r="A12" s="51" t="s">
        <v>314</v>
      </c>
      <c r="B12" s="6" t="s">
        <v>109</v>
      </c>
      <c r="C12" s="7" t="s">
        <v>110</v>
      </c>
      <c r="D12" s="6" t="s">
        <v>11</v>
      </c>
      <c r="E12" s="9">
        <v>26.44</v>
      </c>
      <c r="F12" s="9">
        <v>31.87</v>
      </c>
      <c r="G12" s="8">
        <v>28</v>
      </c>
      <c r="H12" s="117">
        <f t="shared" si="0"/>
        <v>892.36</v>
      </c>
    </row>
    <row r="13" spans="1:8" ht="24" x14ac:dyDescent="0.25">
      <c r="A13" s="51" t="s">
        <v>315</v>
      </c>
      <c r="B13" s="6" t="s">
        <v>119</v>
      </c>
      <c r="C13" s="7" t="s">
        <v>120</v>
      </c>
      <c r="D13" s="6" t="s">
        <v>11</v>
      </c>
      <c r="E13" s="9">
        <v>10.18</v>
      </c>
      <c r="F13" s="9">
        <v>12.27</v>
      </c>
      <c r="G13" s="8">
        <v>3</v>
      </c>
      <c r="H13" s="117">
        <f t="shared" ref="H13:H22" si="1">F13*G13</f>
        <v>36.81</v>
      </c>
    </row>
    <row r="14" spans="1:8" ht="36.6" customHeight="1" x14ac:dyDescent="0.25">
      <c r="A14" s="51" t="s">
        <v>316</v>
      </c>
      <c r="B14" s="6" t="s">
        <v>121</v>
      </c>
      <c r="C14" s="7" t="s">
        <v>122</v>
      </c>
      <c r="D14" s="6" t="s">
        <v>11</v>
      </c>
      <c r="E14" s="9">
        <v>17.13</v>
      </c>
      <c r="F14" s="9">
        <v>20.65</v>
      </c>
      <c r="G14" s="8">
        <v>7</v>
      </c>
      <c r="H14" s="117">
        <f t="shared" si="1"/>
        <v>144.54999999999998</v>
      </c>
    </row>
    <row r="15" spans="1:8" ht="24" x14ac:dyDescent="0.25">
      <c r="A15" s="51" t="s">
        <v>317</v>
      </c>
      <c r="B15" s="6" t="s">
        <v>123</v>
      </c>
      <c r="C15" s="7" t="s">
        <v>124</v>
      </c>
      <c r="D15" s="6" t="s">
        <v>11</v>
      </c>
      <c r="E15" s="9">
        <v>17.13</v>
      </c>
      <c r="F15" s="9">
        <v>20.65</v>
      </c>
      <c r="G15" s="8">
        <v>8</v>
      </c>
      <c r="H15" s="117">
        <f t="shared" si="1"/>
        <v>165.2</v>
      </c>
    </row>
    <row r="16" spans="1:8" ht="24" x14ac:dyDescent="0.25">
      <c r="A16" s="51" t="s">
        <v>318</v>
      </c>
      <c r="B16" s="14" t="s">
        <v>125</v>
      </c>
      <c r="C16" s="15" t="s">
        <v>126</v>
      </c>
      <c r="D16" s="14" t="s">
        <v>11</v>
      </c>
      <c r="E16" s="16">
        <v>100.89</v>
      </c>
      <c r="F16" s="16">
        <v>121.6</v>
      </c>
      <c r="G16" s="17">
        <v>1</v>
      </c>
      <c r="H16" s="118">
        <f t="shared" si="1"/>
        <v>121.6</v>
      </c>
    </row>
    <row r="17" spans="1:9" ht="24" x14ac:dyDescent="0.25">
      <c r="A17" s="51" t="s">
        <v>319</v>
      </c>
      <c r="B17" s="6" t="s">
        <v>129</v>
      </c>
      <c r="C17" s="7" t="s">
        <v>130</v>
      </c>
      <c r="D17" s="6" t="s">
        <v>11</v>
      </c>
      <c r="E17" s="9">
        <v>20.71</v>
      </c>
      <c r="F17" s="9">
        <v>24.96</v>
      </c>
      <c r="G17" s="8">
        <v>9</v>
      </c>
      <c r="H17" s="117">
        <f t="shared" si="1"/>
        <v>224.64000000000001</v>
      </c>
    </row>
    <row r="18" spans="1:9" ht="36.6" customHeight="1" x14ac:dyDescent="0.25">
      <c r="A18" s="51" t="s">
        <v>320</v>
      </c>
      <c r="B18" s="6" t="s">
        <v>131</v>
      </c>
      <c r="C18" s="7" t="s">
        <v>132</v>
      </c>
      <c r="D18" s="6" t="s">
        <v>11</v>
      </c>
      <c r="E18" s="9">
        <v>20.71</v>
      </c>
      <c r="F18" s="9">
        <v>24.96</v>
      </c>
      <c r="G18" s="8">
        <v>1</v>
      </c>
      <c r="H18" s="117">
        <f t="shared" si="1"/>
        <v>24.96</v>
      </c>
    </row>
    <row r="19" spans="1:9" ht="36.6" customHeight="1" x14ac:dyDescent="0.25">
      <c r="A19" s="51" t="s">
        <v>321</v>
      </c>
      <c r="B19" s="6" t="s">
        <v>135</v>
      </c>
      <c r="C19" s="7" t="s">
        <v>136</v>
      </c>
      <c r="D19" s="6" t="s">
        <v>11</v>
      </c>
      <c r="E19" s="9">
        <v>20.71</v>
      </c>
      <c r="F19" s="9">
        <v>24.96</v>
      </c>
      <c r="G19" s="8">
        <v>19</v>
      </c>
      <c r="H19" s="117">
        <f t="shared" si="1"/>
        <v>474.24</v>
      </c>
    </row>
    <row r="20" spans="1:9" ht="12.2" hidden="1" customHeight="1" x14ac:dyDescent="0.25">
      <c r="A20" s="48"/>
      <c r="B20" s="1">
        <v>8695</v>
      </c>
      <c r="C20" s="2" t="s">
        <v>146</v>
      </c>
      <c r="D20" s="3"/>
      <c r="E20" s="4"/>
      <c r="F20" s="9"/>
      <c r="G20" s="5"/>
      <c r="H20" s="117"/>
    </row>
    <row r="21" spans="1:9" ht="12.2" hidden="1" customHeight="1" x14ac:dyDescent="0.25">
      <c r="A21" s="48"/>
      <c r="B21" s="1">
        <v>9079</v>
      </c>
      <c r="C21" s="2" t="s">
        <v>147</v>
      </c>
      <c r="D21" s="3"/>
      <c r="E21" s="4"/>
      <c r="F21" s="9">
        <f t="shared" ref="F21:F22" si="2">E21*1.2053</f>
        <v>0</v>
      </c>
      <c r="G21" s="5"/>
      <c r="H21" s="117">
        <f t="shared" si="1"/>
        <v>0</v>
      </c>
    </row>
    <row r="22" spans="1:9" ht="12.2" hidden="1" customHeight="1" x14ac:dyDescent="0.25">
      <c r="A22" s="56"/>
      <c r="B22" s="57" t="s">
        <v>148</v>
      </c>
      <c r="C22" s="58" t="s">
        <v>147</v>
      </c>
      <c r="D22" s="57" t="s">
        <v>7</v>
      </c>
      <c r="E22" s="59">
        <v>7.58</v>
      </c>
      <c r="F22" s="59">
        <f t="shared" si="2"/>
        <v>9.1361740000000005</v>
      </c>
      <c r="G22" s="60">
        <v>0</v>
      </c>
      <c r="H22" s="119">
        <f t="shared" si="1"/>
        <v>0</v>
      </c>
    </row>
    <row r="23" spans="1:9" x14ac:dyDescent="0.25">
      <c r="A23" s="48"/>
      <c r="B23" s="40"/>
      <c r="C23" s="40"/>
      <c r="D23" s="40"/>
      <c r="E23" s="41"/>
      <c r="F23" s="155" t="s">
        <v>171</v>
      </c>
      <c r="G23" s="156"/>
      <c r="H23" s="110">
        <f>SUM(H9:H22)</f>
        <v>4399.47</v>
      </c>
      <c r="I23" s="10">
        <f>H23</f>
        <v>4399.47</v>
      </c>
    </row>
    <row r="27" spans="1:9" ht="21.75" customHeight="1" x14ac:dyDescent="0.25">
      <c r="A27" s="73"/>
      <c r="C27" s="142" t="s">
        <v>259</v>
      </c>
      <c r="E27" s="144" t="s">
        <v>261</v>
      </c>
      <c r="F27" s="145"/>
      <c r="G27" s="145"/>
    </row>
    <row r="28" spans="1:9" ht="23.25" customHeight="1" x14ac:dyDescent="0.25">
      <c r="A28" s="73"/>
      <c r="C28" s="143"/>
      <c r="E28" s="145"/>
      <c r="F28" s="145"/>
      <c r="G28" s="145"/>
    </row>
    <row r="29" spans="1:9" x14ac:dyDescent="0.25">
      <c r="A29" s="73"/>
    </row>
  </sheetData>
  <mergeCells count="16">
    <mergeCell ref="A1:H1"/>
    <mergeCell ref="A2:H2"/>
    <mergeCell ref="A3:B3"/>
    <mergeCell ref="A4:B4"/>
    <mergeCell ref="A5:B5"/>
    <mergeCell ref="C3:E3"/>
    <mergeCell ref="F3:G3"/>
    <mergeCell ref="C4:E4"/>
    <mergeCell ref="F4:G4"/>
    <mergeCell ref="C27:C28"/>
    <mergeCell ref="E27:G28"/>
    <mergeCell ref="F23:G23"/>
    <mergeCell ref="A7:H7"/>
    <mergeCell ref="C5:E5"/>
    <mergeCell ref="G5:H5"/>
    <mergeCell ref="A6:E6"/>
  </mergeCells>
  <pageMargins left="0.511811024" right="0.511811024" top="0.78740157499999996" bottom="0.78740157499999996" header="0.31496062000000002" footer="0.31496062000000002"/>
  <pageSetup paperSize="9" scale="8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70" zoomScaleNormal="100" workbookViewId="0">
      <selection activeCell="H75" sqref="H75"/>
    </sheetView>
  </sheetViews>
  <sheetFormatPr defaultColWidth="8.85546875" defaultRowHeight="15" x14ac:dyDescent="0.25"/>
  <cols>
    <col min="1" max="1" width="8.85546875" style="67"/>
    <col min="2" max="2" width="15.85546875" style="11" bestFit="1" customWidth="1"/>
    <col min="3" max="3" width="60.28515625" style="11" customWidth="1"/>
    <col min="4" max="4" width="11.28515625" style="11" customWidth="1"/>
    <col min="5" max="5" width="18.7109375" style="12" customWidth="1"/>
    <col min="6" max="6" width="12.42578125" style="11" bestFit="1" customWidth="1"/>
    <col min="7" max="7" width="18.7109375" style="13" customWidth="1"/>
    <col min="8" max="8" width="18.7109375" style="111" customWidth="1"/>
    <col min="9" max="9" width="13.7109375" hidden="1" customWidth="1"/>
  </cols>
  <sheetData>
    <row r="1" spans="1:8" s="19" customFormat="1" ht="15" customHeight="1" x14ac:dyDescent="0.25">
      <c r="A1" s="160" t="s">
        <v>149</v>
      </c>
      <c r="B1" s="160"/>
      <c r="C1" s="160"/>
      <c r="D1" s="160"/>
      <c r="E1" s="160"/>
      <c r="F1" s="160"/>
      <c r="G1" s="160"/>
      <c r="H1" s="160"/>
    </row>
    <row r="2" spans="1:8" s="19" customFormat="1" ht="15" customHeight="1" x14ac:dyDescent="0.25">
      <c r="A2" s="152" t="s">
        <v>150</v>
      </c>
      <c r="B2" s="152"/>
      <c r="C2" s="152"/>
      <c r="D2" s="152"/>
      <c r="E2" s="152"/>
      <c r="F2" s="152"/>
      <c r="G2" s="152"/>
      <c r="H2" s="152"/>
    </row>
    <row r="3" spans="1:8" s="19" customFormat="1" ht="15" customHeight="1" x14ac:dyDescent="0.25">
      <c r="A3" s="152" t="s">
        <v>152</v>
      </c>
      <c r="B3" s="152"/>
      <c r="C3" s="153" t="s">
        <v>169</v>
      </c>
      <c r="D3" s="153"/>
      <c r="E3" s="153"/>
      <c r="F3" s="154" t="s">
        <v>159</v>
      </c>
      <c r="G3" s="154"/>
      <c r="H3" s="105" t="s">
        <v>160</v>
      </c>
    </row>
    <row r="4" spans="1:8" s="19" customFormat="1" ht="15" customHeight="1" x14ac:dyDescent="0.25">
      <c r="A4" s="152" t="s">
        <v>153</v>
      </c>
      <c r="B4" s="152"/>
      <c r="C4" s="149" t="s">
        <v>170</v>
      </c>
      <c r="D4" s="149"/>
      <c r="E4" s="149"/>
      <c r="F4" s="154" t="s">
        <v>155</v>
      </c>
      <c r="G4" s="154"/>
      <c r="H4" s="106"/>
    </row>
    <row r="5" spans="1:8" s="19" customFormat="1" ht="27" customHeight="1" x14ac:dyDescent="0.25">
      <c r="A5" s="152" t="s">
        <v>154</v>
      </c>
      <c r="B5" s="152"/>
      <c r="C5" s="149" t="s">
        <v>157</v>
      </c>
      <c r="D5" s="149"/>
      <c r="E5" s="149"/>
      <c r="F5" s="20" t="s">
        <v>151</v>
      </c>
      <c r="G5" s="150" t="s">
        <v>156</v>
      </c>
      <c r="H5" s="150"/>
    </row>
    <row r="6" spans="1:8" s="19" customFormat="1" ht="15" customHeight="1" x14ac:dyDescent="0.25">
      <c r="A6" s="159"/>
      <c r="B6" s="159"/>
      <c r="C6" s="159"/>
      <c r="D6" s="159"/>
      <c r="E6" s="159"/>
      <c r="F6" s="21" t="s">
        <v>158</v>
      </c>
      <c r="G6" s="22">
        <v>0.20530000000000001</v>
      </c>
      <c r="H6" s="106"/>
    </row>
    <row r="7" spans="1:8" s="19" customFormat="1" ht="15" customHeight="1" x14ac:dyDescent="0.25">
      <c r="A7" s="164"/>
      <c r="B7" s="165"/>
      <c r="C7" s="165"/>
      <c r="D7" s="165"/>
      <c r="E7" s="165"/>
      <c r="F7" s="165"/>
      <c r="G7" s="165"/>
      <c r="H7" s="166"/>
    </row>
    <row r="8" spans="1:8" s="23" customFormat="1" ht="12.2" customHeight="1" x14ac:dyDescent="0.25">
      <c r="A8" s="55" t="s">
        <v>218</v>
      </c>
      <c r="B8" s="24" t="s">
        <v>0</v>
      </c>
      <c r="C8" s="24" t="s">
        <v>1</v>
      </c>
      <c r="D8" s="24" t="s">
        <v>2</v>
      </c>
      <c r="E8" s="25" t="s">
        <v>3</v>
      </c>
      <c r="F8" s="24" t="s">
        <v>4</v>
      </c>
      <c r="G8" s="26" t="s">
        <v>5</v>
      </c>
      <c r="H8" s="107" t="s">
        <v>6</v>
      </c>
    </row>
    <row r="9" spans="1:8" ht="12.2" customHeight="1" x14ac:dyDescent="0.25">
      <c r="A9" s="69" t="s">
        <v>173</v>
      </c>
      <c r="B9" s="42"/>
      <c r="C9" s="43" t="s">
        <v>8</v>
      </c>
      <c r="D9" s="44"/>
      <c r="E9" s="45"/>
      <c r="F9" s="45"/>
      <c r="G9" s="46"/>
      <c r="H9" s="108"/>
    </row>
    <row r="10" spans="1:8" ht="73.150000000000006" customHeight="1" x14ac:dyDescent="0.25">
      <c r="A10" s="68" t="s">
        <v>174</v>
      </c>
      <c r="B10" s="32" t="s">
        <v>9</v>
      </c>
      <c r="C10" s="33" t="s">
        <v>10</v>
      </c>
      <c r="D10" s="32" t="s">
        <v>7</v>
      </c>
      <c r="E10" s="35">
        <v>302.02</v>
      </c>
      <c r="F10" s="35">
        <v>364.02</v>
      </c>
      <c r="G10" s="34">
        <v>1.5</v>
      </c>
      <c r="H10" s="109">
        <f t="shared" ref="H10" si="0">F10*G10</f>
        <v>546.03</v>
      </c>
    </row>
    <row r="11" spans="1:8" ht="12.2" customHeight="1" x14ac:dyDescent="0.25">
      <c r="A11" s="69" t="s">
        <v>175</v>
      </c>
      <c r="B11" s="42"/>
      <c r="C11" s="43" t="s">
        <v>12</v>
      </c>
      <c r="D11" s="44"/>
      <c r="E11" s="45"/>
      <c r="F11" s="47"/>
      <c r="G11" s="46"/>
      <c r="H11" s="112"/>
    </row>
    <row r="12" spans="1:8" ht="36.6" customHeight="1" x14ac:dyDescent="0.25">
      <c r="A12" s="68" t="s">
        <v>176</v>
      </c>
      <c r="B12" s="32" t="s">
        <v>13</v>
      </c>
      <c r="C12" s="33" t="s">
        <v>14</v>
      </c>
      <c r="D12" s="32" t="s">
        <v>15</v>
      </c>
      <c r="E12" s="35">
        <v>22</v>
      </c>
      <c r="F12" s="35">
        <v>26.52</v>
      </c>
      <c r="G12" s="34">
        <v>24</v>
      </c>
      <c r="H12" s="109">
        <f t="shared" ref="H12:H18" si="1">F12*G12</f>
        <v>636.48</v>
      </c>
    </row>
    <row r="13" spans="1:8" ht="24.4" customHeight="1" x14ac:dyDescent="0.25">
      <c r="A13" s="68" t="s">
        <v>219</v>
      </c>
      <c r="B13" s="32" t="s">
        <v>16</v>
      </c>
      <c r="C13" s="33" t="s">
        <v>17</v>
      </c>
      <c r="D13" s="32" t="s">
        <v>18</v>
      </c>
      <c r="E13" s="35">
        <v>9.98</v>
      </c>
      <c r="F13" s="35">
        <v>12.03</v>
      </c>
      <c r="G13" s="34">
        <v>24</v>
      </c>
      <c r="H13" s="109">
        <f t="shared" si="1"/>
        <v>288.71999999999997</v>
      </c>
    </row>
    <row r="14" spans="1:8" ht="12.2" customHeight="1" x14ac:dyDescent="0.25">
      <c r="A14" s="68" t="s">
        <v>220</v>
      </c>
      <c r="B14" s="27"/>
      <c r="C14" s="28" t="s">
        <v>19</v>
      </c>
      <c r="D14" s="29"/>
      <c r="E14" s="30"/>
      <c r="F14" s="35"/>
      <c r="G14" s="31"/>
      <c r="H14" s="109"/>
    </row>
    <row r="15" spans="1:8" ht="24.4" customHeight="1" x14ac:dyDescent="0.25">
      <c r="A15" s="68" t="s">
        <v>221</v>
      </c>
      <c r="B15" s="32" t="s">
        <v>20</v>
      </c>
      <c r="C15" s="33" t="s">
        <v>21</v>
      </c>
      <c r="D15" s="32" t="s">
        <v>22</v>
      </c>
      <c r="E15" s="35">
        <v>69.650000000000006</v>
      </c>
      <c r="F15" s="35">
        <v>83.95</v>
      </c>
      <c r="G15" s="34">
        <v>2</v>
      </c>
      <c r="H15" s="109">
        <f t="shared" si="1"/>
        <v>167.9</v>
      </c>
    </row>
    <row r="16" spans="1:8" ht="24" x14ac:dyDescent="0.25">
      <c r="A16" s="68" t="s">
        <v>222</v>
      </c>
      <c r="B16" s="32" t="s">
        <v>23</v>
      </c>
      <c r="C16" s="33" t="s">
        <v>24</v>
      </c>
      <c r="D16" s="32" t="s">
        <v>22</v>
      </c>
      <c r="E16" s="35">
        <v>69.650000000000006</v>
      </c>
      <c r="F16" s="35">
        <v>83.95</v>
      </c>
      <c r="G16" s="34">
        <v>2</v>
      </c>
      <c r="H16" s="109">
        <f t="shared" si="1"/>
        <v>167.9</v>
      </c>
    </row>
    <row r="17" spans="1:9" ht="12.2" customHeight="1" x14ac:dyDescent="0.25">
      <c r="A17" s="69" t="s">
        <v>177</v>
      </c>
      <c r="B17" s="42"/>
      <c r="C17" s="43" t="s">
        <v>28</v>
      </c>
      <c r="D17" s="44"/>
      <c r="E17" s="45"/>
      <c r="F17" s="45"/>
      <c r="G17" s="46"/>
      <c r="H17" s="108"/>
    </row>
    <row r="18" spans="1:9" ht="36.6" customHeight="1" x14ac:dyDescent="0.25">
      <c r="A18" s="68" t="s">
        <v>178</v>
      </c>
      <c r="B18" s="32" t="s">
        <v>26</v>
      </c>
      <c r="C18" s="33" t="s">
        <v>27</v>
      </c>
      <c r="D18" s="32" t="s">
        <v>22</v>
      </c>
      <c r="E18" s="35">
        <v>721.87</v>
      </c>
      <c r="F18" s="35">
        <v>870.07</v>
      </c>
      <c r="G18" s="34">
        <v>1</v>
      </c>
      <c r="H18" s="109">
        <f t="shared" si="1"/>
        <v>870.07</v>
      </c>
    </row>
    <row r="19" spans="1:9" ht="36.6" customHeight="1" x14ac:dyDescent="0.25">
      <c r="A19" s="68" t="s">
        <v>179</v>
      </c>
      <c r="B19" s="32" t="s">
        <v>29</v>
      </c>
      <c r="C19" s="33" t="s">
        <v>30</v>
      </c>
      <c r="D19" s="32" t="s">
        <v>7</v>
      </c>
      <c r="E19" s="35">
        <v>54.01</v>
      </c>
      <c r="F19" s="35">
        <v>65.099999999999994</v>
      </c>
      <c r="G19" s="34">
        <v>3</v>
      </c>
      <c r="H19" s="109">
        <f t="shared" ref="H19" si="2">F19*G19</f>
        <v>195.29999999999998</v>
      </c>
    </row>
    <row r="20" spans="1:9" ht="36.6" customHeight="1" x14ac:dyDescent="0.25">
      <c r="A20" s="68" t="s">
        <v>242</v>
      </c>
      <c r="B20" s="32" t="s">
        <v>38</v>
      </c>
      <c r="C20" s="33" t="s">
        <v>39</v>
      </c>
      <c r="D20" s="32" t="s">
        <v>7</v>
      </c>
      <c r="E20" s="35">
        <v>23.97</v>
      </c>
      <c r="F20" s="35">
        <v>28.89</v>
      </c>
      <c r="G20" s="34">
        <f>9*0.8*0.8</f>
        <v>5.7600000000000007</v>
      </c>
      <c r="H20" s="109">
        <f>F20*G20</f>
        <v>166.40640000000002</v>
      </c>
    </row>
    <row r="21" spans="1:9" ht="12.2" customHeight="1" x14ac:dyDescent="0.25">
      <c r="A21" s="69" t="s">
        <v>180</v>
      </c>
      <c r="B21" s="42"/>
      <c r="C21" s="43" t="s">
        <v>31</v>
      </c>
      <c r="D21" s="44"/>
      <c r="E21" s="45"/>
      <c r="F21" s="47"/>
      <c r="G21" s="46"/>
      <c r="H21" s="112"/>
    </row>
    <row r="22" spans="1:9" ht="48" x14ac:dyDescent="0.25">
      <c r="A22" s="68" t="s">
        <v>181</v>
      </c>
      <c r="B22" s="32" t="s">
        <v>32</v>
      </c>
      <c r="C22" s="33" t="s">
        <v>33</v>
      </c>
      <c r="D22" s="32" t="s">
        <v>11</v>
      </c>
      <c r="E22" s="35">
        <v>340.29</v>
      </c>
      <c r="F22" s="35">
        <v>410.15</v>
      </c>
      <c r="G22" s="34">
        <v>1</v>
      </c>
      <c r="H22" s="109">
        <f t="shared" ref="H22:H23" si="3">F22*G22</f>
        <v>410.15</v>
      </c>
    </row>
    <row r="23" spans="1:9" ht="24" x14ac:dyDescent="0.25">
      <c r="A23" s="68" t="s">
        <v>182</v>
      </c>
      <c r="B23" s="32" t="s">
        <v>35</v>
      </c>
      <c r="C23" s="33" t="s">
        <v>36</v>
      </c>
      <c r="D23" s="32" t="s">
        <v>18</v>
      </c>
      <c r="E23" s="35">
        <v>25.84</v>
      </c>
      <c r="F23" s="35">
        <v>31.14</v>
      </c>
      <c r="G23" s="34">
        <v>90</v>
      </c>
      <c r="H23" s="109">
        <f t="shared" si="3"/>
        <v>2802.6</v>
      </c>
    </row>
    <row r="24" spans="1:9" x14ac:dyDescent="0.25">
      <c r="A24" s="69" t="s">
        <v>183</v>
      </c>
      <c r="B24" s="42"/>
      <c r="C24" s="43" t="s">
        <v>40</v>
      </c>
      <c r="D24" s="44"/>
      <c r="E24" s="45"/>
      <c r="F24" s="47"/>
      <c r="G24" s="46"/>
      <c r="H24" s="112"/>
    </row>
    <row r="25" spans="1:9" ht="36" x14ac:dyDescent="0.25">
      <c r="A25" s="68" t="s">
        <v>184</v>
      </c>
      <c r="B25" s="32" t="s">
        <v>42</v>
      </c>
      <c r="C25" s="33" t="s">
        <v>43</v>
      </c>
      <c r="D25" s="32" t="s">
        <v>18</v>
      </c>
      <c r="E25" s="35">
        <v>3.3</v>
      </c>
      <c r="F25" s="35">
        <v>3.98</v>
      </c>
      <c r="G25" s="34">
        <v>600</v>
      </c>
      <c r="H25" s="109">
        <f t="shared" ref="H25:H27" si="4">F25*G25</f>
        <v>2388</v>
      </c>
    </row>
    <row r="26" spans="1:9" ht="36" x14ac:dyDescent="0.25">
      <c r="A26" s="68" t="s">
        <v>224</v>
      </c>
      <c r="B26" s="32" t="s">
        <v>44</v>
      </c>
      <c r="C26" s="33" t="s">
        <v>45</v>
      </c>
      <c r="D26" s="32" t="s">
        <v>18</v>
      </c>
      <c r="E26" s="35">
        <v>18.600000000000001</v>
      </c>
      <c r="F26" s="35">
        <v>22.42</v>
      </c>
      <c r="G26" s="34">
        <v>30</v>
      </c>
      <c r="H26" s="109">
        <f t="shared" si="4"/>
        <v>672.6</v>
      </c>
      <c r="I26" s="10" t="s">
        <v>46</v>
      </c>
    </row>
    <row r="27" spans="1:9" ht="36" x14ac:dyDescent="0.25">
      <c r="A27" s="68" t="s">
        <v>225</v>
      </c>
      <c r="B27" s="32" t="s">
        <v>47</v>
      </c>
      <c r="C27" s="33" t="s">
        <v>48</v>
      </c>
      <c r="D27" s="32" t="s">
        <v>18</v>
      </c>
      <c r="E27" s="35">
        <v>4.46</v>
      </c>
      <c r="F27" s="35">
        <v>5.38</v>
      </c>
      <c r="G27" s="34">
        <v>100</v>
      </c>
      <c r="H27" s="109">
        <f t="shared" si="4"/>
        <v>538</v>
      </c>
    </row>
    <row r="28" spans="1:9" ht="60" x14ac:dyDescent="0.25">
      <c r="A28" s="68" t="s">
        <v>292</v>
      </c>
      <c r="B28" s="32" t="s">
        <v>49</v>
      </c>
      <c r="C28" s="33" t="s">
        <v>50</v>
      </c>
      <c r="D28" s="32" t="s">
        <v>11</v>
      </c>
      <c r="E28" s="35">
        <v>1415.37</v>
      </c>
      <c r="F28" s="35">
        <v>1705.95</v>
      </c>
      <c r="G28" s="34">
        <v>1</v>
      </c>
      <c r="H28" s="109">
        <f t="shared" ref="H28:H34" si="5">F28*G28</f>
        <v>1705.95</v>
      </c>
    </row>
    <row r="29" spans="1:9" ht="36" x14ac:dyDescent="0.25">
      <c r="A29" s="68" t="s">
        <v>293</v>
      </c>
      <c r="B29" s="32" t="s">
        <v>51</v>
      </c>
      <c r="C29" s="33" t="s">
        <v>52</v>
      </c>
      <c r="D29" s="32" t="s">
        <v>11</v>
      </c>
      <c r="E29" s="35">
        <v>84.13</v>
      </c>
      <c r="F29" s="35">
        <v>101.4</v>
      </c>
      <c r="G29" s="34">
        <v>8</v>
      </c>
      <c r="H29" s="109">
        <f t="shared" si="5"/>
        <v>811.2</v>
      </c>
    </row>
    <row r="30" spans="1:9" ht="24" x14ac:dyDescent="0.25">
      <c r="A30" s="68" t="s">
        <v>294</v>
      </c>
      <c r="B30" s="32" t="s">
        <v>53</v>
      </c>
      <c r="C30" s="33" t="s">
        <v>54</v>
      </c>
      <c r="D30" s="32" t="s">
        <v>18</v>
      </c>
      <c r="E30" s="35">
        <v>8.4499999999999993</v>
      </c>
      <c r="F30" s="35">
        <v>10.18</v>
      </c>
      <c r="G30" s="34">
        <v>100</v>
      </c>
      <c r="H30" s="109">
        <f t="shared" si="5"/>
        <v>1018</v>
      </c>
    </row>
    <row r="31" spans="1:9" ht="36" x14ac:dyDescent="0.25">
      <c r="A31" s="68" t="s">
        <v>295</v>
      </c>
      <c r="B31" s="32" t="s">
        <v>55</v>
      </c>
      <c r="C31" s="33" t="s">
        <v>56</v>
      </c>
      <c r="D31" s="32" t="s">
        <v>18</v>
      </c>
      <c r="E31" s="35">
        <v>18.91</v>
      </c>
      <c r="F31" s="35">
        <v>22.79</v>
      </c>
      <c r="G31" s="34">
        <v>80</v>
      </c>
      <c r="H31" s="109">
        <f t="shared" si="5"/>
        <v>1823.1999999999998</v>
      </c>
    </row>
    <row r="32" spans="1:9" ht="24" x14ac:dyDescent="0.25">
      <c r="A32" s="68" t="s">
        <v>296</v>
      </c>
      <c r="B32" s="32" t="s">
        <v>57</v>
      </c>
      <c r="C32" s="33" t="s">
        <v>58</v>
      </c>
      <c r="D32" s="32" t="s">
        <v>18</v>
      </c>
      <c r="E32" s="35">
        <v>20.190000000000001</v>
      </c>
      <c r="F32" s="35">
        <v>24.34</v>
      </c>
      <c r="G32" s="34">
        <v>100</v>
      </c>
      <c r="H32" s="109">
        <f t="shared" si="5"/>
        <v>2434</v>
      </c>
    </row>
    <row r="33" spans="1:8" ht="24" x14ac:dyDescent="0.25">
      <c r="A33" s="68" t="s">
        <v>297</v>
      </c>
      <c r="B33" s="32" t="s">
        <v>59</v>
      </c>
      <c r="C33" s="33" t="s">
        <v>60</v>
      </c>
      <c r="D33" s="32" t="s">
        <v>18</v>
      </c>
      <c r="E33" s="35">
        <v>21.1</v>
      </c>
      <c r="F33" s="35">
        <v>25.43</v>
      </c>
      <c r="G33" s="34">
        <v>20</v>
      </c>
      <c r="H33" s="109">
        <f t="shared" si="5"/>
        <v>508.6</v>
      </c>
    </row>
    <row r="34" spans="1:8" ht="24" x14ac:dyDescent="0.25">
      <c r="A34" s="68" t="s">
        <v>298</v>
      </c>
      <c r="B34" s="32" t="s">
        <v>61</v>
      </c>
      <c r="C34" s="33" t="s">
        <v>62</v>
      </c>
      <c r="D34" s="32" t="s">
        <v>11</v>
      </c>
      <c r="E34" s="35">
        <v>121.59</v>
      </c>
      <c r="F34" s="35">
        <v>146.55000000000001</v>
      </c>
      <c r="G34" s="34">
        <v>1</v>
      </c>
      <c r="H34" s="109">
        <f t="shared" si="5"/>
        <v>146.55000000000001</v>
      </c>
    </row>
    <row r="35" spans="1:8" ht="24" x14ac:dyDescent="0.25">
      <c r="A35" s="68" t="s">
        <v>299</v>
      </c>
      <c r="B35" s="32" t="s">
        <v>63</v>
      </c>
      <c r="C35" s="33" t="s">
        <v>64</v>
      </c>
      <c r="D35" s="32" t="s">
        <v>11</v>
      </c>
      <c r="E35" s="35">
        <v>41.1</v>
      </c>
      <c r="F35" s="35">
        <v>49.54</v>
      </c>
      <c r="G35" s="34">
        <v>8</v>
      </c>
      <c r="H35" s="109">
        <f t="shared" ref="H35:H39" si="6">F35*G35</f>
        <v>396.32</v>
      </c>
    </row>
    <row r="36" spans="1:8" ht="36" x14ac:dyDescent="0.25">
      <c r="A36" s="68" t="s">
        <v>300</v>
      </c>
      <c r="B36" s="32" t="s">
        <v>65</v>
      </c>
      <c r="C36" s="33" t="s">
        <v>66</v>
      </c>
      <c r="D36" s="32" t="s">
        <v>11</v>
      </c>
      <c r="E36" s="35">
        <v>1351.49</v>
      </c>
      <c r="F36" s="35">
        <v>1628.95</v>
      </c>
      <c r="G36" s="34">
        <v>1</v>
      </c>
      <c r="H36" s="109">
        <f t="shared" si="6"/>
        <v>1628.95</v>
      </c>
    </row>
    <row r="37" spans="1:8" x14ac:dyDescent="0.25">
      <c r="A37" s="68" t="s">
        <v>301</v>
      </c>
      <c r="B37" s="32" t="s">
        <v>67</v>
      </c>
      <c r="C37" s="33" t="s">
        <v>68</v>
      </c>
      <c r="D37" s="32" t="s">
        <v>11</v>
      </c>
      <c r="E37" s="35">
        <v>457.08</v>
      </c>
      <c r="F37" s="35">
        <v>550.91999999999996</v>
      </c>
      <c r="G37" s="34">
        <v>1</v>
      </c>
      <c r="H37" s="109">
        <f t="shared" si="6"/>
        <v>550.91999999999996</v>
      </c>
    </row>
    <row r="38" spans="1:8" ht="24" x14ac:dyDescent="0.25">
      <c r="A38" s="68" t="s">
        <v>302</v>
      </c>
      <c r="B38" s="32" t="s">
        <v>69</v>
      </c>
      <c r="C38" s="33" t="s">
        <v>70</v>
      </c>
      <c r="D38" s="32" t="s">
        <v>18</v>
      </c>
      <c r="E38" s="35">
        <v>98.09</v>
      </c>
      <c r="F38" s="35">
        <v>118.23</v>
      </c>
      <c r="G38" s="34">
        <v>10</v>
      </c>
      <c r="H38" s="109">
        <f t="shared" si="6"/>
        <v>1182.3</v>
      </c>
    </row>
    <row r="39" spans="1:8" ht="24" x14ac:dyDescent="0.25">
      <c r="A39" s="68" t="s">
        <v>303</v>
      </c>
      <c r="B39" s="32" t="s">
        <v>71</v>
      </c>
      <c r="C39" s="33" t="s">
        <v>72</v>
      </c>
      <c r="D39" s="32" t="s">
        <v>18</v>
      </c>
      <c r="E39" s="35">
        <v>217.4</v>
      </c>
      <c r="F39" s="35">
        <v>262.02999999999997</v>
      </c>
      <c r="G39" s="34">
        <v>90</v>
      </c>
      <c r="H39" s="109">
        <f t="shared" si="6"/>
        <v>23582.699999999997</v>
      </c>
    </row>
    <row r="40" spans="1:8" x14ac:dyDescent="0.25">
      <c r="A40" s="69" t="s">
        <v>185</v>
      </c>
      <c r="B40" s="42"/>
      <c r="C40" s="43" t="s">
        <v>75</v>
      </c>
      <c r="D40" s="44"/>
      <c r="E40" s="45"/>
      <c r="F40" s="47"/>
      <c r="G40" s="46"/>
      <c r="H40" s="112"/>
    </row>
    <row r="41" spans="1:8" s="18" customFormat="1" ht="24" x14ac:dyDescent="0.25">
      <c r="A41" s="76" t="s">
        <v>186</v>
      </c>
      <c r="B41" s="77" t="s">
        <v>245</v>
      </c>
      <c r="C41" s="78" t="s">
        <v>244</v>
      </c>
      <c r="D41" s="77" t="s">
        <v>11</v>
      </c>
      <c r="E41" s="79">
        <v>27429.34</v>
      </c>
      <c r="F41" s="80">
        <v>33060.58</v>
      </c>
      <c r="G41" s="81">
        <v>1</v>
      </c>
      <c r="H41" s="113">
        <f t="shared" ref="H41:H61" si="7">F41*G41</f>
        <v>33060.58</v>
      </c>
    </row>
    <row r="42" spans="1:8" x14ac:dyDescent="0.25">
      <c r="A42" s="68" t="s">
        <v>187</v>
      </c>
      <c r="B42" s="32" t="s">
        <v>73</v>
      </c>
      <c r="C42" s="33" t="s">
        <v>74</v>
      </c>
      <c r="D42" s="32" t="s">
        <v>34</v>
      </c>
      <c r="E42" s="35">
        <v>101.6</v>
      </c>
      <c r="F42" s="35">
        <v>122.46</v>
      </c>
      <c r="G42" s="34">
        <v>2</v>
      </c>
      <c r="H42" s="109">
        <f>F42*G42</f>
        <v>244.92</v>
      </c>
    </row>
    <row r="43" spans="1:8" ht="24" x14ac:dyDescent="0.25">
      <c r="A43" s="68" t="s">
        <v>270</v>
      </c>
      <c r="B43" s="32" t="s">
        <v>76</v>
      </c>
      <c r="C43" s="33" t="s">
        <v>77</v>
      </c>
      <c r="D43" s="32" t="s">
        <v>11</v>
      </c>
      <c r="E43" s="35">
        <v>6373.19</v>
      </c>
      <c r="F43" s="35">
        <v>7681.61</v>
      </c>
      <c r="G43" s="34">
        <v>1</v>
      </c>
      <c r="H43" s="109">
        <f t="shared" si="7"/>
        <v>7681.61</v>
      </c>
    </row>
    <row r="44" spans="1:8" ht="24" x14ac:dyDescent="0.25">
      <c r="A44" s="68" t="s">
        <v>271</v>
      </c>
      <c r="B44" s="32" t="s">
        <v>78</v>
      </c>
      <c r="C44" s="33" t="s">
        <v>79</v>
      </c>
      <c r="D44" s="32" t="s">
        <v>11</v>
      </c>
      <c r="E44" s="35">
        <v>301.48</v>
      </c>
      <c r="F44" s="35">
        <v>363.37</v>
      </c>
      <c r="G44" s="34">
        <v>1</v>
      </c>
      <c r="H44" s="109">
        <f t="shared" si="7"/>
        <v>363.37</v>
      </c>
    </row>
    <row r="45" spans="1:8" ht="12.2" customHeight="1" x14ac:dyDescent="0.25">
      <c r="A45" s="69" t="s">
        <v>188</v>
      </c>
      <c r="B45" s="42"/>
      <c r="C45" s="43" t="s">
        <v>80</v>
      </c>
      <c r="D45" s="44"/>
      <c r="E45" s="45"/>
      <c r="F45" s="47"/>
      <c r="G45" s="46"/>
      <c r="H45" s="112"/>
    </row>
    <row r="46" spans="1:8" ht="36.6" customHeight="1" x14ac:dyDescent="0.25">
      <c r="A46" s="68" t="s">
        <v>189</v>
      </c>
      <c r="B46" s="32" t="s">
        <v>81</v>
      </c>
      <c r="C46" s="33" t="s">
        <v>82</v>
      </c>
      <c r="D46" s="32" t="s">
        <v>34</v>
      </c>
      <c r="E46" s="35">
        <v>442.33</v>
      </c>
      <c r="F46" s="35">
        <v>533.14</v>
      </c>
      <c r="G46" s="34">
        <v>1</v>
      </c>
      <c r="H46" s="109">
        <f t="shared" si="7"/>
        <v>533.14</v>
      </c>
    </row>
    <row r="47" spans="1:8" ht="24.4" customHeight="1" x14ac:dyDescent="0.25">
      <c r="A47" s="68" t="s">
        <v>190</v>
      </c>
      <c r="B47" s="32" t="s">
        <v>83</v>
      </c>
      <c r="C47" s="33" t="s">
        <v>84</v>
      </c>
      <c r="D47" s="32" t="s">
        <v>34</v>
      </c>
      <c r="E47" s="35">
        <v>78.599999999999994</v>
      </c>
      <c r="F47" s="35">
        <v>94.74</v>
      </c>
      <c r="G47" s="34">
        <v>1</v>
      </c>
      <c r="H47" s="109">
        <f t="shared" si="7"/>
        <v>94.74</v>
      </c>
    </row>
    <row r="48" spans="1:8" ht="24.4" customHeight="1" x14ac:dyDescent="0.25">
      <c r="A48" s="68" t="s">
        <v>226</v>
      </c>
      <c r="B48" s="32" t="s">
        <v>85</v>
      </c>
      <c r="C48" s="33" t="s">
        <v>86</v>
      </c>
      <c r="D48" s="32" t="s">
        <v>34</v>
      </c>
      <c r="E48" s="35">
        <v>1115.6300000000001</v>
      </c>
      <c r="F48" s="35">
        <v>1344.67</v>
      </c>
      <c r="G48" s="34">
        <v>1</v>
      </c>
      <c r="H48" s="109">
        <f t="shared" si="7"/>
        <v>1344.67</v>
      </c>
    </row>
    <row r="49" spans="1:8" ht="72" x14ac:dyDescent="0.25">
      <c r="A49" s="68" t="s">
        <v>227</v>
      </c>
      <c r="B49" s="32" t="s">
        <v>87</v>
      </c>
      <c r="C49" s="33" t="s">
        <v>88</v>
      </c>
      <c r="D49" s="32" t="s">
        <v>11</v>
      </c>
      <c r="E49" s="35">
        <v>1249.33</v>
      </c>
      <c r="F49" s="35">
        <v>1505.82</v>
      </c>
      <c r="G49" s="34">
        <v>3</v>
      </c>
      <c r="H49" s="109">
        <f t="shared" si="7"/>
        <v>4517.46</v>
      </c>
    </row>
    <row r="50" spans="1:8" ht="36" x14ac:dyDescent="0.25">
      <c r="A50" s="68" t="s">
        <v>228</v>
      </c>
      <c r="B50" s="32" t="s">
        <v>89</v>
      </c>
      <c r="C50" s="33" t="s">
        <v>90</v>
      </c>
      <c r="D50" s="32" t="s">
        <v>11</v>
      </c>
      <c r="E50" s="35">
        <v>105.3</v>
      </c>
      <c r="F50" s="35">
        <v>126.92</v>
      </c>
      <c r="G50" s="34">
        <v>3</v>
      </c>
      <c r="H50" s="109">
        <f t="shared" si="7"/>
        <v>380.76</v>
      </c>
    </row>
    <row r="51" spans="1:8" ht="12.2" customHeight="1" x14ac:dyDescent="0.25">
      <c r="A51" s="68" t="s">
        <v>229</v>
      </c>
      <c r="B51" s="32" t="s">
        <v>91</v>
      </c>
      <c r="C51" s="33" t="s">
        <v>92</v>
      </c>
      <c r="D51" s="32" t="s">
        <v>34</v>
      </c>
      <c r="E51" s="35">
        <v>35.54</v>
      </c>
      <c r="F51" s="35">
        <v>42.84</v>
      </c>
      <c r="G51" s="34">
        <v>9</v>
      </c>
      <c r="H51" s="109">
        <f t="shared" si="7"/>
        <v>385.56000000000006</v>
      </c>
    </row>
    <row r="52" spans="1:8" ht="24.4" customHeight="1" x14ac:dyDescent="0.25">
      <c r="A52" s="68" t="s">
        <v>230</v>
      </c>
      <c r="B52" s="32" t="s">
        <v>93</v>
      </c>
      <c r="C52" s="33" t="s">
        <v>94</v>
      </c>
      <c r="D52" s="32" t="s">
        <v>11</v>
      </c>
      <c r="E52" s="35">
        <v>14.42</v>
      </c>
      <c r="F52" s="35">
        <v>17.38</v>
      </c>
      <c r="G52" s="34">
        <v>3</v>
      </c>
      <c r="H52" s="109">
        <f t="shared" si="7"/>
        <v>52.14</v>
      </c>
    </row>
    <row r="53" spans="1:8" ht="24.4" customHeight="1" x14ac:dyDescent="0.25">
      <c r="A53" s="68" t="s">
        <v>231</v>
      </c>
      <c r="B53" s="32" t="s">
        <v>95</v>
      </c>
      <c r="C53" s="33" t="s">
        <v>96</v>
      </c>
      <c r="D53" s="32" t="s">
        <v>11</v>
      </c>
      <c r="E53" s="35">
        <v>104.05</v>
      </c>
      <c r="F53" s="35">
        <v>125.41</v>
      </c>
      <c r="G53" s="34">
        <v>3</v>
      </c>
      <c r="H53" s="109">
        <f t="shared" si="7"/>
        <v>376.23</v>
      </c>
    </row>
    <row r="54" spans="1:8" ht="24.4" customHeight="1" x14ac:dyDescent="0.25">
      <c r="A54" s="68" t="s">
        <v>232</v>
      </c>
      <c r="B54" s="32" t="s">
        <v>99</v>
      </c>
      <c r="C54" s="33" t="s">
        <v>100</v>
      </c>
      <c r="D54" s="32" t="s">
        <v>34</v>
      </c>
      <c r="E54" s="35">
        <v>224.83</v>
      </c>
      <c r="F54" s="35">
        <v>270.99</v>
      </c>
      <c r="G54" s="34">
        <v>9</v>
      </c>
      <c r="H54" s="109">
        <f t="shared" si="7"/>
        <v>2438.91</v>
      </c>
    </row>
    <row r="55" spans="1:8" ht="12.2" customHeight="1" x14ac:dyDescent="0.25">
      <c r="A55" s="68" t="s">
        <v>233</v>
      </c>
      <c r="B55" s="32" t="s">
        <v>101</v>
      </c>
      <c r="C55" s="33" t="s">
        <v>102</v>
      </c>
      <c r="D55" s="32" t="s">
        <v>34</v>
      </c>
      <c r="E55" s="35">
        <v>885.75</v>
      </c>
      <c r="F55" s="35">
        <v>1067.5899999999999</v>
      </c>
      <c r="G55" s="34">
        <v>3</v>
      </c>
      <c r="H55" s="109">
        <f t="shared" si="7"/>
        <v>3202.7699999999995</v>
      </c>
    </row>
    <row r="56" spans="1:8" ht="24" x14ac:dyDescent="0.25">
      <c r="A56" s="68" t="s">
        <v>234</v>
      </c>
      <c r="B56" s="32" t="s">
        <v>103</v>
      </c>
      <c r="C56" s="33" t="s">
        <v>104</v>
      </c>
      <c r="D56" s="32" t="s">
        <v>11</v>
      </c>
      <c r="E56" s="35">
        <v>427.1</v>
      </c>
      <c r="F56" s="35">
        <v>514.78</v>
      </c>
      <c r="G56" s="34">
        <v>3</v>
      </c>
      <c r="H56" s="109">
        <f t="shared" si="7"/>
        <v>1544.34</v>
      </c>
    </row>
    <row r="57" spans="1:8" ht="36" x14ac:dyDescent="0.25">
      <c r="A57" s="68" t="s">
        <v>235</v>
      </c>
      <c r="B57" s="32" t="s">
        <v>107</v>
      </c>
      <c r="C57" s="33" t="s">
        <v>108</v>
      </c>
      <c r="D57" s="32" t="s">
        <v>11</v>
      </c>
      <c r="E57" s="35">
        <v>951.5</v>
      </c>
      <c r="F57" s="35">
        <v>1146.8399999999999</v>
      </c>
      <c r="G57" s="34">
        <v>3</v>
      </c>
      <c r="H57" s="109">
        <f t="shared" si="7"/>
        <v>3440.5199999999995</v>
      </c>
    </row>
    <row r="58" spans="1:8" ht="24" x14ac:dyDescent="0.25">
      <c r="A58" s="68" t="s">
        <v>236</v>
      </c>
      <c r="B58" s="32" t="s">
        <v>109</v>
      </c>
      <c r="C58" s="33" t="s">
        <v>110</v>
      </c>
      <c r="D58" s="32" t="s">
        <v>11</v>
      </c>
      <c r="E58" s="35">
        <v>26.44</v>
      </c>
      <c r="F58" s="35">
        <v>31.87</v>
      </c>
      <c r="G58" s="34">
        <v>7</v>
      </c>
      <c r="H58" s="109">
        <f t="shared" si="7"/>
        <v>223.09</v>
      </c>
    </row>
    <row r="59" spans="1:8" ht="36.6" customHeight="1" x14ac:dyDescent="0.25">
      <c r="A59" s="68" t="s">
        <v>237</v>
      </c>
      <c r="B59" s="32" t="s">
        <v>111</v>
      </c>
      <c r="C59" s="33" t="s">
        <v>112</v>
      </c>
      <c r="D59" s="32" t="s">
        <v>11</v>
      </c>
      <c r="E59" s="35">
        <v>123.79</v>
      </c>
      <c r="F59" s="35">
        <v>149.19999999999999</v>
      </c>
      <c r="G59" s="34">
        <v>3</v>
      </c>
      <c r="H59" s="109">
        <f t="shared" si="7"/>
        <v>447.59999999999997</v>
      </c>
    </row>
    <row r="60" spans="1:8" ht="36" x14ac:dyDescent="0.25">
      <c r="A60" s="68" t="s">
        <v>238</v>
      </c>
      <c r="B60" s="32" t="s">
        <v>113</v>
      </c>
      <c r="C60" s="33" t="s">
        <v>114</v>
      </c>
      <c r="D60" s="32" t="s">
        <v>11</v>
      </c>
      <c r="E60" s="35">
        <v>1024.33</v>
      </c>
      <c r="F60" s="35">
        <v>1234.6199999999999</v>
      </c>
      <c r="G60" s="34">
        <v>1</v>
      </c>
      <c r="H60" s="109">
        <f t="shared" si="7"/>
        <v>1234.6199999999999</v>
      </c>
    </row>
    <row r="61" spans="1:8" ht="36" x14ac:dyDescent="0.25">
      <c r="A61" s="68" t="s">
        <v>304</v>
      </c>
      <c r="B61" s="32" t="s">
        <v>115</v>
      </c>
      <c r="C61" s="33" t="s">
        <v>116</v>
      </c>
      <c r="D61" s="32" t="s">
        <v>11</v>
      </c>
      <c r="E61" s="35">
        <v>225.03</v>
      </c>
      <c r="F61" s="35">
        <v>271.23</v>
      </c>
      <c r="G61" s="34">
        <v>3</v>
      </c>
      <c r="H61" s="109">
        <f t="shared" si="7"/>
        <v>813.69</v>
      </c>
    </row>
    <row r="62" spans="1:8" ht="36" x14ac:dyDescent="0.25">
      <c r="A62" s="68" t="s">
        <v>305</v>
      </c>
      <c r="B62" s="32" t="s">
        <v>117</v>
      </c>
      <c r="C62" s="33" t="s">
        <v>118</v>
      </c>
      <c r="D62" s="32" t="s">
        <v>11</v>
      </c>
      <c r="E62" s="35">
        <v>76.61</v>
      </c>
      <c r="F62" s="35">
        <v>92.34</v>
      </c>
      <c r="G62" s="34">
        <v>3</v>
      </c>
      <c r="H62" s="109">
        <f t="shared" ref="H62:H74" si="8">F62*G62</f>
        <v>277.02</v>
      </c>
    </row>
    <row r="63" spans="1:8" ht="24" x14ac:dyDescent="0.25">
      <c r="A63" s="68" t="s">
        <v>306</v>
      </c>
      <c r="B63" s="32" t="s">
        <v>119</v>
      </c>
      <c r="C63" s="33" t="s">
        <v>120</v>
      </c>
      <c r="D63" s="32" t="s">
        <v>11</v>
      </c>
      <c r="E63" s="35">
        <v>10.18</v>
      </c>
      <c r="F63" s="35">
        <v>12.27</v>
      </c>
      <c r="G63" s="34">
        <v>3</v>
      </c>
      <c r="H63" s="109">
        <f t="shared" si="8"/>
        <v>36.81</v>
      </c>
    </row>
    <row r="64" spans="1:8" ht="24" x14ac:dyDescent="0.25">
      <c r="A64" s="68" t="s">
        <v>307</v>
      </c>
      <c r="B64" s="32" t="s">
        <v>121</v>
      </c>
      <c r="C64" s="33" t="s">
        <v>122</v>
      </c>
      <c r="D64" s="32" t="s">
        <v>11</v>
      </c>
      <c r="E64" s="35">
        <v>17.13</v>
      </c>
      <c r="F64" s="35">
        <v>20.65</v>
      </c>
      <c r="G64" s="34">
        <v>8</v>
      </c>
      <c r="H64" s="109">
        <f t="shared" si="8"/>
        <v>165.2</v>
      </c>
    </row>
    <row r="65" spans="1:9" ht="24" x14ac:dyDescent="0.25">
      <c r="A65" s="68" t="s">
        <v>308</v>
      </c>
      <c r="B65" s="32" t="s">
        <v>123</v>
      </c>
      <c r="C65" s="33" t="s">
        <v>124</v>
      </c>
      <c r="D65" s="32" t="s">
        <v>11</v>
      </c>
      <c r="E65" s="35">
        <v>17.13</v>
      </c>
      <c r="F65" s="35">
        <v>20.65</v>
      </c>
      <c r="G65" s="34">
        <v>8</v>
      </c>
      <c r="H65" s="109">
        <f t="shared" si="8"/>
        <v>165.2</v>
      </c>
    </row>
    <row r="66" spans="1:9" ht="24" x14ac:dyDescent="0.25">
      <c r="A66" s="68" t="s">
        <v>309</v>
      </c>
      <c r="B66" s="36" t="s">
        <v>125</v>
      </c>
      <c r="C66" s="37" t="s">
        <v>126</v>
      </c>
      <c r="D66" s="36" t="s">
        <v>11</v>
      </c>
      <c r="E66" s="38">
        <v>100.89</v>
      </c>
      <c r="F66" s="38">
        <v>121.6</v>
      </c>
      <c r="G66" s="39">
        <v>1</v>
      </c>
      <c r="H66" s="114">
        <f t="shared" si="8"/>
        <v>121.6</v>
      </c>
    </row>
    <row r="67" spans="1:9" ht="24" x14ac:dyDescent="0.25">
      <c r="A67" s="68" t="s">
        <v>310</v>
      </c>
      <c r="B67" s="32" t="s">
        <v>131</v>
      </c>
      <c r="C67" s="33" t="s">
        <v>132</v>
      </c>
      <c r="D67" s="32" t="s">
        <v>11</v>
      </c>
      <c r="E67" s="35">
        <v>20.71</v>
      </c>
      <c r="F67" s="35">
        <v>24.96</v>
      </c>
      <c r="G67" s="34">
        <v>6</v>
      </c>
      <c r="H67" s="109">
        <f t="shared" si="8"/>
        <v>149.76</v>
      </c>
    </row>
    <row r="68" spans="1:9" ht="24" x14ac:dyDescent="0.25">
      <c r="A68" s="68" t="s">
        <v>311</v>
      </c>
      <c r="B68" s="32" t="s">
        <v>133</v>
      </c>
      <c r="C68" s="33" t="s">
        <v>134</v>
      </c>
      <c r="D68" s="32" t="s">
        <v>11</v>
      </c>
      <c r="E68" s="35">
        <v>20.71</v>
      </c>
      <c r="F68" s="35">
        <v>24.96</v>
      </c>
      <c r="G68" s="34">
        <v>9</v>
      </c>
      <c r="H68" s="109">
        <f t="shared" si="8"/>
        <v>224.64000000000001</v>
      </c>
    </row>
    <row r="69" spans="1:9" ht="24" x14ac:dyDescent="0.25">
      <c r="A69" s="68" t="s">
        <v>312</v>
      </c>
      <c r="B69" s="32" t="s">
        <v>135</v>
      </c>
      <c r="C69" s="33" t="s">
        <v>136</v>
      </c>
      <c r="D69" s="32" t="s">
        <v>11</v>
      </c>
      <c r="E69" s="35">
        <v>20.71</v>
      </c>
      <c r="F69" s="35">
        <v>24.96</v>
      </c>
      <c r="G69" s="34">
        <v>21</v>
      </c>
      <c r="H69" s="109">
        <f t="shared" si="8"/>
        <v>524.16</v>
      </c>
    </row>
    <row r="70" spans="1:9" x14ac:dyDescent="0.25">
      <c r="A70" s="70" t="s">
        <v>191</v>
      </c>
      <c r="B70" s="27"/>
      <c r="C70" s="28" t="s">
        <v>137</v>
      </c>
      <c r="D70" s="29"/>
      <c r="E70" s="30"/>
      <c r="F70" s="35"/>
      <c r="G70" s="31"/>
      <c r="H70" s="109"/>
    </row>
    <row r="71" spans="1:9" ht="48" x14ac:dyDescent="0.25">
      <c r="A71" s="68" t="s">
        <v>192</v>
      </c>
      <c r="B71" s="32" t="s">
        <v>138</v>
      </c>
      <c r="C71" s="33" t="s">
        <v>139</v>
      </c>
      <c r="D71" s="32" t="s">
        <v>18</v>
      </c>
      <c r="E71" s="35">
        <v>2.68</v>
      </c>
      <c r="F71" s="35">
        <v>3.23</v>
      </c>
      <c r="G71" s="34">
        <v>30</v>
      </c>
      <c r="H71" s="109">
        <f t="shared" si="8"/>
        <v>96.9</v>
      </c>
    </row>
    <row r="72" spans="1:9" ht="48" x14ac:dyDescent="0.25">
      <c r="A72" s="68" t="s">
        <v>193</v>
      </c>
      <c r="B72" s="32" t="s">
        <v>140</v>
      </c>
      <c r="C72" s="33" t="s">
        <v>141</v>
      </c>
      <c r="D72" s="32" t="s">
        <v>18</v>
      </c>
      <c r="E72" s="35">
        <v>5.73</v>
      </c>
      <c r="F72" s="35">
        <v>6.91</v>
      </c>
      <c r="G72" s="34">
        <v>30</v>
      </c>
      <c r="H72" s="109">
        <f t="shared" si="8"/>
        <v>207.3</v>
      </c>
    </row>
    <row r="73" spans="1:9" ht="36.6" customHeight="1" x14ac:dyDescent="0.25">
      <c r="A73" s="68" t="s">
        <v>194</v>
      </c>
      <c r="B73" s="32" t="s">
        <v>142</v>
      </c>
      <c r="C73" s="33" t="s">
        <v>143</v>
      </c>
      <c r="D73" s="32" t="s">
        <v>18</v>
      </c>
      <c r="E73" s="35">
        <v>3.61</v>
      </c>
      <c r="F73" s="35">
        <v>4.3499999999999996</v>
      </c>
      <c r="G73" s="34">
        <v>30</v>
      </c>
      <c r="H73" s="109">
        <f t="shared" si="8"/>
        <v>130.5</v>
      </c>
    </row>
    <row r="74" spans="1:9" ht="36" x14ac:dyDescent="0.25">
      <c r="A74" s="68" t="s">
        <v>195</v>
      </c>
      <c r="B74" s="32" t="s">
        <v>144</v>
      </c>
      <c r="C74" s="33" t="s">
        <v>145</v>
      </c>
      <c r="D74" s="32" t="s">
        <v>18</v>
      </c>
      <c r="E74" s="35">
        <v>5.62</v>
      </c>
      <c r="F74" s="35">
        <v>6.77</v>
      </c>
      <c r="G74" s="34">
        <v>30</v>
      </c>
      <c r="H74" s="109">
        <f t="shared" si="8"/>
        <v>203.1</v>
      </c>
    </row>
    <row r="75" spans="1:9" x14ac:dyDescent="0.25">
      <c r="A75" s="68"/>
      <c r="B75" s="40"/>
      <c r="C75" s="40"/>
      <c r="D75" s="40"/>
      <c r="E75" s="41"/>
      <c r="F75" s="151" t="s">
        <v>171</v>
      </c>
      <c r="G75" s="151"/>
      <c r="H75" s="110">
        <f>SUM(H9:H74)</f>
        <v>110321.7564</v>
      </c>
      <c r="I75" s="10">
        <f>H75</f>
        <v>110321.7564</v>
      </c>
    </row>
    <row r="77" spans="1:9" x14ac:dyDescent="0.25">
      <c r="H77" s="111">
        <v>110320.5</v>
      </c>
    </row>
    <row r="79" spans="1:9" ht="21.75" customHeight="1" x14ac:dyDescent="0.25">
      <c r="A79" s="73"/>
      <c r="C79" s="142" t="s">
        <v>259</v>
      </c>
      <c r="E79" s="144" t="s">
        <v>261</v>
      </c>
      <c r="F79" s="145"/>
      <c r="G79" s="145"/>
    </row>
    <row r="80" spans="1:9" ht="23.25" customHeight="1" x14ac:dyDescent="0.25">
      <c r="A80" s="73"/>
      <c r="C80" s="143"/>
      <c r="E80" s="145"/>
      <c r="F80" s="145"/>
      <c r="G80" s="145"/>
    </row>
    <row r="81" spans="1:1" x14ac:dyDescent="0.25">
      <c r="A81" s="73"/>
    </row>
  </sheetData>
  <mergeCells count="16">
    <mergeCell ref="A1:H1"/>
    <mergeCell ref="A2:H2"/>
    <mergeCell ref="A3:B3"/>
    <mergeCell ref="A4:B4"/>
    <mergeCell ref="A5:B5"/>
    <mergeCell ref="C3:E3"/>
    <mergeCell ref="F3:G3"/>
    <mergeCell ref="C4:E4"/>
    <mergeCell ref="F4:G4"/>
    <mergeCell ref="C79:C80"/>
    <mergeCell ref="E79:G80"/>
    <mergeCell ref="F75:G75"/>
    <mergeCell ref="A7:H7"/>
    <mergeCell ref="C5:E5"/>
    <mergeCell ref="G5:H5"/>
    <mergeCell ref="A6:E6"/>
  </mergeCells>
  <pageMargins left="0.511811024" right="0.511811024" top="0.78740157499999996" bottom="0.78740157499999996" header="0.31496062000000002" footer="0.31496062000000002"/>
  <pageSetup paperSize="9"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Normal="100" workbookViewId="0">
      <selection activeCell="F25" sqref="F25"/>
    </sheetView>
  </sheetViews>
  <sheetFormatPr defaultColWidth="8.85546875" defaultRowHeight="15" x14ac:dyDescent="0.25"/>
  <cols>
    <col min="1" max="1" width="8.42578125" style="53" customWidth="1"/>
    <col min="2" max="2" width="15.85546875" style="11" bestFit="1" customWidth="1"/>
    <col min="3" max="3" width="60.28515625" style="11" customWidth="1"/>
    <col min="4" max="4" width="11.28515625" style="11" customWidth="1"/>
    <col min="5" max="5" width="18.7109375" style="12" customWidth="1"/>
    <col min="6" max="6" width="11.7109375" style="11" bestFit="1" customWidth="1"/>
    <col min="7" max="7" width="18.7109375" style="13" customWidth="1"/>
    <col min="8" max="8" width="18.7109375" style="111" customWidth="1"/>
    <col min="9" max="9" width="13.7109375" hidden="1" customWidth="1"/>
  </cols>
  <sheetData>
    <row r="1" spans="1:8" s="19" customFormat="1" ht="15" customHeight="1" x14ac:dyDescent="0.25">
      <c r="A1" s="152" t="s">
        <v>149</v>
      </c>
      <c r="B1" s="152"/>
      <c r="C1" s="152"/>
      <c r="D1" s="152"/>
      <c r="E1" s="152"/>
      <c r="F1" s="152"/>
      <c r="G1" s="152"/>
      <c r="H1" s="152"/>
    </row>
    <row r="2" spans="1:8" s="19" customFormat="1" ht="15" customHeight="1" x14ac:dyDescent="0.25">
      <c r="A2" s="152" t="s">
        <v>150</v>
      </c>
      <c r="B2" s="152"/>
      <c r="C2" s="152"/>
      <c r="D2" s="152"/>
      <c r="E2" s="152"/>
      <c r="F2" s="152"/>
      <c r="G2" s="152"/>
      <c r="H2" s="152"/>
    </row>
    <row r="3" spans="1:8" s="19" customFormat="1" ht="15" customHeight="1" x14ac:dyDescent="0.25">
      <c r="A3" s="152" t="s">
        <v>152</v>
      </c>
      <c r="B3" s="152"/>
      <c r="C3" s="153" t="s">
        <v>163</v>
      </c>
      <c r="D3" s="153"/>
      <c r="E3" s="153"/>
      <c r="F3" s="154" t="s">
        <v>159</v>
      </c>
      <c r="G3" s="154"/>
      <c r="H3" s="105" t="s">
        <v>160</v>
      </c>
    </row>
    <row r="4" spans="1:8" s="19" customFormat="1" ht="15" customHeight="1" x14ac:dyDescent="0.25">
      <c r="A4" s="152" t="s">
        <v>153</v>
      </c>
      <c r="B4" s="152"/>
      <c r="C4" s="149" t="s">
        <v>164</v>
      </c>
      <c r="D4" s="149"/>
      <c r="E4" s="149"/>
      <c r="F4" s="154" t="s">
        <v>155</v>
      </c>
      <c r="G4" s="154"/>
      <c r="H4" s="106"/>
    </row>
    <row r="5" spans="1:8" s="19" customFormat="1" ht="27" customHeight="1" x14ac:dyDescent="0.25">
      <c r="A5" s="152" t="s">
        <v>154</v>
      </c>
      <c r="B5" s="152"/>
      <c r="C5" s="149" t="s">
        <v>157</v>
      </c>
      <c r="D5" s="149"/>
      <c r="E5" s="149"/>
      <c r="F5" s="20" t="s">
        <v>151</v>
      </c>
      <c r="G5" s="150" t="s">
        <v>156</v>
      </c>
      <c r="H5" s="150"/>
    </row>
    <row r="6" spans="1:8" s="19" customFormat="1" ht="15" customHeight="1" x14ac:dyDescent="0.25">
      <c r="A6" s="159"/>
      <c r="B6" s="159"/>
      <c r="C6" s="159"/>
      <c r="D6" s="159"/>
      <c r="E6" s="159"/>
      <c r="F6" s="21" t="s">
        <v>158</v>
      </c>
      <c r="G6" s="22">
        <v>0.20530000000000001</v>
      </c>
      <c r="H6" s="106"/>
    </row>
    <row r="7" spans="1:8" ht="10.9" customHeight="1" x14ac:dyDescent="0.25">
      <c r="A7" s="167"/>
      <c r="B7" s="168"/>
      <c r="C7" s="168"/>
      <c r="D7" s="168"/>
      <c r="E7" s="168"/>
      <c r="F7" s="168"/>
      <c r="G7" s="168"/>
      <c r="H7" s="169"/>
    </row>
    <row r="8" spans="1:8" s="23" customFormat="1" ht="12.75" x14ac:dyDescent="0.25">
      <c r="A8" s="55" t="s">
        <v>218</v>
      </c>
      <c r="B8" s="24" t="s">
        <v>0</v>
      </c>
      <c r="C8" s="24" t="s">
        <v>1</v>
      </c>
      <c r="D8" s="24" t="s">
        <v>2</v>
      </c>
      <c r="E8" s="25" t="s">
        <v>3</v>
      </c>
      <c r="F8" s="24" t="s">
        <v>4</v>
      </c>
      <c r="G8" s="26" t="s">
        <v>5</v>
      </c>
      <c r="H8" s="107" t="s">
        <v>6</v>
      </c>
    </row>
    <row r="9" spans="1:8" ht="12.2" customHeight="1" x14ac:dyDescent="0.25">
      <c r="A9" s="54" t="s">
        <v>173</v>
      </c>
      <c r="B9" s="42"/>
      <c r="C9" s="43" t="s">
        <v>37</v>
      </c>
      <c r="D9" s="44"/>
      <c r="E9" s="45"/>
      <c r="F9" s="45"/>
      <c r="G9" s="46"/>
      <c r="H9" s="108"/>
    </row>
    <row r="10" spans="1:8" ht="36.6" customHeight="1" x14ac:dyDescent="0.25">
      <c r="A10" s="51" t="s">
        <v>174</v>
      </c>
      <c r="B10" s="32" t="s">
        <v>38</v>
      </c>
      <c r="C10" s="33" t="s">
        <v>39</v>
      </c>
      <c r="D10" s="32" t="s">
        <v>7</v>
      </c>
      <c r="E10" s="35">
        <v>23.97</v>
      </c>
      <c r="F10" s="35">
        <v>28.89</v>
      </c>
      <c r="G10" s="34">
        <f>5*0.8*0.8</f>
        <v>3.2</v>
      </c>
      <c r="H10" s="109">
        <f t="shared" ref="H10" si="0">F10*G10</f>
        <v>92.448000000000008</v>
      </c>
    </row>
    <row r="11" spans="1:8" ht="12.2" customHeight="1" x14ac:dyDescent="0.25">
      <c r="A11" s="54" t="s">
        <v>175</v>
      </c>
      <c r="B11" s="42"/>
      <c r="C11" s="43" t="s">
        <v>40</v>
      </c>
      <c r="D11" s="44"/>
      <c r="E11" s="45"/>
      <c r="F11" s="45"/>
      <c r="G11" s="46"/>
      <c r="H11" s="108"/>
    </row>
    <row r="12" spans="1:8" ht="12.2" customHeight="1" x14ac:dyDescent="0.25">
      <c r="A12" s="51" t="s">
        <v>176</v>
      </c>
      <c r="B12" s="27"/>
      <c r="C12" s="28" t="s">
        <v>41</v>
      </c>
      <c r="D12" s="29"/>
      <c r="E12" s="30"/>
      <c r="F12" s="35"/>
      <c r="G12" s="31"/>
      <c r="H12" s="109"/>
    </row>
    <row r="13" spans="1:8" ht="36.6" customHeight="1" x14ac:dyDescent="0.25">
      <c r="A13" s="51" t="s">
        <v>219</v>
      </c>
      <c r="B13" s="32" t="s">
        <v>42</v>
      </c>
      <c r="C13" s="33" t="s">
        <v>43</v>
      </c>
      <c r="D13" s="32" t="s">
        <v>18</v>
      </c>
      <c r="E13" s="35">
        <v>3.3</v>
      </c>
      <c r="F13" s="35">
        <v>3.98</v>
      </c>
      <c r="G13" s="34">
        <v>300</v>
      </c>
      <c r="H13" s="109">
        <f t="shared" ref="H13" si="1">F13*G13</f>
        <v>1194</v>
      </c>
    </row>
    <row r="14" spans="1:8" ht="12.2" customHeight="1" x14ac:dyDescent="0.25">
      <c r="A14" s="51" t="s">
        <v>220</v>
      </c>
      <c r="B14" s="32" t="s">
        <v>91</v>
      </c>
      <c r="C14" s="33" t="s">
        <v>92</v>
      </c>
      <c r="D14" s="32" t="s">
        <v>34</v>
      </c>
      <c r="E14" s="35">
        <v>35.54</v>
      </c>
      <c r="F14" s="35">
        <v>42.84</v>
      </c>
      <c r="G14" s="34">
        <v>5</v>
      </c>
      <c r="H14" s="109">
        <f t="shared" ref="H14:H17" si="2">F14*G14</f>
        <v>214.20000000000002</v>
      </c>
    </row>
    <row r="15" spans="1:8" ht="24.4" customHeight="1" x14ac:dyDescent="0.25">
      <c r="A15" s="51" t="s">
        <v>221</v>
      </c>
      <c r="B15" s="32" t="s">
        <v>97</v>
      </c>
      <c r="C15" s="33" t="s">
        <v>98</v>
      </c>
      <c r="D15" s="32" t="s">
        <v>34</v>
      </c>
      <c r="E15" s="35">
        <v>238.85</v>
      </c>
      <c r="F15" s="35">
        <v>287.89</v>
      </c>
      <c r="G15" s="34">
        <v>5</v>
      </c>
      <c r="H15" s="109">
        <f t="shared" si="2"/>
        <v>1439.4499999999998</v>
      </c>
    </row>
    <row r="16" spans="1:8" x14ac:dyDescent="0.25">
      <c r="A16" s="54" t="s">
        <v>177</v>
      </c>
      <c r="B16" s="42"/>
      <c r="C16" s="43" t="s">
        <v>80</v>
      </c>
      <c r="D16" s="44"/>
      <c r="E16" s="45"/>
      <c r="F16" s="45"/>
      <c r="G16" s="46"/>
      <c r="H16" s="108"/>
    </row>
    <row r="17" spans="1:9" ht="24" x14ac:dyDescent="0.25">
      <c r="A17" s="51" t="s">
        <v>178</v>
      </c>
      <c r="B17" s="32" t="s">
        <v>109</v>
      </c>
      <c r="C17" s="33" t="s">
        <v>110</v>
      </c>
      <c r="D17" s="32" t="s">
        <v>11</v>
      </c>
      <c r="E17" s="35">
        <v>26.44</v>
      </c>
      <c r="F17" s="35">
        <v>31.87</v>
      </c>
      <c r="G17" s="34">
        <v>18</v>
      </c>
      <c r="H17" s="109">
        <f t="shared" si="2"/>
        <v>573.66</v>
      </c>
    </row>
    <row r="18" spans="1:9" ht="24" x14ac:dyDescent="0.25">
      <c r="A18" s="51" t="s">
        <v>179</v>
      </c>
      <c r="B18" s="32" t="s">
        <v>119</v>
      </c>
      <c r="C18" s="33" t="s">
        <v>120</v>
      </c>
      <c r="D18" s="32" t="s">
        <v>11</v>
      </c>
      <c r="E18" s="35">
        <v>10.18</v>
      </c>
      <c r="F18" s="35">
        <v>12.27</v>
      </c>
      <c r="G18" s="34">
        <v>3</v>
      </c>
      <c r="H18" s="109">
        <f t="shared" ref="H18:H25" si="3">F18*G18</f>
        <v>36.81</v>
      </c>
    </row>
    <row r="19" spans="1:9" ht="24" x14ac:dyDescent="0.25">
      <c r="A19" s="51" t="s">
        <v>242</v>
      </c>
      <c r="B19" s="32" t="s">
        <v>121</v>
      </c>
      <c r="C19" s="33" t="s">
        <v>122</v>
      </c>
      <c r="D19" s="32" t="s">
        <v>11</v>
      </c>
      <c r="E19" s="35">
        <v>17.13</v>
      </c>
      <c r="F19" s="35">
        <v>20.65</v>
      </c>
      <c r="G19" s="34">
        <v>5</v>
      </c>
      <c r="H19" s="109">
        <f t="shared" si="3"/>
        <v>103.25</v>
      </c>
    </row>
    <row r="20" spans="1:9" ht="24" x14ac:dyDescent="0.25">
      <c r="A20" s="51" t="s">
        <v>239</v>
      </c>
      <c r="B20" s="32" t="s">
        <v>123</v>
      </c>
      <c r="C20" s="33" t="s">
        <v>124</v>
      </c>
      <c r="D20" s="32" t="s">
        <v>11</v>
      </c>
      <c r="E20" s="35">
        <v>17.13</v>
      </c>
      <c r="F20" s="35">
        <v>20.65</v>
      </c>
      <c r="G20" s="34">
        <v>8</v>
      </c>
      <c r="H20" s="109">
        <f t="shared" si="3"/>
        <v>165.2</v>
      </c>
    </row>
    <row r="21" spans="1:9" ht="24" x14ac:dyDescent="0.25">
      <c r="A21" s="51" t="s">
        <v>223</v>
      </c>
      <c r="B21" s="32" t="s">
        <v>125</v>
      </c>
      <c r="C21" s="33" t="s">
        <v>126</v>
      </c>
      <c r="D21" s="32" t="s">
        <v>11</v>
      </c>
      <c r="E21" s="35">
        <v>100.89</v>
      </c>
      <c r="F21" s="35">
        <v>121.6</v>
      </c>
      <c r="G21" s="34">
        <v>1</v>
      </c>
      <c r="H21" s="109">
        <f t="shared" si="3"/>
        <v>121.6</v>
      </c>
    </row>
    <row r="22" spans="1:9" ht="24" x14ac:dyDescent="0.25">
      <c r="A22" s="51" t="s">
        <v>240</v>
      </c>
      <c r="B22" s="32" t="s">
        <v>127</v>
      </c>
      <c r="C22" s="33" t="s">
        <v>128</v>
      </c>
      <c r="D22" s="32" t="s">
        <v>11</v>
      </c>
      <c r="E22" s="35">
        <v>36.5</v>
      </c>
      <c r="F22" s="35">
        <v>43.99</v>
      </c>
      <c r="G22" s="34">
        <v>1</v>
      </c>
      <c r="H22" s="109">
        <f t="shared" si="3"/>
        <v>43.99</v>
      </c>
    </row>
    <row r="23" spans="1:9" ht="24" x14ac:dyDescent="0.25">
      <c r="A23" s="51" t="s">
        <v>289</v>
      </c>
      <c r="B23" s="32" t="s">
        <v>131</v>
      </c>
      <c r="C23" s="33" t="s">
        <v>132</v>
      </c>
      <c r="D23" s="32" t="s">
        <v>11</v>
      </c>
      <c r="E23" s="35">
        <v>20.71</v>
      </c>
      <c r="F23" s="35">
        <v>24.96</v>
      </c>
      <c r="G23" s="34">
        <v>1</v>
      </c>
      <c r="H23" s="109">
        <f t="shared" si="3"/>
        <v>24.96</v>
      </c>
    </row>
    <row r="24" spans="1:9" ht="24" x14ac:dyDescent="0.25">
      <c r="A24" s="51" t="s">
        <v>290</v>
      </c>
      <c r="B24" s="32" t="s">
        <v>133</v>
      </c>
      <c r="C24" s="33" t="s">
        <v>134</v>
      </c>
      <c r="D24" s="32" t="s">
        <v>11</v>
      </c>
      <c r="E24" s="35">
        <v>20.71</v>
      </c>
      <c r="F24" s="35">
        <v>24.96</v>
      </c>
      <c r="G24" s="34">
        <v>6</v>
      </c>
      <c r="H24" s="109">
        <f t="shared" si="3"/>
        <v>149.76</v>
      </c>
    </row>
    <row r="25" spans="1:9" ht="24" x14ac:dyDescent="0.25">
      <c r="A25" s="51" t="s">
        <v>291</v>
      </c>
      <c r="B25" s="32" t="s">
        <v>135</v>
      </c>
      <c r="C25" s="33" t="s">
        <v>136</v>
      </c>
      <c r="D25" s="32" t="s">
        <v>11</v>
      </c>
      <c r="E25" s="35">
        <v>20.71</v>
      </c>
      <c r="F25" s="35">
        <v>24.96</v>
      </c>
      <c r="G25" s="34">
        <v>14</v>
      </c>
      <c r="H25" s="109">
        <f t="shared" si="3"/>
        <v>349.44</v>
      </c>
    </row>
    <row r="26" spans="1:9" x14ac:dyDescent="0.25">
      <c r="A26" s="51"/>
      <c r="B26" s="40"/>
      <c r="C26" s="40"/>
      <c r="D26" s="40"/>
      <c r="E26" s="41"/>
      <c r="F26" s="155" t="s">
        <v>171</v>
      </c>
      <c r="G26" s="156"/>
      <c r="H26" s="110">
        <f>SUM(H9:H25)</f>
        <v>4508.7679999999991</v>
      </c>
      <c r="I26">
        <v>8077.72</v>
      </c>
    </row>
    <row r="30" spans="1:9" ht="21.75" customHeight="1" x14ac:dyDescent="0.25">
      <c r="A30" s="73"/>
      <c r="C30" s="142" t="s">
        <v>259</v>
      </c>
      <c r="E30" s="144" t="s">
        <v>261</v>
      </c>
      <c r="F30" s="145"/>
      <c r="G30" s="145"/>
    </row>
    <row r="31" spans="1:9" ht="23.25" customHeight="1" x14ac:dyDescent="0.25">
      <c r="A31" s="73"/>
      <c r="C31" s="143"/>
      <c r="E31" s="145"/>
      <c r="F31" s="145"/>
      <c r="G31" s="145"/>
    </row>
    <row r="32" spans="1:9" x14ac:dyDescent="0.25">
      <c r="A32" s="73"/>
    </row>
  </sheetData>
  <mergeCells count="16">
    <mergeCell ref="C5:E5"/>
    <mergeCell ref="G5:H5"/>
    <mergeCell ref="A1:H1"/>
    <mergeCell ref="A2:H2"/>
    <mergeCell ref="A3:B3"/>
    <mergeCell ref="A4:B4"/>
    <mergeCell ref="A5:B5"/>
    <mergeCell ref="C3:E3"/>
    <mergeCell ref="F3:G3"/>
    <mergeCell ref="C4:E4"/>
    <mergeCell ref="F4:G4"/>
    <mergeCell ref="C30:C31"/>
    <mergeCell ref="E30:G31"/>
    <mergeCell ref="F26:G26"/>
    <mergeCell ref="A7:H7"/>
    <mergeCell ref="A6:E6"/>
  </mergeCells>
  <pageMargins left="0.511811024" right="0.511811024" top="0.78740157499999996" bottom="0.78740157499999996" header="0.31496062000000002" footer="0.31496062000000002"/>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
  <sheetViews>
    <sheetView topLeftCell="A71" zoomScaleNormal="100" workbookViewId="0">
      <selection activeCell="A62" sqref="A62:XFD62"/>
    </sheetView>
  </sheetViews>
  <sheetFormatPr defaultColWidth="8.85546875" defaultRowHeight="15" x14ac:dyDescent="0.25"/>
  <cols>
    <col min="1" max="1" width="8.85546875" style="73"/>
    <col min="2" max="2" width="15.5703125" style="11" customWidth="1"/>
    <col min="3" max="3" width="60.28515625" style="11" customWidth="1"/>
    <col min="4" max="4" width="11.28515625" style="11" customWidth="1"/>
    <col min="5" max="5" width="18.7109375" style="12" customWidth="1"/>
    <col min="6" max="6" width="12.42578125" style="11" bestFit="1" customWidth="1"/>
    <col min="7" max="7" width="11.5703125" style="13" bestFit="1" customWidth="1"/>
    <col min="8" max="8" width="18.7109375" style="13" customWidth="1"/>
  </cols>
  <sheetData>
    <row r="1" spans="1:8" s="19" customFormat="1" ht="15" customHeight="1" x14ac:dyDescent="0.25">
      <c r="A1" s="152" t="s">
        <v>149</v>
      </c>
      <c r="B1" s="152"/>
      <c r="C1" s="152"/>
      <c r="D1" s="152"/>
      <c r="E1" s="152"/>
      <c r="F1" s="152"/>
      <c r="G1" s="152"/>
      <c r="H1" s="152"/>
    </row>
    <row r="2" spans="1:8" s="19" customFormat="1" ht="15" customHeight="1" x14ac:dyDescent="0.25">
      <c r="A2" s="152" t="s">
        <v>150</v>
      </c>
      <c r="B2" s="152"/>
      <c r="C2" s="152"/>
      <c r="D2" s="152"/>
      <c r="E2" s="152"/>
      <c r="F2" s="152"/>
      <c r="G2" s="152"/>
      <c r="H2" s="152"/>
    </row>
    <row r="3" spans="1:8" s="19" customFormat="1" ht="15" customHeight="1" x14ac:dyDescent="0.25">
      <c r="A3" s="152" t="s">
        <v>152</v>
      </c>
      <c r="B3" s="152"/>
      <c r="C3" s="153" t="s">
        <v>166</v>
      </c>
      <c r="D3" s="153"/>
      <c r="E3" s="153"/>
      <c r="F3" s="154" t="s">
        <v>159</v>
      </c>
      <c r="G3" s="154"/>
      <c r="H3" s="139" t="s">
        <v>160</v>
      </c>
    </row>
    <row r="4" spans="1:8" s="19" customFormat="1" ht="15" customHeight="1" x14ac:dyDescent="0.25">
      <c r="A4" s="152" t="s">
        <v>153</v>
      </c>
      <c r="B4" s="152"/>
      <c r="C4" s="149" t="s">
        <v>165</v>
      </c>
      <c r="D4" s="149"/>
      <c r="E4" s="149"/>
      <c r="F4" s="154" t="s">
        <v>155</v>
      </c>
      <c r="G4" s="154"/>
      <c r="H4" s="140"/>
    </row>
    <row r="5" spans="1:8" s="19" customFormat="1" ht="27" customHeight="1" x14ac:dyDescent="0.25">
      <c r="A5" s="152" t="s">
        <v>154</v>
      </c>
      <c r="B5" s="152"/>
      <c r="C5" s="149" t="s">
        <v>157</v>
      </c>
      <c r="D5" s="149"/>
      <c r="E5" s="149"/>
      <c r="F5" s="20" t="s">
        <v>151</v>
      </c>
      <c r="G5" s="150" t="s">
        <v>156</v>
      </c>
      <c r="H5" s="150"/>
    </row>
    <row r="6" spans="1:8" s="19" customFormat="1" ht="15" customHeight="1" x14ac:dyDescent="0.25">
      <c r="A6" s="172"/>
      <c r="B6" s="173"/>
      <c r="C6" s="173"/>
      <c r="D6" s="173"/>
      <c r="E6" s="174"/>
      <c r="F6" s="21" t="s">
        <v>158</v>
      </c>
      <c r="G6" s="22">
        <v>0.20530000000000001</v>
      </c>
      <c r="H6" s="140"/>
    </row>
    <row r="7" spans="1:8" s="19" customFormat="1" ht="15" customHeight="1" x14ac:dyDescent="0.25">
      <c r="A7" s="172"/>
      <c r="B7" s="173"/>
      <c r="C7" s="173"/>
      <c r="D7" s="173"/>
      <c r="E7" s="173"/>
      <c r="F7" s="173"/>
      <c r="G7" s="173"/>
      <c r="H7" s="174"/>
    </row>
    <row r="8" spans="1:8" s="23" customFormat="1" ht="12.2" customHeight="1" x14ac:dyDescent="0.25">
      <c r="A8" s="71" t="s">
        <v>218</v>
      </c>
      <c r="B8" s="24" t="s">
        <v>0</v>
      </c>
      <c r="C8" s="24" t="s">
        <v>1</v>
      </c>
      <c r="D8" s="24" t="s">
        <v>2</v>
      </c>
      <c r="E8" s="25" t="s">
        <v>3</v>
      </c>
      <c r="F8" s="24" t="s">
        <v>4</v>
      </c>
      <c r="G8" s="26" t="s">
        <v>5</v>
      </c>
      <c r="H8" s="26" t="s">
        <v>6</v>
      </c>
    </row>
    <row r="9" spans="1:8" x14ac:dyDescent="0.25">
      <c r="A9" s="72" t="s">
        <v>173</v>
      </c>
      <c r="B9" s="42"/>
      <c r="C9" s="43" t="s">
        <v>8</v>
      </c>
      <c r="D9" s="44"/>
      <c r="E9" s="45"/>
      <c r="F9" s="45"/>
      <c r="G9" s="46"/>
      <c r="H9" s="46"/>
    </row>
    <row r="10" spans="1:8" ht="72" x14ac:dyDescent="0.25">
      <c r="A10" s="74" t="s">
        <v>174</v>
      </c>
      <c r="B10" s="32" t="s">
        <v>9</v>
      </c>
      <c r="C10" s="33" t="s">
        <v>10</v>
      </c>
      <c r="D10" s="32" t="s">
        <v>7</v>
      </c>
      <c r="E10" s="35">
        <v>302.02</v>
      </c>
      <c r="F10" s="35">
        <v>364.02</v>
      </c>
      <c r="G10" s="34">
        <v>1.5</v>
      </c>
      <c r="H10" s="34">
        <f t="shared" ref="H10" si="0">F10*G10</f>
        <v>546.03</v>
      </c>
    </row>
    <row r="11" spans="1:8" ht="12.2" customHeight="1" x14ac:dyDescent="0.25">
      <c r="A11" s="72" t="s">
        <v>175</v>
      </c>
      <c r="B11" s="42"/>
      <c r="C11" s="43" t="s">
        <v>12</v>
      </c>
      <c r="D11" s="44"/>
      <c r="E11" s="45"/>
      <c r="F11" s="45"/>
      <c r="G11" s="46"/>
      <c r="H11" s="46"/>
    </row>
    <row r="12" spans="1:8" ht="36.6" customHeight="1" x14ac:dyDescent="0.25">
      <c r="A12" s="74" t="s">
        <v>176</v>
      </c>
      <c r="B12" s="32" t="s">
        <v>13</v>
      </c>
      <c r="C12" s="33" t="s">
        <v>14</v>
      </c>
      <c r="D12" s="32" t="s">
        <v>15</v>
      </c>
      <c r="E12" s="35">
        <v>22</v>
      </c>
      <c r="F12" s="35">
        <v>26.52</v>
      </c>
      <c r="G12" s="34">
        <v>24</v>
      </c>
      <c r="H12" s="34">
        <f t="shared" ref="H12:H16" si="1">F12*G12</f>
        <v>636.48</v>
      </c>
    </row>
    <row r="13" spans="1:8" ht="24.4" customHeight="1" x14ac:dyDescent="0.25">
      <c r="A13" s="74" t="s">
        <v>219</v>
      </c>
      <c r="B13" s="32" t="s">
        <v>16</v>
      </c>
      <c r="C13" s="33" t="s">
        <v>17</v>
      </c>
      <c r="D13" s="32" t="s">
        <v>18</v>
      </c>
      <c r="E13" s="35">
        <v>9.98</v>
      </c>
      <c r="F13" s="35">
        <v>12.03</v>
      </c>
      <c r="G13" s="34">
        <v>24</v>
      </c>
      <c r="H13" s="34">
        <f t="shared" si="1"/>
        <v>288.71999999999997</v>
      </c>
    </row>
    <row r="14" spans="1:8" ht="12.2" customHeight="1" x14ac:dyDescent="0.25">
      <c r="A14" s="72" t="s">
        <v>177</v>
      </c>
      <c r="B14" s="42"/>
      <c r="C14" s="43" t="s">
        <v>19</v>
      </c>
      <c r="D14" s="44"/>
      <c r="E14" s="45"/>
      <c r="F14" s="45"/>
      <c r="G14" s="46"/>
      <c r="H14" s="46"/>
    </row>
    <row r="15" spans="1:8" ht="24.4" customHeight="1" x14ac:dyDescent="0.25">
      <c r="A15" s="74" t="s">
        <v>178</v>
      </c>
      <c r="B15" s="32" t="s">
        <v>20</v>
      </c>
      <c r="C15" s="33" t="s">
        <v>21</v>
      </c>
      <c r="D15" s="32" t="s">
        <v>22</v>
      </c>
      <c r="E15" s="35">
        <v>69.650000000000006</v>
      </c>
      <c r="F15" s="35">
        <v>83.95</v>
      </c>
      <c r="G15" s="34">
        <v>6</v>
      </c>
      <c r="H15" s="34">
        <f t="shared" si="1"/>
        <v>503.70000000000005</v>
      </c>
    </row>
    <row r="16" spans="1:8" ht="24" x14ac:dyDescent="0.25">
      <c r="A16" s="74" t="s">
        <v>179</v>
      </c>
      <c r="B16" s="32" t="s">
        <v>23</v>
      </c>
      <c r="C16" s="33" t="s">
        <v>24</v>
      </c>
      <c r="D16" s="32" t="s">
        <v>22</v>
      </c>
      <c r="E16" s="35">
        <v>69.650000000000006</v>
      </c>
      <c r="F16" s="35">
        <v>83.95</v>
      </c>
      <c r="G16" s="34">
        <v>6</v>
      </c>
      <c r="H16" s="34">
        <f t="shared" si="1"/>
        <v>503.70000000000005</v>
      </c>
    </row>
    <row r="17" spans="1:8" ht="12.2" customHeight="1" x14ac:dyDescent="0.25">
      <c r="A17" s="72" t="s">
        <v>180</v>
      </c>
      <c r="B17" s="42"/>
      <c r="C17" s="43" t="s">
        <v>28</v>
      </c>
      <c r="D17" s="44"/>
      <c r="E17" s="45"/>
      <c r="F17" s="45"/>
      <c r="G17" s="46"/>
      <c r="H17" s="46"/>
    </row>
    <row r="18" spans="1:8" ht="36.6" customHeight="1" x14ac:dyDescent="0.25">
      <c r="A18" s="74" t="s">
        <v>181</v>
      </c>
      <c r="B18" s="32" t="s">
        <v>29</v>
      </c>
      <c r="C18" s="33" t="s">
        <v>30</v>
      </c>
      <c r="D18" s="32" t="s">
        <v>7</v>
      </c>
      <c r="E18" s="35">
        <v>54.01</v>
      </c>
      <c r="F18" s="35">
        <v>65.099999999999994</v>
      </c>
      <c r="G18" s="34">
        <v>30</v>
      </c>
      <c r="H18" s="34">
        <f t="shared" ref="H18" si="2">F18*G18</f>
        <v>1952.9999999999998</v>
      </c>
    </row>
    <row r="19" spans="1:8" ht="36.6" customHeight="1" x14ac:dyDescent="0.25">
      <c r="A19" s="74" t="s">
        <v>182</v>
      </c>
      <c r="B19" s="32" t="s">
        <v>26</v>
      </c>
      <c r="C19" s="33" t="s">
        <v>27</v>
      </c>
      <c r="D19" s="32" t="s">
        <v>22</v>
      </c>
      <c r="E19" s="35">
        <v>721.87</v>
      </c>
      <c r="F19" s="35">
        <v>870.07</v>
      </c>
      <c r="G19" s="34">
        <v>4</v>
      </c>
      <c r="H19" s="34">
        <f>F19*G19</f>
        <v>3480.28</v>
      </c>
    </row>
    <row r="20" spans="1:8" ht="36.6" customHeight="1" x14ac:dyDescent="0.25">
      <c r="A20" s="74" t="s">
        <v>241</v>
      </c>
      <c r="B20" s="32" t="s">
        <v>38</v>
      </c>
      <c r="C20" s="33" t="s">
        <v>39</v>
      </c>
      <c r="D20" s="32" t="s">
        <v>7</v>
      </c>
      <c r="E20" s="35">
        <v>23.97</v>
      </c>
      <c r="F20" s="35">
        <v>28.89</v>
      </c>
      <c r="G20" s="34">
        <f>11*0.8*0.8</f>
        <v>7.0400000000000009</v>
      </c>
      <c r="H20" s="34">
        <f>F20*G20</f>
        <v>203.38560000000004</v>
      </c>
    </row>
    <row r="21" spans="1:8" ht="12.2" customHeight="1" x14ac:dyDescent="0.25">
      <c r="A21" s="72" t="s">
        <v>183</v>
      </c>
      <c r="B21" s="42"/>
      <c r="C21" s="43" t="s">
        <v>31</v>
      </c>
      <c r="D21" s="44"/>
      <c r="E21" s="45"/>
      <c r="F21" s="45"/>
      <c r="G21" s="46"/>
      <c r="H21" s="46"/>
    </row>
    <row r="22" spans="1:8" ht="48" x14ac:dyDescent="0.25">
      <c r="A22" s="74" t="s">
        <v>184</v>
      </c>
      <c r="B22" s="32" t="s">
        <v>32</v>
      </c>
      <c r="C22" s="33" t="s">
        <v>33</v>
      </c>
      <c r="D22" s="32" t="s">
        <v>11</v>
      </c>
      <c r="E22" s="35">
        <v>340.29</v>
      </c>
      <c r="F22" s="35">
        <v>410.15</v>
      </c>
      <c r="G22" s="34">
        <v>1</v>
      </c>
      <c r="H22" s="34">
        <f t="shared" ref="H22:H23" si="3">F22*G22</f>
        <v>410.15</v>
      </c>
    </row>
    <row r="23" spans="1:8" ht="24" x14ac:dyDescent="0.25">
      <c r="A23" s="74" t="s">
        <v>224</v>
      </c>
      <c r="B23" s="32" t="s">
        <v>35</v>
      </c>
      <c r="C23" s="33" t="s">
        <v>36</v>
      </c>
      <c r="D23" s="32" t="s">
        <v>18</v>
      </c>
      <c r="E23" s="35">
        <v>25.84</v>
      </c>
      <c r="F23" s="35">
        <v>31.14</v>
      </c>
      <c r="G23" s="34">
        <v>90</v>
      </c>
      <c r="H23" s="34">
        <f t="shared" si="3"/>
        <v>2802.6</v>
      </c>
    </row>
    <row r="24" spans="1:8" x14ac:dyDescent="0.25">
      <c r="A24" s="72" t="s">
        <v>185</v>
      </c>
      <c r="B24" s="42"/>
      <c r="C24" s="43" t="s">
        <v>40</v>
      </c>
      <c r="D24" s="44"/>
      <c r="E24" s="45"/>
      <c r="F24" s="45"/>
      <c r="G24" s="46"/>
      <c r="H24" s="46"/>
    </row>
    <row r="25" spans="1:8" ht="36" x14ac:dyDescent="0.25">
      <c r="A25" s="104" t="s">
        <v>186</v>
      </c>
      <c r="B25" s="32" t="s">
        <v>42</v>
      </c>
      <c r="C25" s="33" t="s">
        <v>43</v>
      </c>
      <c r="D25" s="32" t="s">
        <v>18</v>
      </c>
      <c r="E25" s="35">
        <v>3.3</v>
      </c>
      <c r="F25" s="35">
        <v>3.98</v>
      </c>
      <c r="G25" s="34">
        <v>600</v>
      </c>
      <c r="H25" s="34">
        <f t="shared" ref="H25:H27" si="4">F25*G25</f>
        <v>2388</v>
      </c>
    </row>
    <row r="26" spans="1:8" ht="36" x14ac:dyDescent="0.25">
      <c r="A26" s="104" t="s">
        <v>187</v>
      </c>
      <c r="B26" s="32" t="s">
        <v>44</v>
      </c>
      <c r="C26" s="33" t="s">
        <v>45</v>
      </c>
      <c r="D26" s="32" t="s">
        <v>18</v>
      </c>
      <c r="E26" s="35">
        <v>18.600000000000001</v>
      </c>
      <c r="F26" s="35">
        <v>22.42</v>
      </c>
      <c r="G26" s="34">
        <v>50</v>
      </c>
      <c r="H26" s="34">
        <f t="shared" si="4"/>
        <v>1121</v>
      </c>
    </row>
    <row r="27" spans="1:8" ht="36" x14ac:dyDescent="0.25">
      <c r="A27" s="104" t="s">
        <v>270</v>
      </c>
      <c r="B27" s="32" t="s">
        <v>47</v>
      </c>
      <c r="C27" s="33" t="s">
        <v>48</v>
      </c>
      <c r="D27" s="32" t="s">
        <v>18</v>
      </c>
      <c r="E27" s="35">
        <v>4.46</v>
      </c>
      <c r="F27" s="35">
        <v>5.38</v>
      </c>
      <c r="G27" s="34">
        <v>100</v>
      </c>
      <c r="H27" s="34">
        <f t="shared" si="4"/>
        <v>538</v>
      </c>
    </row>
    <row r="28" spans="1:8" ht="60" x14ac:dyDescent="0.25">
      <c r="A28" s="104" t="s">
        <v>271</v>
      </c>
      <c r="B28" s="32" t="s">
        <v>49</v>
      </c>
      <c r="C28" s="33" t="s">
        <v>50</v>
      </c>
      <c r="D28" s="32" t="s">
        <v>11</v>
      </c>
      <c r="E28" s="35">
        <v>1415.37</v>
      </c>
      <c r="F28" s="35">
        <v>1705.95</v>
      </c>
      <c r="G28" s="34">
        <v>1</v>
      </c>
      <c r="H28" s="34">
        <f t="shared" ref="H28:H34" si="5">F28*G28</f>
        <v>1705.95</v>
      </c>
    </row>
    <row r="29" spans="1:8" ht="36" x14ac:dyDescent="0.25">
      <c r="A29" s="104" t="s">
        <v>272</v>
      </c>
      <c r="B29" s="32" t="s">
        <v>51</v>
      </c>
      <c r="C29" s="33" t="s">
        <v>52</v>
      </c>
      <c r="D29" s="32" t="s">
        <v>11</v>
      </c>
      <c r="E29" s="35">
        <v>84.13</v>
      </c>
      <c r="F29" s="35">
        <v>101.4</v>
      </c>
      <c r="G29" s="34">
        <v>8</v>
      </c>
      <c r="H29" s="34">
        <f t="shared" si="5"/>
        <v>811.2</v>
      </c>
    </row>
    <row r="30" spans="1:8" ht="24" x14ac:dyDescent="0.25">
      <c r="A30" s="104" t="s">
        <v>273</v>
      </c>
      <c r="B30" s="32" t="s">
        <v>53</v>
      </c>
      <c r="C30" s="33" t="s">
        <v>54</v>
      </c>
      <c r="D30" s="32" t="s">
        <v>18</v>
      </c>
      <c r="E30" s="35">
        <v>8.4499999999999993</v>
      </c>
      <c r="F30" s="35">
        <v>10.18</v>
      </c>
      <c r="G30" s="34">
        <v>300</v>
      </c>
      <c r="H30" s="34">
        <f t="shared" si="5"/>
        <v>3054</v>
      </c>
    </row>
    <row r="31" spans="1:8" ht="36" x14ac:dyDescent="0.25">
      <c r="A31" s="104" t="s">
        <v>274</v>
      </c>
      <c r="B31" s="32" t="s">
        <v>55</v>
      </c>
      <c r="C31" s="33" t="s">
        <v>56</v>
      </c>
      <c r="D31" s="32" t="s">
        <v>18</v>
      </c>
      <c r="E31" s="35">
        <v>18.91</v>
      </c>
      <c r="F31" s="35">
        <v>22.79</v>
      </c>
      <c r="G31" s="34">
        <v>240</v>
      </c>
      <c r="H31" s="34">
        <f t="shared" si="5"/>
        <v>5469.5999999999995</v>
      </c>
    </row>
    <row r="32" spans="1:8" ht="24" x14ac:dyDescent="0.25">
      <c r="A32" s="104" t="s">
        <v>275</v>
      </c>
      <c r="B32" s="32" t="s">
        <v>57</v>
      </c>
      <c r="C32" s="33" t="s">
        <v>58</v>
      </c>
      <c r="D32" s="32" t="s">
        <v>18</v>
      </c>
      <c r="E32" s="35">
        <v>20.190000000000001</v>
      </c>
      <c r="F32" s="35">
        <v>24.34</v>
      </c>
      <c r="G32" s="34">
        <v>300</v>
      </c>
      <c r="H32" s="34">
        <f t="shared" si="5"/>
        <v>7302</v>
      </c>
    </row>
    <row r="33" spans="1:8" ht="24" x14ac:dyDescent="0.25">
      <c r="A33" s="104" t="s">
        <v>276</v>
      </c>
      <c r="B33" s="32" t="s">
        <v>59</v>
      </c>
      <c r="C33" s="33" t="s">
        <v>60</v>
      </c>
      <c r="D33" s="32" t="s">
        <v>18</v>
      </c>
      <c r="E33" s="35">
        <v>21.1</v>
      </c>
      <c r="F33" s="35">
        <v>25.43</v>
      </c>
      <c r="G33" s="34">
        <v>50</v>
      </c>
      <c r="H33" s="34">
        <f t="shared" si="5"/>
        <v>1271.5</v>
      </c>
    </row>
    <row r="34" spans="1:8" ht="24" x14ac:dyDescent="0.25">
      <c r="A34" s="104" t="s">
        <v>277</v>
      </c>
      <c r="B34" s="32" t="s">
        <v>61</v>
      </c>
      <c r="C34" s="33" t="s">
        <v>62</v>
      </c>
      <c r="D34" s="32" t="s">
        <v>11</v>
      </c>
      <c r="E34" s="35">
        <v>121.59</v>
      </c>
      <c r="F34" s="35">
        <v>146.55000000000001</v>
      </c>
      <c r="G34" s="34">
        <v>1</v>
      </c>
      <c r="H34" s="34">
        <f t="shared" si="5"/>
        <v>146.55000000000001</v>
      </c>
    </row>
    <row r="35" spans="1:8" ht="24" x14ac:dyDescent="0.25">
      <c r="A35" s="104" t="s">
        <v>278</v>
      </c>
      <c r="B35" s="32" t="s">
        <v>63</v>
      </c>
      <c r="C35" s="33" t="s">
        <v>64</v>
      </c>
      <c r="D35" s="32" t="s">
        <v>11</v>
      </c>
      <c r="E35" s="35">
        <v>41.1</v>
      </c>
      <c r="F35" s="35">
        <v>49.54</v>
      </c>
      <c r="G35" s="34">
        <v>8</v>
      </c>
      <c r="H35" s="34">
        <f t="shared" ref="H35:H39" si="6">F35*G35</f>
        <v>396.32</v>
      </c>
    </row>
    <row r="36" spans="1:8" ht="36" x14ac:dyDescent="0.25">
      <c r="A36" s="104" t="s">
        <v>279</v>
      </c>
      <c r="B36" s="32" t="s">
        <v>65</v>
      </c>
      <c r="C36" s="33" t="s">
        <v>66</v>
      </c>
      <c r="D36" s="32" t="s">
        <v>11</v>
      </c>
      <c r="E36" s="35">
        <v>1351.49</v>
      </c>
      <c r="F36" s="35">
        <v>1628.95</v>
      </c>
      <c r="G36" s="34">
        <v>1</v>
      </c>
      <c r="H36" s="34">
        <f t="shared" si="6"/>
        <v>1628.95</v>
      </c>
    </row>
    <row r="37" spans="1:8" x14ac:dyDescent="0.25">
      <c r="A37" s="104" t="s">
        <v>280</v>
      </c>
      <c r="B37" s="32" t="s">
        <v>67</v>
      </c>
      <c r="C37" s="33" t="s">
        <v>68</v>
      </c>
      <c r="D37" s="32" t="s">
        <v>11</v>
      </c>
      <c r="E37" s="35">
        <v>457.08</v>
      </c>
      <c r="F37" s="35">
        <v>550.91999999999996</v>
      </c>
      <c r="G37" s="34">
        <v>1</v>
      </c>
      <c r="H37" s="34">
        <f t="shared" si="6"/>
        <v>550.91999999999996</v>
      </c>
    </row>
    <row r="38" spans="1:8" ht="24" x14ac:dyDescent="0.25">
      <c r="A38" s="104" t="s">
        <v>281</v>
      </c>
      <c r="B38" s="32" t="s">
        <v>69</v>
      </c>
      <c r="C38" s="33" t="s">
        <v>70</v>
      </c>
      <c r="D38" s="32" t="s">
        <v>18</v>
      </c>
      <c r="E38" s="35">
        <v>98.09</v>
      </c>
      <c r="F38" s="35">
        <v>118.23</v>
      </c>
      <c r="G38" s="34">
        <v>10</v>
      </c>
      <c r="H38" s="34">
        <f t="shared" si="6"/>
        <v>1182.3</v>
      </c>
    </row>
    <row r="39" spans="1:8" ht="24" x14ac:dyDescent="0.25">
      <c r="A39" s="104" t="s">
        <v>282</v>
      </c>
      <c r="B39" s="32" t="s">
        <v>71</v>
      </c>
      <c r="C39" s="33" t="s">
        <v>72</v>
      </c>
      <c r="D39" s="32" t="s">
        <v>18</v>
      </c>
      <c r="E39" s="35">
        <v>217.4</v>
      </c>
      <c r="F39" s="35">
        <v>262.02999999999997</v>
      </c>
      <c r="G39" s="34">
        <v>90</v>
      </c>
      <c r="H39" s="34">
        <f t="shared" si="6"/>
        <v>23582.699999999997</v>
      </c>
    </row>
    <row r="40" spans="1:8" x14ac:dyDescent="0.25">
      <c r="A40" s="72" t="s">
        <v>188</v>
      </c>
      <c r="B40" s="42"/>
      <c r="C40" s="43" t="s">
        <v>75</v>
      </c>
      <c r="D40" s="44"/>
      <c r="E40" s="45"/>
      <c r="F40" s="45"/>
      <c r="G40" s="46" t="s">
        <v>46</v>
      </c>
      <c r="H40" s="46"/>
    </row>
    <row r="41" spans="1:8" x14ac:dyDescent="0.25">
      <c r="A41" s="74" t="s">
        <v>189</v>
      </c>
      <c r="B41" s="32" t="s">
        <v>73</v>
      </c>
      <c r="C41" s="33" t="s">
        <v>74</v>
      </c>
      <c r="D41" s="32" t="s">
        <v>34</v>
      </c>
      <c r="E41" s="35">
        <v>101.6</v>
      </c>
      <c r="F41" s="35">
        <v>122.46</v>
      </c>
      <c r="G41" s="34">
        <v>2</v>
      </c>
      <c r="H41" s="34">
        <f>F41*G41</f>
        <v>244.92</v>
      </c>
    </row>
    <row r="42" spans="1:8" s="18" customFormat="1" ht="24" x14ac:dyDescent="0.25">
      <c r="A42" s="76" t="s">
        <v>190</v>
      </c>
      <c r="B42" s="77" t="s">
        <v>245</v>
      </c>
      <c r="C42" s="78" t="s">
        <v>244</v>
      </c>
      <c r="D42" s="77" t="s">
        <v>11</v>
      </c>
      <c r="E42" s="79">
        <v>27429.34</v>
      </c>
      <c r="F42" s="80">
        <v>33060.58</v>
      </c>
      <c r="G42" s="81">
        <v>1</v>
      </c>
      <c r="H42" s="81">
        <f t="shared" ref="H42" si="7">F42*G42</f>
        <v>33060.58</v>
      </c>
    </row>
    <row r="43" spans="1:8" ht="24" x14ac:dyDescent="0.25">
      <c r="A43" s="76" t="s">
        <v>226</v>
      </c>
      <c r="B43" s="32" t="s">
        <v>76</v>
      </c>
      <c r="C43" s="33" t="s">
        <v>77</v>
      </c>
      <c r="D43" s="32" t="s">
        <v>11</v>
      </c>
      <c r="E43" s="35">
        <v>6373.19</v>
      </c>
      <c r="F43" s="35">
        <v>7681.61</v>
      </c>
      <c r="G43" s="34">
        <v>1</v>
      </c>
      <c r="H43" s="34">
        <f t="shared" ref="H43:H62" si="8">F43*G43</f>
        <v>7681.61</v>
      </c>
    </row>
    <row r="44" spans="1:8" ht="24" x14ac:dyDescent="0.25">
      <c r="A44" s="76" t="s">
        <v>227</v>
      </c>
      <c r="B44" s="32" t="s">
        <v>78</v>
      </c>
      <c r="C44" s="33" t="s">
        <v>79</v>
      </c>
      <c r="D44" s="32" t="s">
        <v>11</v>
      </c>
      <c r="E44" s="35">
        <v>301.48</v>
      </c>
      <c r="F44" s="35">
        <v>363.37</v>
      </c>
      <c r="G44" s="34">
        <v>1</v>
      </c>
      <c r="H44" s="34">
        <f t="shared" si="8"/>
        <v>363.37</v>
      </c>
    </row>
    <row r="45" spans="1:8" x14ac:dyDescent="0.25">
      <c r="A45" s="72" t="s">
        <v>283</v>
      </c>
      <c r="B45" s="42"/>
      <c r="C45" s="43" t="s">
        <v>80</v>
      </c>
      <c r="D45" s="44"/>
      <c r="E45" s="45"/>
      <c r="F45" s="45"/>
      <c r="G45" s="46"/>
      <c r="H45" s="46"/>
    </row>
    <row r="46" spans="1:8" ht="36" x14ac:dyDescent="0.25">
      <c r="A46" s="74" t="s">
        <v>192</v>
      </c>
      <c r="B46" s="32" t="s">
        <v>81</v>
      </c>
      <c r="C46" s="33" t="s">
        <v>82</v>
      </c>
      <c r="D46" s="32" t="s">
        <v>34</v>
      </c>
      <c r="E46" s="35">
        <v>442.33</v>
      </c>
      <c r="F46" s="35">
        <v>533.14</v>
      </c>
      <c r="G46" s="34">
        <v>1</v>
      </c>
      <c r="H46" s="34">
        <f t="shared" si="8"/>
        <v>533.14</v>
      </c>
    </row>
    <row r="47" spans="1:8" ht="24.4" customHeight="1" x14ac:dyDescent="0.25">
      <c r="A47" s="74" t="s">
        <v>193</v>
      </c>
      <c r="B47" s="32" t="s">
        <v>83</v>
      </c>
      <c r="C47" s="33" t="s">
        <v>84</v>
      </c>
      <c r="D47" s="32" t="s">
        <v>34</v>
      </c>
      <c r="E47" s="35">
        <v>78.599999999999994</v>
      </c>
      <c r="F47" s="35">
        <v>94.74</v>
      </c>
      <c r="G47" s="34">
        <v>1</v>
      </c>
      <c r="H47" s="34">
        <f t="shared" si="8"/>
        <v>94.74</v>
      </c>
    </row>
    <row r="48" spans="1:8" ht="24.4" customHeight="1" x14ac:dyDescent="0.25">
      <c r="A48" s="74" t="s">
        <v>194</v>
      </c>
      <c r="B48" s="32" t="s">
        <v>85</v>
      </c>
      <c r="C48" s="33" t="s">
        <v>86</v>
      </c>
      <c r="D48" s="32" t="s">
        <v>34</v>
      </c>
      <c r="E48" s="35">
        <v>1115.6300000000001</v>
      </c>
      <c r="F48" s="35">
        <v>1344.67</v>
      </c>
      <c r="G48" s="34">
        <v>1</v>
      </c>
      <c r="H48" s="34">
        <f t="shared" si="8"/>
        <v>1344.67</v>
      </c>
    </row>
    <row r="49" spans="1:8" ht="72" x14ac:dyDescent="0.25">
      <c r="A49" s="74" t="s">
        <v>195</v>
      </c>
      <c r="B49" s="32" t="s">
        <v>87</v>
      </c>
      <c r="C49" s="33" t="s">
        <v>88</v>
      </c>
      <c r="D49" s="32" t="s">
        <v>11</v>
      </c>
      <c r="E49" s="35">
        <v>1249.33</v>
      </c>
      <c r="F49" s="35">
        <v>1505.82</v>
      </c>
      <c r="G49" s="34">
        <v>2</v>
      </c>
      <c r="H49" s="34">
        <f t="shared" si="8"/>
        <v>3011.64</v>
      </c>
    </row>
    <row r="50" spans="1:8" ht="36" x14ac:dyDescent="0.25">
      <c r="A50" s="74" t="s">
        <v>196</v>
      </c>
      <c r="B50" s="32" t="s">
        <v>89</v>
      </c>
      <c r="C50" s="33" t="s">
        <v>90</v>
      </c>
      <c r="D50" s="32" t="s">
        <v>11</v>
      </c>
      <c r="E50" s="35">
        <v>105.3</v>
      </c>
      <c r="F50" s="35">
        <v>126.92</v>
      </c>
      <c r="G50" s="34">
        <v>2</v>
      </c>
      <c r="H50" s="34">
        <f t="shared" si="8"/>
        <v>253.84</v>
      </c>
    </row>
    <row r="51" spans="1:8" ht="12.2" customHeight="1" x14ac:dyDescent="0.25">
      <c r="A51" s="74" t="s">
        <v>197</v>
      </c>
      <c r="B51" s="32" t="s">
        <v>91</v>
      </c>
      <c r="C51" s="33" t="s">
        <v>92</v>
      </c>
      <c r="D51" s="32" t="s">
        <v>34</v>
      </c>
      <c r="E51" s="35">
        <v>35.54</v>
      </c>
      <c r="F51" s="35">
        <v>42.84</v>
      </c>
      <c r="G51" s="34">
        <v>11</v>
      </c>
      <c r="H51" s="34">
        <f t="shared" si="8"/>
        <v>471.24</v>
      </c>
    </row>
    <row r="52" spans="1:8" ht="24.4" customHeight="1" x14ac:dyDescent="0.25">
      <c r="A52" s="74" t="s">
        <v>198</v>
      </c>
      <c r="B52" s="32" t="s">
        <v>93</v>
      </c>
      <c r="C52" s="33" t="s">
        <v>94</v>
      </c>
      <c r="D52" s="32" t="s">
        <v>11</v>
      </c>
      <c r="E52" s="35">
        <v>14.42</v>
      </c>
      <c r="F52" s="35">
        <v>17.38</v>
      </c>
      <c r="G52" s="34">
        <v>2</v>
      </c>
      <c r="H52" s="34">
        <f t="shared" si="8"/>
        <v>34.76</v>
      </c>
    </row>
    <row r="53" spans="1:8" ht="24.4" customHeight="1" x14ac:dyDescent="0.25">
      <c r="A53" s="74" t="s">
        <v>199</v>
      </c>
      <c r="B53" s="32" t="s">
        <v>95</v>
      </c>
      <c r="C53" s="33" t="s">
        <v>96</v>
      </c>
      <c r="D53" s="32" t="s">
        <v>11</v>
      </c>
      <c r="E53" s="35">
        <v>104.05</v>
      </c>
      <c r="F53" s="35">
        <v>125.41</v>
      </c>
      <c r="G53" s="34">
        <v>2</v>
      </c>
      <c r="H53" s="34">
        <f t="shared" si="8"/>
        <v>250.82</v>
      </c>
    </row>
    <row r="54" spans="1:8" ht="24.4" customHeight="1" x14ac:dyDescent="0.25">
      <c r="A54" s="74" t="s">
        <v>200</v>
      </c>
      <c r="B54" s="32" t="s">
        <v>97</v>
      </c>
      <c r="C54" s="33" t="s">
        <v>98</v>
      </c>
      <c r="D54" s="32" t="s">
        <v>34</v>
      </c>
      <c r="E54" s="35">
        <v>238.85</v>
      </c>
      <c r="F54" s="35">
        <v>287.89</v>
      </c>
      <c r="G54" s="34">
        <v>11</v>
      </c>
      <c r="H54" s="34">
        <f t="shared" si="8"/>
        <v>3166.79</v>
      </c>
    </row>
    <row r="55" spans="1:8" ht="12.2" customHeight="1" x14ac:dyDescent="0.25">
      <c r="A55" s="74" t="s">
        <v>201</v>
      </c>
      <c r="B55" s="32" t="s">
        <v>101</v>
      </c>
      <c r="C55" s="33" t="s">
        <v>102</v>
      </c>
      <c r="D55" s="32" t="s">
        <v>34</v>
      </c>
      <c r="E55" s="35">
        <v>885.75</v>
      </c>
      <c r="F55" s="35">
        <v>1067.5899999999999</v>
      </c>
      <c r="G55" s="34">
        <v>2</v>
      </c>
      <c r="H55" s="34">
        <f t="shared" si="8"/>
        <v>2135.1799999999998</v>
      </c>
    </row>
    <row r="56" spans="1:8" ht="36.6" customHeight="1" x14ac:dyDescent="0.25">
      <c r="A56" s="74" t="s">
        <v>202</v>
      </c>
      <c r="B56" s="32" t="s">
        <v>103</v>
      </c>
      <c r="C56" s="33" t="s">
        <v>104</v>
      </c>
      <c r="D56" s="32" t="s">
        <v>11</v>
      </c>
      <c r="E56" s="35">
        <v>427.1</v>
      </c>
      <c r="F56" s="35">
        <v>514.78</v>
      </c>
      <c r="G56" s="34">
        <v>2</v>
      </c>
      <c r="H56" s="34">
        <f t="shared" si="8"/>
        <v>1029.56</v>
      </c>
    </row>
    <row r="57" spans="1:8" ht="36.6" customHeight="1" x14ac:dyDescent="0.25">
      <c r="A57" s="74" t="s">
        <v>203</v>
      </c>
      <c r="B57" s="32" t="s">
        <v>105</v>
      </c>
      <c r="C57" s="33" t="s">
        <v>106</v>
      </c>
      <c r="D57" s="32" t="s">
        <v>11</v>
      </c>
      <c r="E57" s="35">
        <v>237</v>
      </c>
      <c r="F57" s="35">
        <v>285.66000000000003</v>
      </c>
      <c r="G57" s="34">
        <v>1</v>
      </c>
      <c r="H57" s="34">
        <f t="shared" si="8"/>
        <v>285.66000000000003</v>
      </c>
    </row>
    <row r="58" spans="1:8" ht="36.6" customHeight="1" x14ac:dyDescent="0.25">
      <c r="A58" s="74" t="s">
        <v>204</v>
      </c>
      <c r="B58" s="32" t="s">
        <v>107</v>
      </c>
      <c r="C58" s="33" t="s">
        <v>108</v>
      </c>
      <c r="D58" s="32" t="s">
        <v>11</v>
      </c>
      <c r="E58" s="35">
        <v>951.5</v>
      </c>
      <c r="F58" s="35">
        <v>1146.8399999999999</v>
      </c>
      <c r="G58" s="34">
        <v>2</v>
      </c>
      <c r="H58" s="34">
        <f t="shared" si="8"/>
        <v>2293.6799999999998</v>
      </c>
    </row>
    <row r="59" spans="1:8" ht="24.4" customHeight="1" x14ac:dyDescent="0.25">
      <c r="A59" s="74" t="s">
        <v>205</v>
      </c>
      <c r="B59" s="32" t="s">
        <v>109</v>
      </c>
      <c r="C59" s="33" t="s">
        <v>110</v>
      </c>
      <c r="D59" s="32" t="s">
        <v>11</v>
      </c>
      <c r="E59" s="35">
        <v>26.44</v>
      </c>
      <c r="F59" s="35">
        <v>31.87</v>
      </c>
      <c r="G59" s="34">
        <v>30</v>
      </c>
      <c r="H59" s="34">
        <f t="shared" si="8"/>
        <v>956.1</v>
      </c>
    </row>
    <row r="60" spans="1:8" ht="36.6" customHeight="1" x14ac:dyDescent="0.25">
      <c r="A60" s="74" t="s">
        <v>206</v>
      </c>
      <c r="B60" s="32" t="s">
        <v>111</v>
      </c>
      <c r="C60" s="33" t="s">
        <v>112</v>
      </c>
      <c r="D60" s="32" t="s">
        <v>11</v>
      </c>
      <c r="E60" s="35">
        <v>123.79</v>
      </c>
      <c r="F60" s="35">
        <v>149.19999999999999</v>
      </c>
      <c r="G60" s="34">
        <v>2</v>
      </c>
      <c r="H60" s="34">
        <f t="shared" si="8"/>
        <v>298.39999999999998</v>
      </c>
    </row>
    <row r="61" spans="1:8" ht="36" x14ac:dyDescent="0.25">
      <c r="A61" s="74" t="s">
        <v>207</v>
      </c>
      <c r="B61" s="32" t="s">
        <v>113</v>
      </c>
      <c r="C61" s="33" t="s">
        <v>114</v>
      </c>
      <c r="D61" s="32" t="s">
        <v>11</v>
      </c>
      <c r="E61" s="35">
        <v>1024.33</v>
      </c>
      <c r="F61" s="35">
        <v>1234.6199999999999</v>
      </c>
      <c r="G61" s="34">
        <v>1</v>
      </c>
      <c r="H61" s="34">
        <f t="shared" si="8"/>
        <v>1234.6199999999999</v>
      </c>
    </row>
    <row r="62" spans="1:8" ht="36" x14ac:dyDescent="0.25">
      <c r="A62" s="74" t="s">
        <v>284</v>
      </c>
      <c r="B62" s="32" t="s">
        <v>115</v>
      </c>
      <c r="C62" s="33" t="s">
        <v>116</v>
      </c>
      <c r="D62" s="32" t="s">
        <v>11</v>
      </c>
      <c r="E62" s="35">
        <v>225.03</v>
      </c>
      <c r="F62" s="35">
        <v>271.23</v>
      </c>
      <c r="G62" s="34">
        <v>2</v>
      </c>
      <c r="H62" s="34">
        <f t="shared" si="8"/>
        <v>542.46</v>
      </c>
    </row>
    <row r="63" spans="1:8" ht="36" x14ac:dyDescent="0.25">
      <c r="A63" s="74" t="s">
        <v>285</v>
      </c>
      <c r="B63" s="32" t="s">
        <v>117</v>
      </c>
      <c r="C63" s="33" t="s">
        <v>118</v>
      </c>
      <c r="D63" s="32" t="s">
        <v>11</v>
      </c>
      <c r="E63" s="35">
        <v>76.61</v>
      </c>
      <c r="F63" s="35">
        <v>92.34</v>
      </c>
      <c r="G63" s="34">
        <v>3</v>
      </c>
      <c r="H63" s="34">
        <f t="shared" ref="H63:H74" si="9">F63*G63</f>
        <v>277.02</v>
      </c>
    </row>
    <row r="64" spans="1:8" ht="24" x14ac:dyDescent="0.25">
      <c r="A64" s="74" t="s">
        <v>286</v>
      </c>
      <c r="B64" s="32" t="s">
        <v>119</v>
      </c>
      <c r="C64" s="33" t="s">
        <v>120</v>
      </c>
      <c r="D64" s="32" t="s">
        <v>11</v>
      </c>
      <c r="E64" s="35">
        <v>10.18</v>
      </c>
      <c r="F64" s="35">
        <v>12.27</v>
      </c>
      <c r="G64" s="34">
        <v>3</v>
      </c>
      <c r="H64" s="34">
        <f t="shared" si="9"/>
        <v>36.81</v>
      </c>
    </row>
    <row r="65" spans="1:8" ht="24" x14ac:dyDescent="0.25">
      <c r="A65" s="74" t="s">
        <v>287</v>
      </c>
      <c r="B65" s="32" t="s">
        <v>121</v>
      </c>
      <c r="C65" s="33" t="s">
        <v>122</v>
      </c>
      <c r="D65" s="32" t="s">
        <v>11</v>
      </c>
      <c r="E65" s="35">
        <v>17.13</v>
      </c>
      <c r="F65" s="35">
        <v>20.65</v>
      </c>
      <c r="G65" s="34">
        <v>5</v>
      </c>
      <c r="H65" s="34">
        <f t="shared" si="9"/>
        <v>103.25</v>
      </c>
    </row>
    <row r="66" spans="1:8" ht="24" x14ac:dyDescent="0.25">
      <c r="A66" s="74" t="s">
        <v>288</v>
      </c>
      <c r="B66" s="32" t="s">
        <v>123</v>
      </c>
      <c r="C66" s="33" t="s">
        <v>124</v>
      </c>
      <c r="D66" s="32" t="s">
        <v>11</v>
      </c>
      <c r="E66" s="35">
        <v>17.13</v>
      </c>
      <c r="F66" s="35">
        <v>20.65</v>
      </c>
      <c r="G66" s="34">
        <v>8</v>
      </c>
      <c r="H66" s="34">
        <f t="shared" si="9"/>
        <v>165.2</v>
      </c>
    </row>
    <row r="67" spans="1:8" ht="24" x14ac:dyDescent="0.25">
      <c r="A67" s="74" t="s">
        <v>208</v>
      </c>
      <c r="B67" s="32" t="s">
        <v>131</v>
      </c>
      <c r="C67" s="33" t="s">
        <v>132</v>
      </c>
      <c r="D67" s="32" t="s">
        <v>11</v>
      </c>
      <c r="E67" s="35">
        <v>20.71</v>
      </c>
      <c r="F67" s="35">
        <v>24.96</v>
      </c>
      <c r="G67" s="34">
        <v>3</v>
      </c>
      <c r="H67" s="34">
        <f t="shared" si="9"/>
        <v>74.88</v>
      </c>
    </row>
    <row r="68" spans="1:8" ht="24" x14ac:dyDescent="0.25">
      <c r="A68" s="74" t="s">
        <v>209</v>
      </c>
      <c r="B68" s="32" t="s">
        <v>133</v>
      </c>
      <c r="C68" s="33" t="s">
        <v>134</v>
      </c>
      <c r="D68" s="32" t="s">
        <v>11</v>
      </c>
      <c r="E68" s="35">
        <v>20.71</v>
      </c>
      <c r="F68" s="35">
        <v>24.96</v>
      </c>
      <c r="G68" s="34">
        <v>21</v>
      </c>
      <c r="H68" s="34">
        <f t="shared" si="9"/>
        <v>524.16</v>
      </c>
    </row>
    <row r="69" spans="1:8" ht="24" x14ac:dyDescent="0.25">
      <c r="A69" s="74" t="s">
        <v>210</v>
      </c>
      <c r="B69" s="32" t="s">
        <v>135</v>
      </c>
      <c r="C69" s="33" t="s">
        <v>136</v>
      </c>
      <c r="D69" s="32" t="s">
        <v>11</v>
      </c>
      <c r="E69" s="35">
        <v>20.71</v>
      </c>
      <c r="F69" s="35">
        <v>24.96</v>
      </c>
      <c r="G69" s="34">
        <v>19</v>
      </c>
      <c r="H69" s="34">
        <f t="shared" si="9"/>
        <v>474.24</v>
      </c>
    </row>
    <row r="70" spans="1:8" x14ac:dyDescent="0.25">
      <c r="A70" s="72" t="s">
        <v>213</v>
      </c>
      <c r="B70" s="42"/>
      <c r="C70" s="43" t="s">
        <v>137</v>
      </c>
      <c r="D70" s="44"/>
      <c r="E70" s="45"/>
      <c r="F70" s="45"/>
      <c r="G70" s="46"/>
      <c r="H70" s="46"/>
    </row>
    <row r="71" spans="1:8" ht="48" x14ac:dyDescent="0.25">
      <c r="A71" s="74" t="s">
        <v>214</v>
      </c>
      <c r="B71" s="32" t="s">
        <v>138</v>
      </c>
      <c r="C71" s="33" t="s">
        <v>139</v>
      </c>
      <c r="D71" s="32" t="s">
        <v>18</v>
      </c>
      <c r="E71" s="35">
        <v>2.68</v>
      </c>
      <c r="F71" s="35">
        <v>3.23</v>
      </c>
      <c r="G71" s="34">
        <v>50</v>
      </c>
      <c r="H71" s="34">
        <f t="shared" si="9"/>
        <v>161.5</v>
      </c>
    </row>
    <row r="72" spans="1:8" ht="48" x14ac:dyDescent="0.25">
      <c r="A72" s="74" t="s">
        <v>215</v>
      </c>
      <c r="B72" s="32" t="s">
        <v>140</v>
      </c>
      <c r="C72" s="33" t="s">
        <v>141</v>
      </c>
      <c r="D72" s="32" t="s">
        <v>18</v>
      </c>
      <c r="E72" s="35">
        <v>5.73</v>
      </c>
      <c r="F72" s="35">
        <v>6.91</v>
      </c>
      <c r="G72" s="34">
        <v>30</v>
      </c>
      <c r="H72" s="34">
        <f t="shared" si="9"/>
        <v>207.3</v>
      </c>
    </row>
    <row r="73" spans="1:8" ht="36.6" customHeight="1" x14ac:dyDescent="0.25">
      <c r="A73" s="74" t="s">
        <v>216</v>
      </c>
      <c r="B73" s="32" t="s">
        <v>142</v>
      </c>
      <c r="C73" s="33" t="s">
        <v>143</v>
      </c>
      <c r="D73" s="32" t="s">
        <v>18</v>
      </c>
      <c r="E73" s="35">
        <v>3.61</v>
      </c>
      <c r="F73" s="35">
        <v>4.3499999999999996</v>
      </c>
      <c r="G73" s="34">
        <v>50</v>
      </c>
      <c r="H73" s="34">
        <f t="shared" si="9"/>
        <v>217.49999999999997</v>
      </c>
    </row>
    <row r="74" spans="1:8" ht="36" x14ac:dyDescent="0.25">
      <c r="A74" s="74" t="s">
        <v>217</v>
      </c>
      <c r="B74" s="32" t="s">
        <v>144</v>
      </c>
      <c r="C74" s="33" t="s">
        <v>145</v>
      </c>
      <c r="D74" s="32" t="s">
        <v>18</v>
      </c>
      <c r="E74" s="35">
        <v>5.62</v>
      </c>
      <c r="F74" s="35">
        <v>6.77</v>
      </c>
      <c r="G74" s="34">
        <v>30</v>
      </c>
      <c r="H74" s="34">
        <f t="shared" si="9"/>
        <v>203.1</v>
      </c>
    </row>
    <row r="75" spans="1:8" x14ac:dyDescent="0.25">
      <c r="A75" s="74"/>
      <c r="B75" s="40"/>
      <c r="C75" s="40"/>
      <c r="D75" s="40"/>
      <c r="E75" s="41"/>
      <c r="F75" s="155" t="s">
        <v>171</v>
      </c>
      <c r="G75" s="156"/>
      <c r="H75" s="141">
        <f>SUM(H9:H74)</f>
        <v>124209.77560000001</v>
      </c>
    </row>
    <row r="78" spans="1:8" x14ac:dyDescent="0.25">
      <c r="C78" s="82"/>
    </row>
    <row r="79" spans="1:8" ht="21.75" customHeight="1" x14ac:dyDescent="0.25">
      <c r="C79" s="142" t="s">
        <v>259</v>
      </c>
      <c r="E79" s="144" t="s">
        <v>261</v>
      </c>
      <c r="F79" s="145"/>
      <c r="G79" s="145"/>
    </row>
    <row r="80" spans="1:8" ht="23.25" customHeight="1" x14ac:dyDescent="0.25">
      <c r="C80" s="143"/>
      <c r="E80" s="145"/>
      <c r="F80" s="145"/>
      <c r="G80" s="145"/>
    </row>
    <row r="81" spans="5:7" x14ac:dyDescent="0.25">
      <c r="E81" s="170" t="s">
        <v>260</v>
      </c>
      <c r="F81" s="171"/>
      <c r="G81" s="171"/>
    </row>
    <row r="82" spans="5:7" x14ac:dyDescent="0.25">
      <c r="E82" s="171"/>
      <c r="F82" s="171"/>
      <c r="G82" s="171"/>
    </row>
  </sheetData>
  <mergeCells count="17">
    <mergeCell ref="A1:H1"/>
    <mergeCell ref="A2:H2"/>
    <mergeCell ref="A3:B3"/>
    <mergeCell ref="A4:B4"/>
    <mergeCell ref="A5:B5"/>
    <mergeCell ref="G5:H5"/>
    <mergeCell ref="C4:E4"/>
    <mergeCell ref="A6:E6"/>
    <mergeCell ref="C5:E5"/>
    <mergeCell ref="C3:E3"/>
    <mergeCell ref="F4:G4"/>
    <mergeCell ref="F3:G3"/>
    <mergeCell ref="C79:C80"/>
    <mergeCell ref="E81:G82"/>
    <mergeCell ref="E79:G80"/>
    <mergeCell ref="F75:G75"/>
    <mergeCell ref="A7:H7"/>
  </mergeCells>
  <pageMargins left="0.511811024" right="0.511811024" top="0.78740157499999996" bottom="0.78740157499999996" header="0.31496062000000002" footer="0.31496062000000002"/>
  <pageSetup paperSize="9" scale="8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tabSelected="1" topLeftCell="A76" zoomScaleNormal="100" workbookViewId="0">
      <selection activeCell="G67" sqref="G67"/>
    </sheetView>
  </sheetViews>
  <sheetFormatPr defaultColWidth="8.85546875" defaultRowHeight="15" x14ac:dyDescent="0.25"/>
  <cols>
    <col min="1" max="1" width="8.85546875" style="73"/>
    <col min="2" max="2" width="15.5703125" style="11" customWidth="1"/>
    <col min="3" max="3" width="60.28515625" style="11" customWidth="1"/>
    <col min="4" max="4" width="11.28515625" style="11" customWidth="1"/>
    <col min="5" max="5" width="18.7109375" style="12" customWidth="1"/>
    <col min="6" max="6" width="13.7109375" style="138" customWidth="1"/>
    <col min="7" max="7" width="11.5703125" style="13" bestFit="1" customWidth="1"/>
    <col min="8" max="8" width="24.85546875" style="129" customWidth="1"/>
  </cols>
  <sheetData>
    <row r="1" spans="1:8" s="19" customFormat="1" ht="15" customHeight="1" x14ac:dyDescent="0.25">
      <c r="A1" s="152" t="s">
        <v>149</v>
      </c>
      <c r="B1" s="152"/>
      <c r="C1" s="152"/>
      <c r="D1" s="152"/>
      <c r="E1" s="152"/>
      <c r="F1" s="152"/>
      <c r="G1" s="152"/>
      <c r="H1" s="152"/>
    </row>
    <row r="2" spans="1:8" s="19" customFormat="1" ht="15" customHeight="1" x14ac:dyDescent="0.25">
      <c r="A2" s="152" t="s">
        <v>150</v>
      </c>
      <c r="B2" s="152"/>
      <c r="C2" s="152"/>
      <c r="D2" s="152"/>
      <c r="E2" s="152"/>
      <c r="F2" s="152"/>
      <c r="G2" s="152"/>
      <c r="H2" s="152"/>
    </row>
    <row r="3" spans="1:8" s="19" customFormat="1" ht="15" customHeight="1" x14ac:dyDescent="0.25">
      <c r="A3" s="152" t="s">
        <v>152</v>
      </c>
      <c r="B3" s="152"/>
      <c r="C3" s="153" t="s">
        <v>166</v>
      </c>
      <c r="D3" s="153"/>
      <c r="E3" s="153"/>
      <c r="F3" s="154" t="s">
        <v>159</v>
      </c>
      <c r="G3" s="154"/>
      <c r="H3" s="120" t="s">
        <v>160</v>
      </c>
    </row>
    <row r="4" spans="1:8" s="19" customFormat="1" ht="15" customHeight="1" x14ac:dyDescent="0.25">
      <c r="A4" s="152" t="s">
        <v>153</v>
      </c>
      <c r="B4" s="152"/>
      <c r="C4" s="149" t="s">
        <v>165</v>
      </c>
      <c r="D4" s="149"/>
      <c r="E4" s="149"/>
      <c r="F4" s="154" t="s">
        <v>155</v>
      </c>
      <c r="G4" s="154"/>
      <c r="H4" s="121"/>
    </row>
    <row r="5" spans="1:8" s="19" customFormat="1" ht="27" customHeight="1" x14ac:dyDescent="0.25">
      <c r="A5" s="152" t="s">
        <v>154</v>
      </c>
      <c r="B5" s="152"/>
      <c r="C5" s="149" t="s">
        <v>157</v>
      </c>
      <c r="D5" s="149"/>
      <c r="E5" s="149"/>
      <c r="F5" s="130" t="s">
        <v>151</v>
      </c>
      <c r="G5" s="150" t="s">
        <v>156</v>
      </c>
      <c r="H5" s="150"/>
    </row>
    <row r="6" spans="1:8" s="19" customFormat="1" ht="15" customHeight="1" x14ac:dyDescent="0.25">
      <c r="A6" s="172"/>
      <c r="B6" s="173"/>
      <c r="C6" s="173"/>
      <c r="D6" s="173"/>
      <c r="E6" s="174"/>
      <c r="F6" s="131" t="s">
        <v>158</v>
      </c>
      <c r="G6" s="22">
        <v>0.20530000000000001</v>
      </c>
      <c r="H6" s="121"/>
    </row>
    <row r="7" spans="1:8" s="19" customFormat="1" ht="15" customHeight="1" x14ac:dyDescent="0.25">
      <c r="A7" s="172"/>
      <c r="B7" s="173"/>
      <c r="C7" s="173"/>
      <c r="D7" s="173"/>
      <c r="E7" s="173"/>
      <c r="F7" s="173"/>
      <c r="G7" s="173"/>
      <c r="H7" s="174"/>
    </row>
    <row r="8" spans="1:8" s="23" customFormat="1" ht="12.2" customHeight="1" x14ac:dyDescent="0.25">
      <c r="A8" s="71" t="s">
        <v>218</v>
      </c>
      <c r="B8" s="24" t="s">
        <v>0</v>
      </c>
      <c r="C8" s="24" t="s">
        <v>1</v>
      </c>
      <c r="D8" s="24" t="s">
        <v>2</v>
      </c>
      <c r="E8" s="25" t="s">
        <v>3</v>
      </c>
      <c r="F8" s="132" t="s">
        <v>4</v>
      </c>
      <c r="G8" s="26" t="s">
        <v>5</v>
      </c>
      <c r="H8" s="122" t="s">
        <v>6</v>
      </c>
    </row>
    <row r="9" spans="1:8" x14ac:dyDescent="0.25">
      <c r="A9" s="72" t="s">
        <v>173</v>
      </c>
      <c r="B9" s="42"/>
      <c r="C9" s="43" t="s">
        <v>8</v>
      </c>
      <c r="D9" s="44"/>
      <c r="E9" s="45"/>
      <c r="F9" s="133"/>
      <c r="G9" s="46"/>
      <c r="H9" s="123"/>
    </row>
    <row r="10" spans="1:8" ht="72" x14ac:dyDescent="0.25">
      <c r="A10" s="74" t="s">
        <v>174</v>
      </c>
      <c r="B10" s="32" t="s">
        <v>9</v>
      </c>
      <c r="C10" s="33" t="s">
        <v>10</v>
      </c>
      <c r="D10" s="32" t="s">
        <v>7</v>
      </c>
      <c r="E10" s="35">
        <v>302.02</v>
      </c>
      <c r="F10" s="134">
        <v>364.02</v>
      </c>
      <c r="G10" s="34">
        <v>4.5</v>
      </c>
      <c r="H10" s="124">
        <f>F10*G10</f>
        <v>1638.09</v>
      </c>
    </row>
    <row r="11" spans="1:8" ht="12.2" customHeight="1" x14ac:dyDescent="0.25">
      <c r="A11" s="72" t="s">
        <v>175</v>
      </c>
      <c r="B11" s="42"/>
      <c r="C11" s="43" t="s">
        <v>12</v>
      </c>
      <c r="D11" s="44"/>
      <c r="E11" s="45"/>
      <c r="F11" s="133"/>
      <c r="G11" s="46"/>
      <c r="H11" s="123"/>
    </row>
    <row r="12" spans="1:8" ht="36.6" customHeight="1" x14ac:dyDescent="0.25">
      <c r="A12" s="74" t="s">
        <v>176</v>
      </c>
      <c r="B12" s="32" t="s">
        <v>13</v>
      </c>
      <c r="C12" s="33" t="s">
        <v>14</v>
      </c>
      <c r="D12" s="32" t="s">
        <v>15</v>
      </c>
      <c r="E12" s="35">
        <v>22</v>
      </c>
      <c r="F12" s="134">
        <v>26.52</v>
      </c>
      <c r="G12" s="34">
        <v>72</v>
      </c>
      <c r="H12" s="124">
        <f t="shared" ref="H12:H16" si="0">F12*G12</f>
        <v>1909.44</v>
      </c>
    </row>
    <row r="13" spans="1:8" ht="24.4" customHeight="1" x14ac:dyDescent="0.25">
      <c r="A13" s="74" t="s">
        <v>219</v>
      </c>
      <c r="B13" s="32" t="s">
        <v>16</v>
      </c>
      <c r="C13" s="33" t="s">
        <v>17</v>
      </c>
      <c r="D13" s="32" t="s">
        <v>18</v>
      </c>
      <c r="E13" s="35">
        <v>9.98</v>
      </c>
      <c r="F13" s="134">
        <v>12.03</v>
      </c>
      <c r="G13" s="34">
        <v>72</v>
      </c>
      <c r="H13" s="124">
        <f t="shared" si="0"/>
        <v>866.16</v>
      </c>
    </row>
    <row r="14" spans="1:8" ht="12.2" customHeight="1" x14ac:dyDescent="0.25">
      <c r="A14" s="72" t="s">
        <v>177</v>
      </c>
      <c r="B14" s="42"/>
      <c r="C14" s="43" t="s">
        <v>19</v>
      </c>
      <c r="D14" s="44"/>
      <c r="E14" s="45"/>
      <c r="F14" s="133"/>
      <c r="G14" s="46"/>
      <c r="H14" s="123"/>
    </row>
    <row r="15" spans="1:8" ht="24.4" customHeight="1" x14ac:dyDescent="0.25">
      <c r="A15" s="74" t="s">
        <v>178</v>
      </c>
      <c r="B15" s="32" t="s">
        <v>20</v>
      </c>
      <c r="C15" s="33" t="s">
        <v>21</v>
      </c>
      <c r="D15" s="32" t="s">
        <v>22</v>
      </c>
      <c r="E15" s="35">
        <v>69.650000000000006</v>
      </c>
      <c r="F15" s="134">
        <v>83.95</v>
      </c>
      <c r="G15" s="34">
        <v>10</v>
      </c>
      <c r="H15" s="124">
        <f t="shared" si="0"/>
        <v>839.5</v>
      </c>
    </row>
    <row r="16" spans="1:8" ht="24" x14ac:dyDescent="0.25">
      <c r="A16" s="74" t="s">
        <v>179</v>
      </c>
      <c r="B16" s="32" t="s">
        <v>23</v>
      </c>
      <c r="C16" s="33" t="s">
        <v>24</v>
      </c>
      <c r="D16" s="32" t="s">
        <v>22</v>
      </c>
      <c r="E16" s="35">
        <v>69.650000000000006</v>
      </c>
      <c r="F16" s="134">
        <v>83.95</v>
      </c>
      <c r="G16" s="34">
        <v>10</v>
      </c>
      <c r="H16" s="124">
        <f t="shared" si="0"/>
        <v>839.5</v>
      </c>
    </row>
    <row r="17" spans="1:8" ht="12.2" customHeight="1" x14ac:dyDescent="0.25">
      <c r="A17" s="72" t="s">
        <v>180</v>
      </c>
      <c r="B17" s="42"/>
      <c r="C17" s="43" t="s">
        <v>28</v>
      </c>
      <c r="D17" s="44"/>
      <c r="E17" s="45"/>
      <c r="F17" s="133"/>
      <c r="G17" s="46"/>
      <c r="H17" s="123"/>
    </row>
    <row r="18" spans="1:8" ht="36.6" customHeight="1" x14ac:dyDescent="0.25">
      <c r="A18" s="74" t="s">
        <v>181</v>
      </c>
      <c r="B18" s="32" t="s">
        <v>29</v>
      </c>
      <c r="C18" s="33" t="s">
        <v>30</v>
      </c>
      <c r="D18" s="32" t="s">
        <v>7</v>
      </c>
      <c r="E18" s="35">
        <v>54.01</v>
      </c>
      <c r="F18" s="134">
        <v>65.099999999999994</v>
      </c>
      <c r="G18" s="34">
        <v>36</v>
      </c>
      <c r="H18" s="124">
        <f t="shared" ref="H18" si="1">F18*G18</f>
        <v>2343.6</v>
      </c>
    </row>
    <row r="19" spans="1:8" ht="36.6" customHeight="1" x14ac:dyDescent="0.25">
      <c r="A19" s="74" t="s">
        <v>182</v>
      </c>
      <c r="B19" s="32" t="s">
        <v>26</v>
      </c>
      <c r="C19" s="33" t="s">
        <v>27</v>
      </c>
      <c r="D19" s="32" t="s">
        <v>22</v>
      </c>
      <c r="E19" s="35">
        <v>721.87</v>
      </c>
      <c r="F19" s="134">
        <v>870.07</v>
      </c>
      <c r="G19" s="34">
        <v>6</v>
      </c>
      <c r="H19" s="124">
        <f>F19*G19</f>
        <v>5220.42</v>
      </c>
    </row>
    <row r="20" spans="1:8" ht="36.6" customHeight="1" x14ac:dyDescent="0.25">
      <c r="A20" s="74" t="s">
        <v>241</v>
      </c>
      <c r="B20" s="32" t="s">
        <v>38</v>
      </c>
      <c r="C20" s="33" t="s">
        <v>39</v>
      </c>
      <c r="D20" s="32" t="s">
        <v>7</v>
      </c>
      <c r="E20" s="35">
        <v>23.97</v>
      </c>
      <c r="F20" s="134">
        <v>28.89</v>
      </c>
      <c r="G20" s="34">
        <v>21.76</v>
      </c>
      <c r="H20" s="124">
        <f>F20*G20</f>
        <v>628.64640000000009</v>
      </c>
    </row>
    <row r="21" spans="1:8" ht="12.2" customHeight="1" x14ac:dyDescent="0.25">
      <c r="A21" s="72" t="s">
        <v>183</v>
      </c>
      <c r="B21" s="42"/>
      <c r="C21" s="43" t="s">
        <v>31</v>
      </c>
      <c r="D21" s="44"/>
      <c r="E21" s="45"/>
      <c r="F21" s="133"/>
      <c r="G21" s="46"/>
      <c r="H21" s="123"/>
    </row>
    <row r="22" spans="1:8" ht="48" x14ac:dyDescent="0.25">
      <c r="A22" s="74" t="s">
        <v>184</v>
      </c>
      <c r="B22" s="32" t="s">
        <v>32</v>
      </c>
      <c r="C22" s="33" t="s">
        <v>33</v>
      </c>
      <c r="D22" s="32" t="s">
        <v>11</v>
      </c>
      <c r="E22" s="35">
        <v>340.29</v>
      </c>
      <c r="F22" s="134">
        <v>410.15</v>
      </c>
      <c r="G22" s="34">
        <v>3</v>
      </c>
      <c r="H22" s="124">
        <f t="shared" ref="H22:H23" si="2">F22*G22</f>
        <v>1230.4499999999998</v>
      </c>
    </row>
    <row r="23" spans="1:8" ht="24" x14ac:dyDescent="0.25">
      <c r="A23" s="74" t="s">
        <v>224</v>
      </c>
      <c r="B23" s="32" t="s">
        <v>35</v>
      </c>
      <c r="C23" s="33" t="s">
        <v>36</v>
      </c>
      <c r="D23" s="32" t="s">
        <v>18</v>
      </c>
      <c r="E23" s="35">
        <v>25.84</v>
      </c>
      <c r="F23" s="134">
        <v>31.14</v>
      </c>
      <c r="G23" s="34">
        <v>270</v>
      </c>
      <c r="H23" s="124">
        <f t="shared" si="2"/>
        <v>8407.7999999999993</v>
      </c>
    </row>
    <row r="24" spans="1:8" x14ac:dyDescent="0.25">
      <c r="A24" s="72" t="s">
        <v>185</v>
      </c>
      <c r="B24" s="42"/>
      <c r="C24" s="43" t="s">
        <v>40</v>
      </c>
      <c r="D24" s="44"/>
      <c r="E24" s="45"/>
      <c r="F24" s="133"/>
      <c r="G24" s="46"/>
      <c r="H24" s="123"/>
    </row>
    <row r="25" spans="1:8" ht="36" x14ac:dyDescent="0.25">
      <c r="A25" s="104" t="s">
        <v>186</v>
      </c>
      <c r="B25" s="32" t="s">
        <v>42</v>
      </c>
      <c r="C25" s="33" t="s">
        <v>43</v>
      </c>
      <c r="D25" s="32" t="s">
        <v>18</v>
      </c>
      <c r="E25" s="35">
        <v>3.3</v>
      </c>
      <c r="F25" s="134">
        <v>3.98</v>
      </c>
      <c r="G25" s="34">
        <v>2100</v>
      </c>
      <c r="H25" s="124">
        <f t="shared" ref="H25:H39" si="3">F25*G25</f>
        <v>8358</v>
      </c>
    </row>
    <row r="26" spans="1:8" ht="36" x14ac:dyDescent="0.25">
      <c r="A26" s="104" t="s">
        <v>187</v>
      </c>
      <c r="B26" s="32" t="s">
        <v>44</v>
      </c>
      <c r="C26" s="33" t="s">
        <v>45</v>
      </c>
      <c r="D26" s="32" t="s">
        <v>18</v>
      </c>
      <c r="E26" s="35">
        <v>18.600000000000001</v>
      </c>
      <c r="F26" s="134">
        <v>22.42</v>
      </c>
      <c r="G26" s="34">
        <v>110</v>
      </c>
      <c r="H26" s="124">
        <f t="shared" si="3"/>
        <v>2466.2000000000003</v>
      </c>
    </row>
    <row r="27" spans="1:8" ht="36" x14ac:dyDescent="0.25">
      <c r="A27" s="104" t="s">
        <v>270</v>
      </c>
      <c r="B27" s="32" t="s">
        <v>47</v>
      </c>
      <c r="C27" s="33" t="s">
        <v>48</v>
      </c>
      <c r="D27" s="32" t="s">
        <v>18</v>
      </c>
      <c r="E27" s="35">
        <v>4.46</v>
      </c>
      <c r="F27" s="134">
        <v>5.38</v>
      </c>
      <c r="G27" s="34">
        <v>300</v>
      </c>
      <c r="H27" s="124">
        <f t="shared" si="3"/>
        <v>1614</v>
      </c>
    </row>
    <row r="28" spans="1:8" ht="60" x14ac:dyDescent="0.25">
      <c r="A28" s="104" t="s">
        <v>271</v>
      </c>
      <c r="B28" s="32" t="s">
        <v>49</v>
      </c>
      <c r="C28" s="33" t="s">
        <v>50</v>
      </c>
      <c r="D28" s="32" t="s">
        <v>11</v>
      </c>
      <c r="E28" s="35">
        <v>1415.37</v>
      </c>
      <c r="F28" s="134">
        <v>1705.95</v>
      </c>
      <c r="G28" s="34">
        <v>3</v>
      </c>
      <c r="H28" s="124">
        <f t="shared" si="3"/>
        <v>5117.8500000000004</v>
      </c>
    </row>
    <row r="29" spans="1:8" ht="36" x14ac:dyDescent="0.25">
      <c r="A29" s="104" t="s">
        <v>272</v>
      </c>
      <c r="B29" s="32" t="s">
        <v>51</v>
      </c>
      <c r="C29" s="33" t="s">
        <v>52</v>
      </c>
      <c r="D29" s="32" t="s">
        <v>11</v>
      </c>
      <c r="E29" s="35">
        <v>84.13</v>
      </c>
      <c r="F29" s="134">
        <v>101.4</v>
      </c>
      <c r="G29" s="34">
        <v>24</v>
      </c>
      <c r="H29" s="124">
        <f t="shared" si="3"/>
        <v>2433.6000000000004</v>
      </c>
    </row>
    <row r="30" spans="1:8" ht="24" x14ac:dyDescent="0.25">
      <c r="A30" s="104" t="s">
        <v>273</v>
      </c>
      <c r="B30" s="32" t="s">
        <v>53</v>
      </c>
      <c r="C30" s="33" t="s">
        <v>54</v>
      </c>
      <c r="D30" s="32" t="s">
        <v>18</v>
      </c>
      <c r="E30" s="35">
        <v>8.4499999999999993</v>
      </c>
      <c r="F30" s="134">
        <v>10.18</v>
      </c>
      <c r="G30" s="34">
        <v>500</v>
      </c>
      <c r="H30" s="124">
        <f t="shared" si="3"/>
        <v>5090</v>
      </c>
    </row>
    <row r="31" spans="1:8" ht="36" x14ac:dyDescent="0.25">
      <c r="A31" s="104" t="s">
        <v>274</v>
      </c>
      <c r="B31" s="32" t="s">
        <v>55</v>
      </c>
      <c r="C31" s="33" t="s">
        <v>56</v>
      </c>
      <c r="D31" s="32" t="s">
        <v>18</v>
      </c>
      <c r="E31" s="35">
        <v>18.91</v>
      </c>
      <c r="F31" s="134">
        <v>22.79</v>
      </c>
      <c r="G31" s="34">
        <v>400</v>
      </c>
      <c r="H31" s="124">
        <f t="shared" si="3"/>
        <v>9116</v>
      </c>
    </row>
    <row r="32" spans="1:8" ht="24" x14ac:dyDescent="0.25">
      <c r="A32" s="104" t="s">
        <v>275</v>
      </c>
      <c r="B32" s="32" t="s">
        <v>57</v>
      </c>
      <c r="C32" s="33" t="s">
        <v>58</v>
      </c>
      <c r="D32" s="32" t="s">
        <v>18</v>
      </c>
      <c r="E32" s="35">
        <v>20.190000000000001</v>
      </c>
      <c r="F32" s="134">
        <v>24.34</v>
      </c>
      <c r="G32" s="34">
        <v>500</v>
      </c>
      <c r="H32" s="124">
        <f t="shared" si="3"/>
        <v>12170</v>
      </c>
    </row>
    <row r="33" spans="1:8" ht="24" x14ac:dyDescent="0.25">
      <c r="A33" s="104" t="s">
        <v>276</v>
      </c>
      <c r="B33" s="32" t="s">
        <v>59</v>
      </c>
      <c r="C33" s="33" t="s">
        <v>60</v>
      </c>
      <c r="D33" s="32" t="s">
        <v>18</v>
      </c>
      <c r="E33" s="35">
        <v>21.1</v>
      </c>
      <c r="F33" s="134">
        <v>25.43</v>
      </c>
      <c r="G33" s="34">
        <v>90</v>
      </c>
      <c r="H33" s="124">
        <f t="shared" si="3"/>
        <v>2288.6999999999998</v>
      </c>
    </row>
    <row r="34" spans="1:8" ht="24" x14ac:dyDescent="0.25">
      <c r="A34" s="104" t="s">
        <v>277</v>
      </c>
      <c r="B34" s="32" t="s">
        <v>61</v>
      </c>
      <c r="C34" s="33" t="s">
        <v>62</v>
      </c>
      <c r="D34" s="32" t="s">
        <v>11</v>
      </c>
      <c r="E34" s="35">
        <v>121.59</v>
      </c>
      <c r="F34" s="134">
        <v>146.55000000000001</v>
      </c>
      <c r="G34" s="34">
        <v>3</v>
      </c>
      <c r="H34" s="124">
        <f t="shared" si="3"/>
        <v>439.65000000000003</v>
      </c>
    </row>
    <row r="35" spans="1:8" ht="24" x14ac:dyDescent="0.25">
      <c r="A35" s="104" t="s">
        <v>278</v>
      </c>
      <c r="B35" s="32" t="s">
        <v>63</v>
      </c>
      <c r="C35" s="33" t="s">
        <v>64</v>
      </c>
      <c r="D35" s="32" t="s">
        <v>11</v>
      </c>
      <c r="E35" s="35">
        <v>41.1</v>
      </c>
      <c r="F35" s="134">
        <v>49.54</v>
      </c>
      <c r="G35" s="34">
        <v>24</v>
      </c>
      <c r="H35" s="124">
        <f t="shared" si="3"/>
        <v>1188.96</v>
      </c>
    </row>
    <row r="36" spans="1:8" ht="36" x14ac:dyDescent="0.25">
      <c r="A36" s="104" t="s">
        <v>279</v>
      </c>
      <c r="B36" s="32" t="s">
        <v>65</v>
      </c>
      <c r="C36" s="33" t="s">
        <v>66</v>
      </c>
      <c r="D36" s="32" t="s">
        <v>11</v>
      </c>
      <c r="E36" s="35">
        <v>1351.49</v>
      </c>
      <c r="F36" s="134">
        <v>1628.95</v>
      </c>
      <c r="G36" s="34">
        <v>3</v>
      </c>
      <c r="H36" s="124">
        <f t="shared" si="3"/>
        <v>4886.8500000000004</v>
      </c>
    </row>
    <row r="37" spans="1:8" x14ac:dyDescent="0.25">
      <c r="A37" s="104" t="s">
        <v>280</v>
      </c>
      <c r="B37" s="32" t="s">
        <v>67</v>
      </c>
      <c r="C37" s="33" t="s">
        <v>68</v>
      </c>
      <c r="D37" s="32" t="s">
        <v>11</v>
      </c>
      <c r="E37" s="35">
        <v>457.08</v>
      </c>
      <c r="F37" s="134">
        <v>550.91999999999996</v>
      </c>
      <c r="G37" s="34">
        <v>3</v>
      </c>
      <c r="H37" s="124">
        <f t="shared" si="3"/>
        <v>1652.7599999999998</v>
      </c>
    </row>
    <row r="38" spans="1:8" ht="24" x14ac:dyDescent="0.25">
      <c r="A38" s="104" t="s">
        <v>281</v>
      </c>
      <c r="B38" s="32" t="s">
        <v>69</v>
      </c>
      <c r="C38" s="33" t="s">
        <v>70</v>
      </c>
      <c r="D38" s="32" t="s">
        <v>18</v>
      </c>
      <c r="E38" s="35">
        <v>98.09</v>
      </c>
      <c r="F38" s="134">
        <v>118.23</v>
      </c>
      <c r="G38" s="34">
        <v>30</v>
      </c>
      <c r="H38" s="124">
        <f t="shared" si="3"/>
        <v>3546.9</v>
      </c>
    </row>
    <row r="39" spans="1:8" ht="24" x14ac:dyDescent="0.25">
      <c r="A39" s="104" t="s">
        <v>282</v>
      </c>
      <c r="B39" s="32" t="s">
        <v>71</v>
      </c>
      <c r="C39" s="33" t="s">
        <v>72</v>
      </c>
      <c r="D39" s="32" t="s">
        <v>18</v>
      </c>
      <c r="E39" s="35">
        <v>217.4</v>
      </c>
      <c r="F39" s="134">
        <v>262.02999999999997</v>
      </c>
      <c r="G39" s="34">
        <v>270</v>
      </c>
      <c r="H39" s="124">
        <f t="shared" si="3"/>
        <v>70748.099999999991</v>
      </c>
    </row>
    <row r="40" spans="1:8" x14ac:dyDescent="0.25">
      <c r="A40" s="72" t="s">
        <v>188</v>
      </c>
      <c r="B40" s="42"/>
      <c r="C40" s="43" t="s">
        <v>75</v>
      </c>
      <c r="D40" s="44"/>
      <c r="E40" s="45"/>
      <c r="F40" s="133"/>
      <c r="G40" s="46" t="s">
        <v>46</v>
      </c>
      <c r="H40" s="123"/>
    </row>
    <row r="41" spans="1:8" x14ac:dyDescent="0.25">
      <c r="A41" s="74" t="s">
        <v>189</v>
      </c>
      <c r="B41" s="32" t="s">
        <v>73</v>
      </c>
      <c r="C41" s="33" t="s">
        <v>74</v>
      </c>
      <c r="D41" s="32" t="s">
        <v>34</v>
      </c>
      <c r="E41" s="35">
        <v>101.6</v>
      </c>
      <c r="F41" s="134">
        <v>122.46</v>
      </c>
      <c r="G41" s="34">
        <v>6</v>
      </c>
      <c r="H41" s="124">
        <f>F41*G41</f>
        <v>734.76</v>
      </c>
    </row>
    <row r="42" spans="1:8" ht="24" x14ac:dyDescent="0.25">
      <c r="A42" s="74" t="s">
        <v>227</v>
      </c>
      <c r="B42" s="32" t="s">
        <v>76</v>
      </c>
      <c r="C42" s="33" t="s">
        <v>77</v>
      </c>
      <c r="D42" s="32" t="s">
        <v>11</v>
      </c>
      <c r="E42" s="35">
        <v>6373.19</v>
      </c>
      <c r="F42" s="134">
        <v>7681.61</v>
      </c>
      <c r="G42" s="34">
        <v>3</v>
      </c>
      <c r="H42" s="124">
        <f t="shared" ref="H42:H78" si="4">F42*G42</f>
        <v>23044.829999999998</v>
      </c>
    </row>
    <row r="43" spans="1:8" ht="24" x14ac:dyDescent="0.25">
      <c r="A43" s="74" t="s">
        <v>228</v>
      </c>
      <c r="B43" s="32" t="s">
        <v>78</v>
      </c>
      <c r="C43" s="33" t="s">
        <v>79</v>
      </c>
      <c r="D43" s="32" t="s">
        <v>11</v>
      </c>
      <c r="E43" s="35">
        <v>301.48</v>
      </c>
      <c r="F43" s="134">
        <v>363.37</v>
      </c>
      <c r="G43" s="34">
        <v>3</v>
      </c>
      <c r="H43" s="124">
        <f t="shared" si="4"/>
        <v>1090.1100000000001</v>
      </c>
    </row>
    <row r="44" spans="1:8" x14ac:dyDescent="0.25">
      <c r="A44" s="72" t="s">
        <v>283</v>
      </c>
      <c r="B44" s="42"/>
      <c r="C44" s="43" t="s">
        <v>80</v>
      </c>
      <c r="D44" s="44"/>
      <c r="E44" s="45"/>
      <c r="F44" s="133"/>
      <c r="G44" s="46"/>
      <c r="H44" s="123"/>
    </row>
    <row r="45" spans="1:8" ht="36" x14ac:dyDescent="0.25">
      <c r="A45" s="74" t="s">
        <v>192</v>
      </c>
      <c r="B45" s="32" t="s">
        <v>81</v>
      </c>
      <c r="C45" s="33" t="s">
        <v>82</v>
      </c>
      <c r="D45" s="32" t="s">
        <v>34</v>
      </c>
      <c r="E45" s="35">
        <v>442.33</v>
      </c>
      <c r="F45" s="134">
        <v>533.14</v>
      </c>
      <c r="G45" s="34">
        <v>3</v>
      </c>
      <c r="H45" s="124">
        <f t="shared" si="4"/>
        <v>1599.42</v>
      </c>
    </row>
    <row r="46" spans="1:8" ht="24.4" customHeight="1" x14ac:dyDescent="0.25">
      <c r="A46" s="74" t="s">
        <v>193</v>
      </c>
      <c r="B46" s="32" t="s">
        <v>83</v>
      </c>
      <c r="C46" s="33" t="s">
        <v>84</v>
      </c>
      <c r="D46" s="32" t="s">
        <v>34</v>
      </c>
      <c r="E46" s="35">
        <v>78.599999999999994</v>
      </c>
      <c r="F46" s="134">
        <v>94.74</v>
      </c>
      <c r="G46" s="34">
        <v>3</v>
      </c>
      <c r="H46" s="124">
        <f t="shared" si="4"/>
        <v>284.21999999999997</v>
      </c>
    </row>
    <row r="47" spans="1:8" ht="24.4" customHeight="1" x14ac:dyDescent="0.25">
      <c r="A47" s="74" t="s">
        <v>194</v>
      </c>
      <c r="B47" s="32" t="s">
        <v>85</v>
      </c>
      <c r="C47" s="33" t="s">
        <v>86</v>
      </c>
      <c r="D47" s="32" t="s">
        <v>34</v>
      </c>
      <c r="E47" s="35">
        <v>1115.6300000000001</v>
      </c>
      <c r="F47" s="134">
        <v>1344.67</v>
      </c>
      <c r="G47" s="34">
        <v>3</v>
      </c>
      <c r="H47" s="124">
        <f t="shared" si="4"/>
        <v>4034.01</v>
      </c>
    </row>
    <row r="48" spans="1:8" ht="72" x14ac:dyDescent="0.25">
      <c r="A48" s="74" t="s">
        <v>195</v>
      </c>
      <c r="B48" s="32" t="s">
        <v>87</v>
      </c>
      <c r="C48" s="33" t="s">
        <v>88</v>
      </c>
      <c r="D48" s="32" t="s">
        <v>11</v>
      </c>
      <c r="E48" s="35">
        <v>1249.33</v>
      </c>
      <c r="F48" s="134">
        <v>1505.82</v>
      </c>
      <c r="G48" s="34">
        <v>8</v>
      </c>
      <c r="H48" s="124">
        <f t="shared" si="4"/>
        <v>12046.56</v>
      </c>
    </row>
    <row r="49" spans="1:8" ht="36" x14ac:dyDescent="0.25">
      <c r="A49" s="74" t="s">
        <v>196</v>
      </c>
      <c r="B49" s="32" t="s">
        <v>89</v>
      </c>
      <c r="C49" s="33" t="s">
        <v>90</v>
      </c>
      <c r="D49" s="32" t="s">
        <v>11</v>
      </c>
      <c r="E49" s="35">
        <v>105.3</v>
      </c>
      <c r="F49" s="134">
        <v>126.92</v>
      </c>
      <c r="G49" s="34">
        <v>8</v>
      </c>
      <c r="H49" s="124">
        <f t="shared" si="4"/>
        <v>1015.36</v>
      </c>
    </row>
    <row r="50" spans="1:8" ht="12.2" customHeight="1" x14ac:dyDescent="0.25">
      <c r="A50" s="74" t="s">
        <v>197</v>
      </c>
      <c r="B50" s="32" t="s">
        <v>91</v>
      </c>
      <c r="C50" s="33" t="s">
        <v>92</v>
      </c>
      <c r="D50" s="32" t="s">
        <v>34</v>
      </c>
      <c r="E50" s="35">
        <v>35.54</v>
      </c>
      <c r="F50" s="134">
        <v>42.84</v>
      </c>
      <c r="G50" s="34">
        <v>41</v>
      </c>
      <c r="H50" s="124">
        <f t="shared" si="4"/>
        <v>1756.44</v>
      </c>
    </row>
    <row r="51" spans="1:8" ht="24.4" customHeight="1" x14ac:dyDescent="0.25">
      <c r="A51" s="74" t="s">
        <v>198</v>
      </c>
      <c r="B51" s="32" t="s">
        <v>93</v>
      </c>
      <c r="C51" s="33" t="s">
        <v>94</v>
      </c>
      <c r="D51" s="32" t="s">
        <v>11</v>
      </c>
      <c r="E51" s="35">
        <v>14.42</v>
      </c>
      <c r="F51" s="134">
        <v>17.38</v>
      </c>
      <c r="G51" s="34">
        <v>8</v>
      </c>
      <c r="H51" s="124">
        <f t="shared" si="4"/>
        <v>139.04</v>
      </c>
    </row>
    <row r="52" spans="1:8" ht="24.4" customHeight="1" x14ac:dyDescent="0.25">
      <c r="A52" s="74" t="s">
        <v>199</v>
      </c>
      <c r="B52" s="32" t="s">
        <v>95</v>
      </c>
      <c r="C52" s="33" t="s">
        <v>96</v>
      </c>
      <c r="D52" s="32" t="s">
        <v>11</v>
      </c>
      <c r="E52" s="35">
        <v>104.05</v>
      </c>
      <c r="F52" s="134">
        <v>125.41</v>
      </c>
      <c r="G52" s="34">
        <v>8</v>
      </c>
      <c r="H52" s="124">
        <f t="shared" si="4"/>
        <v>1003.28</v>
      </c>
    </row>
    <row r="53" spans="1:8" ht="24.4" customHeight="1" x14ac:dyDescent="0.25">
      <c r="A53" s="74" t="s">
        <v>200</v>
      </c>
      <c r="B53" s="32" t="s">
        <v>97</v>
      </c>
      <c r="C53" s="33" t="s">
        <v>98</v>
      </c>
      <c r="D53" s="32" t="s">
        <v>34</v>
      </c>
      <c r="E53" s="35">
        <v>238.85</v>
      </c>
      <c r="F53" s="134">
        <v>287.89</v>
      </c>
      <c r="G53" s="34">
        <v>23</v>
      </c>
      <c r="H53" s="124">
        <f t="shared" si="4"/>
        <v>6621.4699999999993</v>
      </c>
    </row>
    <row r="54" spans="1:8" ht="12.2" customHeight="1" x14ac:dyDescent="0.25">
      <c r="A54" s="74" t="s">
        <v>201</v>
      </c>
      <c r="B54" s="32" t="s">
        <v>101</v>
      </c>
      <c r="C54" s="33" t="s">
        <v>102</v>
      </c>
      <c r="D54" s="32" t="s">
        <v>34</v>
      </c>
      <c r="E54" s="35">
        <v>885.75</v>
      </c>
      <c r="F54" s="134">
        <v>1067.5899999999999</v>
      </c>
      <c r="G54" s="34">
        <v>8</v>
      </c>
      <c r="H54" s="124">
        <f t="shared" si="4"/>
        <v>8540.7199999999993</v>
      </c>
    </row>
    <row r="55" spans="1:8" ht="36.6" customHeight="1" x14ac:dyDescent="0.25">
      <c r="A55" s="74" t="s">
        <v>203</v>
      </c>
      <c r="B55" s="32" t="s">
        <v>103</v>
      </c>
      <c r="C55" s="33" t="s">
        <v>104</v>
      </c>
      <c r="D55" s="32" t="s">
        <v>11</v>
      </c>
      <c r="E55" s="35">
        <v>427.1</v>
      </c>
      <c r="F55" s="134">
        <v>514.78</v>
      </c>
      <c r="G55" s="34">
        <v>8</v>
      </c>
      <c r="H55" s="124">
        <f t="shared" si="4"/>
        <v>4118.24</v>
      </c>
    </row>
    <row r="56" spans="1:8" ht="36.6" customHeight="1" x14ac:dyDescent="0.25">
      <c r="A56" s="74" t="s">
        <v>204</v>
      </c>
      <c r="B56" s="32" t="s">
        <v>105</v>
      </c>
      <c r="C56" s="33" t="s">
        <v>106</v>
      </c>
      <c r="D56" s="32" t="s">
        <v>11</v>
      </c>
      <c r="E56" s="35">
        <v>237</v>
      </c>
      <c r="F56" s="134">
        <v>285.66000000000003</v>
      </c>
      <c r="G56" s="34">
        <v>1</v>
      </c>
      <c r="H56" s="124">
        <f t="shared" si="4"/>
        <v>285.66000000000003</v>
      </c>
    </row>
    <row r="57" spans="1:8" ht="36.6" customHeight="1" x14ac:dyDescent="0.25">
      <c r="A57" s="74" t="s">
        <v>205</v>
      </c>
      <c r="B57" s="32" t="s">
        <v>107</v>
      </c>
      <c r="C57" s="33" t="s">
        <v>108</v>
      </c>
      <c r="D57" s="32" t="s">
        <v>11</v>
      </c>
      <c r="E57" s="35">
        <v>951.5</v>
      </c>
      <c r="F57" s="134">
        <v>1146.8399999999999</v>
      </c>
      <c r="G57" s="34">
        <v>8</v>
      </c>
      <c r="H57" s="124">
        <f t="shared" si="4"/>
        <v>9174.7199999999993</v>
      </c>
    </row>
    <row r="58" spans="1:8" ht="24.4" customHeight="1" x14ac:dyDescent="0.25">
      <c r="A58" s="74" t="s">
        <v>206</v>
      </c>
      <c r="B58" s="32" t="s">
        <v>109</v>
      </c>
      <c r="C58" s="33" t="s">
        <v>110</v>
      </c>
      <c r="D58" s="32" t="s">
        <v>11</v>
      </c>
      <c r="E58" s="35">
        <v>26.44</v>
      </c>
      <c r="F58" s="134">
        <v>31.87</v>
      </c>
      <c r="G58" s="34">
        <v>90</v>
      </c>
      <c r="H58" s="124">
        <f t="shared" si="4"/>
        <v>2868.3</v>
      </c>
    </row>
    <row r="59" spans="1:8" ht="36.6" customHeight="1" x14ac:dyDescent="0.25">
      <c r="A59" s="74" t="s">
        <v>207</v>
      </c>
      <c r="B59" s="32" t="s">
        <v>111</v>
      </c>
      <c r="C59" s="33" t="s">
        <v>112</v>
      </c>
      <c r="D59" s="32" t="s">
        <v>11</v>
      </c>
      <c r="E59" s="35">
        <v>123.79</v>
      </c>
      <c r="F59" s="134">
        <v>149.19999999999999</v>
      </c>
      <c r="G59" s="34">
        <v>8</v>
      </c>
      <c r="H59" s="124">
        <f t="shared" si="4"/>
        <v>1193.5999999999999</v>
      </c>
    </row>
    <row r="60" spans="1:8" ht="36" x14ac:dyDescent="0.25">
      <c r="A60" s="74" t="s">
        <v>284</v>
      </c>
      <c r="B60" s="32" t="s">
        <v>113</v>
      </c>
      <c r="C60" s="33" t="s">
        <v>114</v>
      </c>
      <c r="D60" s="32" t="s">
        <v>11</v>
      </c>
      <c r="E60" s="35">
        <v>1024.33</v>
      </c>
      <c r="F60" s="134">
        <v>1234.6199999999999</v>
      </c>
      <c r="G60" s="34">
        <v>3</v>
      </c>
      <c r="H60" s="124">
        <f t="shared" si="4"/>
        <v>3703.8599999999997</v>
      </c>
    </row>
    <row r="61" spans="1:8" ht="36" x14ac:dyDescent="0.25">
      <c r="A61" s="74" t="s">
        <v>286</v>
      </c>
      <c r="B61" s="32" t="s">
        <v>115</v>
      </c>
      <c r="C61" s="33" t="s">
        <v>116</v>
      </c>
      <c r="D61" s="32" t="s">
        <v>11</v>
      </c>
      <c r="E61" s="35">
        <v>225.03</v>
      </c>
      <c r="F61" s="134">
        <v>271.23</v>
      </c>
      <c r="G61" s="34">
        <v>8</v>
      </c>
      <c r="H61" s="124">
        <f t="shared" si="4"/>
        <v>2169.84</v>
      </c>
    </row>
    <row r="62" spans="1:8" ht="36" x14ac:dyDescent="0.25">
      <c r="A62" s="74" t="s">
        <v>287</v>
      </c>
      <c r="B62" s="32" t="s">
        <v>117</v>
      </c>
      <c r="C62" s="33" t="s">
        <v>118</v>
      </c>
      <c r="D62" s="32" t="s">
        <v>11</v>
      </c>
      <c r="E62" s="35">
        <v>76.61</v>
      </c>
      <c r="F62" s="134">
        <v>92.34</v>
      </c>
      <c r="G62" s="34">
        <v>9</v>
      </c>
      <c r="H62" s="124">
        <f t="shared" si="4"/>
        <v>831.06000000000006</v>
      </c>
    </row>
    <row r="63" spans="1:8" ht="24" x14ac:dyDescent="0.25">
      <c r="A63" s="74" t="s">
        <v>288</v>
      </c>
      <c r="B63" s="32" t="s">
        <v>119</v>
      </c>
      <c r="C63" s="33" t="s">
        <v>120</v>
      </c>
      <c r="D63" s="32" t="s">
        <v>11</v>
      </c>
      <c r="E63" s="35">
        <v>10.18</v>
      </c>
      <c r="F63" s="134">
        <v>12.27</v>
      </c>
      <c r="G63" s="34">
        <v>15</v>
      </c>
      <c r="H63" s="124">
        <f t="shared" si="4"/>
        <v>184.04999999999998</v>
      </c>
    </row>
    <row r="64" spans="1:8" ht="24" x14ac:dyDescent="0.25">
      <c r="A64" s="74" t="s">
        <v>208</v>
      </c>
      <c r="B64" s="32" t="s">
        <v>121</v>
      </c>
      <c r="C64" s="33" t="s">
        <v>122</v>
      </c>
      <c r="D64" s="32" t="s">
        <v>11</v>
      </c>
      <c r="E64" s="35">
        <v>17.13</v>
      </c>
      <c r="F64" s="134">
        <v>20.65</v>
      </c>
      <c r="G64" s="34">
        <v>34</v>
      </c>
      <c r="H64" s="124">
        <f t="shared" si="4"/>
        <v>702.09999999999991</v>
      </c>
    </row>
    <row r="65" spans="1:8" ht="24" x14ac:dyDescent="0.25">
      <c r="A65" s="74" t="s">
        <v>209</v>
      </c>
      <c r="B65" s="32" t="s">
        <v>123</v>
      </c>
      <c r="C65" s="33" t="s">
        <v>124</v>
      </c>
      <c r="D65" s="32" t="s">
        <v>11</v>
      </c>
      <c r="E65" s="35">
        <v>17.13</v>
      </c>
      <c r="F65" s="134">
        <v>20.65</v>
      </c>
      <c r="G65" s="34">
        <v>40</v>
      </c>
      <c r="H65" s="124">
        <f t="shared" si="4"/>
        <v>826</v>
      </c>
    </row>
    <row r="66" spans="1:8" ht="24" x14ac:dyDescent="0.25">
      <c r="A66" s="74" t="s">
        <v>210</v>
      </c>
      <c r="B66" s="32" t="s">
        <v>131</v>
      </c>
      <c r="C66" s="33" t="s">
        <v>132</v>
      </c>
      <c r="D66" s="32" t="s">
        <v>11</v>
      </c>
      <c r="E66" s="35">
        <v>20.71</v>
      </c>
      <c r="F66" s="134">
        <v>24.96</v>
      </c>
      <c r="G66" s="34">
        <v>11</v>
      </c>
      <c r="H66" s="124">
        <f t="shared" si="4"/>
        <v>274.56</v>
      </c>
    </row>
    <row r="67" spans="1:8" ht="24" x14ac:dyDescent="0.25">
      <c r="A67" s="74" t="s">
        <v>211</v>
      </c>
      <c r="B67" s="32" t="s">
        <v>133</v>
      </c>
      <c r="C67" s="33" t="s">
        <v>134</v>
      </c>
      <c r="D67" s="32" t="s">
        <v>11</v>
      </c>
      <c r="E67" s="35">
        <v>20.71</v>
      </c>
      <c r="F67" s="134">
        <v>24.96</v>
      </c>
      <c r="G67" s="34">
        <v>36</v>
      </c>
      <c r="H67" s="124">
        <f t="shared" si="4"/>
        <v>898.56000000000006</v>
      </c>
    </row>
    <row r="68" spans="1:8" ht="24" x14ac:dyDescent="0.25">
      <c r="A68" s="74" t="s">
        <v>212</v>
      </c>
      <c r="B68" s="32" t="s">
        <v>135</v>
      </c>
      <c r="C68" s="33" t="s">
        <v>136</v>
      </c>
      <c r="D68" s="32" t="s">
        <v>11</v>
      </c>
      <c r="E68" s="35">
        <v>20.71</v>
      </c>
      <c r="F68" s="134">
        <v>24.96</v>
      </c>
      <c r="G68" s="34">
        <v>75</v>
      </c>
      <c r="H68" s="124">
        <f t="shared" si="4"/>
        <v>1872</v>
      </c>
    </row>
    <row r="69" spans="1:8" x14ac:dyDescent="0.25">
      <c r="A69" s="72" t="s">
        <v>213</v>
      </c>
      <c r="B69" s="42"/>
      <c r="C69" s="43" t="s">
        <v>137</v>
      </c>
      <c r="D69" s="44"/>
      <c r="E69" s="45"/>
      <c r="F69" s="133"/>
      <c r="G69" s="46"/>
      <c r="H69" s="123"/>
    </row>
    <row r="70" spans="1:8" ht="48" x14ac:dyDescent="0.25">
      <c r="A70" s="74" t="s">
        <v>214</v>
      </c>
      <c r="B70" s="32" t="s">
        <v>138</v>
      </c>
      <c r="C70" s="33" t="s">
        <v>139</v>
      </c>
      <c r="D70" s="32" t="s">
        <v>18</v>
      </c>
      <c r="E70" s="35">
        <v>2.68</v>
      </c>
      <c r="F70" s="134">
        <v>3.23</v>
      </c>
      <c r="G70" s="34">
        <v>110</v>
      </c>
      <c r="H70" s="124">
        <f t="shared" si="4"/>
        <v>355.3</v>
      </c>
    </row>
    <row r="71" spans="1:8" ht="48" x14ac:dyDescent="0.25">
      <c r="A71" s="74" t="s">
        <v>215</v>
      </c>
      <c r="B71" s="32" t="s">
        <v>140</v>
      </c>
      <c r="C71" s="33" t="s">
        <v>141</v>
      </c>
      <c r="D71" s="32" t="s">
        <v>18</v>
      </c>
      <c r="E71" s="35">
        <v>5.73</v>
      </c>
      <c r="F71" s="134">
        <v>6.91</v>
      </c>
      <c r="G71" s="34">
        <v>90</v>
      </c>
      <c r="H71" s="124">
        <f t="shared" si="4"/>
        <v>621.9</v>
      </c>
    </row>
    <row r="72" spans="1:8" ht="36.6" customHeight="1" x14ac:dyDescent="0.25">
      <c r="A72" s="74" t="s">
        <v>216</v>
      </c>
      <c r="B72" s="32" t="s">
        <v>142</v>
      </c>
      <c r="C72" s="33" t="s">
        <v>143</v>
      </c>
      <c r="D72" s="32" t="s">
        <v>18</v>
      </c>
      <c r="E72" s="35">
        <v>3.61</v>
      </c>
      <c r="F72" s="134">
        <v>4.3499999999999996</v>
      </c>
      <c r="G72" s="34">
        <v>110</v>
      </c>
      <c r="H72" s="124">
        <f t="shared" si="4"/>
        <v>478.49999999999994</v>
      </c>
    </row>
    <row r="73" spans="1:8" ht="36" x14ac:dyDescent="0.25">
      <c r="A73" s="74" t="s">
        <v>217</v>
      </c>
      <c r="B73" s="32" t="s">
        <v>144</v>
      </c>
      <c r="C73" s="33" t="s">
        <v>145</v>
      </c>
      <c r="D73" s="32" t="s">
        <v>18</v>
      </c>
      <c r="E73" s="35">
        <v>5.62</v>
      </c>
      <c r="F73" s="134">
        <v>6.77</v>
      </c>
      <c r="G73" s="34">
        <v>90</v>
      </c>
      <c r="H73" s="124">
        <f t="shared" si="4"/>
        <v>609.29999999999995</v>
      </c>
    </row>
    <row r="74" spans="1:8" ht="24" x14ac:dyDescent="0.25">
      <c r="A74" s="76" t="s">
        <v>186</v>
      </c>
      <c r="B74" s="77" t="s">
        <v>245</v>
      </c>
      <c r="C74" s="78" t="s">
        <v>244</v>
      </c>
      <c r="D74" s="77" t="s">
        <v>11</v>
      </c>
      <c r="E74" s="79">
        <v>27429.34</v>
      </c>
      <c r="F74" s="135">
        <v>33060.58</v>
      </c>
      <c r="G74" s="81">
        <v>3</v>
      </c>
      <c r="H74" s="125">
        <f t="shared" si="4"/>
        <v>99181.74</v>
      </c>
    </row>
    <row r="75" spans="1:8" x14ac:dyDescent="0.25">
      <c r="A75" s="68" t="s">
        <v>232</v>
      </c>
      <c r="B75" s="32" t="s">
        <v>99</v>
      </c>
      <c r="C75" s="33" t="s">
        <v>100</v>
      </c>
      <c r="D75" s="32" t="s">
        <v>34</v>
      </c>
      <c r="E75" s="35">
        <v>224.83</v>
      </c>
      <c r="F75" s="134">
        <v>270.99</v>
      </c>
      <c r="G75" s="34">
        <v>18</v>
      </c>
      <c r="H75" s="124">
        <f t="shared" si="4"/>
        <v>4877.82</v>
      </c>
    </row>
    <row r="76" spans="1:8" ht="24" x14ac:dyDescent="0.25">
      <c r="A76" s="68" t="s">
        <v>309</v>
      </c>
      <c r="B76" s="36" t="s">
        <v>125</v>
      </c>
      <c r="C76" s="37" t="s">
        <v>126</v>
      </c>
      <c r="D76" s="36" t="s">
        <v>11</v>
      </c>
      <c r="E76" s="38">
        <v>100.89</v>
      </c>
      <c r="F76" s="136">
        <v>121.6</v>
      </c>
      <c r="G76" s="39">
        <v>4</v>
      </c>
      <c r="H76" s="126">
        <f t="shared" si="4"/>
        <v>486.4</v>
      </c>
    </row>
    <row r="77" spans="1:8" ht="24" x14ac:dyDescent="0.25">
      <c r="A77" s="51" t="s">
        <v>240</v>
      </c>
      <c r="B77" s="32" t="s">
        <v>127</v>
      </c>
      <c r="C77" s="33" t="s">
        <v>128</v>
      </c>
      <c r="D77" s="32" t="s">
        <v>11</v>
      </c>
      <c r="E77" s="35">
        <v>36.5</v>
      </c>
      <c r="F77" s="134">
        <v>43.99</v>
      </c>
      <c r="G77" s="34">
        <v>1</v>
      </c>
      <c r="H77" s="124">
        <f t="shared" si="4"/>
        <v>43.99</v>
      </c>
    </row>
    <row r="78" spans="1:8" ht="21.75" customHeight="1" x14ac:dyDescent="0.25">
      <c r="A78" s="51" t="s">
        <v>319</v>
      </c>
      <c r="B78" s="6" t="s">
        <v>129</v>
      </c>
      <c r="C78" s="7" t="s">
        <v>130</v>
      </c>
      <c r="D78" s="6" t="s">
        <v>11</v>
      </c>
      <c r="E78" s="9">
        <v>20.71</v>
      </c>
      <c r="F78" s="137">
        <v>24.96</v>
      </c>
      <c r="G78" s="8">
        <v>9</v>
      </c>
      <c r="H78" s="127">
        <f t="shared" si="4"/>
        <v>224.64000000000001</v>
      </c>
    </row>
    <row r="79" spans="1:8" x14ac:dyDescent="0.25">
      <c r="A79" s="74"/>
      <c r="B79" s="40"/>
      <c r="C79" s="40"/>
      <c r="D79" s="40"/>
      <c r="E79" s="41"/>
      <c r="F79" s="155" t="s">
        <v>171</v>
      </c>
      <c r="G79" s="156"/>
      <c r="H79" s="128">
        <f>SUM(H9:H78)</f>
        <v>352933.53639999992</v>
      </c>
    </row>
    <row r="83" spans="3:7" x14ac:dyDescent="0.25">
      <c r="C83" s="142" t="s">
        <v>259</v>
      </c>
      <c r="E83" s="144" t="s">
        <v>261</v>
      </c>
      <c r="F83" s="145"/>
      <c r="G83" s="145"/>
    </row>
    <row r="84" spans="3:7" x14ac:dyDescent="0.25">
      <c r="C84" s="143"/>
      <c r="E84" s="145"/>
      <c r="F84" s="145"/>
      <c r="G84" s="145"/>
    </row>
    <row r="85" spans="3:7" x14ac:dyDescent="0.25">
      <c r="E85" s="170" t="s">
        <v>260</v>
      </c>
      <c r="F85" s="171"/>
      <c r="G85" s="171"/>
    </row>
    <row r="86" spans="3:7" x14ac:dyDescent="0.25">
      <c r="E86" s="171"/>
      <c r="F86" s="171"/>
      <c r="G86" s="171"/>
    </row>
  </sheetData>
  <mergeCells count="17">
    <mergeCell ref="A4:B4"/>
    <mergeCell ref="C4:E4"/>
    <mergeCell ref="F4:G4"/>
    <mergeCell ref="A1:H1"/>
    <mergeCell ref="A2:H2"/>
    <mergeCell ref="A3:B3"/>
    <mergeCell ref="C3:E3"/>
    <mergeCell ref="F3:G3"/>
    <mergeCell ref="C83:C84"/>
    <mergeCell ref="E83:G84"/>
    <mergeCell ref="E85:G86"/>
    <mergeCell ref="A5:B5"/>
    <mergeCell ref="C5:E5"/>
    <mergeCell ref="G5:H5"/>
    <mergeCell ref="A6:E6"/>
    <mergeCell ref="A7:H7"/>
    <mergeCell ref="F79:G79"/>
  </mergeCells>
  <pageMargins left="0.511811024" right="0.511811024" top="0.78740157499999996" bottom="0.78740157499999996" header="0.31496062000000002" footer="0.31496062000000002"/>
  <pageSetup paperSize="9" scale="5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4" workbookViewId="0">
      <selection activeCell="D16" sqref="D16:E16"/>
    </sheetView>
  </sheetViews>
  <sheetFormatPr defaultRowHeight="15" x14ac:dyDescent="0.25"/>
  <cols>
    <col min="2" max="2" width="40.28515625" customWidth="1"/>
    <col min="3" max="3" width="15.140625" customWidth="1"/>
    <col min="4" max="4" width="12" bestFit="1" customWidth="1"/>
    <col min="6" max="7" width="12.85546875" bestFit="1" customWidth="1"/>
  </cols>
  <sheetData>
    <row r="1" spans="1:7" ht="84.75" customHeight="1" x14ac:dyDescent="0.25"/>
    <row r="2" spans="1:7" x14ac:dyDescent="0.25">
      <c r="A2" s="193" t="s">
        <v>149</v>
      </c>
      <c r="B2" s="194"/>
      <c r="C2" s="194"/>
      <c r="D2" s="194"/>
      <c r="E2" s="194"/>
      <c r="F2" s="194"/>
      <c r="G2" s="194"/>
    </row>
    <row r="3" spans="1:7" x14ac:dyDescent="0.25">
      <c r="A3" s="193" t="s">
        <v>262</v>
      </c>
      <c r="B3" s="194"/>
      <c r="C3" s="195"/>
      <c r="D3" s="195"/>
      <c r="E3" s="195"/>
      <c r="F3" s="194"/>
      <c r="G3" s="194"/>
    </row>
    <row r="4" spans="1:7" ht="25.5" x14ac:dyDescent="0.25">
      <c r="A4" s="196" t="s">
        <v>246</v>
      </c>
      <c r="B4" s="197"/>
      <c r="C4" s="21" t="s">
        <v>153</v>
      </c>
      <c r="D4" s="200" t="s">
        <v>254</v>
      </c>
      <c r="E4" s="200"/>
      <c r="F4" s="100" t="s">
        <v>255</v>
      </c>
      <c r="G4" s="103">
        <v>45687</v>
      </c>
    </row>
    <row r="5" spans="1:7" ht="27" customHeight="1" x14ac:dyDescent="0.25">
      <c r="A5" s="198" t="s">
        <v>253</v>
      </c>
      <c r="B5" s="199"/>
      <c r="C5" s="21" t="s">
        <v>247</v>
      </c>
      <c r="D5" s="201">
        <f>SUM(D8,D10,D12,D14,D16)</f>
        <v>352933.52</v>
      </c>
      <c r="E5" s="201"/>
      <c r="F5" s="101" t="s">
        <v>256</v>
      </c>
      <c r="G5" s="102" t="s">
        <v>257</v>
      </c>
    </row>
    <row r="6" spans="1:7" ht="26.25" thickBot="1" x14ac:dyDescent="0.3">
      <c r="A6" s="83" t="s">
        <v>218</v>
      </c>
      <c r="B6" s="84" t="s">
        <v>263</v>
      </c>
      <c r="C6" s="85" t="s">
        <v>264</v>
      </c>
      <c r="D6" s="179" t="s">
        <v>265</v>
      </c>
      <c r="E6" s="180"/>
      <c r="F6" s="86" t="s">
        <v>266</v>
      </c>
      <c r="G6" s="87" t="s">
        <v>267</v>
      </c>
    </row>
    <row r="7" spans="1:7" x14ac:dyDescent="0.25">
      <c r="A7" s="181">
        <v>1</v>
      </c>
      <c r="B7" s="183" t="s">
        <v>249</v>
      </c>
      <c r="C7" s="88" t="s">
        <v>268</v>
      </c>
      <c r="D7" s="185">
        <v>0.2</v>
      </c>
      <c r="E7" s="186"/>
      <c r="F7" s="89">
        <v>1</v>
      </c>
      <c r="G7" s="90"/>
    </row>
    <row r="8" spans="1:7" ht="15.75" thickBot="1" x14ac:dyDescent="0.3">
      <c r="A8" s="192"/>
      <c r="B8" s="190"/>
      <c r="C8" s="88" t="s">
        <v>269</v>
      </c>
      <c r="D8" s="187">
        <v>4508.76</v>
      </c>
      <c r="E8" s="188"/>
      <c r="F8" s="91">
        <f>D8</f>
        <v>4508.76</v>
      </c>
      <c r="G8" s="92"/>
    </row>
    <row r="9" spans="1:7" x14ac:dyDescent="0.25">
      <c r="A9" s="181">
        <v>3</v>
      </c>
      <c r="B9" s="183" t="s">
        <v>250</v>
      </c>
      <c r="C9" s="88" t="s">
        <v>268</v>
      </c>
      <c r="D9" s="185">
        <v>0.2</v>
      </c>
      <c r="E9" s="186"/>
      <c r="F9" s="89">
        <v>1</v>
      </c>
      <c r="G9" s="93"/>
    </row>
    <row r="10" spans="1:7" ht="15.75" thickBot="1" x14ac:dyDescent="0.3">
      <c r="A10" s="192"/>
      <c r="B10" s="190"/>
      <c r="C10" s="88" t="s">
        <v>269</v>
      </c>
      <c r="D10" s="187">
        <v>4399.47</v>
      </c>
      <c r="E10" s="188"/>
      <c r="F10" s="91">
        <f>D10</f>
        <v>4399.47</v>
      </c>
      <c r="G10" s="94"/>
    </row>
    <row r="11" spans="1:7" x14ac:dyDescent="0.25">
      <c r="A11" s="181">
        <v>4</v>
      </c>
      <c r="B11" s="183" t="s">
        <v>251</v>
      </c>
      <c r="C11" s="88" t="s">
        <v>268</v>
      </c>
      <c r="D11" s="185">
        <v>0.2</v>
      </c>
      <c r="E11" s="186"/>
      <c r="F11" s="89">
        <v>0.75</v>
      </c>
      <c r="G11" s="89">
        <v>0.25</v>
      </c>
    </row>
    <row r="12" spans="1:7" ht="15.75" thickBot="1" x14ac:dyDescent="0.3">
      <c r="A12" s="182"/>
      <c r="B12" s="184"/>
      <c r="C12" s="88" t="s">
        <v>269</v>
      </c>
      <c r="D12" s="187">
        <v>109493.75999999999</v>
      </c>
      <c r="E12" s="188"/>
      <c r="F12" s="91">
        <f>(D12/4*3)</f>
        <v>82120.319999999992</v>
      </c>
      <c r="G12" s="91">
        <f>(D12/4)</f>
        <v>27373.439999999999</v>
      </c>
    </row>
    <row r="13" spans="1:7" x14ac:dyDescent="0.25">
      <c r="A13" s="181">
        <v>5</v>
      </c>
      <c r="B13" s="189" t="s">
        <v>252</v>
      </c>
      <c r="C13" s="88" t="s">
        <v>268</v>
      </c>
      <c r="D13" s="185">
        <v>0.2</v>
      </c>
      <c r="E13" s="186"/>
      <c r="F13" s="89">
        <v>0.75</v>
      </c>
      <c r="G13" s="89">
        <v>0.25</v>
      </c>
    </row>
    <row r="14" spans="1:7" ht="15.75" thickBot="1" x14ac:dyDescent="0.3">
      <c r="A14" s="182"/>
      <c r="B14" s="190"/>
      <c r="C14" s="88" t="s">
        <v>269</v>
      </c>
      <c r="D14" s="187">
        <v>124209.78</v>
      </c>
      <c r="E14" s="191"/>
      <c r="F14" s="91">
        <f>(D14/4*3)</f>
        <v>93157.334999999992</v>
      </c>
      <c r="G14" s="91">
        <f>(D14/4)</f>
        <v>31052.445</v>
      </c>
    </row>
    <row r="15" spans="1:7" x14ac:dyDescent="0.25">
      <c r="A15" s="181">
        <v>6</v>
      </c>
      <c r="B15" s="189" t="s">
        <v>248</v>
      </c>
      <c r="C15" s="88" t="s">
        <v>268</v>
      </c>
      <c r="D15" s="185">
        <v>0.2</v>
      </c>
      <c r="E15" s="186"/>
      <c r="F15" s="89">
        <v>0.75</v>
      </c>
      <c r="G15" s="89">
        <v>0.25</v>
      </c>
    </row>
    <row r="16" spans="1:7" ht="15.75" thickBot="1" x14ac:dyDescent="0.3">
      <c r="A16" s="182"/>
      <c r="B16" s="190"/>
      <c r="C16" s="88" t="s">
        <v>269</v>
      </c>
      <c r="D16" s="187">
        <v>110321.75</v>
      </c>
      <c r="E16" s="191"/>
      <c r="F16" s="91">
        <f>(D16/4*3)</f>
        <v>82741.3125</v>
      </c>
      <c r="G16" s="91">
        <f>(D16/4)</f>
        <v>27580.4375</v>
      </c>
    </row>
    <row r="17" spans="1:7" ht="15" customHeight="1" x14ac:dyDescent="0.25">
      <c r="A17" s="95"/>
      <c r="B17" s="96"/>
      <c r="C17" s="97"/>
      <c r="D17" s="177">
        <f>(D7++D9+D11+D13+D15)</f>
        <v>1</v>
      </c>
      <c r="E17" s="178"/>
      <c r="F17" s="178"/>
      <c r="G17" s="98"/>
    </row>
    <row r="18" spans="1:7" x14ac:dyDescent="0.25">
      <c r="A18" s="99"/>
      <c r="B18" s="99"/>
      <c r="C18" s="99"/>
      <c r="D18" s="99"/>
      <c r="E18" s="99"/>
      <c r="F18" s="99"/>
      <c r="G18" s="99"/>
    </row>
    <row r="20" spans="1:7" x14ac:dyDescent="0.25">
      <c r="B20" s="82"/>
    </row>
    <row r="21" spans="1:7" ht="30" customHeight="1" x14ac:dyDescent="0.25">
      <c r="B21" s="175" t="s">
        <v>259</v>
      </c>
      <c r="D21" s="170" t="s">
        <v>258</v>
      </c>
      <c r="E21" s="171"/>
      <c r="F21" s="171"/>
    </row>
    <row r="22" spans="1:7" x14ac:dyDescent="0.25">
      <c r="B22" s="176"/>
      <c r="D22" s="171"/>
      <c r="E22" s="171"/>
      <c r="F22" s="171"/>
    </row>
    <row r="23" spans="1:7" x14ac:dyDescent="0.25">
      <c r="B23" s="82"/>
    </row>
    <row r="24" spans="1:7" x14ac:dyDescent="0.25">
      <c r="B24" s="82"/>
    </row>
    <row r="25" spans="1:7" x14ac:dyDescent="0.25">
      <c r="B25" s="82"/>
    </row>
  </sheetData>
  <mergeCells count="30">
    <mergeCell ref="A9:A10"/>
    <mergeCell ref="B9:B10"/>
    <mergeCell ref="D9:E9"/>
    <mergeCell ref="D10:E10"/>
    <mergeCell ref="A2:G2"/>
    <mergeCell ref="A3:G3"/>
    <mergeCell ref="A4:B4"/>
    <mergeCell ref="A5:B5"/>
    <mergeCell ref="A7:A8"/>
    <mergeCell ref="B7:B8"/>
    <mergeCell ref="D7:E7"/>
    <mergeCell ref="D8:E8"/>
    <mergeCell ref="D4:E4"/>
    <mergeCell ref="D5:E5"/>
    <mergeCell ref="D21:F22"/>
    <mergeCell ref="B21:B22"/>
    <mergeCell ref="D17:F17"/>
    <mergeCell ref="D6:E6"/>
    <mergeCell ref="A11:A12"/>
    <mergeCell ref="B11:B12"/>
    <mergeCell ref="D11:E11"/>
    <mergeCell ref="D12:E12"/>
    <mergeCell ref="A15:A16"/>
    <mergeCell ref="B15:B16"/>
    <mergeCell ref="D15:E15"/>
    <mergeCell ref="A13:A14"/>
    <mergeCell ref="B13:B14"/>
    <mergeCell ref="D13:E13"/>
    <mergeCell ref="D14:E14"/>
    <mergeCell ref="D16:E16"/>
  </mergeCells>
  <pageMargins left="0.511811024" right="0.511811024" top="0.78740157499999996" bottom="0.78740157499999996" header="0.31496062000000002" footer="0.31496062000000002"/>
  <pageSetup paperSize="9" orientation="landscape" verticalDpi="0"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NPI5qbqsihF1UMkgaogNTNUA4CvUWN+Qn38nMoYLX9Y=</DigestValue>
    </Reference>
    <Reference Type="http://www.w3.org/2000/09/xmldsig#Object" URI="#idOfficeObject">
      <DigestMethod Algorithm="http://www.w3.org/2001/04/xmlenc#sha256"/>
      <DigestValue>x835i3Ki+WQkt+8PSQ4zisVMjl3SbzOv9TOGHQFz7fA=</DigestValue>
    </Reference>
    <Reference Type="http://uri.etsi.org/01903#SignedProperties" URI="#idSignedProperties">
      <Transforms>
        <Transform Algorithm="http://www.w3.org/TR/2001/REC-xml-c14n-20010315"/>
      </Transforms>
      <DigestMethod Algorithm="http://www.w3.org/2001/04/xmlenc#sha256"/>
      <DigestValue>pX9nK+eACFYL/3VUj7NP6BwKdzp9XI2SfP2RO6TvyFI=</DigestValue>
    </Reference>
  </SignedInfo>
  <SignatureValue>z3c5ZXdSSuxVIN+ZjyvkXabKleWnQ1HHWeMH1J95AMjnDkCi/oMxPDmShOOxnpqs8RSwqpFQ5wTp
tLle5iCVwGUcYnSxoCZJNvlpbbx7cJOyH2onGMa6rcVwWLi8RqqV6/bKBfISFVlq/H+HGp+jW4Lo
EO9UloMXUUpvN8z02bZXeuzM8jY41UeoyAc3uqJd8vtGX2iIyZ67f1pw3vNWLgJPXsSIeFUx73mz
4jx1S10t3rm96OCqErwDFEhzmHLpKCmvYERFo06reCqi6+GEttlFpQ9Yx8SzM6JwRh0CNjhf7fPt
h4VCGFGgbL0Sm3ig0j7bgg+6irqXXytTIfYCvQ==</SignatureValue>
  <KeyInfo>
    <X509Data>
      <X509Certificate>MIIH2zCCBcOgAwIBAgIILzqjeaNFJXwwDQYJKoZIhvcNAQELBQAwdTELMAkGA1UEBhMCQlIxEzARBgNVBAoTCklDUC1CcmFzaWwxNjA0BgNVBAsTLVNlY3JldGFyaWEgZGEgUmVjZWl0YSBGZWRlcmFsIGRvIEJyYXNpbCAtIFJGQjEZMBcGA1UEAxMQQUMgT05MSU5FIFJGQiB2NTAeFw0yNDA5MjUxNDA5MjNaFw0yNTA5MjUxNDA5MjNaMIIBBjELMAkGA1UEBhMCQlIxEzARBgNVBAoTCklDUC1CcmFzaWwxNjA0BgNVBAsTLVNlY3JldGFyaWEgZGEgUmVjZWl0YSBGZWRlcmFsIGRvIEJyYXNpbCAtIFJGQjEVMBMGA1UECxMMUkZCIGUtQ1BGIEExMRkwFwYDVQQLExBBQyBPTkxJTkUgUkZCIHY1MRUwEwYDVQQLEwxBUiBTQUZFIENFUlQxEzARBgNVBAsTClByZXNlbmNpYWwxFzAVBgNVBAsTDjE4OTI4Njk4MDAwMTc1MTMwMQYDVQQDEypMQVJJU1NBIEFQQVJFQ0lEQSBNQVJJTkhPIExJTUE6MDgxNjczMDg2NTAwggEiMA0GCSqGSIb3DQEBAQUAA4IBDwAwggEKAoIBAQDi5CdoL0P9n9Gtt3oOJwByPQ3pAmy7SoR5do69ykS7ZV5dITVHAQxSQhp6mKKXBvCcFRyIxZVEUMNzlRZou97cj7csQU177jTOIOVR3GD8bk3QmHh4Bi/zXVwG8ToLIdygXOIoTrWZTXH4E3cF0IWSjTuOQPEjZVlIjpsd/muvftZp6Firye/ZTStHWWLVQCaOG+VXsiQCGFd1Joi+W9aprDHaFru2eOjJnNvadKEBXcbjdrGRUbDBO0N3m9BlqgLrREQkTkrxtET2Hri4DVEUXh8tXRc5CJ+PSrHiF6W6rMzMnzY1+kSp1VAH8Ke2ssmjSjsLS6qBND7NtZtsBeTLAgMBAAGjggLaMIIC1jCBowYIKwYBBQUHAQEEgZYwgZMwXAYIKwYBBQUHMAKGUGh0dHA6Ly9pY3AtYnJhc2lsLnZwa2kudmFsaWRjZXJ0aWZpY2Fkb3JhLmNvbS5ici9hYy1vbmxpbmVyZmIvYWMtb25saW5lcmZidjUucDdiMDMGCCsGAQUFBzABhidodHRwOi8vb2NzcHY1LnZhbGlkY2VydGlmaWNhZG9yYS5jb20uYnIwCQYDVR0TBAIwADAfBgNVHSMEGDAWgBTsycyrsijVobx3QK7fkG/D7X+86TB3BgNVHSAEcDBuMGwGBmBMAQIBNzBiMGAGCCsGAQUFBwIBFlRodHRwOi8vaWNwLWJyYXNpbC52cGtpLnZhbGlkY2VydGlmaWNhZG9yYS5jb20uYnIvYWMtb25saW5lcmZiL2RwYy1hYy1vbmxpbmVyZmJ2NS5wZGYwgboGA1UdHwSBsjCBrzBVoFOgUYZPaHR0cDovL2ljcC1icmFzaWwudmFsaWRjZXJ0aWZpY2Fkb3JhLmNvbS5ici9hYy1vbmxpbmVyZmIvbGNyLWFjLW9ubGluZXJmYnY1LmNybDBWoFSgUoZQaHR0cDovL2ljcC1icmFzaWwyLnZhbGlkY2VydGlmaWNhZG9yYS5jb20uYnIvYWMtb25saW5lcmZiL2xjci1hYy1vbmxpbmVyZmJ2NS5jcmwwDgYDVR0PAQH/BAQDAgXgMB0GA1UdJQQWMBQGCCsGAQUFBwMCBggrBgEFBQcDBDCBnAYDVR0RBIGUMIGRgRxsYXJpc3NhbWFyaW5ob2xpbWFAZ21haWwuY29toDgGBWBMAQMBoC8ELTIwMDExOTkyMDgxNjczMDg2NTAwMDAwMDAwMDAwMDAwMDAwMDAwMDAwMDAwMKAXBgVgTAEDBqAOBAwwMDAwMDAwMDAwMDCgHgYFYEwBAwWgFQQTMDAwMDAwMDAwMDAwMDAwMDAwMDANBgkqhkiG9w0BAQsFAAOCAgEARmdZ2t8IzhSxvnJABhyYq4qXP5B3Sy8Ah8VdNr61C+kLW98jM1G2M60DkxZ/d6q5nDIb9CIlBmFXgcf66acbu3OrrebTWkxk8Y37gssqM9N45s0AuhvDrA0xBkC+DsIdOpGT7TTlWzeU1fFMpgodOqlcq08hjqx+2x3qSMG1TL2J/oGtF9XVfvGe1/1jdXxRvPtly/JoYsupc1X4i82b5dn4T4fzFwQQUFHmGZDziq/aNDQBsSQSaoWOmjdVfTY/QWkym5oi/J6Q6DpM2g3zh5W5fGzAN20UVn+De9VUqKleJRzidA52aVOoty7z4WYh/Ak02yLN82OL21ltxKaoWwDbD10P2BAbgL95fulca0hzKfdHgmy391GZfZ7mve5KPK3qt3oO7eEUcQclLP956pqljzm8KuaY90Fc798zUdTyopnYp+SIIOSzNc8AneTBe8l/pLTPr6fL7u5bmnkGW6U9swYZj6/8j4F9bDTeFdcAVXfXY9GNYjcYycCpcHCNC+rdPvOVQ9D6J9Rz6EFeED5yYVfSZQLpHkjHJFqixQbLZPNZYdCu8tvN3HNU2BtHIXQC+N20atFJZYPW/h30qW1ktTKAuQLwg/Him2IjmbnPoFCONa3gFuZkkrBZz76HSZUPMTYNn3FQBTwR6Ks8NuXPmPz98ApXyZKyec/Q22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RxQSZdcXlUKGzOPIFoiN5CWek6IjNx7bfR43oRvEynw=</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V7p4ZmDdU//DevmFeEOQTm5Vj0W/FTR2FfD7p729x9w=</DigestValue>
      </Reference>
      <Reference URI="/xl/drawings/drawing2.xml?ContentType=application/vnd.openxmlformats-officedocument.drawing+xml">
        <DigestMethod Algorithm="http://www.w3.org/2001/04/xmlenc#sha256"/>
        <DigestValue>LugPjK6VicDXBXevRm0Azzi4Zmote0xDvVZeKUcX/8g=</DigestValue>
      </Reference>
      <Reference URI="/xl/drawings/drawing3.xml?ContentType=application/vnd.openxmlformats-officedocument.drawing+xml">
        <DigestMethod Algorithm="http://www.w3.org/2001/04/xmlenc#sha256"/>
        <DigestValue>8gT0Ai6lr4KP/+pwlpwZvuyZ/kpIWwgHsr6/XLxcqhI=</DigestValue>
      </Reference>
      <Reference URI="/xl/drawings/drawing4.xml?ContentType=application/vnd.openxmlformats-officedocument.drawing+xml">
        <DigestMethod Algorithm="http://www.w3.org/2001/04/xmlenc#sha256"/>
        <DigestValue>g1RqifwA/eQxojzPDk2v9PnA5GZeYMbuBG2eshKCsRo=</DigestValue>
      </Reference>
      <Reference URI="/xl/drawings/drawing5.xml?ContentType=application/vnd.openxmlformats-officedocument.drawing+xml">
        <DigestMethod Algorithm="http://www.w3.org/2001/04/xmlenc#sha256"/>
        <DigestValue>8gT0Ai6lr4KP/+pwlpwZvuyZ/kpIWwgHsr6/XLxcqhI=</DigestValue>
      </Reference>
      <Reference URI="/xl/drawings/drawing6.xml?ContentType=application/vnd.openxmlformats-officedocument.drawing+xml">
        <DigestMethod Algorithm="http://www.w3.org/2001/04/xmlenc#sha256"/>
        <DigestValue>B5ecHXzN9eBpEQ/jc4JIvDD9THp0GyNcXJUDEdVAwDY=</DigestValue>
      </Reference>
      <Reference URI="/xl/drawings/drawing7.xml?ContentType=application/vnd.openxmlformats-officedocument.drawing+xml">
        <DigestMethod Algorithm="http://www.w3.org/2001/04/xmlenc#sha256"/>
        <DigestValue>HbTdeouK5N/3IHXl9XEWouWyJGRRmiEQbiOfWl0LvVg=</DigestValue>
      </Reference>
      <Reference URI="/xl/media/image1.jpeg?ContentType=image/jpeg">
        <DigestMethod Algorithm="http://www.w3.org/2001/04/xmlenc#sha256"/>
        <DigestValue>MbegZTWv7VdRQTQnUXkI7QPJ32aTpJbF20fDm3QRKh4=</DigestValue>
      </Reference>
      <Reference URI="/xl/printerSettings/printerSettings1.bin?ContentType=application/vnd.openxmlformats-officedocument.spreadsheetml.printerSettings">
        <DigestMethod Algorithm="http://www.w3.org/2001/04/xmlenc#sha256"/>
        <DigestValue>zztmARrx6VRc5EJONHgwIP6lxgHAxxL7MbNtOg+bgTY=</DigestValue>
      </Reference>
      <Reference URI="/xl/printerSettings/printerSettings2.bin?ContentType=application/vnd.openxmlformats-officedocument.spreadsheetml.printerSettings">
        <DigestMethod Algorithm="http://www.w3.org/2001/04/xmlenc#sha256"/>
        <DigestValue>zztmARrx6VRc5EJONHgwIP6lxgHAxxL7MbNtOg+bgTY=</DigestValue>
      </Reference>
      <Reference URI="/xl/printerSettings/printerSettings3.bin?ContentType=application/vnd.openxmlformats-officedocument.spreadsheetml.printerSettings">
        <DigestMethod Algorithm="http://www.w3.org/2001/04/xmlenc#sha256"/>
        <DigestValue>zztmARrx6VRc5EJONHgwIP6lxgHAxxL7MbNtOg+bgTY=</DigestValue>
      </Reference>
      <Reference URI="/xl/printerSettings/printerSettings4.bin?ContentType=application/vnd.openxmlformats-officedocument.spreadsheetml.printerSettings">
        <DigestMethod Algorithm="http://www.w3.org/2001/04/xmlenc#sha256"/>
        <DigestValue>zztmARrx6VRc5EJONHgwIP6lxgHAxxL7MbNtOg+bgTY=</DigestValue>
      </Reference>
      <Reference URI="/xl/printerSettings/printerSettings5.bin?ContentType=application/vnd.openxmlformats-officedocument.spreadsheetml.printerSettings">
        <DigestMethod Algorithm="http://www.w3.org/2001/04/xmlenc#sha256"/>
        <DigestValue>k3Xfj4V9lVQ1wKMw3QHyxgXkhVv9qgioC7XhcSeNWjw=</DigestValue>
      </Reference>
      <Reference URI="/xl/printerSettings/printerSettings6.bin?ContentType=application/vnd.openxmlformats-officedocument.spreadsheetml.printerSettings">
        <DigestMethod Algorithm="http://www.w3.org/2001/04/xmlenc#sha256"/>
        <DigestValue>4TzquJQuS3oiyDvT2PGuYPjuPRi/Jj1/A3IAge45iBw=</DigestValue>
      </Reference>
      <Reference URI="/xl/printerSettings/printerSettings7.bin?ContentType=application/vnd.openxmlformats-officedocument.spreadsheetml.printerSettings">
        <DigestMethod Algorithm="http://www.w3.org/2001/04/xmlenc#sha256"/>
        <DigestValue>+8xSFRUl8mXlG1Cw3sJmQZIeeu1Knh00vXeRbm4o4MQ=</DigestValue>
      </Reference>
      <Reference URI="/xl/sharedStrings.xml?ContentType=application/vnd.openxmlformats-officedocument.spreadsheetml.sharedStrings+xml">
        <DigestMethod Algorithm="http://www.w3.org/2001/04/xmlenc#sha256"/>
        <DigestValue>G+rEC19Bu7bjpJGQxcVvVpUQtD2KYutzEQOAId+hBIc=</DigestValue>
      </Reference>
      <Reference URI="/xl/styles.xml?ContentType=application/vnd.openxmlformats-officedocument.spreadsheetml.styles+xml">
        <DigestMethod Algorithm="http://www.w3.org/2001/04/xmlenc#sha256"/>
        <DigestValue>l/w1hVQ4nSVwRC6wATL5cV3WiokzSdLKXXTQvPr2S6g=</DigestValue>
      </Reference>
      <Reference URI="/xl/theme/theme1.xml?ContentType=application/vnd.openxmlformats-officedocument.theme+xml">
        <DigestMethod Algorithm="http://www.w3.org/2001/04/xmlenc#sha256"/>
        <DigestValue>UjOvE6DspcGH4J48/R/wKpX04oXW2mCGbLigBn8v2Wg=</DigestValue>
      </Reference>
      <Reference URI="/xl/workbook.xml?ContentType=application/vnd.openxmlformats-officedocument.spreadsheetml.sheet.main+xml">
        <DigestMethod Algorithm="http://www.w3.org/2001/04/xmlenc#sha256"/>
        <DigestValue>xXv6dbLpOLuSm58X3XMMbJ17Z0b9O9bjiqiFJbipvio=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XcHrgaSEQPXtEt8bDTvGf3twKbRe1ZYn2wcDZ6ypBbY=</DigestValue>
      </Reference>
      <Reference URI="/xl/worksheets/sheet1.xml?ContentType=application/vnd.openxmlformats-officedocument.spreadsheetml.worksheet+xml">
        <DigestMethod Algorithm="http://www.w3.org/2001/04/xmlenc#sha256"/>
        <DigestValue>Hp50h81OxLPPo4+9DW0mlcg87Zsl5vsA+SogLa+ISmQ=</DigestValue>
      </Reference>
      <Reference URI="/xl/worksheets/sheet2.xml?ContentType=application/vnd.openxmlformats-officedocument.spreadsheetml.worksheet+xml">
        <DigestMethod Algorithm="http://www.w3.org/2001/04/xmlenc#sha256"/>
        <DigestValue>2KmPOak97ijYSSIFizQdJKX3SiKSd/msSpjIzEPUjEo=</DigestValue>
      </Reference>
      <Reference URI="/xl/worksheets/sheet3.xml?ContentType=application/vnd.openxmlformats-officedocument.spreadsheetml.worksheet+xml">
        <DigestMethod Algorithm="http://www.w3.org/2001/04/xmlenc#sha256"/>
        <DigestValue>jbu2BAyBjkKdptHj5DAoWToZKZxFa3Ot3JE5YKloAfs=</DigestValue>
      </Reference>
      <Reference URI="/xl/worksheets/sheet4.xml?ContentType=application/vnd.openxmlformats-officedocument.spreadsheetml.worksheet+xml">
        <DigestMethod Algorithm="http://www.w3.org/2001/04/xmlenc#sha256"/>
        <DigestValue>1YRUXYuyah1BWL8qnWMeJoif4/g2PuZ+Me8b+0NUQ34=</DigestValue>
      </Reference>
      <Reference URI="/xl/worksheets/sheet5.xml?ContentType=application/vnd.openxmlformats-officedocument.spreadsheetml.worksheet+xml">
        <DigestMethod Algorithm="http://www.w3.org/2001/04/xmlenc#sha256"/>
        <DigestValue>Y5sf2aYR+KDkpy6A42X+kQT9CBuC2M5Cw2+7GcXY1dU=</DigestValue>
      </Reference>
      <Reference URI="/xl/worksheets/sheet6.xml?ContentType=application/vnd.openxmlformats-officedocument.spreadsheetml.worksheet+xml">
        <DigestMethod Algorithm="http://www.w3.org/2001/04/xmlenc#sha256"/>
        <DigestValue>O6sD/8Ke7ZUBJ36BS49ZfHIvlq+asEG1erB9FomKNrs=</DigestValue>
      </Reference>
      <Reference URI="/xl/worksheets/sheet7.xml?ContentType=application/vnd.openxmlformats-officedocument.spreadsheetml.worksheet+xml">
        <DigestMethod Algorithm="http://www.w3.org/2001/04/xmlenc#sha256"/>
        <DigestValue>lmfpTW1Jh1r60Jjzc8Q0usBh4bV76/up+QmfVNvqmLY=</DigestValue>
      </Reference>
    </Manifest>
    <SignatureProperties>
      <SignatureProperty Id="idSignatureTime" Target="#idPackageSignature">
        <mdssi:SignatureTime xmlns:mdssi="http://schemas.openxmlformats.org/package/2006/digital-signature">
          <mdssi:Format>YYYY-MM-DDThh:mm:ssTZD</mdssi:Format>
          <mdssi:Value>2025-04-14T14:02:39Z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2025-04-14T14:02:39Z</xd:SigningTime>
          <xd:SigningCertificate>
            <xd:Cert>
              <xd:CertDigest>
                <DigestMethod Algorithm="http://www.w3.org/2001/04/xmlenc#sha256"/>
                <DigestValue>ZPaMbJz+VKpMxLfA5WUXrDE+reL7yA+4m3QiDYW/4G4=</DigestValue>
              </xd:CertDigest>
              <xd:IssuerSerial>
                <X509IssuerName>CN=AC ONLINE RFB v5, OU=Secretaria da Receita Federal do Brasil - RFB, O=ICP-Brasil, C=BR</X509IssuerName>
                <X509SerialNumber>3403212211257419132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2DCCBMCgAwIBAgIBGjANBgkqhkiG9w0BAQ0FADCBkDELMAkGA1UEBhMCQlIxEzARBgNVBAoMCklDUC1CcmFzaWwxNDAyBgNVBAsMK0F1dG9yaWRhZGUgQ2VydGlmaWNhZG9yYSBSYWl6IEJyYXNpbGVpcmEgdjUxNjA0BgNVBAMMLUFDIFNlY3JldGFyaWEgZGEgUmVjZWl0YSBGZWRlcmFsIGRvIEJyYXNpbCB2NDAeFw0xODExMjgxNzI1MTFaFw0yOTAyMjAxNzI1MTFaMHUxCzAJBgNVBAYTAkJSMRMwEQYDVQQKEwpJQ1AtQnJhc2lsMTYwNAYDVQQLEy1TZWNyZXRhcmlhIGRhIFJlY2VpdGEgRmVkZXJhbCBkbyBCcmFzaWwgLSBSRkIxGTAXBgNVBAMTEEFDIE9OTElORSBSRkIgdjUwggIiMA0GCSqGSIb3DQEBAQUAA4ICDwAwggIKAoICAQCsN4+Spsmt7ZjCcaDYtNQ4iFuRQlfpSPHiaetJqBjhBEIiJghRBQSUj9oC7Th7Xh4P3+O/BdRFGamkUBGDaEyhQIvqkHfS9Afaf6LQL7wA0mXzyr+73GnmrG5gTTI7z5rPkL1ckneV2wkrt3iz4r+3brbvOZL0PVbLKE5BogrG4ktqvXpwun+ppC2pHGHlIVVHxiuGcUbKKYS+x8p9SDH56TQmdWyucaOtffpHlCEbC132d9zQaRx3ozChgkE3AEPU+v/VVFYlsOwmR+W7GMAh+Cem1iq6JN/X4RbDJPTO1X+iSvWB++Y24oj0TfZD5MRXMWr7/46FW4ajp6Cp/m5RRP5zS08wBceQBpxVvwAPUs98BjVDcDTjadsTlLwzWBtdEPNIcJNCZMpAqCXlKIBLpkv3EXwgSoYNwPKgimVbCULzKhmVN7S5NlJ+eJTGJSRUkwdJ3nmkcHm1yZayYMkZeWfpzJx9Ss1/97/082g1fhkpcKDnNPm/SSOYUE2V58tdohooOCjDdxkG5gNSqUgIvjfY2EWIUSm9AIjZHMYhLKU18bHyqrANh6pmPhqcCr8zgStbRjnr4PAlccCpCtl+j+HfnMSpe5IOxkgOwfevtrTN/aGWueG9AfPwYsCEPgj3qP5t+KF2Gg2fYAfcIt7ATZ8tq2YGthVBO/eOHywctwIDAQABo4IBVTCCAVEwgacGA1UdIASBnzCBnDBMBgZgTAECATcwQjBABggrBgEFBQcCARY0aHR0cDovL3d3dy5yZWNlaXRhLmZhemVuZGEuZ292LmJyL2FjcmZiL2RwY2FjcmZiLnBkZjBMBgZgTAECAzQwQjBABggrBgEFBQcCARY0aHR0cDovL3d3dy5yZWNlaXRhLmZhemVuZGEuZ292LmJyL2FjcmZiL2RwY2FjcmZiLnBkZjBEBgNVHR8EPTA7MDmgN6A1hjNodHRwOi8vd3d3LnJlY2VpdGEuZmF6ZW5kYS5nb3YuYnIvYWNyZmIvYWNyZmJ2NC5jcmwwHwYDVR0jBBgwFoAUGpjmQ8oc3ZKemWNFWirpH4cgzTUwHQYDVR0OBBYEFOzJzKuyKNWhvHdArt+Qb8Ptf7zpMA8GA1UdEwEB/wQFMAMBAf8wDgYDVR0PAQH/BAQDAgEGMA0GCSqGSIb3DQEBDQUAA4ICAQAI67Tz7FyLeA/mMGyDZzvUmTQt+zZFUNKN4lAP26qgWfEJrhDH0ChIhHB2zikIZkvXnOURhK0qj2Ap9qeqV3bZWVofTjBJaeNMtNwHEXjjW3O2QfZ9zrGjtWnMAS2xJIkcPyRkKMeWNcuMvB5JtABOdxtHUi8CSEoXGBvnR/WM6Q5mg3/+y+pTb9n97Z9tCjezdtuaTA34pYCQpseG94J+slVrSOQ0nMUgpRzfMcGyUtWqv5NDb5x+o1mnS01kD/cWigfSzW3Tsm8irc0Os+Beh5qcU7gMIBNkW3IqroD3b76u7KmGKGwb83nwApaXbkqfUgAcXQxLZX8Wv6h/LTRh1pU5cxuKaQmLSBt6MHCXE7DCYfcuNPVpxqgZyvsuKGbfbl7zHKcFTdrUg4dI7GGzJg2aUjHT5iiE6YopqBi80dtrrRNcYghrr8zn/qM/TvVGGwQiYPTWDSf+7y6Xpa8HpQNTGQsKh4vsQP89pYI1RgQeH80KiQNFozGxPANtnVDLpcaQKkKpwSF4xWKghuLJWb+/+MEvIhCEG6mB049zp6jR7/f5Rk08s/2CYmyGpEDgg1VDgIJ8WxLT3i3Bwla4vbTkLBcao1gbBOORqwM/54yQY/Bhouy047Slam3258tL5yjVmO03Giv6bQ7ODWo+DNG2iEVhtYNle0c4TpPUMg==</xd:EncapsulatedX509Certificate>
            <xd:EncapsulatedX509Certificate>MIIGYDCCBEigAwIBAgIBBDANBgkqhkiG9w0BAQ0FADCBlzELMAkGA1UEBhMCQlIxEzARBgNVBAoMCklDUC1CcmFzaWwxPTA7BgNVBAsMNEluc3RpdHV0byBOYWNpb25hbCBkZSBUZWNub2xvZ2lhIGRhIEluZm9ybWFjYW8gLSBJVEkxNDAyBgNVBAMMK0F1dG9yaWRhZGUgQ2VydGlmaWNhZG9yYSBSYWl6IEJyYXNpbGVpcmEgdjUwHhcNMTYwNzIwMTMzMjA0WhcNMjkwMzAyMTIwMDA0WjCBkDELMAkGA1UEBhMCQlIxEzARBgNVBAoMCklDUC1CcmFzaWwxNDAyBgNVBAsMK0F1dG9yaWRhZGUgQ2VydGlmaWNhZG9yYSBSYWl6IEJyYXNpbGVpcmEgdjUxNjA0BgNVBAMMLUFDIFNlY3JldGFyaWEgZGEgUmVjZWl0YSBGZWRlcmFsIGRvIEJyYXNpbCB2NDCCAiIwDQYJKoZIhvcNAQEBBQADggIPADCCAgoCggIBAJ1gd6oPyvAvYC0B5fUItXFU/csX2yNEOVJjr/SeuSv5bE0gIc/kUjoYVNMuUe+CTBY/gkoIiwR7qr7Dsp9jn8FTLnALrn6j1sbbkoD4ytTI3WHUuiefz/oApv+H5zPswj3JqUyXaK7bzN5Akc3PNFUzRb3+UbtYA2fXinBAewxrpZidGX0A+ioC++qPq06APTio9SWSBBGEZgmLOAHpkdHhNUAaP9MJXRcQ9k4kilOt3uewRP7EKMyMGDyNPeqDtWCWCEif7vZiLScrKSY3l25nCW9wVN8qQ0G8mJwMTFhntZfG7098kRN0fIVAstyT4KsyVIOWgj8r2pZ913yJfobMROyl89X5leR298gzwDhN2UKJXHmf7XFzqOTg0Hl4dK5LzSg07Ry2DqooFwdvxjBXlWdAVkTdZo5lM5FQGr5uNDFyL2DQwDtmpMrQ7QrVA4saXfwBsMWMel20siX8t2bOFIXHc1HiUDxETgCQw4542pwOtFPj8+UFag+ypZhyk8voAaXQjw3qGubWI68jFNZTrNXjQThIlJWI83OWjcvmIr4SPgbf9hIIHzznSdzqPXXdAZRNS9fxrxmgoTcG4I7cu1hZgBv9HHIaUKr2MwXAdNiqoe71wDkLCKUx8/fVJnhswqHBHYAj+KjBwyoJW1JliL91QOT3Bjz2epj7kj7tAgMBAAGjgbswgbgwHQYDVR0OBBYEFBqY5kPKHN2SnpljRVoq6R+HIM01MA8GA1UdEwEB/wQFMAMBAf8wDgYDVR0PAQH/BAQDAgEGMBQGA1UdIAQNMAswCQYFYEwBAQgwADA/BgNVHR8EODA2MDSgMqAwhi5odHRwOi8vYWNyYWl6LmljcGJyYXNpbC5nb3YuYnIvTENSYWNyYWl6djUuY3JsMB8GA1UdIwQYMBaAFGmovnXZxO9s5xNF5GFu5Wj4tkBeMA0GCSqGSIb3DQEBDQUAA4ICAQBrQuAL6TWbdnOpHbgSzAd9Pkc+vr5uTd7ml4xfPPs/I+BNCGT9Q6OTx/26m6q9rOrl6/9AASYDE5esiwBlaQ4OPzQQ37zrf5d4FnGxnsRMdjEL2pjks7ull66LZX8k5HOfnxy5iYo1hTy46UYg28PXdL55qTljilj4LueNFlTCmK2m9Vo1E6F/Ss79D31uwVBadgoK/i95dFONNlSj/w3/sa9Pbkq3JCJ10ET01GmBSTrtired+zzcj26QT0hjQQ5PUB6wV2+bhUx+WN/rXiLph/DPvy7gg8hrn4mVHBYOEPPoq7qBsX77cswycENKXrlq+gHA2Lj8hkrbfQt4pZQzT+6nLOSOyqMI21ql781eErJySwJ0R9LdPQNm3MUS/ifoRPdjFGWUktBRue/03QrVYtwFBMaIjF/p93Bmb/42xfkL/TG/W6EicBcGLms2SU4pBtw+NDFMQ1YXxNJQoNJ2uzxnzBSqdr5bF5qZth4EHob+I8uUFYylIoCHWvMD1pAxTu8fC9366lkt7cpBARiOdB2MN31JQK3nxjeQeXHiudm8twSzNp0wbJViUiRfNZbqH3yNe8ZTYUQds7hCCcZh3pZbe4PNWS2WDiifF9uXRdfAL3qsEubQOrA/s+EvZha6afCs4d4BlGKQsf64r0iPnX6hFxR4h4sXRI9x5xRMtA==</xd:EncapsulatedX509Certificate>
            <xd:EncapsulatedX509Certificate>MIIGoTCCBImgAwIBAgIBATANBgkqhkiG9w0BAQ0FADCBlzELMAkGA1UEBhMCQlIxEzARBgNVBAoMCklDUC1CcmFzaWwxPTA7BgNVBAsMNEluc3RpdHV0byBOYWNpb25hbCBkZSBUZWNub2xvZ2lhIGRhIEluZm9ybWFjYW8gLSBJVEkxNDAyBgNVBAMMK0F1dG9yaWRhZGUgQ2VydGlmaWNhZG9yYSBSYWl6IEJyYXNpbGVpcmEgdjUwHhcNMTYwMzAyMTMwMTM4WhcNMjkwMzAyMjM1OTM4WjCBlzELMAkGA1UEBhMCQlIxEzARBgNVBAoMCklDUC1CcmFzaWwxPTA7BgNVBAsMNEluc3RpdHV0byBOYWNpb25hbCBkZSBUZWNub2xvZ2lhIGRhIEluZm9ybWFjYW8gLSBJVEkxNDAyBgNVBAMMK0F1dG9yaWRhZGUgQ2VydGlmaWNhZG9yYSBSYWl6IEJyYXNpbGVpcmEgdjUwggIiMA0GCSqGSIb3DQEBAQUAA4ICDwAwggIKAoICAQD3LXgabUWsF+gUXw/6YODeF2XkqEyfk3VehdsIx+3/ERgdjCS/ouxYR0Epi2hdoMUVJDNf3XQfjAWXJyCoTneHYAl2McMdvoqtLB2ileQlJiis0fTtYTJayee9BAIdIrCor1Lc0vozXCpDtq5nTwhjIocaZtcuFsdrkl+nbfYxl5m7vjTkTMS6j8ffjmFzbNPDlJuV3Vy7AzapPVJrMl6UHPXCHMYMzl0KxR/47S5XGgmLYkYt8bNCHA3fg07y+Gtvgu+SNhMPwWKIgwhYw+9vErOnavRhOimYo4M2AwNpNK0OKLI7Im5V094jFp4Ty+mlmfQH00k8nkSUEN+1TGGkhv16c2hukbx9iCfbmk7im2hGKjQA8eH64VPYoS2qdKbPbd3xDDHN2croYKpy2U2oQTVBSf9hC3o6fKo3zp0U3dNiw7ZgWKS9UwP31Q0gwgB1orZgLuF+LIppHYwxcTG/AovNWa4sTPukMiX2L+p7uIHExTZJJU4YoDacQh/mfbPIz3261He4YFmQ35sfw3eKHQSOLyiVfev/n0l/r308PijEd+d+Hz5RmqIzS8jYXZIeJxym4mEjE1fKpeP56Ea52LlIJ8ZqsJ3xzHWu3WkAVz4hMqrX6BPMGW2IxOuEUQyIaCBg1lI6QLiPMHvo2/J7gu4YfqRcH6i27W3HyzamEQIDAQABo4H1MIHyME4GA1UdIARHMEUwQwYFYEwBAQAwOjA4BggrBgEFBQcCARYsaHR0cDovL2FjcmFpei5pY3BicmFzaWwuZ292LmJyL0RQQ2FjcmFpei5wZGYwPwYDVR0fBDgwNjA0oDKgMIYuaHR0cDovL2FjcmFpei5pY3BicmFzaWwuZ292LmJyL0xDUmFjcmFpenY1LmNybDAfBgNVHSMEGDAWgBRpqL512cTvbOcTReRhbuVo+LZAXjAdBgNVHQ4EFgQUaai+ddnE72znE0XkYW7laPi2QF4wDwYDVR0TAQH/BAUwAwEB/zAOBgNVHQ8BAf8EBAMCAQYwDQYJKoZIhvcNAQENBQADggIBABRt2/JiWapef7o/plhR4PxymlMIp/JeZ5F0BZ1XafmYpl5g6pRokFrIRMFXLyEhlgo51I05InyCc9Td6UXjlsOASTc/LRavyjB/8NcQjlRYDh6xf7OdP05mFcT/0+6bYRtNgsnUbr10pfsK/UzyUvQWbumGS57hCZrAZOyd9MzukiF/azAa6JfoZk2nDkEudKOY8tRyTpMmDzN5fufPSC3v7tSJUqTqo5z7roN/FmckRzGAYyz5XulbOc5/UsAT/tk+KP/clbbqd/hhevmmdJclLr9qWZZcOgzuFU2YsgProtVu0fFNXGr6KK9fu44pOHajmMsTXK3X7r/Pwh19kFRow5F3RQMUZC6Re0YLfXh+ypnUSCzA+uL4JPtHIGyvkbWiulkustpOKUSVwBPzvA2sQUOvqdbAR7C8jcHYFJMuK2HZFji7pxcWWab/NKsFcJ3sluDjmhizpQaxbYTfAVXu3q8yd0su/BHHhBpteyHvYyyz0Eb9LUysR2cMtWvfPU6vnoPgYvOGO1CziyGEsgKULkCH4o2Vgl1gQuKWO4V68rFW8a/jvq28sbY+y/Ao0I5ohpnBcQOAawiFbz6yJtObajYMuztDDP8oY656EuuJXBJhuKAJPI/7WDtgfV8ffOh/iQGQATVMtgDN0gv8bn5NdUX8UMNX1sHhU3H1Upo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TIA EMÍLIA</vt:lpstr>
      <vt:lpstr>CONCEIÇÃO ADAIR</vt:lpstr>
      <vt:lpstr>MONSENHOR</vt:lpstr>
      <vt:lpstr>COSTAS</vt:lpstr>
      <vt:lpstr>CRECHE</vt:lpstr>
      <vt:lpstr>GERAL</vt:lpstr>
      <vt:lpstr>CRONOGRAMA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Aparecida Marinho Lima</dc:creator>
  <cp:lastModifiedBy>Larissa Aparecida Marinho Lima</cp:lastModifiedBy>
  <cp:lastPrinted>2025-04-14T13:57:17Z</cp:lastPrinted>
  <dcterms:created xsi:type="dcterms:W3CDTF">2024-12-06T14:40:00Z</dcterms:created>
  <dcterms:modified xsi:type="dcterms:W3CDTF">2025-04-14T14:02:30Z</dcterms:modified>
  <cp:contentStatus/>
</cp:coreProperties>
</file>