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RISSA\DELEGACIA\"/>
    </mc:Choice>
  </mc:AlternateContent>
  <bookViews>
    <workbookView xWindow="0" yWindow="0" windowWidth="20490" windowHeight="7155"/>
  </bookViews>
  <sheets>
    <sheet name="setop " sheetId="1" r:id="rId1"/>
    <sheet name="CRONOGRAMA." sheetId="2" r:id="rId2"/>
  </sheets>
  <externalReferences>
    <externalReference r:id="rId3"/>
  </externalReferences>
  <definedNames>
    <definedName name="____sub1">#REF!</definedName>
    <definedName name="____sub2">#REF!</definedName>
    <definedName name="____sub3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A" hidden="1">{#N/A,#N/A,FALSE,"ALVENARIA";#N/A,#N/A,FALSE,"BLOCOS";#N/A,#N/A,FALSE,"CINTAS";#N/A,#N/A,FALSE,"CORTINA";#N/A,#N/A,FALSE,"LAJES";#N/A,#N/A,FALSE,"PILARES";#N/A,#N/A,FALSE,"VIGAS"}</definedName>
    <definedName name="ABC">OFFSET(#REF!,1,0):OFFSET(#REF!,-1,0)</definedName>
    <definedName name="ademir" hidden="1">{#N/A,#N/A,FALSE,"Cronograma";#N/A,#N/A,FALSE,"Cronogr. 2"}</definedName>
    <definedName name="AREA">#REF!</definedName>
    <definedName name="B">#REF!</definedName>
    <definedName name="BDI">#REF!</definedName>
    <definedName name="bosta" hidden="1">{#N/A,#N/A,FALSE,"Cronograma";#N/A,#N/A,FALSE,"Cronogr. 2"}</definedName>
    <definedName name="CA´L" hidden="1">{#N/A,#N/A,FALSE,"Cronograma";#N/A,#N/A,FALSE,"Cronogr. 2"}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oncorrentes" hidden="1">{#N/A,#N/A,FALSE,"Cronograma";#N/A,#N/A,FALSE,"Cronogr. 2"}</definedName>
    <definedName name="cotação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OLAR">[1]INSUMOS!$G$8</definedName>
    <definedName name="EMPRESAS">OFFSET(#REF!,1,0):OFFSET(#REF!,-1,0)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4">#REF!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INDICES">OFFSET(#REF!,1,0):OFFSET(#REF!,-1,0)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ra">#REF!</definedName>
    <definedName name="obra1">#REF!</definedName>
    <definedName name="obra2">#REF!</definedName>
    <definedName name="obra3">#REF!</definedName>
    <definedName name="obra4">#REF!</definedName>
    <definedName name="obra5">#REF!</definedName>
    <definedName name="orcamento" hidden="1">{#N/A,#N/A,FALSE,"ALVENARIA";#N/A,#N/A,FALSE,"BLOCOS";#N/A,#N/A,FALSE,"CINTAS";#N/A,#N/A,FALSE,"CORTINA";#N/A,#N/A,FALSE,"LAJES";#N/A,#N/A,FALSE,"PILARES";#N/A,#N/A,FALSE,"VIGAS"}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edreiro_de_acabamento">[1]INSUMOS!$B$11</definedName>
    <definedName name="Popular" hidden="1">{#N/A,#N/A,FALSE,"Cronograma";#N/A,#N/A,FALSE,"Cronogr. 2"}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rio" hidden="1">{#N/A,#N/A,FALSE,"Cronograma";#N/A,#N/A,FALSE,"Cronogr. 2"}</definedName>
    <definedName name="ss" hidden="1">{#N/A,#N/A,FALSE,"Cronograma";#N/A,#N/A,FALSE,"Cronogr. 2"}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OT.P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52511"/>
</workbook>
</file>

<file path=xl/calcChain.xml><?xml version="1.0" encoding="utf-8"?>
<calcChain xmlns="http://schemas.openxmlformats.org/spreadsheetml/2006/main">
  <c r="D18" i="2" l="1"/>
  <c r="G28" i="1" l="1"/>
  <c r="G21" i="1"/>
  <c r="G15" i="1" l="1"/>
  <c r="G16" i="1"/>
  <c r="G20" i="1" l="1"/>
  <c r="G31" i="1" l="1"/>
  <c r="H32" i="1" s="1"/>
  <c r="D16" i="2" s="1"/>
  <c r="I16" i="2" s="1"/>
  <c r="G27" i="1"/>
  <c r="G26" i="1"/>
  <c r="G25" i="1"/>
  <c r="G24" i="1"/>
  <c r="G19" i="1"/>
  <c r="H22" i="1" s="1"/>
  <c r="D12" i="2" s="1"/>
  <c r="F12" i="2" s="1"/>
  <c r="G14" i="1"/>
  <c r="H17" i="1" s="1"/>
  <c r="D10" i="2" s="1"/>
  <c r="G11" i="1"/>
  <c r="H11" i="1" s="1"/>
  <c r="H12" i="1" s="1"/>
  <c r="D8" i="2" s="1"/>
  <c r="H29" i="1" l="1"/>
  <c r="D14" i="2" s="1"/>
  <c r="F14" i="2" s="1"/>
  <c r="F10" i="2"/>
  <c r="G10" i="2"/>
  <c r="F8" i="2"/>
  <c r="H33" i="1"/>
  <c r="E4" i="2" s="1"/>
  <c r="D17" i="2" l="1"/>
  <c r="G14" i="2"/>
  <c r="H14" i="2"/>
  <c r="I14" i="2"/>
</calcChain>
</file>

<file path=xl/sharedStrings.xml><?xml version="1.0" encoding="utf-8"?>
<sst xmlns="http://schemas.openxmlformats.org/spreadsheetml/2006/main" count="128" uniqueCount="107">
  <si>
    <t>OBRA: Reforma Delegacia</t>
  </si>
  <si>
    <t xml:space="preserve">ISS                       </t>
  </si>
  <si>
    <t>ED-28427</t>
  </si>
  <si>
    <t>ED-50542</t>
  </si>
  <si>
    <t>m²</t>
  </si>
  <si>
    <t xml:space="preserve">ESQUADRIAS </t>
  </si>
  <si>
    <t>PISO</t>
  </si>
  <si>
    <t xml:space="preserve">REVESTIMENTOS </t>
  </si>
  <si>
    <t>M²</t>
  </si>
  <si>
    <t>ED-50514</t>
  </si>
  <si>
    <t>ED-50498</t>
  </si>
  <si>
    <t>PINTURA LÁTEX (PVA) EM PAREDE, DUAS (2) DEMÃOS, EXCLUSIVE
SELADOR ACRÍLICO E MASSA ACRÍLICA/CORRIDA (PVA)</t>
  </si>
  <si>
    <t>ED-50499</t>
  </si>
  <si>
    <t>PINTURA LÁTEX (PVA) EM TETO, DUAS (2) DEMÃOS, EXCLUSIVE
SELADOR ACRÍLICO E MASSA ACRÍLICA/CORRIDA (PVA)</t>
  </si>
  <si>
    <t>ED-50451</t>
  </si>
  <si>
    <t>PINTURA ACRÍLICA EM PAREDE, DUAS (2) DEMÃOS, EXCLUSIVE
SELADOR ACRÍLICO E MASSA ACRÍLICA/CORRIDA (PVA)</t>
  </si>
  <si>
    <t>ED-50266</t>
  </si>
  <si>
    <t>4.0</t>
  </si>
  <si>
    <t>4.2</t>
  </si>
  <si>
    <t>4.3</t>
  </si>
  <si>
    <t>4.4</t>
  </si>
  <si>
    <t>4.5</t>
  </si>
  <si>
    <t>5.0</t>
  </si>
  <si>
    <t>5.1</t>
  </si>
  <si>
    <t>3.0</t>
  </si>
  <si>
    <t>3.1</t>
  </si>
  <si>
    <t>3.2</t>
  </si>
  <si>
    <t>2.0</t>
  </si>
  <si>
    <t>2.1</t>
  </si>
  <si>
    <t>1.0</t>
  </si>
  <si>
    <t>1.1</t>
  </si>
  <si>
    <t>PREFEITURA MUNICIPAL DE PARAISÓPOLIS</t>
  </si>
  <si>
    <t>PLANILHA ORÇAMENTÁRIA DE CUSTOS</t>
  </si>
  <si>
    <t>FORMA DE EXECUÇÃO:</t>
  </si>
  <si>
    <t>(   )        DIRETA</t>
  </si>
  <si>
    <t>(X)      INDIRETA</t>
  </si>
  <si>
    <t>ITEM</t>
  </si>
  <si>
    <t>CÓDIGO</t>
  </si>
  <si>
    <t>DISCRIMINAÇÃO DOS SERVIÇOS</t>
  </si>
  <si>
    <t>UND.</t>
  </si>
  <si>
    <t>QUANTID.</t>
  </si>
  <si>
    <t>VALOR UNIT. S/BDI</t>
  </si>
  <si>
    <t>VALOR UNIT. C/ BDI</t>
  </si>
  <si>
    <t>VALOR TOTAL</t>
  </si>
  <si>
    <t>SERVIÇOS PRELIMINARES</t>
  </si>
  <si>
    <t>FORNECIMENTO E COLOCAÇÃO DE PLACA DE OBRA EM CHAPA GALVANIZADA #26, ESP. 0,45MM, DIMENSÃO (3X1,5)M, PLOTADA COM  ADESIVO  VINÍLICO,  AFIXADA  COM  REBITES  4,8X40MM,  EM ESTRUTURA   METÁLICA   DE   METALON   20X20MM,   ESP.   1,25MM, INCLUSIVE SUPORTE EM EUCALIPTOAUTOCLAVADO PINTADO COM TINTA PVA DUAS (2) DEMÃOS</t>
  </si>
  <si>
    <t>unid.</t>
  </si>
  <si>
    <t>1,00</t>
  </si>
  <si>
    <t>TOTAL DO ITEM 1.0 =</t>
  </si>
  <si>
    <t>m2</t>
  </si>
  <si>
    <t>TOTAL DO ITEM 2.0 =</t>
  </si>
  <si>
    <t>SERVIÇOS FINAIS E COMPLEMENTARES</t>
  </si>
  <si>
    <t>LIMPEZA FINAL DA OBRA</t>
  </si>
  <si>
    <t>TOTAL DA OBRA =</t>
  </si>
  <si>
    <r>
      <rPr>
        <b/>
        <sz val="8"/>
        <rFont val="Calibri"/>
        <family val="2"/>
        <scheme val="minor"/>
      </rPr>
      <t xml:space="preserve">PREFEITURA: </t>
    </r>
    <r>
      <rPr>
        <sz val="8"/>
        <rFont val="Calibri"/>
        <family val="2"/>
        <scheme val="minor"/>
      </rPr>
      <t>Paraisópolis / MG</t>
    </r>
  </si>
  <si>
    <r>
      <rPr>
        <b/>
        <sz val="8"/>
        <rFont val="Calibri"/>
        <family val="2"/>
        <scheme val="minor"/>
      </rPr>
      <t xml:space="preserve">PRAZO DE EXECUÇÃO:  4 </t>
    </r>
    <r>
      <rPr>
        <sz val="8"/>
        <rFont val="Calibri"/>
        <family val="2"/>
        <scheme val="minor"/>
      </rPr>
      <t>meses</t>
    </r>
  </si>
  <si>
    <t>ED-48481</t>
  </si>
  <si>
    <t>ED-50543</t>
  </si>
  <si>
    <t>2.2</t>
  </si>
  <si>
    <t>2.3</t>
  </si>
  <si>
    <t>TOTAL DO ITEM 3.0 =</t>
  </si>
  <si>
    <t>TOTAL DO ITEM 4.0 =</t>
  </si>
  <si>
    <t>TOTAL DO ITEM 5.0 =</t>
  </si>
  <si>
    <t>M2</t>
  </si>
  <si>
    <t>PREPARAÇÃO PARA EMASSAMENTO OU PINTURA (LÁTEX/
ACRÍLICA) EM PAREDE, INCLUSIVE UMA (1) DEMÃO DE SELADOR ACRÍLICO</t>
  </si>
  <si>
    <t>ED-50493</t>
  </si>
  <si>
    <t xml:space="preserve"> ESMALTE EM ESQUADRIA DE MADEIRA, DUAS (2) DEMÃOS, INCLUSIVE UMA (1)
DEMÃO DE FUNDO NIVELADOR, EXCLUSIVE MASSA A ÓLEO</t>
  </si>
  <si>
    <t>COMPOSIÇÃO</t>
  </si>
  <si>
    <t>REVISAO GERAL DE TELHADOS DE TELHAS CERAMICAS E CALHAS</t>
  </si>
  <si>
    <t>Prefeito Municipal</t>
  </si>
  <si>
    <t>Responsável Técnico</t>
  </si>
  <si>
    <r>
      <rPr>
        <b/>
        <sz val="9.5"/>
        <rFont val="Tahoma"/>
        <family val="2"/>
      </rPr>
      <t>Observações:</t>
    </r>
  </si>
  <si>
    <r>
      <rPr>
        <sz val="8.5"/>
        <rFont val="Verdana"/>
        <family val="2"/>
      </rPr>
      <t>Financeiro</t>
    </r>
  </si>
  <si>
    <r>
      <rPr>
        <sz val="8.5"/>
        <rFont val="Verdana"/>
        <family val="2"/>
      </rPr>
      <t>Físico %</t>
    </r>
  </si>
  <si>
    <r>
      <rPr>
        <b/>
        <sz val="8.5"/>
        <rFont val="Tahoma"/>
        <family val="2"/>
      </rPr>
      <t>SERVIÇOS PRELIMINARES</t>
    </r>
  </si>
  <si>
    <r>
      <rPr>
        <b/>
        <sz val="8.5"/>
        <rFont val="Tahoma"/>
        <family val="2"/>
      </rPr>
      <t>MÊS 5</t>
    </r>
  </si>
  <si>
    <r>
      <rPr>
        <b/>
        <sz val="8.5"/>
        <rFont val="Tahoma"/>
        <family val="2"/>
      </rPr>
      <t>MÊS 4</t>
    </r>
  </si>
  <si>
    <r>
      <rPr>
        <b/>
        <sz val="8.5"/>
        <rFont val="Tahoma"/>
        <family val="2"/>
      </rPr>
      <t>MÊS 3</t>
    </r>
  </si>
  <si>
    <r>
      <rPr>
        <b/>
        <sz val="8.5"/>
        <rFont val="Tahoma"/>
        <family val="2"/>
      </rPr>
      <t>MÊS 2</t>
    </r>
  </si>
  <si>
    <r>
      <rPr>
        <b/>
        <sz val="8.5"/>
        <rFont val="Tahoma"/>
        <family val="2"/>
      </rPr>
      <t>MÊS 1</t>
    </r>
  </si>
  <si>
    <r>
      <rPr>
        <b/>
        <sz val="8.5"/>
        <rFont val="Tahoma"/>
        <family val="2"/>
      </rPr>
      <t>TOTAL  ETAPAS</t>
    </r>
  </si>
  <si>
    <r>
      <rPr>
        <b/>
        <sz val="8.5"/>
        <rFont val="Tahoma"/>
        <family val="2"/>
      </rPr>
      <t>FÍSICO/ FINANCEIRO</t>
    </r>
  </si>
  <si>
    <r>
      <rPr>
        <b/>
        <sz val="8.5"/>
        <rFont val="Tahoma"/>
        <family val="2"/>
      </rPr>
      <t>ETAPAS/DESCRIÇÃO</t>
    </r>
  </si>
  <si>
    <r>
      <rPr>
        <b/>
        <sz val="8.5"/>
        <rFont val="Tahoma"/>
        <family val="2"/>
      </rPr>
      <t>ITEM</t>
    </r>
  </si>
  <si>
    <r>
      <rPr>
        <b/>
        <sz val="8.5"/>
        <rFont val="Tahoma"/>
        <family val="2"/>
      </rPr>
      <t>PRAZO DE EXECUÇÃO:  4 meses</t>
    </r>
  </si>
  <si>
    <t>OBRA: REFORMA E AMPLIAÇÃO ESCOLA MONSENHOR SEBASTIÃO VIEIRA</t>
  </si>
  <si>
    <r>
      <rPr>
        <b/>
        <sz val="8.5"/>
        <rFont val="Tahoma"/>
        <family val="2"/>
      </rPr>
      <t>PLANILHA:</t>
    </r>
  </si>
  <si>
    <r>
      <rPr>
        <b/>
        <sz val="8.5"/>
        <rFont val="Tahoma"/>
        <family val="2"/>
      </rPr>
      <t>DATA DA</t>
    </r>
  </si>
  <si>
    <t>VALOR DA OBRA:</t>
  </si>
  <si>
    <t>Prefeitura Municipal de Paraisópolis / MG</t>
  </si>
  <si>
    <r>
      <rPr>
        <b/>
        <sz val="9.5"/>
        <rFont val="Tahoma"/>
        <family val="2"/>
      </rPr>
      <t>CRONOGRAMA FÍSICO-FINANCEIRO</t>
    </r>
  </si>
  <si>
    <r>
      <rPr>
        <b/>
        <sz val="10.5"/>
        <rFont val="Tahoma"/>
        <family val="2"/>
      </rPr>
      <t>PREFEITURA MUNICIPAL DE PARAISÓPOLIS</t>
    </r>
  </si>
  <si>
    <t>ESQUADRIAS</t>
  </si>
  <si>
    <t>REVESTIMENTOS</t>
  </si>
  <si>
    <t>LOCAL: Rua Tv. Alves de Lima, 102 - Centro  Paraisópolis - MG</t>
  </si>
  <si>
    <t>REVESTIMENTO COM CERÂMICA APLICADO EM PISO, ACABAMENTO ESMALTADO, AMBIENTE INTERNO, PADRÃO EXTRA, DIMENSÃO DA PEÇA ATÉ 2025 CM2, PEI V, ASSENTAMENTO COM ARGAMASSA INDUSTRIALIZADA, INCLUSIVE REJUNTAMENTO</t>
  </si>
  <si>
    <t>DEMOLIÇÃO MANUAL DE PISO DE PEDRAS (MÁRMORE, GRANITO, ARDÓSIA, ETC.), INCLUSIVE AFASTAMENTO E EMPILHAMENTO, EXCLUSIVE DEMOLIÇÃO DE CONTRAPISO, TRANSPORTE E RETIRADA DO MATERIAL DEMOLIDO</t>
  </si>
  <si>
    <t>REVESTIMENTO COM CERÂMICA APLICADO EM PISO, ACABAMENTO ESMALTADO, AMBIENTE EXTERNO (ANTIDERRAPANTE), PADRÃO EXTRA, DIMENSÃO DA PEÇA ATÉ 2025 CM2, PEI V, ASSENTAMENTO COM ARGAMASSA INDUSTRIALIZADA, INCLUSIVE REJUNTAMENTO</t>
  </si>
  <si>
    <r>
      <rPr>
        <b/>
        <sz val="8"/>
        <rFont val="Calibri"/>
        <family val="2"/>
        <scheme val="minor"/>
      </rPr>
      <t>LOCAL: Trav Alves de Lima</t>
    </r>
    <r>
      <rPr>
        <sz val="8"/>
        <rFont val="Calibri"/>
        <family val="2"/>
        <scheme val="minor"/>
      </rPr>
      <t xml:space="preserve"> nº 102- Centro / Paraisópolis - MG</t>
    </r>
  </si>
  <si>
    <t>PORTA DE MADEIRA COMPLETA, DIMENSÃO (70X210)CM, TIPO DE
ABRIR, UMA (1) FOLHA, ACABAMENTO NATURAL PARA PINTURA/
VERNIZ, TIPO PRANCHETA/SARRAFEADA, INCLUSIVE MARCO,
ALIZAR E FERRAGENS, EXCLUSIVE PINTURA/VERNIZ</t>
  </si>
  <si>
    <t>ED-49601</t>
  </si>
  <si>
    <t>PORTA DE MADEIRA COMPLETA, DIMENSÃO (80X210)CM, TIPO DE
ABRIR, UMA (1) FOLHA, ACABAMENTO NATURAL PARA PINTURA/
VERNIZ, TIPO PRANCHETA/SARRAFEADA, INCLUSIVE MARCO,
ALIZAR E FERRAGENS, EXCLUSIVE PINTURA/VERNIZ</t>
  </si>
  <si>
    <t>ED-49602</t>
  </si>
  <si>
    <t>3.3</t>
  </si>
  <si>
    <r>
      <rPr>
        <b/>
        <sz val="8"/>
        <rFont val="Calibri"/>
        <family val="2"/>
        <scheme val="minor"/>
      </rPr>
      <t xml:space="preserve">REGIÃO/MÊS DE REFERÊNCIA: </t>
    </r>
    <r>
      <rPr>
        <sz val="8"/>
        <rFont val="Calibri"/>
        <family val="2"/>
        <scheme val="minor"/>
      </rPr>
      <t>SETOP/REGIÃO SUL -julho_2024 (com desoneração)</t>
    </r>
  </si>
  <si>
    <t>DATA DA PLANILHA:                         16/12/2024</t>
  </si>
  <si>
    <t xml:space="preserve">BDI       29,42%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</si>
</sst>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&quot;R$&quot;#,##0.00"/>
    <numFmt numFmtId="166" formatCode="dd/mm/yyyy;@"/>
    <numFmt numFmtId="167" formatCode="#,##0.000"/>
    <numFmt numFmtId="168" formatCode="#,##0.0000"/>
  </numFmts>
  <fonts count="16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</font>
    <font>
      <sz val="10"/>
      <color rgb="FF000000"/>
      <name val="Times New Roman"/>
      <family val="1"/>
    </font>
    <font>
      <b/>
      <sz val="9.5"/>
      <name val="Tahoma"/>
      <family val="2"/>
    </font>
    <font>
      <b/>
      <sz val="7.5"/>
      <name val="Tahoma"/>
      <family val="2"/>
    </font>
    <font>
      <sz val="8.5"/>
      <name val="Verdana"/>
      <family val="2"/>
    </font>
    <font>
      <b/>
      <sz val="8.5"/>
      <name val="Tahoma"/>
      <family val="2"/>
    </font>
    <font>
      <b/>
      <sz val="8.5"/>
      <name val="Verdana"/>
      <family val="2"/>
    </font>
    <font>
      <b/>
      <sz val="8.5"/>
      <color rgb="FF000000"/>
      <name val="Tahoma"/>
      <family val="2"/>
    </font>
    <font>
      <b/>
      <sz val="10.5"/>
      <name val="Tahoma"/>
      <family val="2"/>
    </font>
    <font>
      <b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top" wrapText="1" indent="6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top" wrapText="1" indent="1"/>
    </xf>
    <xf numFmtId="165" fontId="1" fillId="2" borderId="9" xfId="0" applyNumberFormat="1" applyFont="1" applyFill="1" applyBorder="1" applyAlignment="1">
      <alignment horizontal="left" vertical="top" wrapText="1" indent="1"/>
    </xf>
    <xf numFmtId="4" fontId="1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top" shrinkToFit="1"/>
    </xf>
    <xf numFmtId="0" fontId="2" fillId="2" borderId="9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vertical="top" wrapText="1"/>
    </xf>
    <xf numFmtId="165" fontId="2" fillId="2" borderId="9" xfId="0" applyNumberFormat="1" applyFont="1" applyFill="1" applyBorder="1" applyAlignment="1">
      <alignment horizontal="left" wrapText="1"/>
    </xf>
    <xf numFmtId="4" fontId="2" fillId="2" borderId="9" xfId="0" applyNumberFormat="1" applyFont="1" applyFill="1" applyBorder="1" applyAlignment="1">
      <alignment horizontal="left" wrapText="1"/>
    </xf>
    <xf numFmtId="164" fontId="2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165" fontId="3" fillId="0" borderId="9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 vertical="center" wrapText="1"/>
    </xf>
    <xf numFmtId="165" fontId="2" fillId="2" borderId="9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center" wrapText="1" indent="2"/>
    </xf>
    <xf numFmtId="164" fontId="2" fillId="0" borderId="9" xfId="0" applyNumberFormat="1" applyFont="1" applyFill="1" applyBorder="1" applyAlignment="1">
      <alignment horizontal="center" vertical="top" shrinkToFit="1"/>
    </xf>
    <xf numFmtId="0" fontId="3" fillId="0" borderId="9" xfId="0" applyFont="1" applyFill="1" applyBorder="1" applyAlignment="1">
      <alignment horizontal="center" vertical="top" wrapText="1"/>
    </xf>
    <xf numFmtId="164" fontId="4" fillId="3" borderId="9" xfId="0" applyNumberFormat="1" applyFont="1" applyFill="1" applyBorder="1" applyAlignment="1">
      <alignment horizontal="center" vertical="top" shrinkToFit="1"/>
    </xf>
    <xf numFmtId="0" fontId="2" fillId="3" borderId="9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vertical="top" wrapText="1"/>
    </xf>
    <xf numFmtId="165" fontId="2" fillId="3" borderId="9" xfId="0" applyNumberFormat="1" applyFont="1" applyFill="1" applyBorder="1" applyAlignment="1">
      <alignment horizontal="left" wrapText="1"/>
    </xf>
    <xf numFmtId="4" fontId="2" fillId="3" borderId="9" xfId="0" applyNumberFormat="1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right" vertical="center" wrapText="1" indent="1"/>
    </xf>
    <xf numFmtId="0" fontId="3" fillId="0" borderId="9" xfId="0" applyFont="1" applyFill="1" applyBorder="1" applyAlignment="1">
      <alignment horizontal="left" vertical="center" wrapText="1" indent="2"/>
    </xf>
    <xf numFmtId="0" fontId="1" fillId="3" borderId="9" xfId="0" applyFont="1" applyFill="1" applyBorder="1" applyAlignment="1">
      <alignment horizontal="right" vertical="top" wrapText="1" indent="6"/>
    </xf>
    <xf numFmtId="0" fontId="3" fillId="0" borderId="9" xfId="0" applyFont="1" applyFill="1" applyBorder="1" applyAlignment="1">
      <alignment horizontal="left" vertical="top" wrapText="1" indent="8"/>
    </xf>
    <xf numFmtId="0" fontId="3" fillId="0" borderId="9" xfId="0" applyFont="1" applyFill="1" applyBorder="1" applyAlignment="1">
      <alignment horizontal="right" vertical="top" wrapText="1"/>
    </xf>
    <xf numFmtId="0" fontId="3" fillId="0" borderId="9" xfId="0" applyFont="1" applyFill="1" applyBorder="1" applyAlignment="1">
      <alignment horizontal="left" vertical="top" wrapText="1" indent="2"/>
    </xf>
    <xf numFmtId="165" fontId="3" fillId="0" borderId="9" xfId="0" applyNumberFormat="1" applyFont="1" applyFill="1" applyBorder="1" applyAlignment="1">
      <alignment horizontal="center" vertical="top" wrapText="1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3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4"/>
    </xf>
    <xf numFmtId="0" fontId="0" fillId="0" borderId="1" xfId="0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top" wrapText="1"/>
    </xf>
    <xf numFmtId="1" fontId="13" fillId="0" borderId="6" xfId="0" applyNumberFormat="1" applyFont="1" applyFill="1" applyBorder="1" applyAlignment="1">
      <alignment horizontal="center" vertical="top" shrinkToFit="1"/>
    </xf>
    <xf numFmtId="0" fontId="0" fillId="5" borderId="3" xfId="0" applyFill="1" applyBorder="1" applyAlignment="1">
      <alignment horizontal="left" wrapText="1"/>
    </xf>
    <xf numFmtId="165" fontId="10" fillId="6" borderId="11" xfId="0" applyNumberFormat="1" applyFont="1" applyFill="1" applyBorder="1" applyAlignment="1">
      <alignment horizontal="left" vertical="top" wrapText="1" indent="1"/>
    </xf>
    <xf numFmtId="165" fontId="10" fillId="4" borderId="1" xfId="0" applyNumberFormat="1" applyFont="1" applyFill="1" applyBorder="1" applyAlignment="1">
      <alignment horizontal="left" vertical="top" wrapText="1" indent="1"/>
    </xf>
    <xf numFmtId="165" fontId="10" fillId="4" borderId="12" xfId="0" applyNumberFormat="1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10" fontId="13" fillId="6" borderId="15" xfId="0" applyNumberFormat="1" applyFont="1" applyFill="1" applyBorder="1" applyAlignment="1">
      <alignment horizontal="left" vertical="top" indent="2" shrinkToFit="1"/>
    </xf>
    <xf numFmtId="10" fontId="13" fillId="4" borderId="1" xfId="0" applyNumberFormat="1" applyFont="1" applyFill="1" applyBorder="1" applyAlignment="1">
      <alignment horizontal="left" vertical="top" indent="2" shrinkToFit="1"/>
    </xf>
    <xf numFmtId="10" fontId="13" fillId="4" borderId="12" xfId="0" applyNumberFormat="1" applyFont="1" applyFill="1" applyBorder="1" applyAlignment="1">
      <alignment horizontal="center" vertical="top" shrinkToFit="1"/>
    </xf>
    <xf numFmtId="165" fontId="10" fillId="0" borderId="11" xfId="0" applyNumberFormat="1" applyFont="1" applyFill="1" applyBorder="1" applyAlignment="1">
      <alignment horizontal="center" vertical="top" wrapText="1"/>
    </xf>
    <xf numFmtId="10" fontId="13" fillId="0" borderId="15" xfId="0" applyNumberFormat="1" applyFont="1" applyFill="1" applyBorder="1" applyAlignment="1">
      <alignment horizontal="center" vertical="top" shrinkToFit="1"/>
    </xf>
    <xf numFmtId="0" fontId="0" fillId="5" borderId="12" xfId="0" applyFill="1" applyBorder="1" applyAlignment="1">
      <alignment horizontal="left" wrapText="1"/>
    </xf>
    <xf numFmtId="10" fontId="13" fillId="0" borderId="15" xfId="0" applyNumberFormat="1" applyFont="1" applyFill="1" applyBorder="1" applyAlignment="1">
      <alignment horizontal="left" vertical="top" indent="2" shrinkToFit="1"/>
    </xf>
    <xf numFmtId="0" fontId="10" fillId="4" borderId="17" xfId="0" applyFont="1" applyFill="1" applyBorder="1" applyAlignment="1">
      <alignment horizontal="right" vertical="top" wrapText="1" indent="1"/>
    </xf>
    <xf numFmtId="0" fontId="10" fillId="4" borderId="17" xfId="0" applyFont="1" applyFill="1" applyBorder="1" applyAlignment="1">
      <alignment horizontal="left" vertical="top" wrapText="1" indent="1"/>
    </xf>
    <xf numFmtId="0" fontId="10" fillId="4" borderId="5" xfId="0" applyFont="1" applyFill="1" applyBorder="1" applyAlignment="1">
      <alignment horizontal="center" vertical="top" wrapText="1"/>
    </xf>
    <xf numFmtId="10" fontId="13" fillId="4" borderId="12" xfId="0" applyNumberFormat="1" applyFont="1" applyFill="1" applyBorder="1" applyAlignment="1">
      <alignment horizontal="left" vertical="top" indent="2" shrinkToFit="1"/>
    </xf>
    <xf numFmtId="10" fontId="13" fillId="4" borderId="18" xfId="0" applyNumberFormat="1" applyFont="1" applyFill="1" applyBorder="1" applyAlignment="1">
      <alignment horizontal="center" vertical="top" shrinkToFit="1"/>
    </xf>
    <xf numFmtId="0" fontId="10" fillId="4" borderId="12" xfId="0" applyFont="1" applyFill="1" applyBorder="1" applyAlignment="1">
      <alignment horizontal="left" vertical="top" wrapText="1" indent="1"/>
    </xf>
    <xf numFmtId="0" fontId="10" fillId="4" borderId="3" xfId="0" applyFont="1" applyFill="1" applyBorder="1" applyAlignment="1">
      <alignment horizontal="left" vertical="top" wrapText="1" indent="1"/>
    </xf>
    <xf numFmtId="10" fontId="13" fillId="4" borderId="3" xfId="0" applyNumberFormat="1" applyFont="1" applyFill="1" applyBorder="1" applyAlignment="1">
      <alignment horizontal="left" vertical="top" indent="2" shrinkToFit="1"/>
    </xf>
    <xf numFmtId="0" fontId="0" fillId="5" borderId="5" xfId="0" applyFill="1" applyBorder="1" applyAlignment="1">
      <alignment horizontal="left" wrapText="1"/>
    </xf>
    <xf numFmtId="0" fontId="11" fillId="5" borderId="12" xfId="0" applyFont="1" applyFill="1" applyBorder="1" applyAlignment="1">
      <alignment horizontal="right" vertical="top" wrapText="1" indent="3"/>
    </xf>
    <xf numFmtId="0" fontId="11" fillId="5" borderId="12" xfId="0" applyFont="1" applyFill="1" applyBorder="1" applyAlignment="1">
      <alignment horizontal="left" vertical="top" wrapText="1" indent="3"/>
    </xf>
    <xf numFmtId="0" fontId="11" fillId="5" borderId="12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left" vertical="top" wrapText="1" indent="1"/>
    </xf>
    <xf numFmtId="0" fontId="11" fillId="5" borderId="12" xfId="0" applyFont="1" applyFill="1" applyBorder="1" applyAlignment="1">
      <alignment horizontal="left" vertical="top" wrapText="1" indent="7"/>
    </xf>
    <xf numFmtId="166" fontId="13" fillId="0" borderId="3" xfId="0" applyNumberFormat="1" applyFont="1" applyFill="1" applyBorder="1" applyAlignment="1">
      <alignment horizontal="right" vertical="top" indent="3" shrinkToFit="1"/>
    </xf>
    <xf numFmtId="0" fontId="11" fillId="0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4"/>
    </xf>
    <xf numFmtId="164" fontId="3" fillId="0" borderId="9" xfId="0" applyNumberFormat="1" applyFont="1" applyFill="1" applyBorder="1" applyAlignment="1">
      <alignment horizontal="center" vertical="center" shrinkToFit="1"/>
    </xf>
    <xf numFmtId="4" fontId="3" fillId="0" borderId="9" xfId="0" applyNumberFormat="1" applyFont="1" applyFill="1" applyBorder="1" applyAlignment="1">
      <alignment horizontal="left" vertical="center" wrapText="1" inden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 wrapText="1"/>
    </xf>
    <xf numFmtId="168" fontId="3" fillId="0" borderId="9" xfId="0" applyNumberFormat="1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8"/>
    </xf>
    <xf numFmtId="0" fontId="1" fillId="0" borderId="2" xfId="0" applyFont="1" applyFill="1" applyBorder="1" applyAlignment="1">
      <alignment horizontal="left" vertical="top" wrapText="1" indent="8"/>
    </xf>
    <xf numFmtId="0" fontId="1" fillId="0" borderId="3" xfId="0" applyFont="1" applyFill="1" applyBorder="1" applyAlignment="1">
      <alignment horizontal="left" vertical="top" wrapText="1" indent="8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top" wrapText="1" indent="3"/>
    </xf>
    <xf numFmtId="0" fontId="1" fillId="0" borderId="3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5" xfId="0" applyFont="1" applyFill="1" applyBorder="1" applyAlignment="1">
      <alignment horizontal="left" vertical="top" wrapText="1" indent="3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11" fillId="5" borderId="1" xfId="0" applyFont="1" applyFill="1" applyBorder="1" applyAlignment="1">
      <alignment horizontal="left" vertical="top" wrapText="1" indent="1"/>
    </xf>
    <xf numFmtId="0" fontId="11" fillId="5" borderId="3" xfId="0" applyFont="1" applyFill="1" applyBorder="1" applyAlignment="1">
      <alignment horizontal="left" vertical="top" wrapText="1" indent="1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65" fontId="11" fillId="0" borderId="2" xfId="0" applyNumberFormat="1" applyFont="1" applyFill="1" applyBorder="1" applyAlignment="1">
      <alignment horizontal="left" vertical="top" wrapText="1" indent="6"/>
    </xf>
    <xf numFmtId="165" fontId="11" fillId="0" borderId="3" xfId="0" applyNumberFormat="1" applyFont="1" applyFill="1" applyBorder="1" applyAlignment="1">
      <alignment horizontal="left" vertical="top" wrapText="1" indent="6"/>
    </xf>
    <xf numFmtId="0" fontId="11" fillId="0" borderId="1" xfId="0" applyFont="1" applyFill="1" applyBorder="1" applyAlignment="1">
      <alignment horizontal="left" vertical="top" wrapText="1" indent="5"/>
    </xf>
    <xf numFmtId="0" fontId="11" fillId="0" borderId="2" xfId="0" applyFont="1" applyFill="1" applyBorder="1" applyAlignment="1">
      <alignment horizontal="left" vertical="top" wrapText="1" indent="5"/>
    </xf>
    <xf numFmtId="0" fontId="11" fillId="0" borderId="3" xfId="0" applyFont="1" applyFill="1" applyBorder="1" applyAlignment="1">
      <alignment horizontal="left" vertical="top" wrapText="1" indent="5"/>
    </xf>
    <xf numFmtId="1" fontId="13" fillId="0" borderId="17" xfId="0" applyNumberFormat="1" applyFont="1" applyFill="1" applyBorder="1" applyAlignment="1">
      <alignment horizontal="center" vertical="top" shrinkToFit="1"/>
    </xf>
    <xf numFmtId="1" fontId="13" fillId="0" borderId="13" xfId="0" applyNumberFormat="1" applyFont="1" applyFill="1" applyBorder="1" applyAlignment="1">
      <alignment horizontal="center" vertical="top" shrinkToFit="1"/>
    </xf>
    <xf numFmtId="0" fontId="11" fillId="0" borderId="17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10" fontId="13" fillId="0" borderId="1" xfId="0" applyNumberFormat="1" applyFont="1" applyFill="1" applyBorder="1" applyAlignment="1">
      <alignment horizontal="center" vertical="center" shrinkToFit="1"/>
    </xf>
    <xf numFmtId="10" fontId="13" fillId="0" borderId="2" xfId="0" applyNumberFormat="1" applyFont="1" applyFill="1" applyBorder="1" applyAlignment="1">
      <alignment horizontal="center" vertical="center" shrinkToFi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7" xfId="0" applyNumberFormat="1" applyFont="1" applyFill="1" applyBorder="1" applyAlignment="1">
      <alignment horizontal="center" vertical="top" wrapText="1"/>
    </xf>
    <xf numFmtId="1" fontId="13" fillId="0" borderId="14" xfId="0" applyNumberFormat="1" applyFont="1" applyFill="1" applyBorder="1" applyAlignment="1">
      <alignment horizontal="center" vertical="top" shrinkToFit="1"/>
    </xf>
    <xf numFmtId="0" fontId="11" fillId="0" borderId="1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10" fontId="9" fillId="0" borderId="2" xfId="0" applyNumberFormat="1" applyFont="1" applyFill="1" applyBorder="1" applyAlignment="1">
      <alignment horizontal="left" vertical="center" wrapText="1" indent="6"/>
    </xf>
    <xf numFmtId="0" fontId="9" fillId="0" borderId="2" xfId="0" applyFont="1" applyFill="1" applyBorder="1" applyAlignment="1">
      <alignment horizontal="left" vertical="center" wrapText="1" indent="6"/>
    </xf>
    <xf numFmtId="0" fontId="11" fillId="0" borderId="16" xfId="0" applyFont="1" applyFill="1" applyBorder="1" applyAlignment="1">
      <alignment horizontal="left" vertical="top" wrapText="1"/>
    </xf>
    <xf numFmtId="10" fontId="13" fillId="0" borderId="3" xfId="0" applyNumberFormat="1" applyFont="1" applyFill="1" applyBorder="1" applyAlignment="1">
      <alignment horizontal="center" vertical="center" shrinkToFit="1"/>
    </xf>
    <xf numFmtId="165" fontId="11" fillId="0" borderId="3" xfId="0" applyNumberFormat="1" applyFont="1" applyFill="1" applyBorder="1" applyAlignment="1">
      <alignment horizontal="center" vertical="center" wrapText="1"/>
    </xf>
    <xf numFmtId="10" fontId="15" fillId="0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638428</xdr:colOff>
      <xdr:row>37</xdr:row>
      <xdr:rowOff>10514</xdr:rowOff>
    </xdr:from>
    <xdr:ext cx="2193925" cy="0"/>
    <xdr:sp macro="" textlink="">
      <xdr:nvSpPr>
        <xdr:cNvPr id="2" name="Shape 3"/>
        <xdr:cNvSpPr/>
      </xdr:nvSpPr>
      <xdr:spPr>
        <a:xfrm>
          <a:off x="1694116" y="9027514"/>
          <a:ext cx="2193925" cy="0"/>
        </a:xfrm>
        <a:custGeom>
          <a:avLst/>
          <a:gdLst/>
          <a:ahLst/>
          <a:cxnLst/>
          <a:rect l="0" t="0" r="0" b="0"/>
          <a:pathLst>
            <a:path w="2193925">
              <a:moveTo>
                <a:pt x="0" y="0"/>
              </a:moveTo>
              <a:lnTo>
                <a:pt x="1279758" y="0"/>
              </a:lnTo>
            </a:path>
            <a:path w="2193925">
              <a:moveTo>
                <a:pt x="1279758" y="0"/>
              </a:moveTo>
              <a:lnTo>
                <a:pt x="2193528" y="0"/>
              </a:lnTo>
            </a:path>
          </a:pathLst>
        </a:custGeom>
        <a:ln w="6019">
          <a:solidFill>
            <a:srgbClr val="000000"/>
          </a:solidFill>
        </a:ln>
      </xdr:spPr>
    </xdr:sp>
    <xdr:clientData/>
  </xdr:oneCellAnchor>
  <xdr:oneCellAnchor>
    <xdr:from>
      <xdr:col>4</xdr:col>
      <xdr:colOff>238759</xdr:colOff>
      <xdr:row>36</xdr:row>
      <xdr:rowOff>153706</xdr:rowOff>
    </xdr:from>
    <xdr:ext cx="1967866" cy="45719"/>
    <xdr:sp macro="" textlink="">
      <xdr:nvSpPr>
        <xdr:cNvPr id="3" name="Shape 5"/>
        <xdr:cNvSpPr/>
      </xdr:nvSpPr>
      <xdr:spPr>
        <a:xfrm>
          <a:off x="5255259" y="9011956"/>
          <a:ext cx="1967866" cy="45719"/>
        </a:xfrm>
        <a:custGeom>
          <a:avLst/>
          <a:gdLst/>
          <a:ahLst/>
          <a:cxnLst/>
          <a:rect l="0" t="0" r="0" b="0"/>
          <a:pathLst>
            <a:path w="1340485">
              <a:moveTo>
                <a:pt x="0" y="0"/>
              </a:moveTo>
              <a:lnTo>
                <a:pt x="1339954" y="0"/>
              </a:lnTo>
            </a:path>
          </a:pathLst>
        </a:custGeom>
        <a:ln w="6019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146303</xdr:colOff>
      <xdr:row>23</xdr:row>
      <xdr:rowOff>10514</xdr:rowOff>
    </xdr:from>
    <xdr:ext cx="2193925" cy="0"/>
    <xdr:sp macro="" textlink="">
      <xdr:nvSpPr>
        <xdr:cNvPr id="2" name="Shape 3"/>
        <xdr:cNvSpPr/>
      </xdr:nvSpPr>
      <xdr:spPr>
        <a:xfrm>
          <a:off x="679703" y="4706339"/>
          <a:ext cx="2193925" cy="0"/>
        </a:xfrm>
        <a:custGeom>
          <a:avLst/>
          <a:gdLst/>
          <a:ahLst/>
          <a:cxnLst/>
          <a:rect l="0" t="0" r="0" b="0"/>
          <a:pathLst>
            <a:path w="2193925">
              <a:moveTo>
                <a:pt x="0" y="0"/>
              </a:moveTo>
              <a:lnTo>
                <a:pt x="1279758" y="0"/>
              </a:lnTo>
            </a:path>
            <a:path w="2193925">
              <a:moveTo>
                <a:pt x="1279758" y="0"/>
              </a:moveTo>
              <a:lnTo>
                <a:pt x="2193528" y="0"/>
              </a:lnTo>
            </a:path>
          </a:pathLst>
        </a:custGeom>
        <a:ln w="6019">
          <a:solidFill>
            <a:srgbClr val="000000"/>
          </a:solidFill>
        </a:ln>
      </xdr:spPr>
    </xdr:sp>
    <xdr:clientData/>
  </xdr:oneCellAnchor>
  <xdr:oneCellAnchor>
    <xdr:from>
      <xdr:col>6</xdr:col>
      <xdr:colOff>918209</xdr:colOff>
      <xdr:row>23</xdr:row>
      <xdr:rowOff>2894</xdr:rowOff>
    </xdr:from>
    <xdr:ext cx="1967866" cy="45719"/>
    <xdr:sp macro="" textlink="">
      <xdr:nvSpPr>
        <xdr:cNvPr id="3" name="Shape 5"/>
        <xdr:cNvSpPr/>
      </xdr:nvSpPr>
      <xdr:spPr>
        <a:xfrm>
          <a:off x="3737609" y="4698719"/>
          <a:ext cx="1967866" cy="45719"/>
        </a:xfrm>
        <a:custGeom>
          <a:avLst/>
          <a:gdLst/>
          <a:ahLst/>
          <a:cxnLst/>
          <a:rect l="0" t="0" r="0" b="0"/>
          <a:pathLst>
            <a:path w="1340485">
              <a:moveTo>
                <a:pt x="0" y="0"/>
              </a:moveTo>
              <a:lnTo>
                <a:pt x="1339954" y="0"/>
              </a:lnTo>
            </a:path>
          </a:pathLst>
        </a:custGeom>
        <a:ln w="6019">
          <a:solidFill>
            <a:srgbClr val="000000"/>
          </a:solidFill>
        </a:ln>
      </xdr:spPr>
    </xdr:sp>
    <xdr:clientData/>
  </xdr:oneCellAnchor>
  <xdr:oneCellAnchor>
    <xdr:from>
      <xdr:col>1</xdr:col>
      <xdr:colOff>495300</xdr:colOff>
      <xdr:row>0</xdr:row>
      <xdr:rowOff>0</xdr:rowOff>
    </xdr:from>
    <xdr:ext cx="7753350" cy="1019342"/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0"/>
          <a:ext cx="7753350" cy="101934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4" zoomScale="120" zoomScaleNormal="120" workbookViewId="0">
      <selection activeCell="M11" sqref="M11"/>
    </sheetView>
  </sheetViews>
  <sheetFormatPr defaultRowHeight="12.75" x14ac:dyDescent="0.2"/>
  <cols>
    <col min="1" max="1" width="5.83203125" customWidth="1"/>
    <col min="2" max="2" width="12.6640625" customWidth="1"/>
    <col min="3" max="3" width="63.33203125" customWidth="1"/>
    <col min="4" max="4" width="6" customWidth="1"/>
    <col min="5" max="5" width="9" bestFit="1" customWidth="1"/>
    <col min="6" max="6" width="12.1640625" customWidth="1"/>
    <col min="7" max="7" width="12.5" style="1" customWidth="1"/>
    <col min="8" max="8" width="12.1640625" style="2" customWidth="1"/>
  </cols>
  <sheetData>
    <row r="1" spans="1:8" x14ac:dyDescent="0.2">
      <c r="A1" s="110" t="s">
        <v>31</v>
      </c>
      <c r="B1" s="111"/>
      <c r="C1" s="111"/>
      <c r="D1" s="111"/>
      <c r="E1" s="111"/>
      <c r="F1" s="111"/>
      <c r="G1" s="111"/>
      <c r="H1" s="112"/>
    </row>
    <row r="2" spans="1:8" x14ac:dyDescent="0.2">
      <c r="A2" s="110" t="s">
        <v>32</v>
      </c>
      <c r="B2" s="111"/>
      <c r="C2" s="111"/>
      <c r="D2" s="111"/>
      <c r="E2" s="111"/>
      <c r="F2" s="111"/>
      <c r="G2" s="111"/>
      <c r="H2" s="112"/>
    </row>
    <row r="3" spans="1:8" x14ac:dyDescent="0.2">
      <c r="A3" s="113" t="s">
        <v>54</v>
      </c>
      <c r="B3" s="91"/>
      <c r="C3" s="91"/>
      <c r="D3" s="91"/>
      <c r="E3" s="91"/>
      <c r="F3" s="91"/>
      <c r="G3" s="91"/>
      <c r="H3" s="92"/>
    </row>
    <row r="4" spans="1:8" x14ac:dyDescent="0.2">
      <c r="A4" s="114" t="s">
        <v>0</v>
      </c>
      <c r="B4" s="115"/>
      <c r="C4" s="115"/>
      <c r="D4" s="116"/>
      <c r="E4" s="117" t="s">
        <v>105</v>
      </c>
      <c r="F4" s="118"/>
      <c r="G4" s="118"/>
      <c r="H4" s="119"/>
    </row>
    <row r="5" spans="1:8" x14ac:dyDescent="0.2">
      <c r="A5" s="90" t="s">
        <v>98</v>
      </c>
      <c r="B5" s="91"/>
      <c r="C5" s="91"/>
      <c r="D5" s="92"/>
      <c r="E5" s="93" t="s">
        <v>33</v>
      </c>
      <c r="F5" s="94"/>
      <c r="G5" s="94"/>
      <c r="H5" s="95"/>
    </row>
    <row r="6" spans="1:8" x14ac:dyDescent="0.2">
      <c r="A6" s="90" t="s">
        <v>104</v>
      </c>
      <c r="B6" s="91"/>
      <c r="C6" s="91"/>
      <c r="D6" s="92"/>
      <c r="E6" s="96" t="s">
        <v>34</v>
      </c>
      <c r="F6" s="97"/>
      <c r="G6" s="100" t="s">
        <v>35</v>
      </c>
      <c r="H6" s="101"/>
    </row>
    <row r="7" spans="1:8" x14ac:dyDescent="0.2">
      <c r="A7" s="102" t="s">
        <v>55</v>
      </c>
      <c r="B7" s="103"/>
      <c r="C7" s="103"/>
      <c r="D7" s="104"/>
      <c r="E7" s="98"/>
      <c r="F7" s="99"/>
      <c r="G7" s="3" t="s">
        <v>106</v>
      </c>
      <c r="H7" s="156">
        <v>0.2918</v>
      </c>
    </row>
    <row r="8" spans="1:8" x14ac:dyDescent="0.2">
      <c r="A8" s="105"/>
      <c r="B8" s="106"/>
      <c r="C8" s="106"/>
      <c r="D8" s="107"/>
      <c r="E8" s="98"/>
      <c r="F8" s="99"/>
      <c r="G8" s="108" t="s">
        <v>1</v>
      </c>
      <c r="H8" s="109"/>
    </row>
    <row r="9" spans="1:8" ht="24.2" customHeight="1" x14ac:dyDescent="0.2">
      <c r="A9" s="4" t="s">
        <v>36</v>
      </c>
      <c r="B9" s="4" t="s">
        <v>37</v>
      </c>
      <c r="C9" s="5" t="s">
        <v>38</v>
      </c>
      <c r="D9" s="4" t="s">
        <v>39</v>
      </c>
      <c r="E9" s="6" t="s">
        <v>40</v>
      </c>
      <c r="F9" s="7" t="s">
        <v>41</v>
      </c>
      <c r="G9" s="8" t="s">
        <v>42</v>
      </c>
      <c r="H9" s="9" t="s">
        <v>43</v>
      </c>
    </row>
    <row r="10" spans="1:8" ht="10.5" customHeight="1" x14ac:dyDescent="0.2">
      <c r="A10" s="10" t="s">
        <v>29</v>
      </c>
      <c r="B10" s="11"/>
      <c r="C10" s="12" t="s">
        <v>44</v>
      </c>
      <c r="D10" s="11"/>
      <c r="E10" s="11"/>
      <c r="F10" s="11"/>
      <c r="G10" s="13"/>
      <c r="H10" s="14"/>
    </row>
    <row r="11" spans="1:8" ht="68.099999999999994" customHeight="1" x14ac:dyDescent="0.2">
      <c r="A11" s="15" t="s">
        <v>30</v>
      </c>
      <c r="B11" s="16" t="s">
        <v>2</v>
      </c>
      <c r="C11" s="17" t="s">
        <v>45</v>
      </c>
      <c r="D11" s="16" t="s">
        <v>46</v>
      </c>
      <c r="E11" s="16" t="s">
        <v>47</v>
      </c>
      <c r="F11" s="80">
        <v>1330.56</v>
      </c>
      <c r="G11" s="18">
        <f>(F11*H7+F11)</f>
        <v>1718.8174079999999</v>
      </c>
      <c r="H11" s="19">
        <f>(E11*G11)</f>
        <v>1718.8174079999999</v>
      </c>
    </row>
    <row r="12" spans="1:8" ht="9.9499999999999993" customHeight="1" x14ac:dyDescent="0.2">
      <c r="A12" s="89" t="s">
        <v>48</v>
      </c>
      <c r="B12" s="89"/>
      <c r="C12" s="89"/>
      <c r="D12" s="89"/>
      <c r="E12" s="89"/>
      <c r="F12" s="89"/>
      <c r="G12" s="89"/>
      <c r="H12" s="20">
        <f>SUM(H11)</f>
        <v>1718.8174079999999</v>
      </c>
    </row>
    <row r="13" spans="1:8" ht="12.75" customHeight="1" x14ac:dyDescent="0.2">
      <c r="A13" s="10" t="s">
        <v>27</v>
      </c>
      <c r="B13" s="21"/>
      <c r="C13" s="12" t="s">
        <v>6</v>
      </c>
      <c r="D13" s="21"/>
      <c r="E13" s="21"/>
      <c r="F13" s="21"/>
      <c r="G13" s="22"/>
      <c r="H13" s="23"/>
    </row>
    <row r="14" spans="1:8" ht="33.75" x14ac:dyDescent="0.2">
      <c r="A14" s="15" t="s">
        <v>28</v>
      </c>
      <c r="B14" s="16" t="s">
        <v>3</v>
      </c>
      <c r="C14" s="24" t="s">
        <v>95</v>
      </c>
      <c r="D14" s="16" t="s">
        <v>4</v>
      </c>
      <c r="E14" s="16">
        <v>247.5</v>
      </c>
      <c r="F14" s="25">
        <v>78.08</v>
      </c>
      <c r="G14" s="18">
        <f>(F14*H7+F14)</f>
        <v>100.863744</v>
      </c>
      <c r="H14" s="19">
        <v>24962.85</v>
      </c>
    </row>
    <row r="15" spans="1:8" ht="33.75" x14ac:dyDescent="0.2">
      <c r="A15" s="15" t="s">
        <v>58</v>
      </c>
      <c r="B15" s="16" t="s">
        <v>56</v>
      </c>
      <c r="C15" s="24" t="s">
        <v>96</v>
      </c>
      <c r="D15" s="16" t="s">
        <v>4</v>
      </c>
      <c r="E15" s="16">
        <v>36.78</v>
      </c>
      <c r="F15" s="25">
        <v>19.05</v>
      </c>
      <c r="G15" s="18">
        <f>(F15*H7+F15)</f>
        <v>24.608789999999999</v>
      </c>
      <c r="H15" s="85">
        <v>905.1558</v>
      </c>
    </row>
    <row r="16" spans="1:8" ht="45" x14ac:dyDescent="0.2">
      <c r="A16" s="15" t="s">
        <v>59</v>
      </c>
      <c r="B16" s="16" t="s">
        <v>57</v>
      </c>
      <c r="C16" s="24" t="s">
        <v>97</v>
      </c>
      <c r="D16" s="16" t="s">
        <v>4</v>
      </c>
      <c r="E16" s="16">
        <v>36.78</v>
      </c>
      <c r="F16" s="25">
        <v>71.3</v>
      </c>
      <c r="G16" s="18">
        <f>(F16*H7+F16)</f>
        <v>92.105339999999998</v>
      </c>
      <c r="H16" s="85">
        <v>3387.8058000000001</v>
      </c>
    </row>
    <row r="17" spans="1:8" x14ac:dyDescent="0.2">
      <c r="A17" s="89" t="s">
        <v>50</v>
      </c>
      <c r="B17" s="89"/>
      <c r="C17" s="89"/>
      <c r="D17" s="89"/>
      <c r="E17" s="89"/>
      <c r="F17" s="89"/>
      <c r="G17" s="89"/>
      <c r="H17" s="20">
        <f>SUM(H14:H16)</f>
        <v>29255.811600000001</v>
      </c>
    </row>
    <row r="18" spans="1:8" ht="11.1" customHeight="1" x14ac:dyDescent="0.2">
      <c r="A18" s="10" t="s">
        <v>24</v>
      </c>
      <c r="B18" s="11"/>
      <c r="C18" s="12" t="s">
        <v>5</v>
      </c>
      <c r="D18" s="11"/>
      <c r="E18" s="11"/>
      <c r="F18" s="11"/>
      <c r="G18" s="13"/>
      <c r="H18" s="14"/>
    </row>
    <row r="19" spans="1:8" ht="45" x14ac:dyDescent="0.2">
      <c r="A19" s="15" t="s">
        <v>25</v>
      </c>
      <c r="B19" s="81" t="s">
        <v>102</v>
      </c>
      <c r="C19" s="82" t="s">
        <v>101</v>
      </c>
      <c r="D19" s="16" t="s">
        <v>46</v>
      </c>
      <c r="E19" s="16">
        <v>8</v>
      </c>
      <c r="F19" s="83">
        <v>995.11</v>
      </c>
      <c r="G19" s="18">
        <f>(F19*H7+F19)</f>
        <v>1285.4830980000002</v>
      </c>
      <c r="H19" s="19">
        <v>10283.84</v>
      </c>
    </row>
    <row r="20" spans="1:8" ht="45" x14ac:dyDescent="0.2">
      <c r="A20" s="15" t="s">
        <v>26</v>
      </c>
      <c r="B20" s="81" t="s">
        <v>100</v>
      </c>
      <c r="C20" s="82" t="s">
        <v>99</v>
      </c>
      <c r="D20" s="16" t="s">
        <v>46</v>
      </c>
      <c r="E20" s="16">
        <v>2</v>
      </c>
      <c r="F20" s="83">
        <v>958.4</v>
      </c>
      <c r="G20" s="18">
        <f>(F20*H7+F20)</f>
        <v>1238.0611199999998</v>
      </c>
      <c r="H20" s="19">
        <v>2476.12</v>
      </c>
    </row>
    <row r="21" spans="1:8" ht="22.5" x14ac:dyDescent="0.2">
      <c r="A21" s="15" t="s">
        <v>103</v>
      </c>
      <c r="B21" s="81" t="s">
        <v>65</v>
      </c>
      <c r="C21" s="82" t="s">
        <v>66</v>
      </c>
      <c r="D21" s="16" t="s">
        <v>49</v>
      </c>
      <c r="E21" s="16">
        <v>29.88</v>
      </c>
      <c r="F21" s="83">
        <v>31.45</v>
      </c>
      <c r="G21" s="18">
        <f>(F21*H7+F21)</f>
        <v>40.627110000000002</v>
      </c>
      <c r="H21" s="85">
        <v>1214.0244</v>
      </c>
    </row>
    <row r="22" spans="1:8" x14ac:dyDescent="0.2">
      <c r="A22" s="89" t="s">
        <v>60</v>
      </c>
      <c r="B22" s="89"/>
      <c r="C22" s="89"/>
      <c r="D22" s="89"/>
      <c r="E22" s="89"/>
      <c r="F22" s="89"/>
      <c r="G22" s="89"/>
      <c r="H22" s="20">
        <f>SUM(H19:H21)</f>
        <v>13973.984399999999</v>
      </c>
    </row>
    <row r="23" spans="1:8" ht="12.2" customHeight="1" x14ac:dyDescent="0.2">
      <c r="A23" s="28" t="s">
        <v>17</v>
      </c>
      <c r="B23" s="29"/>
      <c r="C23" s="30" t="s">
        <v>7</v>
      </c>
      <c r="D23" s="29"/>
      <c r="E23" s="29"/>
      <c r="F23" s="29"/>
      <c r="G23" s="31"/>
      <c r="H23" s="32"/>
    </row>
    <row r="24" spans="1:8" ht="22.5" x14ac:dyDescent="0.2">
      <c r="A24" s="79" t="s">
        <v>18</v>
      </c>
      <c r="B24" s="16" t="s">
        <v>9</v>
      </c>
      <c r="C24" s="17" t="s">
        <v>64</v>
      </c>
      <c r="D24" s="16" t="s">
        <v>8</v>
      </c>
      <c r="E24" s="33">
        <v>1550.73</v>
      </c>
      <c r="F24" s="34">
        <v>6.54</v>
      </c>
      <c r="G24" s="18">
        <f>(F24*H7+F24)</f>
        <v>8.4483719999999991</v>
      </c>
      <c r="H24" s="85">
        <v>13103.6685</v>
      </c>
    </row>
    <row r="25" spans="1:8" ht="22.5" x14ac:dyDescent="0.2">
      <c r="A25" s="15" t="s">
        <v>19</v>
      </c>
      <c r="B25" s="16" t="s">
        <v>10</v>
      </c>
      <c r="C25" s="17" t="s">
        <v>11</v>
      </c>
      <c r="D25" s="16" t="s">
        <v>4</v>
      </c>
      <c r="E25" s="33">
        <v>487.98</v>
      </c>
      <c r="F25" s="34">
        <v>13.71</v>
      </c>
      <c r="G25" s="18">
        <f>(F25*H7+F25)</f>
        <v>17.710578000000002</v>
      </c>
      <c r="H25" s="85">
        <v>8642.1257999999998</v>
      </c>
    </row>
    <row r="26" spans="1:8" ht="22.5" x14ac:dyDescent="0.2">
      <c r="A26" s="15" t="s">
        <v>20</v>
      </c>
      <c r="B26" s="16" t="s">
        <v>12</v>
      </c>
      <c r="C26" s="17" t="s">
        <v>13</v>
      </c>
      <c r="D26" s="16" t="s">
        <v>4</v>
      </c>
      <c r="E26" s="33">
        <v>242.95</v>
      </c>
      <c r="F26" s="34">
        <v>15.24</v>
      </c>
      <c r="G26" s="18">
        <f>(F26*H7+F26)</f>
        <v>19.687032000000002</v>
      </c>
      <c r="H26" s="85">
        <v>4783.6854999999996</v>
      </c>
    </row>
    <row r="27" spans="1:8" ht="22.5" x14ac:dyDescent="0.2">
      <c r="A27" s="15" t="s">
        <v>21</v>
      </c>
      <c r="B27" s="16" t="s">
        <v>14</v>
      </c>
      <c r="C27" s="17" t="s">
        <v>15</v>
      </c>
      <c r="D27" s="16" t="s">
        <v>63</v>
      </c>
      <c r="E27" s="33">
        <v>819.8</v>
      </c>
      <c r="F27" s="34">
        <v>15.77</v>
      </c>
      <c r="G27" s="18">
        <f>(F27*H7+F27)</f>
        <v>20.371686</v>
      </c>
      <c r="H27" s="84">
        <v>16699.326000000001</v>
      </c>
    </row>
    <row r="28" spans="1:8" x14ac:dyDescent="0.2">
      <c r="A28" s="15"/>
      <c r="B28" s="16" t="s">
        <v>67</v>
      </c>
      <c r="C28" s="17" t="s">
        <v>68</v>
      </c>
      <c r="D28" s="16" t="s">
        <v>49</v>
      </c>
      <c r="E28" s="33">
        <v>141.44999999999999</v>
      </c>
      <c r="F28" s="34">
        <v>6.31</v>
      </c>
      <c r="G28" s="18">
        <f>(F28*H7+F28)</f>
        <v>8.1512579999999986</v>
      </c>
      <c r="H28" s="85">
        <v>1152.8175000000001</v>
      </c>
    </row>
    <row r="29" spans="1:8" x14ac:dyDescent="0.2">
      <c r="A29" s="89" t="s">
        <v>61</v>
      </c>
      <c r="B29" s="89"/>
      <c r="C29" s="89"/>
      <c r="D29" s="89"/>
      <c r="E29" s="89"/>
      <c r="F29" s="89"/>
      <c r="G29" s="89"/>
      <c r="H29" s="20">
        <f>SUM(H24:H28)</f>
        <v>44381.623299999999</v>
      </c>
    </row>
    <row r="30" spans="1:8" x14ac:dyDescent="0.2">
      <c r="A30" s="28" t="s">
        <v>22</v>
      </c>
      <c r="B30" s="29"/>
      <c r="C30" s="35" t="s">
        <v>51</v>
      </c>
      <c r="D30" s="29"/>
      <c r="E30" s="29"/>
      <c r="F30" s="29"/>
      <c r="G30" s="31"/>
      <c r="H30" s="32"/>
    </row>
    <row r="31" spans="1:8" ht="11.1" customHeight="1" x14ac:dyDescent="0.2">
      <c r="A31" s="26" t="s">
        <v>23</v>
      </c>
      <c r="B31" s="27" t="s">
        <v>16</v>
      </c>
      <c r="C31" s="36" t="s">
        <v>52</v>
      </c>
      <c r="D31" s="27" t="s">
        <v>49</v>
      </c>
      <c r="E31" s="37">
        <v>282.89999999999998</v>
      </c>
      <c r="F31" s="38">
        <v>6.99</v>
      </c>
      <c r="G31" s="39">
        <f>(F31*H7+F31)</f>
        <v>9.0296820000000011</v>
      </c>
      <c r="H31" s="86">
        <v>2554.587</v>
      </c>
    </row>
    <row r="32" spans="1:8" x14ac:dyDescent="0.2">
      <c r="A32" s="89" t="s">
        <v>62</v>
      </c>
      <c r="B32" s="89"/>
      <c r="C32" s="89"/>
      <c r="D32" s="89"/>
      <c r="E32" s="89"/>
      <c r="F32" s="89"/>
      <c r="G32" s="89"/>
      <c r="H32" s="20">
        <f>SUM(H31)</f>
        <v>2554.587</v>
      </c>
    </row>
    <row r="33" spans="1:11" x14ac:dyDescent="0.2">
      <c r="A33" s="88" t="s">
        <v>53</v>
      </c>
      <c r="B33" s="88"/>
      <c r="C33" s="88"/>
      <c r="D33" s="88"/>
      <c r="E33" s="88"/>
      <c r="F33" s="88"/>
      <c r="G33" s="88"/>
      <c r="H33" s="20">
        <f>SUM(H12,H17,H22,H29,H32)</f>
        <v>91884.823707999996</v>
      </c>
    </row>
    <row r="37" spans="1:11" x14ac:dyDescent="0.2">
      <c r="C37" s="40"/>
      <c r="D37" s="40"/>
      <c r="E37" s="40"/>
      <c r="F37" s="40"/>
      <c r="G37" s="40"/>
      <c r="H37" s="40"/>
      <c r="I37" s="87"/>
      <c r="J37" s="87"/>
      <c r="K37" s="40"/>
    </row>
    <row r="38" spans="1:11" x14ac:dyDescent="0.2">
      <c r="C38" s="41" t="s">
        <v>70</v>
      </c>
      <c r="D38" s="40"/>
      <c r="E38" s="40"/>
      <c r="F38" s="87" t="s">
        <v>69</v>
      </c>
      <c r="G38" s="87"/>
      <c r="H38" s="40"/>
      <c r="K38" s="40"/>
    </row>
    <row r="39" spans="1:11" x14ac:dyDescent="0.2">
      <c r="C39" s="40"/>
      <c r="D39" s="40"/>
      <c r="E39" s="40"/>
      <c r="F39" s="40"/>
      <c r="G39" s="40"/>
      <c r="H39" s="40"/>
      <c r="I39" s="40"/>
      <c r="J39" s="40"/>
      <c r="K39" s="40"/>
    </row>
  </sheetData>
  <mergeCells count="20">
    <mergeCell ref="A1:H1"/>
    <mergeCell ref="A2:H2"/>
    <mergeCell ref="A3:H3"/>
    <mergeCell ref="A4:D4"/>
    <mergeCell ref="E4:H4"/>
    <mergeCell ref="A5:D5"/>
    <mergeCell ref="E5:H5"/>
    <mergeCell ref="A6:D6"/>
    <mergeCell ref="E6:F8"/>
    <mergeCell ref="G6:H6"/>
    <mergeCell ref="A7:D8"/>
    <mergeCell ref="G8:H8"/>
    <mergeCell ref="I37:J37"/>
    <mergeCell ref="F38:G38"/>
    <mergeCell ref="A33:G33"/>
    <mergeCell ref="A12:G12"/>
    <mergeCell ref="A17:G17"/>
    <mergeCell ref="A22:G22"/>
    <mergeCell ref="A29:G29"/>
    <mergeCell ref="A32:G32"/>
  </mergeCells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23" sqref="B23:J25"/>
    </sheetView>
  </sheetViews>
  <sheetFormatPr defaultRowHeight="12.75" x14ac:dyDescent="0.2"/>
  <cols>
    <col min="1" max="1" width="8.1640625" style="40" customWidth="1"/>
    <col min="2" max="2" width="45.33203125" style="40" customWidth="1"/>
    <col min="3" max="3" width="16" style="40" customWidth="1"/>
    <col min="4" max="4" width="8.5" style="40" customWidth="1"/>
    <col min="5" max="5" width="10.5" style="40" customWidth="1"/>
    <col min="6" max="7" width="16.6640625" style="40" customWidth="1"/>
    <col min="8" max="8" width="16.5" style="40" customWidth="1"/>
    <col min="9" max="10" width="16.6640625" style="40" customWidth="1"/>
    <col min="11" max="16384" width="9.33203125" style="40"/>
  </cols>
  <sheetData>
    <row r="1" spans="1:10" ht="83.25" customHeight="1" x14ac:dyDescent="0.2"/>
    <row r="2" spans="1:10" ht="13.5" x14ac:dyDescent="0.2">
      <c r="A2" s="122" t="s">
        <v>91</v>
      </c>
      <c r="B2" s="123"/>
      <c r="C2" s="123"/>
      <c r="D2" s="123"/>
      <c r="E2" s="123"/>
      <c r="F2" s="123"/>
      <c r="G2" s="123"/>
      <c r="H2" s="123"/>
      <c r="I2" s="123"/>
      <c r="J2" s="124"/>
    </row>
    <row r="3" spans="1:10" x14ac:dyDescent="0.2">
      <c r="A3" s="125" t="s">
        <v>90</v>
      </c>
      <c r="B3" s="126"/>
      <c r="C3" s="126"/>
      <c r="D3" s="126"/>
      <c r="E3" s="126"/>
      <c r="F3" s="126"/>
      <c r="G3" s="126"/>
      <c r="H3" s="126"/>
      <c r="I3" s="126"/>
      <c r="J3" s="127"/>
    </row>
    <row r="4" spans="1:10" x14ac:dyDescent="0.2">
      <c r="A4" s="128" t="s">
        <v>89</v>
      </c>
      <c r="B4" s="129"/>
      <c r="C4" s="128" t="s">
        <v>88</v>
      </c>
      <c r="D4" s="130"/>
      <c r="E4" s="131">
        <f>SUM('setop '!H33)</f>
        <v>91884.823707999996</v>
      </c>
      <c r="F4" s="131"/>
      <c r="G4" s="132"/>
      <c r="H4" s="78" t="s">
        <v>87</v>
      </c>
      <c r="I4" s="77" t="s">
        <v>86</v>
      </c>
      <c r="J4" s="76">
        <v>45461</v>
      </c>
    </row>
    <row r="5" spans="1:10" x14ac:dyDescent="0.2">
      <c r="A5" s="128" t="s">
        <v>85</v>
      </c>
      <c r="B5" s="129"/>
      <c r="C5" s="128" t="s">
        <v>94</v>
      </c>
      <c r="D5" s="130"/>
      <c r="E5" s="130"/>
      <c r="F5" s="130"/>
      <c r="G5" s="129"/>
      <c r="H5" s="133" t="s">
        <v>84</v>
      </c>
      <c r="I5" s="134"/>
      <c r="J5" s="135"/>
    </row>
    <row r="6" spans="1:10" ht="21.75" thickBot="1" x14ac:dyDescent="0.25">
      <c r="A6" s="74" t="s">
        <v>83</v>
      </c>
      <c r="B6" s="75" t="s">
        <v>82</v>
      </c>
      <c r="C6" s="74" t="s">
        <v>81</v>
      </c>
      <c r="D6" s="120" t="s">
        <v>80</v>
      </c>
      <c r="E6" s="121"/>
      <c r="F6" s="73" t="s">
        <v>79</v>
      </c>
      <c r="G6" s="72" t="s">
        <v>78</v>
      </c>
      <c r="H6" s="71" t="s">
        <v>77</v>
      </c>
      <c r="I6" s="71" t="s">
        <v>76</v>
      </c>
      <c r="J6" s="70" t="s">
        <v>75</v>
      </c>
    </row>
    <row r="7" spans="1:10" x14ac:dyDescent="0.2">
      <c r="A7" s="136">
        <v>1</v>
      </c>
      <c r="B7" s="138" t="s">
        <v>74</v>
      </c>
      <c r="C7" s="53" t="s">
        <v>73</v>
      </c>
      <c r="D7" s="140">
        <v>1.9599999999999999E-2</v>
      </c>
      <c r="E7" s="141"/>
      <c r="F7" s="58">
        <v>1</v>
      </c>
      <c r="G7" s="49"/>
      <c r="H7" s="59"/>
      <c r="I7" s="59"/>
      <c r="J7" s="59"/>
    </row>
    <row r="8" spans="1:10" ht="13.5" thickBot="1" x14ac:dyDescent="0.25">
      <c r="A8" s="137"/>
      <c r="B8" s="139"/>
      <c r="C8" s="53" t="s">
        <v>72</v>
      </c>
      <c r="D8" s="142">
        <f>SUM('setop '!H12)</f>
        <v>1718.8174079999999</v>
      </c>
      <c r="E8" s="143"/>
      <c r="F8" s="57">
        <f>D8</f>
        <v>1718.8174079999999</v>
      </c>
      <c r="G8" s="69"/>
      <c r="H8" s="59"/>
      <c r="I8" s="59"/>
      <c r="J8" s="59"/>
    </row>
    <row r="9" spans="1:10" x14ac:dyDescent="0.2">
      <c r="A9" s="136">
        <v>2</v>
      </c>
      <c r="B9" s="138" t="s">
        <v>6</v>
      </c>
      <c r="C9" s="53" t="s">
        <v>73</v>
      </c>
      <c r="D9" s="140">
        <v>0.3589</v>
      </c>
      <c r="E9" s="141"/>
      <c r="F9" s="58">
        <v>0.5</v>
      </c>
      <c r="G9" s="58">
        <v>0.5</v>
      </c>
      <c r="H9" s="68"/>
      <c r="I9" s="64"/>
      <c r="J9" s="59"/>
    </row>
    <row r="10" spans="1:10" ht="13.5" thickBot="1" x14ac:dyDescent="0.25">
      <c r="A10" s="137"/>
      <c r="B10" s="139"/>
      <c r="C10" s="53" t="s">
        <v>72</v>
      </c>
      <c r="D10" s="142">
        <f>SUM('setop '!H17)</f>
        <v>29255.811600000001</v>
      </c>
      <c r="E10" s="143"/>
      <c r="F10" s="57">
        <f>(D10/2)</f>
        <v>14627.9058</v>
      </c>
      <c r="G10" s="57">
        <f>(D10/2)</f>
        <v>14627.9058</v>
      </c>
      <c r="H10" s="67"/>
      <c r="I10" s="66"/>
      <c r="J10" s="59"/>
    </row>
    <row r="11" spans="1:10" x14ac:dyDescent="0.2">
      <c r="A11" s="136">
        <v>3</v>
      </c>
      <c r="B11" s="138" t="s">
        <v>92</v>
      </c>
      <c r="C11" s="53" t="s">
        <v>73</v>
      </c>
      <c r="D11" s="140">
        <v>6.0400000000000002E-2</v>
      </c>
      <c r="E11" s="141"/>
      <c r="F11" s="58">
        <v>1</v>
      </c>
      <c r="G11" s="65"/>
      <c r="H11" s="64"/>
      <c r="I11" s="64"/>
      <c r="J11" s="59"/>
    </row>
    <row r="12" spans="1:10" ht="13.5" thickBot="1" x14ac:dyDescent="0.25">
      <c r="A12" s="137"/>
      <c r="B12" s="139"/>
      <c r="C12" s="53" t="s">
        <v>72</v>
      </c>
      <c r="D12" s="142">
        <f>SUM('setop '!H22)</f>
        <v>13973.984399999999</v>
      </c>
      <c r="E12" s="143"/>
      <c r="F12" s="57">
        <f>D12</f>
        <v>13973.984399999999</v>
      </c>
      <c r="G12" s="63"/>
      <c r="H12" s="62"/>
      <c r="I12" s="61"/>
      <c r="J12" s="59"/>
    </row>
    <row r="13" spans="1:10" x14ac:dyDescent="0.2">
      <c r="A13" s="136">
        <v>4</v>
      </c>
      <c r="B13" s="138" t="s">
        <v>93</v>
      </c>
      <c r="C13" s="53" t="s">
        <v>73</v>
      </c>
      <c r="D13" s="140">
        <v>0.5343</v>
      </c>
      <c r="E13" s="141"/>
      <c r="F13" s="58">
        <v>0.25</v>
      </c>
      <c r="G13" s="58">
        <v>0.25</v>
      </c>
      <c r="H13" s="60">
        <v>0.25</v>
      </c>
      <c r="I13" s="60">
        <v>0.25</v>
      </c>
      <c r="J13" s="49"/>
    </row>
    <row r="14" spans="1:10" ht="13.5" thickBot="1" x14ac:dyDescent="0.25">
      <c r="A14" s="146"/>
      <c r="B14" s="147"/>
      <c r="C14" s="53" t="s">
        <v>72</v>
      </c>
      <c r="D14" s="142">
        <f>SUM('setop '!H29)</f>
        <v>44381.623299999999</v>
      </c>
      <c r="E14" s="143"/>
      <c r="F14" s="57">
        <f>(D14/4)</f>
        <v>11095.405825</v>
      </c>
      <c r="G14" s="57">
        <f>(D14/4)</f>
        <v>11095.405825</v>
      </c>
      <c r="H14" s="57">
        <f>(D14/4)</f>
        <v>11095.405825</v>
      </c>
      <c r="I14" s="57">
        <f>(D14/4)</f>
        <v>11095.405825</v>
      </c>
      <c r="J14" s="49"/>
    </row>
    <row r="15" spans="1:10" x14ac:dyDescent="0.2">
      <c r="A15" s="136">
        <v>8</v>
      </c>
      <c r="B15" s="153" t="s">
        <v>51</v>
      </c>
      <c r="C15" s="53" t="s">
        <v>73</v>
      </c>
      <c r="D15" s="140">
        <v>2.6800000000000001E-2</v>
      </c>
      <c r="E15" s="154"/>
      <c r="F15" s="56"/>
      <c r="G15" s="56"/>
      <c r="H15" s="55"/>
      <c r="I15" s="54">
        <v>1</v>
      </c>
      <c r="J15" s="49"/>
    </row>
    <row r="16" spans="1:10" ht="13.5" thickBot="1" x14ac:dyDescent="0.25">
      <c r="A16" s="146"/>
      <c r="B16" s="139"/>
      <c r="C16" s="53" t="s">
        <v>72</v>
      </c>
      <c r="D16" s="142">
        <f>SUM('setop '!H32)</f>
        <v>2554.587</v>
      </c>
      <c r="E16" s="155"/>
      <c r="F16" s="52"/>
      <c r="G16" s="52"/>
      <c r="H16" s="51"/>
      <c r="I16" s="50">
        <f>(D16)</f>
        <v>2554.587</v>
      </c>
      <c r="J16" s="49"/>
    </row>
    <row r="17" spans="1:10" x14ac:dyDescent="0.2">
      <c r="A17" s="48"/>
      <c r="B17" s="47"/>
      <c r="C17" s="46" t="s">
        <v>43</v>
      </c>
      <c r="D17" s="143">
        <f>(D8+D10+D12+D14+D16)</f>
        <v>91884.823707999996</v>
      </c>
      <c r="E17" s="143"/>
      <c r="F17" s="144"/>
      <c r="G17" s="144"/>
      <c r="H17" s="144"/>
      <c r="I17" s="144"/>
      <c r="J17" s="145"/>
    </row>
    <row r="18" spans="1:10" x14ac:dyDescent="0.2">
      <c r="A18" s="45"/>
      <c r="B18" s="44"/>
      <c r="C18" s="43"/>
      <c r="D18" s="151">
        <f>(D7+D9+D11+D13+D15)</f>
        <v>1</v>
      </c>
      <c r="E18" s="152"/>
      <c r="F18" s="152"/>
      <c r="G18" s="42"/>
      <c r="H18" s="148" t="s">
        <v>71</v>
      </c>
      <c r="I18" s="149"/>
      <c r="J18" s="150"/>
    </row>
    <row r="22" spans="1:10" x14ac:dyDescent="0.2">
      <c r="H22" s="87"/>
      <c r="I22" s="87"/>
    </row>
    <row r="23" spans="1:10" x14ac:dyDescent="0.2">
      <c r="H23" s="87"/>
      <c r="I23" s="87"/>
    </row>
    <row r="24" spans="1:10" x14ac:dyDescent="0.2">
      <c r="B24" s="41" t="s">
        <v>70</v>
      </c>
      <c r="H24" s="87" t="s">
        <v>69</v>
      </c>
      <c r="I24" s="87"/>
    </row>
  </sheetData>
  <mergeCells count="36">
    <mergeCell ref="H23:I23"/>
    <mergeCell ref="H24:I24"/>
    <mergeCell ref="A9:A10"/>
    <mergeCell ref="B9:B10"/>
    <mergeCell ref="D9:E9"/>
    <mergeCell ref="D10:E10"/>
    <mergeCell ref="A11:A12"/>
    <mergeCell ref="B11:B12"/>
    <mergeCell ref="D11:E11"/>
    <mergeCell ref="H18:J18"/>
    <mergeCell ref="D18:F18"/>
    <mergeCell ref="A15:A16"/>
    <mergeCell ref="B15:B16"/>
    <mergeCell ref="D15:E15"/>
    <mergeCell ref="D16:E16"/>
    <mergeCell ref="A7:A8"/>
    <mergeCell ref="B7:B8"/>
    <mergeCell ref="D7:E7"/>
    <mergeCell ref="D8:E8"/>
    <mergeCell ref="H22:I22"/>
    <mergeCell ref="D17:E17"/>
    <mergeCell ref="F17:J17"/>
    <mergeCell ref="D12:E12"/>
    <mergeCell ref="A13:A14"/>
    <mergeCell ref="B13:B14"/>
    <mergeCell ref="D13:E13"/>
    <mergeCell ref="D14:E14"/>
    <mergeCell ref="D6:E6"/>
    <mergeCell ref="A2:J2"/>
    <mergeCell ref="A3:J3"/>
    <mergeCell ref="A4:B4"/>
    <mergeCell ref="C4:D4"/>
    <mergeCell ref="E4:G4"/>
    <mergeCell ref="A5:B5"/>
    <mergeCell ref="C5:G5"/>
    <mergeCell ref="H5:J5"/>
  </mergeCells>
  <pageMargins left="0.511811024" right="0.511811024" top="0.78740157499999996" bottom="0.78740157499999996" header="0.31496062000000002" footer="0.31496062000000002"/>
  <pageSetup paperSize="9" scale="85" orientation="landscape" verticalDpi="0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qixbyj7NOpl52ml2t2m7ZAD/kuVi/wE2kold5RCDiQ8=</DigestValue>
    </Reference>
    <Reference Type="http://www.w3.org/2000/09/xmldsig#Object" URI="#idOfficeObject">
      <DigestMethod Algorithm="http://www.w3.org/2001/04/xmlenc#sha256"/>
      <DigestValue>x835i3Ki+WQkt+8PSQ4zisVMjl3SbzOv9TOGHQFz7fA=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mrujP5+pJ5Xbc4kUs1EXirVDulEEPONBTCptn0Bzmjg=</DigestValue>
    </Reference>
  </SignedInfo>
  <SignatureValue>PTT+rLRWlwYHpylyaGiRletf6MGqIAjazL27TyuCmzKwxzzKkhMTQreoUB/q7ul3LyAfIzBPneMD
GAvjDI9Sq7Nm2Uz/qQdYLNLfbpOFjoh4dvb5aaQxcHUPQm+FxUjaSwo4MH+o6jNvHszg8/cGHbQ7
R97f+AeZm+1JGMuwjk6xw12pqk+DFLVBIGjtnlfWBN1oAFam8fUihXfOuC0Eeio8Iffm4Is0Rcjp
gmuUKbA+bCKp5aBbjrGDrexWhiv12TLOMV5AtZ4NpKcaPI5Pg+bJwLTKMteK47ufeOtVIbPPuww3
MYcAvjAN1HD4ahT8IjwunBljAba/3MwXneZ9Dg==</SignatureValue>
  <KeyInfo>
    <X509Data>
      <X509Certificate>MIIH2zCCBcOgAwIBAgIILzqjeaNFJXwwDQYJKoZIhvcNAQELBQAwdTELMAkGA1UEBhMCQlIxEzARBgNVBAoTCklDUC1CcmFzaWwxNjA0BgNVBAsTLVNlY3JldGFyaWEgZGEgUmVjZWl0YSBGZWRlcmFsIGRvIEJyYXNpbCAtIFJGQjEZMBcGA1UEAxMQQUMgT05MSU5FIFJGQiB2NTAeFw0yNDA5MjUxNDA5MjNaFw0yNTA5MjUxNDA5MjNaMIIBBjELMAkGA1UEBhMCQlIxEzARBgNVBAoTCklDUC1CcmFzaWwxNjA0BgNVBAsTLVNlY3JldGFyaWEgZGEgUmVjZWl0YSBGZWRlcmFsIGRvIEJyYXNpbCAtIFJGQjEVMBMGA1UECxMMUkZCIGUtQ1BGIEExMRkwFwYDVQQLExBBQyBPTkxJTkUgUkZCIHY1MRUwEwYDVQQLEwxBUiBTQUZFIENFUlQxEzARBgNVBAsTClByZXNlbmNpYWwxFzAVBgNVBAsTDjE4OTI4Njk4MDAwMTc1MTMwMQYDVQQDEypMQVJJU1NBIEFQQVJFQ0lEQSBNQVJJTkhPIExJTUE6MDgxNjczMDg2NTAwggEiMA0GCSqGSIb3DQEBAQUAA4IBDwAwggEKAoIBAQDi5CdoL0P9n9Gtt3oOJwByPQ3pAmy7SoR5do69ykS7ZV5dITVHAQxSQhp6mKKXBvCcFRyIxZVEUMNzlRZou97cj7csQU177jTOIOVR3GD8bk3QmHh4Bi/zXVwG8ToLIdygXOIoTrWZTXH4E3cF0IWSjTuOQPEjZVlIjpsd/muvftZp6Firye/ZTStHWWLVQCaOG+VXsiQCGFd1Joi+W9aprDHaFru2eOjJnNvadKEBXcbjdrGRUbDBO0N3m9BlqgLrREQkTkrxtET2Hri4DVEUXh8tXRc5CJ+PSrHiF6W6rMzMnzY1+kSp1VAH8Ke2ssmjSjsLS6qBND7NtZtsBeTLAgMBAAGjggLaMIIC1jCBowYIKwYBBQUHAQEEgZYwgZMwXAYIKwYBBQUHMAKGUGh0dHA6Ly9pY3AtYnJhc2lsLnZwa2kudmFsaWRjZXJ0aWZpY2Fkb3JhLmNvbS5ici9hYy1vbmxpbmVyZmIvYWMtb25saW5lcmZidjUucDdiMDMGCCsGAQUFBzABhidodHRwOi8vb2NzcHY1LnZhbGlkY2VydGlmaWNhZG9yYS5jb20uYnIwCQYDVR0TBAIwADAfBgNVHSMEGDAWgBTsycyrsijVobx3QK7fkG/D7X+86TB3BgNVHSAEcDBuMGwGBmBMAQIBNzBiMGAGCCsGAQUFBwIBFlRodHRwOi8vaWNwLWJyYXNpbC52cGtpLnZhbGlkY2VydGlmaWNhZG9yYS5jb20uYnIvYWMtb25saW5lcmZiL2RwYy1hYy1vbmxpbmVyZmJ2NS5wZGYwgboGA1UdHwSBsjCBrzBVoFOgUYZPaHR0cDovL2ljcC1icmFzaWwudmFsaWRjZXJ0aWZpY2Fkb3JhLmNvbS5ici9hYy1vbmxpbmVyZmIvbGNyLWFjLW9ubGluZXJmYnY1LmNybDBWoFSgUoZQaHR0cDovL2ljcC1icmFzaWwyLnZhbGlkY2VydGlmaWNhZG9yYS5jb20uYnIvYWMtb25saW5lcmZiL2xjci1hYy1vbmxpbmVyZmJ2NS5jcmwwDgYDVR0PAQH/BAQDAgXgMB0GA1UdJQQWMBQGCCsGAQUFBwMCBggrBgEFBQcDBDCBnAYDVR0RBIGUMIGRgRxsYXJpc3NhbWFyaW5ob2xpbWFAZ21haWwuY29toDgGBWBMAQMBoC8ELTIwMDExOTkyMDgxNjczMDg2NTAwMDAwMDAwMDAwMDAwMDAwMDAwMDAwMDAwMKAXBgVgTAEDBqAOBAwwMDAwMDAwMDAwMDCgHgYFYEwBAwWgFQQTMDAwMDAwMDAwMDAwMDAwMDAwMDANBgkqhkiG9w0BAQsFAAOCAgEARmdZ2t8IzhSxvnJABhyYq4qXP5B3Sy8Ah8VdNr61C+kLW98jM1G2M60DkxZ/d6q5nDIb9CIlBmFXgcf66acbu3OrrebTWkxk8Y37gssqM9N45s0AuhvDrA0xBkC+DsIdOpGT7TTlWzeU1fFMpgodOqlcq08hjqx+2x3qSMG1TL2J/oGtF9XVfvGe1/1jdXxRvPtly/JoYsupc1X4i82b5dn4T4fzFwQQUFHmGZDziq/aNDQBsSQSaoWOmjdVfTY/QWkym5oi/J6Q6DpM2g3zh5W5fGzAN20UVn+De9VUqKleJRzidA52aVOoty7z4WYh/Ak02yLN82OL21ltxKaoWwDbD10P2BAbgL95fulca0hzKfdHgmy391GZfZ7mve5KPK3qt3oO7eEUcQclLP956pqljzm8KuaY90Fc798zUdTyopnYp+SIIOSzNc8AneTBe8l/pLTPr6fL7u5bmnkGW6U9swYZj6/8j4F9bDTeFdcAVXfXY9GNYjcYycCpcHCNC+rdPvOVQ9D6J9Rz6EFeED5yYVfSZQLpHkjHJFqixQbLZPNZYdCu8tvN3HNU2BtHIXQC+N20atFJZYPW/h30qW1ktTKAuQLwg/Him2IjmbnPoFCONa3gFuZkkrBZz76HSZUPMTYNn3FQBTwR6Ks8NuXPmPz98ApXyZKyec/Q22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e4Uv80R3Pogks8NDyYXlgPkhZskcfCBJGWDHWGnTt+0=</DigestValue>
      </Reference>
      <Reference URI="/xl/calcChain.xml?ContentType=application/vnd.openxmlformats-officedocument.spreadsheetml.calcChain+xml">
        <DigestMethod Algorithm="http://www.w3.org/2001/04/xmlenc#sha256"/>
        <DigestValue>IR5VyU9wtPbyK23DwDOftNbbapFt8zZDwaRzB1hKy7I=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Y+3wJOMP3JY16bEUtgml2qEIrlc/vWMqGQ/VOkXiOUI=</DigestValue>
      </Reference>
      <Reference URI="/xl/drawings/drawing1.xml?ContentType=application/vnd.openxmlformats-officedocument.drawing+xml">
        <DigestMethod Algorithm="http://www.w3.org/2001/04/xmlenc#sha256"/>
        <DigestValue>kQqEb+/PNK77Ft/bCpreXSeqMwFnbFSoZ+4N1mavQjw=</DigestValue>
      </Reference>
      <Reference URI="/xl/drawings/drawing2.xml?ContentType=application/vnd.openxmlformats-officedocument.drawing+xml">
        <DigestMethod Algorithm="http://www.w3.org/2001/04/xmlenc#sha256"/>
        <DigestValue>WBkwBAwSeK3KKHkV2p2rODdDEy9SvyGMBRlPHtFbOv4=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XvYZGeVUD8H2KEKZGAlqxk9eUEskTP2TMz+d83MlfUU=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LcZsSujSD/L7LcxU7CJ/d1hPlFkxZmiDwzZL6GCOrWY=</DigestValue>
      </Reference>
      <Reference URI="/xl/media/image1.jpeg?ContentType=image/jpeg">
        <DigestMethod Algorithm="http://www.w3.org/2001/04/xmlenc#sha256"/>
        <DigestValue>bGjfGwArq3+VJrNo6GBPfXyLgQkNrt45I97lL+RUcKc=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c5kXv+UFu/Xt2n8u+TOZ0DmgLiCCtm8jXkgCqF68TTg=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+UFSRDQwUauxKjM0bijE47sO46Lv0hA5xVYe8JjlySs=</DigestValue>
      </Reference>
      <Reference URI="/xl/sharedStrings.xml?ContentType=application/vnd.openxmlformats-officedocument.spreadsheetml.sharedStrings+xml">
        <DigestMethod Algorithm="http://www.w3.org/2001/04/xmlenc#sha256"/>
        <DigestValue>Q/JL4pmMxOQOlyVjsCs6UHCPHpU6nR3gmhyWFdQmY8U=</DigestValue>
      </Reference>
      <Reference URI="/xl/styles.xml?ContentType=application/vnd.openxmlformats-officedocument.spreadsheetml.styles+xml">
        <DigestMethod Algorithm="http://www.w3.org/2001/04/xmlenc#sha256"/>
        <DigestValue>Y0MVFEOAKYBTOmfkPEXXGnVmhdwxqDueuij82WYDSpo=</DigestValue>
      </Reference>
      <Reference URI="/xl/theme/theme1.xml?ContentType=application/vnd.openxmlformats-officedocument.theme+xml">
        <DigestMethod Algorithm="http://www.w3.org/2001/04/xmlenc#sha256"/>
        <DigestValue>O4L/xqYqPxJ0brkeZOoyaL6+nhdjLRJR2Vw40+5T5A8=</DigestValue>
      </Reference>
      <Reference URI="/xl/workbook.xml?ContentType=application/vnd.openxmlformats-officedocument.spreadsheetml.sheet.main+xml">
        <DigestMethod Algorithm="http://www.w3.org/2001/04/xmlenc#sha256"/>
        <DigestValue>NVEPqj8yerNtCopKEJENXZ60WAtlLrNjOkjgTY1MDe4=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gc8gglqzrTW6QqtJ1wKoNXolcaOgzOM1fQMzKARu980=</DigestValue>
      </Reference>
      <Reference URI="/xl/worksheets/sheet1.xml?ContentType=application/vnd.openxmlformats-officedocument.spreadsheetml.worksheet+xml">
        <DigestMethod Algorithm="http://www.w3.org/2001/04/xmlenc#sha256"/>
        <DigestValue>ROgFm+Mx0M0Slj2iVQyiyjcnMjxVm6dE69GWqnvLhiw=</DigestValue>
      </Reference>
      <Reference URI="/xl/worksheets/sheet2.xml?ContentType=application/vnd.openxmlformats-officedocument.spreadsheetml.worksheet+xml">
        <DigestMethod Algorithm="http://www.w3.org/2001/04/xmlenc#sha256"/>
        <DigestValue>4YYnL+QLTQCZn8zWVZ4BUxhmG4PDI2JL3PgjsbT1UGI=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2025-02-27T12:17:45Z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2025-02-27T12:17:45Z</xd:SigningTime>
          <xd:SigningCertificate>
            <xd:Cert>
              <xd:CertDigest>
                <DigestMethod Algorithm="http://www.w3.org/2001/04/xmlenc#sha256"/>
                <DigestValue>ZPaMbJz+VKpMxLfA5WUXrDE+reL7yA+4m3QiDYW/4G4=</DigestValue>
              </xd:CertDigest>
              <xd:IssuerSerial>
                <X509IssuerName>CN=AC ONLINE RFB v5, OU=Secretaria da Receita Federal do Brasil - RFB, O=ICP-Brasil, C=BR</X509IssuerName>
                <X509SerialNumber>3403212211257419132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Criou e aprovou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2DCCBMCgAwIBAgIBGjANBgkqhkiG9w0BAQ0FADCBkDELMAkGA1UEBhMCQlIxEzARBgNVBAoMCklDUC1CcmFzaWwxNDAyBgNVBAsMK0F1dG9yaWRhZGUgQ2VydGlmaWNhZG9yYSBSYWl6IEJyYXNpbGVpcmEgdjUxNjA0BgNVBAMMLUFDIFNlY3JldGFyaWEgZGEgUmVjZWl0YSBGZWRlcmFsIGRvIEJyYXNpbCB2NDAeFw0xODExMjgxNzI1MTFaFw0yOTAyMjAxNzI1MTFaMHUxCzAJBgNVBAYTAkJSMRMwEQYDVQQKEwpJQ1AtQnJhc2lsMTYwNAYDVQQLEy1TZWNyZXRhcmlhIGRhIFJlY2VpdGEgRmVkZXJhbCBkbyBCcmFzaWwgLSBSRkIxGTAXBgNVBAMTEEFDIE9OTElORSBSRkIgdjUwggIiMA0GCSqGSIb3DQEBAQUAA4ICDwAwggIKAoICAQCsN4+Spsmt7ZjCcaDYtNQ4iFuRQlfpSPHiaetJqBjhBEIiJghRBQSUj9oC7Th7Xh4P3+O/BdRFGamkUBGDaEyhQIvqkHfS9Afaf6LQL7wA0mXzyr+73GnmrG5gTTI7z5rPkL1ckneV2wkrt3iz4r+3brbvOZL0PVbLKE5BogrG4ktqvXpwun+ppC2pHGHlIVVHxiuGcUbKKYS+x8p9SDH56TQmdWyucaOtffpHlCEbC132d9zQaRx3ozChgkE3AEPU+v/VVFYlsOwmR+W7GMAh+Cem1iq6JN/X4RbDJPTO1X+iSvWB++Y24oj0TfZD5MRXMWr7/46FW4ajp6Cp/m5RRP5zS08wBceQBpxVvwAPUs98BjVDcDTjadsTlLwzWBtdEPNIcJNCZMpAqCXlKIBLpkv3EXwgSoYNwPKgimVbCULzKhmVN7S5NlJ+eJTGJSRUkwdJ3nmkcHm1yZayYMkZeWfpzJx9Ss1/97/082g1fhkpcKDnNPm/SSOYUE2V58tdohooOCjDdxkG5gNSqUgIvjfY2EWIUSm9AIjZHMYhLKU18bHyqrANh6pmPhqcCr8zgStbRjnr4PAlccCpCtl+j+HfnMSpe5IOxkgOwfevtrTN/aGWueG9AfPwYsCEPgj3qP5t+KF2Gg2fYAfcIt7ATZ8tq2YGthVBO/eOHywctwIDAQABo4IBVTCCAVEwgacGA1UdIASBnzCBnDBMBgZgTAECATcwQjBABggrBgEFBQcCARY0aHR0cDovL3d3dy5yZWNlaXRhLmZhemVuZGEuZ292LmJyL2FjcmZiL2RwY2FjcmZiLnBkZjBMBgZgTAECAzQwQjBABggrBgEFBQcCARY0aHR0cDovL3d3dy5yZWNlaXRhLmZhemVuZGEuZ292LmJyL2FjcmZiL2RwY2FjcmZiLnBkZjBEBgNVHR8EPTA7MDmgN6A1hjNodHRwOi8vd3d3LnJlY2VpdGEuZmF6ZW5kYS5nb3YuYnIvYWNyZmIvYWNyZmJ2NC5jcmwwHwYDVR0jBBgwFoAUGpjmQ8oc3ZKemWNFWirpH4cgzTUwHQYDVR0OBBYEFOzJzKuyKNWhvHdArt+Qb8Ptf7zpMA8GA1UdEwEB/wQFMAMBAf8wDgYDVR0PAQH/BAQDAgEGMA0GCSqGSIb3DQEBDQUAA4ICAQAI67Tz7FyLeA/mMGyDZzvUmTQt+zZFUNKN4lAP26qgWfEJrhDH0ChIhHB2zikIZkvXnOURhK0qj2Ap9qeqV3bZWVofTjBJaeNMtNwHEXjjW3O2QfZ9zrGjtWnMAS2xJIkcPyRkKMeWNcuMvB5JtABOdxtHUi8CSEoXGBvnR/WM6Q5mg3/+y+pTb9n97Z9tCjezdtuaTA34pYCQpseG94J+slVrSOQ0nMUgpRzfMcGyUtWqv5NDb5x+o1mnS01kD/cWigfSzW3Tsm8irc0Os+Beh5qcU7gMIBNkW3IqroD3b76u7KmGKGwb83nwApaXbkqfUgAcXQxLZX8Wv6h/LTRh1pU5cxuKaQmLSBt6MHCXE7DCYfcuNPVpxqgZyvsuKGbfbl7zHKcFTdrUg4dI7GGzJg2aUjHT5iiE6YopqBi80dtrrRNcYghrr8zn/qM/TvVGGwQiYPTWDSf+7y6Xpa8HpQNTGQsKh4vsQP89pYI1RgQeH80KiQNFozGxPANtnVDLpcaQKkKpwSF4xWKghuLJWb+/+MEvIhCEG6mB049zp6jR7/f5Rk08s/2CYmyGpEDgg1VDgIJ8WxLT3i3Bwla4vbTkLBcao1gbBOORqwM/54yQY/Bhouy047Slam3258tL5yjVmO03Giv6bQ7ODWo+DNG2iEVhtYNle0c4TpPUMg==</xd:EncapsulatedX509Certificate>
            <xd:EncapsulatedX509Certificate>MIIGYDCCBEigAwIBAgIBBDANBgkqhkiG9w0BAQ0FADCBlzELMAkGA1UEBhMCQlIxEzARBgNVBAoMCklDUC1CcmFzaWwxPTA7BgNVBAsMNEluc3RpdHV0byBOYWNpb25hbCBkZSBUZWNub2xvZ2lhIGRhIEluZm9ybWFjYW8gLSBJVEkxNDAyBgNVBAMMK0F1dG9yaWRhZGUgQ2VydGlmaWNhZG9yYSBSYWl6IEJyYXNpbGVpcmEgdjUwHhcNMTYwNzIwMTMzMjA0WhcNMjkwMzAyMTIwMDA0WjCBkDELMAkGA1UEBhMCQlIxEzARBgNVBAoMCklDUC1CcmFzaWwxNDAyBgNVBAsMK0F1dG9yaWRhZGUgQ2VydGlmaWNhZG9yYSBSYWl6IEJyYXNpbGVpcmEgdjUxNjA0BgNVBAMMLUFDIFNlY3JldGFyaWEgZGEgUmVjZWl0YSBGZWRlcmFsIGRvIEJyYXNpbCB2NDCCAiIwDQYJKoZIhvcNAQEBBQADggIPADCCAgoCggIBAJ1gd6oPyvAvYC0B5fUItXFU/csX2yNEOVJjr/SeuSv5bE0gIc/kUjoYVNMuUe+CTBY/gkoIiwR7qr7Dsp9jn8FTLnALrn6j1sbbkoD4ytTI3WHUuiefz/oApv+H5zPswj3JqUyXaK7bzN5Akc3PNFUzRb3+UbtYA2fXinBAewxrpZidGX0A+ioC++qPq06APTio9SWSBBGEZgmLOAHpkdHhNUAaP9MJXRcQ9k4kilOt3uewRP7EKMyMGDyNPeqDtWCWCEif7vZiLScrKSY3l25nCW9wVN8qQ0G8mJwMTFhntZfG7098kRN0fIVAstyT4KsyVIOWgj8r2pZ913yJfobMROyl89X5leR298gzwDhN2UKJXHmf7XFzqOTg0Hl4dK5LzSg07Ry2DqooFwdvxjBXlWdAVkTdZo5lM5FQGr5uNDFyL2DQwDtmpMrQ7QrVA4saXfwBsMWMel20siX8t2bOFIXHc1HiUDxETgCQw4542pwOtFPj8+UFag+ypZhyk8voAaXQjw3qGubWI68jFNZTrNXjQThIlJWI83OWjcvmIr4SPgbf9hIIHzznSdzqPXXdAZRNS9fxrxmgoTcG4I7cu1hZgBv9HHIaUKr2MwXAdNiqoe71wDkLCKUx8/fVJnhswqHBHYAj+KjBwyoJW1JliL91QOT3Bjz2epj7kj7tAgMBAAGjgbswgbgwHQYDVR0OBBYEFBqY5kPKHN2SnpljRVoq6R+HIM01MA8GA1UdEwEB/wQFMAMBAf8wDgYDVR0PAQH/BAQDAgEGMBQGA1UdIAQNMAswCQYFYEwBAQgwADA/BgNVHR8EODA2MDSgMqAwhi5odHRwOi8vYWNyYWl6LmljcGJyYXNpbC5nb3YuYnIvTENSYWNyYWl6djUuY3JsMB8GA1UdIwQYMBaAFGmovnXZxO9s5xNF5GFu5Wj4tkBeMA0GCSqGSIb3DQEBDQUAA4ICAQBrQuAL6TWbdnOpHbgSzAd9Pkc+vr5uTd7ml4xfPPs/I+BNCGT9Q6OTx/26m6q9rOrl6/9AASYDE5esiwBlaQ4OPzQQ37zrf5d4FnGxnsRMdjEL2pjks7ull66LZX8k5HOfnxy5iYo1hTy46UYg28PXdL55qTljilj4LueNFlTCmK2m9Vo1E6F/Ss79D31uwVBadgoK/i95dFONNlSj/w3/sa9Pbkq3JCJ10ET01GmBSTrtired+zzcj26QT0hjQQ5PUB6wV2+bhUx+WN/rXiLph/DPvy7gg8hrn4mVHBYOEPPoq7qBsX77cswycENKXrlq+gHA2Lj8hkrbfQt4pZQzT+6nLOSOyqMI21ql781eErJySwJ0R9LdPQNm3MUS/ifoRPdjFGWUktBRue/03QrVYtwFBMaIjF/p93Bmb/42xfkL/TG/W6EicBcGLms2SU4pBtw+NDFMQ1YXxNJQoNJ2uzxnzBSqdr5bF5qZth4EHob+I8uUFYylIoCHWvMD1pAxTu8fC9366lkt7cpBARiOdB2MN31JQK3nxjeQeXHiudm8twSzNp0wbJViUiRfNZbqH3yNe8ZTYUQds7hCCcZh3pZbe4PNWS2WDiifF9uXRdfAL3qsEubQOrA/s+EvZha6afCs4d4BlGKQsf64r0iPnX6hFxR4h4sXRI9x5xRMtA==</xd:EncapsulatedX509Certificate>
            <xd:EncapsulatedX509Certificate>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+gUXw/6YODeF2XkqEyfk3VehdsIx+3/ERgdjCS/ouxYR0Epi2hdoMUVJDNf3XQfjAWXJyCoTneHYAl2McMdvoqtLB2ileQlJiis0fTtYTJayee9BAIdIrCor1Lc0vozXCpDtq5nTwhjIocaZtcuFsdrkl+nbfYxl5m7vjTkTMS6j8ffjmFzbNPDlJuV3Vy7AzapPVJrMl6UHPXCHMYMzl0KxR/47S5XGgmLYkYt8bNCHA3fg07y+Gtvgu+SNhMPwWKIgwhYw+9vErOnavRhOimYo4M2AwNpNK0OKLI7Im5V094jFp4Ty+mlmfQH00k8nkSUEN+1TGGkhv16c2hukbx9iCfbmk7im2hGKjQA8eH64VPYoS2qdKbPbd3xDDHN2croYKpy2U2oQTVBSf9hC3o6fKo3zp0U3dNiw7ZgWKS9UwP31Q0gwgB1orZgLuF+LIppHYwxcTG/AovNWa4sTPukMiX2L+p7uIHExTZJJU4YoDacQh/mfbPIz3261He4YFmQ35sfw3eKHQSOLyiVfev/n0l/r308PijEd+d+Hz5RmqIzS8jYXZIeJxym4mEjE1fKpeP56Ea52LlIJ8ZqsJ3xzHWu3WkAVz4hMqrX6BPMGW2IxOuEUQyIaCBg1lI6QLiPMHvo2/J7gu4YfqRcH6i27W3HyzamEQIDAQABo4H1MIHyME4GA1UdIARHMEUwQwYFYEwBAQAwOjA4BggrBgEFBQcCARYsaHR0cDovL2FjcmFpei5pY3BicmFzaWwuZ292LmJyL0RQQ2FjcmFpei5wZGYwPwYDVR0fBDgwNjA0oDKgMIYuaHR0cDovL2FjcmFpei5pY3BicmFzaWwuZ292LmJyL0xDUmFjcmFpenY1LmNybDAfBgNVHSMEGDAWgBRpqL512cTvbOcTReRhbuVo+LZAXjAdBgNVHQ4EFgQUaai+ddnE72znE0XkYW7laPi2QF4wDwYDVR0TAQH/BAUwAwEB/zAOBgNVHQ8BAf8EBAMCAQYwDQYJKoZIhvcNAQENBQADggIBABRt2/JiWapef7o/plhR4PxymlMIp/JeZ5F0BZ1XafmYpl5g6pRokFrIRMFXLyEhlgo51I05InyCc9Td6UXjlsOASTc/LRavyjB/8NcQjlRYDh6xf7OdP05mFcT/0+6bYRtNgsnUbr10pfsK/UzyUvQWbumGS57hCZrAZOyd9MzukiF/azAa6JfoZk2nDkEudKOY8tRyTpMmDzN5fufPSC3v7tSJUqTqo5z7roN/FmckRzGAYyz5XulbOc5/UsAT/tk+KP/clbbqd/hhevmmdJclLr9qWZZcOgzuFU2YsgProtVu0fFNXGr6KK9fu44pOHajmMsTXK3X7r/Pwh19kFRow5F3RQMUZC6Re0YLfXh+ypnUSCzA+uL4JPtHIGyvkbWiulkustpOKUSVwBPzvA2sQUOvqdbAR7C8jcHYFJMuK2HZFji7pxcWWab/NKsFcJ3sluDjmhizpQaxbYTfAVXu3q8yd0su/BHHhBpteyHvYyyz0Eb9LUysR2cMtWvfPU6vnoPgYvOGO1CziyGEsgKULkCH4o2Vgl1gQuKWO4V68rFW8a/jvq28sbY+y/Ao0I5ohpnBcQOAawiFbz6yJtObajYMuztDDP8oY656EuuJXBJhuKAJPI/7WDtgfV8ffOh/iQGQATVMtgDN0gv8bn5NdUX8UMNX1sHhU3H1UpoW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setop </vt:lpstr>
      <vt:lpstr>CRONOGRAMA.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PLANILHA-CALCAMENTOESTRADAS-REV02.xls</dc:title>
  <dc:creator>Larissa Aparecida Marinho Lima</dc:creator>
  <cp:lastModifiedBy>Larissa Aparecida Marinho Lima</cp:lastModifiedBy>
  <cp:lastPrinted>2025-02-18T16:17:45Z</cp:lastPrinted>
  <dcterms:created xsi:type="dcterms:W3CDTF">2024-04-11T12:07:21Z</dcterms:created>
  <dcterms:modified xsi:type="dcterms:W3CDTF">2025-02-18T16:21:53Z</dcterms:modified>
</cp:coreProperties>
</file>