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ports\Assumption Track\"/>
    </mc:Choice>
  </mc:AlternateContent>
  <xr:revisionPtr revIDLastSave="0" documentId="8_{CD0A699B-6B89-4C1C-98F3-DCC92B9CC838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TeamTotals" sheetId="1" state="hidden" r:id="rId1"/>
    <sheet name="Shot" sheetId="3" r:id="rId2"/>
    <sheet name="Jav" sheetId="4" r:id="rId3"/>
    <sheet name="Long Jump" sheetId="5" r:id="rId4"/>
    <sheet name="100m" sheetId="6" r:id="rId5"/>
    <sheet name="200m" sheetId="14" r:id="rId6"/>
    <sheet name="400m" sheetId="8" r:id="rId7"/>
    <sheet name="800m" sheetId="9" r:id="rId8"/>
    <sheet name="1600m" sheetId="10" r:id="rId9"/>
    <sheet name="Relay4x400" sheetId="12" r:id="rId10"/>
    <sheet name="Rosters" sheetId="13" r:id="rId11"/>
    <sheet name="data" sheetId="15" r:id="rId1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2" i="4" l="1"/>
  <c r="S52" i="4"/>
  <c r="R52" i="4"/>
  <c r="O52" i="4"/>
  <c r="N52" i="4"/>
  <c r="M52" i="4"/>
  <c r="Q52" i="4" s="1"/>
  <c r="M34" i="4"/>
  <c r="T52" i="5"/>
  <c r="S52" i="5"/>
  <c r="R52" i="5"/>
  <c r="O52" i="5"/>
  <c r="N52" i="5"/>
  <c r="M52" i="5"/>
  <c r="Q52" i="5" s="1"/>
  <c r="T51" i="5"/>
  <c r="S51" i="5"/>
  <c r="R51" i="5"/>
  <c r="O51" i="5"/>
  <c r="N51" i="5"/>
  <c r="M51" i="5"/>
  <c r="Q51" i="5" s="1"/>
  <c r="M50" i="5"/>
  <c r="T50" i="5" s="1"/>
  <c r="AK97" i="5"/>
  <c r="AK96" i="5"/>
  <c r="AK89" i="5"/>
  <c r="AK88" i="5"/>
  <c r="AK81" i="5"/>
  <c r="AK80" i="5"/>
  <c r="AK73" i="5"/>
  <c r="AK72" i="5"/>
  <c r="AK65" i="5"/>
  <c r="AK64" i="5"/>
  <c r="AF98" i="5"/>
  <c r="AF97" i="5"/>
  <c r="AF90" i="5"/>
  <c r="AF89" i="5"/>
  <c r="AF82" i="5"/>
  <c r="AF81" i="5"/>
  <c r="AF74" i="5"/>
  <c r="AF73" i="5"/>
  <c r="AF66" i="5"/>
  <c r="AF65" i="5"/>
  <c r="AA99" i="5"/>
  <c r="AA98" i="5"/>
  <c r="AA91" i="5"/>
  <c r="AA90" i="5"/>
  <c r="AA83" i="5"/>
  <c r="AA82" i="5"/>
  <c r="AA75" i="5"/>
  <c r="AA74" i="5"/>
  <c r="AA67" i="5"/>
  <c r="AA66" i="5"/>
  <c r="AA59" i="5"/>
  <c r="V99" i="5"/>
  <c r="V98" i="5"/>
  <c r="V91" i="5"/>
  <c r="V90" i="5"/>
  <c r="V83" i="5"/>
  <c r="V82" i="5"/>
  <c r="V75" i="5"/>
  <c r="V74" i="5"/>
  <c r="V67" i="5"/>
  <c r="V66" i="5"/>
  <c r="V59" i="5"/>
  <c r="AN100" i="5"/>
  <c r="AK100" i="5" s="1"/>
  <c r="AM100" i="5"/>
  <c r="AL100" i="5"/>
  <c r="AN99" i="5"/>
  <c r="AK99" i="5" s="1"/>
  <c r="AM99" i="5"/>
  <c r="AL99" i="5"/>
  <c r="AN98" i="5"/>
  <c r="AK98" i="5" s="1"/>
  <c r="AM98" i="5"/>
  <c r="AL98" i="5"/>
  <c r="AN97" i="5"/>
  <c r="AM97" i="5"/>
  <c r="AL97" i="5"/>
  <c r="AN96" i="5"/>
  <c r="AM96" i="5"/>
  <c r="AL96" i="5"/>
  <c r="AN95" i="5"/>
  <c r="AK95" i="5" s="1"/>
  <c r="AM95" i="5"/>
  <c r="AL95" i="5"/>
  <c r="AN94" i="5"/>
  <c r="AK94" i="5" s="1"/>
  <c r="AM94" i="5"/>
  <c r="AL94" i="5"/>
  <c r="AN93" i="5"/>
  <c r="AK93" i="5" s="1"/>
  <c r="AM93" i="5"/>
  <c r="AL93" i="5"/>
  <c r="AN92" i="5"/>
  <c r="AK92" i="5" s="1"/>
  <c r="AM92" i="5"/>
  <c r="AL92" i="5"/>
  <c r="AN91" i="5"/>
  <c r="AK91" i="5" s="1"/>
  <c r="AM91" i="5"/>
  <c r="AL91" i="5"/>
  <c r="AN90" i="5"/>
  <c r="AK90" i="5" s="1"/>
  <c r="AM90" i="5"/>
  <c r="AL90" i="5"/>
  <c r="AN89" i="5"/>
  <c r="AM89" i="5"/>
  <c r="AL89" i="5"/>
  <c r="AN88" i="5"/>
  <c r="AM88" i="5"/>
  <c r="AL88" i="5"/>
  <c r="AN87" i="5"/>
  <c r="AK87" i="5" s="1"/>
  <c r="AM87" i="5"/>
  <c r="AL87" i="5"/>
  <c r="AN86" i="5"/>
  <c r="AK86" i="5" s="1"/>
  <c r="AM86" i="5"/>
  <c r="AL86" i="5"/>
  <c r="AN85" i="5"/>
  <c r="AK85" i="5" s="1"/>
  <c r="AM85" i="5"/>
  <c r="AL85" i="5"/>
  <c r="AN84" i="5"/>
  <c r="AK84" i="5" s="1"/>
  <c r="AM84" i="5"/>
  <c r="AL84" i="5"/>
  <c r="AN83" i="5"/>
  <c r="AK83" i="5" s="1"/>
  <c r="AM83" i="5"/>
  <c r="AL83" i="5"/>
  <c r="AN82" i="5"/>
  <c r="AK82" i="5" s="1"/>
  <c r="AM82" i="5"/>
  <c r="AL82" i="5"/>
  <c r="AN81" i="5"/>
  <c r="AM81" i="5"/>
  <c r="AL81" i="5"/>
  <c r="AN80" i="5"/>
  <c r="AM80" i="5"/>
  <c r="AL80" i="5"/>
  <c r="AN79" i="5"/>
  <c r="AK79" i="5" s="1"/>
  <c r="AM79" i="5"/>
  <c r="AL79" i="5"/>
  <c r="AN78" i="5"/>
  <c r="AK78" i="5" s="1"/>
  <c r="AM78" i="5"/>
  <c r="AL78" i="5"/>
  <c r="AN77" i="5"/>
  <c r="AK77" i="5" s="1"/>
  <c r="AM77" i="5"/>
  <c r="AL77" i="5"/>
  <c r="AN76" i="5"/>
  <c r="AK76" i="5" s="1"/>
  <c r="AM76" i="5"/>
  <c r="AL76" i="5"/>
  <c r="AN75" i="5"/>
  <c r="AK75" i="5" s="1"/>
  <c r="AM75" i="5"/>
  <c r="AL75" i="5"/>
  <c r="AN74" i="5"/>
  <c r="AK74" i="5" s="1"/>
  <c r="AM74" i="5"/>
  <c r="AL74" i="5"/>
  <c r="AN73" i="5"/>
  <c r="AM73" i="5"/>
  <c r="AL73" i="5"/>
  <c r="AN72" i="5"/>
  <c r="AM72" i="5"/>
  <c r="AL72" i="5"/>
  <c r="AN71" i="5"/>
  <c r="AK71" i="5" s="1"/>
  <c r="AM71" i="5"/>
  <c r="AL71" i="5"/>
  <c r="AN70" i="5"/>
  <c r="AK70" i="5" s="1"/>
  <c r="AM70" i="5"/>
  <c r="AL70" i="5"/>
  <c r="AN69" i="5"/>
  <c r="AK69" i="5" s="1"/>
  <c r="AM69" i="5"/>
  <c r="AL69" i="5"/>
  <c r="AN68" i="5"/>
  <c r="AK68" i="5" s="1"/>
  <c r="AM68" i="5"/>
  <c r="AL68" i="5"/>
  <c r="AN67" i="5"/>
  <c r="AK67" i="5" s="1"/>
  <c r="AM67" i="5"/>
  <c r="AL67" i="5"/>
  <c r="AN66" i="5"/>
  <c r="AK66" i="5" s="1"/>
  <c r="AM66" i="5"/>
  <c r="AL66" i="5"/>
  <c r="AN65" i="5"/>
  <c r="AM65" i="5"/>
  <c r="AL65" i="5"/>
  <c r="AN64" i="5"/>
  <c r="AM64" i="5"/>
  <c r="AL64" i="5"/>
  <c r="AN63" i="5"/>
  <c r="AK63" i="5" s="1"/>
  <c r="AM63" i="5"/>
  <c r="AL63" i="5"/>
  <c r="AN62" i="5"/>
  <c r="AK62" i="5" s="1"/>
  <c r="AM62" i="5"/>
  <c r="AL62" i="5"/>
  <c r="AN61" i="5"/>
  <c r="AK61" i="5" s="1"/>
  <c r="AM61" i="5"/>
  <c r="AL61" i="5"/>
  <c r="AN60" i="5"/>
  <c r="AK60" i="5" s="1"/>
  <c r="AM60" i="5"/>
  <c r="AL60" i="5"/>
  <c r="AN59" i="5"/>
  <c r="AK59" i="5" s="1"/>
  <c r="AM59" i="5"/>
  <c r="AL59" i="5"/>
  <c r="AI100" i="5"/>
  <c r="AF100" i="5" s="1"/>
  <c r="AH100" i="5"/>
  <c r="AG100" i="5"/>
  <c r="AD100" i="5"/>
  <c r="AA100" i="5" s="1"/>
  <c r="AC100" i="5"/>
  <c r="AB100" i="5"/>
  <c r="Y100" i="5"/>
  <c r="V100" i="5" s="1"/>
  <c r="X100" i="5"/>
  <c r="W100" i="5"/>
  <c r="AI99" i="5"/>
  <c r="AF99" i="5" s="1"/>
  <c r="AH99" i="5"/>
  <c r="AG99" i="5"/>
  <c r="AD99" i="5"/>
  <c r="AC99" i="5"/>
  <c r="AB99" i="5"/>
  <c r="Y99" i="5"/>
  <c r="X99" i="5"/>
  <c r="W99" i="5"/>
  <c r="AI98" i="5"/>
  <c r="AH98" i="5"/>
  <c r="AG98" i="5"/>
  <c r="AD98" i="5"/>
  <c r="AC98" i="5"/>
  <c r="AB98" i="5"/>
  <c r="Y98" i="5"/>
  <c r="X98" i="5"/>
  <c r="W98" i="5"/>
  <c r="AI97" i="5"/>
  <c r="AH97" i="5"/>
  <c r="AG97" i="5"/>
  <c r="AD97" i="5"/>
  <c r="AA97" i="5" s="1"/>
  <c r="AC97" i="5"/>
  <c r="AB97" i="5"/>
  <c r="Y97" i="5"/>
  <c r="V97" i="5" s="1"/>
  <c r="X97" i="5"/>
  <c r="W97" i="5"/>
  <c r="AI96" i="5"/>
  <c r="AF96" i="5" s="1"/>
  <c r="AH96" i="5"/>
  <c r="AG96" i="5"/>
  <c r="AD96" i="5"/>
  <c r="AA96" i="5" s="1"/>
  <c r="AC96" i="5"/>
  <c r="AB96" i="5"/>
  <c r="Y96" i="5"/>
  <c r="V96" i="5" s="1"/>
  <c r="X96" i="5"/>
  <c r="W96" i="5"/>
  <c r="AI95" i="5"/>
  <c r="AF95" i="5" s="1"/>
  <c r="AH95" i="5"/>
  <c r="AG95" i="5"/>
  <c r="AD95" i="5"/>
  <c r="AA95" i="5" s="1"/>
  <c r="AC95" i="5"/>
  <c r="AB95" i="5"/>
  <c r="Y95" i="5"/>
  <c r="V95" i="5" s="1"/>
  <c r="X95" i="5"/>
  <c r="W95" i="5"/>
  <c r="AI94" i="5"/>
  <c r="AF94" i="5" s="1"/>
  <c r="AH94" i="5"/>
  <c r="AG94" i="5"/>
  <c r="AD94" i="5"/>
  <c r="AA94" i="5" s="1"/>
  <c r="AC94" i="5"/>
  <c r="AB94" i="5"/>
  <c r="Y94" i="5"/>
  <c r="V94" i="5" s="1"/>
  <c r="X94" i="5"/>
  <c r="W94" i="5"/>
  <c r="AI93" i="5"/>
  <c r="AF93" i="5" s="1"/>
  <c r="AH93" i="5"/>
  <c r="AG93" i="5"/>
  <c r="AD93" i="5"/>
  <c r="AA93" i="5" s="1"/>
  <c r="AC93" i="5"/>
  <c r="AB93" i="5"/>
  <c r="Y93" i="5"/>
  <c r="V93" i="5" s="1"/>
  <c r="X93" i="5"/>
  <c r="W93" i="5"/>
  <c r="AI92" i="5"/>
  <c r="AF92" i="5" s="1"/>
  <c r="AH92" i="5"/>
  <c r="AG92" i="5"/>
  <c r="AD92" i="5"/>
  <c r="AA92" i="5" s="1"/>
  <c r="AC92" i="5"/>
  <c r="AB92" i="5"/>
  <c r="Y92" i="5"/>
  <c r="V92" i="5" s="1"/>
  <c r="X92" i="5"/>
  <c r="W92" i="5"/>
  <c r="AI91" i="5"/>
  <c r="AF91" i="5" s="1"/>
  <c r="AH91" i="5"/>
  <c r="AG91" i="5"/>
  <c r="AD91" i="5"/>
  <c r="AC91" i="5"/>
  <c r="AB91" i="5"/>
  <c r="Y91" i="5"/>
  <c r="X91" i="5"/>
  <c r="W91" i="5"/>
  <c r="AI90" i="5"/>
  <c r="AH90" i="5"/>
  <c r="AG90" i="5"/>
  <c r="AD90" i="5"/>
  <c r="AC90" i="5"/>
  <c r="AB90" i="5"/>
  <c r="Y90" i="5"/>
  <c r="X90" i="5"/>
  <c r="W90" i="5"/>
  <c r="AI89" i="5"/>
  <c r="AH89" i="5"/>
  <c r="AG89" i="5"/>
  <c r="AD89" i="5"/>
  <c r="AA89" i="5" s="1"/>
  <c r="AC89" i="5"/>
  <c r="AB89" i="5"/>
  <c r="Y89" i="5"/>
  <c r="V89" i="5" s="1"/>
  <c r="X89" i="5"/>
  <c r="W89" i="5"/>
  <c r="AI88" i="5"/>
  <c r="AF88" i="5" s="1"/>
  <c r="AH88" i="5"/>
  <c r="AG88" i="5"/>
  <c r="AD88" i="5"/>
  <c r="AA88" i="5" s="1"/>
  <c r="AC88" i="5"/>
  <c r="AB88" i="5"/>
  <c r="Y88" i="5"/>
  <c r="V88" i="5" s="1"/>
  <c r="X88" i="5"/>
  <c r="W88" i="5"/>
  <c r="AI87" i="5"/>
  <c r="AF87" i="5" s="1"/>
  <c r="AH87" i="5"/>
  <c r="AG87" i="5"/>
  <c r="AD87" i="5"/>
  <c r="AA87" i="5" s="1"/>
  <c r="AC87" i="5"/>
  <c r="AB87" i="5"/>
  <c r="Y87" i="5"/>
  <c r="V87" i="5" s="1"/>
  <c r="X87" i="5"/>
  <c r="W87" i="5"/>
  <c r="AI86" i="5"/>
  <c r="AF86" i="5" s="1"/>
  <c r="AH86" i="5"/>
  <c r="AG86" i="5"/>
  <c r="AD86" i="5"/>
  <c r="AA86" i="5" s="1"/>
  <c r="AC86" i="5"/>
  <c r="AB86" i="5"/>
  <c r="Y86" i="5"/>
  <c r="V86" i="5" s="1"/>
  <c r="X86" i="5"/>
  <c r="W86" i="5"/>
  <c r="AI85" i="5"/>
  <c r="AF85" i="5" s="1"/>
  <c r="AH85" i="5"/>
  <c r="AG85" i="5"/>
  <c r="AD85" i="5"/>
  <c r="AA85" i="5" s="1"/>
  <c r="AC85" i="5"/>
  <c r="AB85" i="5"/>
  <c r="Y85" i="5"/>
  <c r="V85" i="5" s="1"/>
  <c r="X85" i="5"/>
  <c r="W85" i="5"/>
  <c r="AI84" i="5"/>
  <c r="AF84" i="5" s="1"/>
  <c r="AH84" i="5"/>
  <c r="AG84" i="5"/>
  <c r="AD84" i="5"/>
  <c r="AA84" i="5" s="1"/>
  <c r="AC84" i="5"/>
  <c r="AB84" i="5"/>
  <c r="Y84" i="5"/>
  <c r="V84" i="5" s="1"/>
  <c r="X84" i="5"/>
  <c r="W84" i="5"/>
  <c r="AI83" i="5"/>
  <c r="AF83" i="5" s="1"/>
  <c r="AH83" i="5"/>
  <c r="AG83" i="5"/>
  <c r="AD83" i="5"/>
  <c r="AC83" i="5"/>
  <c r="AB83" i="5"/>
  <c r="Y83" i="5"/>
  <c r="X83" i="5"/>
  <c r="W83" i="5"/>
  <c r="AI82" i="5"/>
  <c r="AH82" i="5"/>
  <c r="AG82" i="5"/>
  <c r="AD82" i="5"/>
  <c r="AC82" i="5"/>
  <c r="AB82" i="5"/>
  <c r="Y82" i="5"/>
  <c r="X82" i="5"/>
  <c r="W82" i="5"/>
  <c r="AI81" i="5"/>
  <c r="AH81" i="5"/>
  <c r="AG81" i="5"/>
  <c r="AD81" i="5"/>
  <c r="AA81" i="5" s="1"/>
  <c r="AC81" i="5"/>
  <c r="AB81" i="5"/>
  <c r="Y81" i="5"/>
  <c r="V81" i="5" s="1"/>
  <c r="X81" i="5"/>
  <c r="W81" i="5"/>
  <c r="AI80" i="5"/>
  <c r="AF80" i="5" s="1"/>
  <c r="AH80" i="5"/>
  <c r="AG80" i="5"/>
  <c r="AD80" i="5"/>
  <c r="AA80" i="5" s="1"/>
  <c r="AC80" i="5"/>
  <c r="AB80" i="5"/>
  <c r="Y80" i="5"/>
  <c r="V80" i="5" s="1"/>
  <c r="X80" i="5"/>
  <c r="W80" i="5"/>
  <c r="AI79" i="5"/>
  <c r="AF79" i="5" s="1"/>
  <c r="AH79" i="5"/>
  <c r="AG79" i="5"/>
  <c r="AD79" i="5"/>
  <c r="AA79" i="5" s="1"/>
  <c r="AC79" i="5"/>
  <c r="AB79" i="5"/>
  <c r="Y79" i="5"/>
  <c r="V79" i="5" s="1"/>
  <c r="X79" i="5"/>
  <c r="W79" i="5"/>
  <c r="AI78" i="5"/>
  <c r="AF78" i="5" s="1"/>
  <c r="AH78" i="5"/>
  <c r="AG78" i="5"/>
  <c r="AD78" i="5"/>
  <c r="AA78" i="5" s="1"/>
  <c r="AC78" i="5"/>
  <c r="AB78" i="5"/>
  <c r="Y78" i="5"/>
  <c r="V78" i="5" s="1"/>
  <c r="X78" i="5"/>
  <c r="W78" i="5"/>
  <c r="AI77" i="5"/>
  <c r="AF77" i="5" s="1"/>
  <c r="AH77" i="5"/>
  <c r="AG77" i="5"/>
  <c r="AD77" i="5"/>
  <c r="AA77" i="5" s="1"/>
  <c r="AC77" i="5"/>
  <c r="AB77" i="5"/>
  <c r="Y77" i="5"/>
  <c r="V77" i="5" s="1"/>
  <c r="X77" i="5"/>
  <c r="W77" i="5"/>
  <c r="AI76" i="5"/>
  <c r="AF76" i="5" s="1"/>
  <c r="AH76" i="5"/>
  <c r="AG76" i="5"/>
  <c r="AD76" i="5"/>
  <c r="AA76" i="5" s="1"/>
  <c r="AC76" i="5"/>
  <c r="AB76" i="5"/>
  <c r="Y76" i="5"/>
  <c r="V76" i="5" s="1"/>
  <c r="X76" i="5"/>
  <c r="W76" i="5"/>
  <c r="AI75" i="5"/>
  <c r="AF75" i="5" s="1"/>
  <c r="AH75" i="5"/>
  <c r="AG75" i="5"/>
  <c r="AD75" i="5"/>
  <c r="AC75" i="5"/>
  <c r="AB75" i="5"/>
  <c r="Y75" i="5"/>
  <c r="X75" i="5"/>
  <c r="W75" i="5"/>
  <c r="AI74" i="5"/>
  <c r="AH74" i="5"/>
  <c r="AG74" i="5"/>
  <c r="AD74" i="5"/>
  <c r="AC74" i="5"/>
  <c r="AB74" i="5"/>
  <c r="Y74" i="5"/>
  <c r="X74" i="5"/>
  <c r="W74" i="5"/>
  <c r="AI73" i="5"/>
  <c r="AH73" i="5"/>
  <c r="AG73" i="5"/>
  <c r="AD73" i="5"/>
  <c r="AA73" i="5" s="1"/>
  <c r="AC73" i="5"/>
  <c r="AB73" i="5"/>
  <c r="Y73" i="5"/>
  <c r="V73" i="5" s="1"/>
  <c r="X73" i="5"/>
  <c r="W73" i="5"/>
  <c r="AI72" i="5"/>
  <c r="AF72" i="5" s="1"/>
  <c r="AH72" i="5"/>
  <c r="AG72" i="5"/>
  <c r="AD72" i="5"/>
  <c r="AA72" i="5" s="1"/>
  <c r="AC72" i="5"/>
  <c r="AB72" i="5"/>
  <c r="Y72" i="5"/>
  <c r="V72" i="5" s="1"/>
  <c r="X72" i="5"/>
  <c r="W72" i="5"/>
  <c r="AI71" i="5"/>
  <c r="AF71" i="5" s="1"/>
  <c r="AH71" i="5"/>
  <c r="AG71" i="5"/>
  <c r="AD71" i="5"/>
  <c r="AA71" i="5" s="1"/>
  <c r="AC71" i="5"/>
  <c r="AB71" i="5"/>
  <c r="Y71" i="5"/>
  <c r="V71" i="5" s="1"/>
  <c r="X71" i="5"/>
  <c r="W71" i="5"/>
  <c r="AI70" i="5"/>
  <c r="AF70" i="5" s="1"/>
  <c r="AH70" i="5"/>
  <c r="AG70" i="5"/>
  <c r="AD70" i="5"/>
  <c r="AA70" i="5" s="1"/>
  <c r="AC70" i="5"/>
  <c r="AB70" i="5"/>
  <c r="Y70" i="5"/>
  <c r="V70" i="5" s="1"/>
  <c r="X70" i="5"/>
  <c r="W70" i="5"/>
  <c r="AI69" i="5"/>
  <c r="AF69" i="5" s="1"/>
  <c r="AH69" i="5"/>
  <c r="AG69" i="5"/>
  <c r="AD69" i="5"/>
  <c r="AA69" i="5" s="1"/>
  <c r="AC69" i="5"/>
  <c r="AB69" i="5"/>
  <c r="Y69" i="5"/>
  <c r="V69" i="5" s="1"/>
  <c r="X69" i="5"/>
  <c r="W69" i="5"/>
  <c r="AI68" i="5"/>
  <c r="AF68" i="5" s="1"/>
  <c r="AH68" i="5"/>
  <c r="AG68" i="5"/>
  <c r="AD68" i="5"/>
  <c r="AA68" i="5" s="1"/>
  <c r="AC68" i="5"/>
  <c r="AB68" i="5"/>
  <c r="Y68" i="5"/>
  <c r="V68" i="5" s="1"/>
  <c r="X68" i="5"/>
  <c r="W68" i="5"/>
  <c r="AI67" i="5"/>
  <c r="AF67" i="5" s="1"/>
  <c r="AH67" i="5"/>
  <c r="AG67" i="5"/>
  <c r="AD67" i="5"/>
  <c r="AC67" i="5"/>
  <c r="AB67" i="5"/>
  <c r="Y67" i="5"/>
  <c r="X67" i="5"/>
  <c r="W67" i="5"/>
  <c r="AI66" i="5"/>
  <c r="AH66" i="5"/>
  <c r="AG66" i="5"/>
  <c r="AD66" i="5"/>
  <c r="AC66" i="5"/>
  <c r="AB66" i="5"/>
  <c r="Y66" i="5"/>
  <c r="X66" i="5"/>
  <c r="W66" i="5"/>
  <c r="AI65" i="5"/>
  <c r="AH65" i="5"/>
  <c r="AG65" i="5"/>
  <c r="AD65" i="5"/>
  <c r="AA65" i="5" s="1"/>
  <c r="AC65" i="5"/>
  <c r="AB65" i="5"/>
  <c r="Y65" i="5"/>
  <c r="V65" i="5" s="1"/>
  <c r="X65" i="5"/>
  <c r="W65" i="5"/>
  <c r="AI64" i="5"/>
  <c r="AF64" i="5" s="1"/>
  <c r="AH64" i="5"/>
  <c r="AG64" i="5"/>
  <c r="AD64" i="5"/>
  <c r="AA64" i="5" s="1"/>
  <c r="AC64" i="5"/>
  <c r="AB64" i="5"/>
  <c r="Y64" i="5"/>
  <c r="V64" i="5" s="1"/>
  <c r="X64" i="5"/>
  <c r="W64" i="5"/>
  <c r="AI63" i="5"/>
  <c r="AF63" i="5" s="1"/>
  <c r="AH63" i="5"/>
  <c r="AG63" i="5"/>
  <c r="AD63" i="5"/>
  <c r="AA63" i="5" s="1"/>
  <c r="AC63" i="5"/>
  <c r="AB63" i="5"/>
  <c r="Y63" i="5"/>
  <c r="V63" i="5" s="1"/>
  <c r="X63" i="5"/>
  <c r="W63" i="5"/>
  <c r="AI62" i="5"/>
  <c r="AF62" i="5" s="1"/>
  <c r="AH62" i="5"/>
  <c r="AG62" i="5"/>
  <c r="AD62" i="5"/>
  <c r="AA62" i="5" s="1"/>
  <c r="AC62" i="5"/>
  <c r="AB62" i="5"/>
  <c r="Y62" i="5"/>
  <c r="V62" i="5" s="1"/>
  <c r="X62" i="5"/>
  <c r="W62" i="5"/>
  <c r="AI61" i="5"/>
  <c r="AF61" i="5" s="1"/>
  <c r="AH61" i="5"/>
  <c r="AG61" i="5"/>
  <c r="AD61" i="5"/>
  <c r="AA61" i="5" s="1"/>
  <c r="AC61" i="5"/>
  <c r="AB61" i="5"/>
  <c r="Y61" i="5"/>
  <c r="V61" i="5" s="1"/>
  <c r="X61" i="5"/>
  <c r="W61" i="5"/>
  <c r="AI60" i="5"/>
  <c r="AF60" i="5" s="1"/>
  <c r="AH60" i="5"/>
  <c r="AG60" i="5"/>
  <c r="AD60" i="5"/>
  <c r="AA60" i="5" s="1"/>
  <c r="AC60" i="5"/>
  <c r="AB60" i="5"/>
  <c r="Y60" i="5"/>
  <c r="V60" i="5" s="1"/>
  <c r="X60" i="5"/>
  <c r="W60" i="5"/>
  <c r="AI59" i="5"/>
  <c r="AF59" i="5" s="1"/>
  <c r="AH59" i="5"/>
  <c r="AG59" i="5"/>
  <c r="AD59" i="5"/>
  <c r="AC59" i="5"/>
  <c r="AB59" i="5"/>
  <c r="Y59" i="5"/>
  <c r="X59" i="5"/>
  <c r="W59" i="5"/>
  <c r="Y58" i="5"/>
  <c r="X58" i="5"/>
  <c r="AD47" i="5"/>
  <c r="AA47" i="5" s="1"/>
  <c r="AC47" i="5"/>
  <c r="AN70" i="4"/>
  <c r="AK70" i="4" s="1"/>
  <c r="AM70" i="4"/>
  <c r="AL70" i="4"/>
  <c r="AI70" i="4"/>
  <c r="AF70" i="4" s="1"/>
  <c r="AH70" i="4"/>
  <c r="AG70" i="4"/>
  <c r="AD70" i="4"/>
  <c r="AA70" i="4" s="1"/>
  <c r="AC70" i="4"/>
  <c r="AB70" i="4"/>
  <c r="Y70" i="4"/>
  <c r="V70" i="4" s="1"/>
  <c r="X70" i="4"/>
  <c r="W70" i="4"/>
  <c r="AN69" i="4"/>
  <c r="AK69" i="4" s="1"/>
  <c r="AM69" i="4"/>
  <c r="AL69" i="4"/>
  <c r="AI69" i="4"/>
  <c r="AF69" i="4" s="1"/>
  <c r="AH69" i="4"/>
  <c r="AG69" i="4"/>
  <c r="AD69" i="4"/>
  <c r="AA69" i="4" s="1"/>
  <c r="AC69" i="4"/>
  <c r="AB69" i="4"/>
  <c r="Y69" i="4"/>
  <c r="V69" i="4" s="1"/>
  <c r="X69" i="4"/>
  <c r="W69" i="4"/>
  <c r="AN68" i="4"/>
  <c r="AK68" i="4" s="1"/>
  <c r="AM68" i="4"/>
  <c r="AL68" i="4"/>
  <c r="AI68" i="4"/>
  <c r="AF68" i="4" s="1"/>
  <c r="AH68" i="4"/>
  <c r="AG68" i="4"/>
  <c r="AD68" i="4"/>
  <c r="AA68" i="4" s="1"/>
  <c r="AC68" i="4"/>
  <c r="AB68" i="4"/>
  <c r="Y68" i="4"/>
  <c r="V68" i="4" s="1"/>
  <c r="X68" i="4"/>
  <c r="W68" i="4"/>
  <c r="AN67" i="4"/>
  <c r="AK67" i="4" s="1"/>
  <c r="AM67" i="4"/>
  <c r="AL67" i="4"/>
  <c r="AI67" i="4"/>
  <c r="AF67" i="4" s="1"/>
  <c r="AH67" i="4"/>
  <c r="AG67" i="4"/>
  <c r="AD67" i="4"/>
  <c r="AA67" i="4" s="1"/>
  <c r="AC67" i="4"/>
  <c r="AB67" i="4"/>
  <c r="Y67" i="4"/>
  <c r="V67" i="4" s="1"/>
  <c r="X67" i="4"/>
  <c r="W67" i="4"/>
  <c r="AN66" i="4"/>
  <c r="AK66" i="4" s="1"/>
  <c r="AM66" i="4"/>
  <c r="AL66" i="4"/>
  <c r="AI66" i="4"/>
  <c r="AF66" i="4" s="1"/>
  <c r="AH66" i="4"/>
  <c r="AG66" i="4"/>
  <c r="AD66" i="4"/>
  <c r="AA66" i="4" s="1"/>
  <c r="AC66" i="4"/>
  <c r="AB66" i="4"/>
  <c r="Y66" i="4"/>
  <c r="V66" i="4" s="1"/>
  <c r="X66" i="4"/>
  <c r="W66" i="4"/>
  <c r="AN65" i="4"/>
  <c r="AK65" i="4" s="1"/>
  <c r="AM65" i="4"/>
  <c r="AL65" i="4"/>
  <c r="AI65" i="4"/>
  <c r="AF65" i="4" s="1"/>
  <c r="AH65" i="4"/>
  <c r="AG65" i="4"/>
  <c r="AD65" i="4"/>
  <c r="AA65" i="4" s="1"/>
  <c r="AC65" i="4"/>
  <c r="AB65" i="4"/>
  <c r="Y65" i="4"/>
  <c r="V65" i="4" s="1"/>
  <c r="X65" i="4"/>
  <c r="W65" i="4"/>
  <c r="AN64" i="4"/>
  <c r="AK64" i="4" s="1"/>
  <c r="AM64" i="4"/>
  <c r="AL64" i="4"/>
  <c r="AI64" i="4"/>
  <c r="AF64" i="4" s="1"/>
  <c r="AH64" i="4"/>
  <c r="AG64" i="4"/>
  <c r="AD64" i="4"/>
  <c r="AA64" i="4" s="1"/>
  <c r="AC64" i="4"/>
  <c r="AB64" i="4"/>
  <c r="Y64" i="4"/>
  <c r="V64" i="4" s="1"/>
  <c r="X64" i="4"/>
  <c r="W64" i="4"/>
  <c r="AN63" i="4"/>
  <c r="AK63" i="4" s="1"/>
  <c r="AM63" i="4"/>
  <c r="AL63" i="4"/>
  <c r="AI63" i="4"/>
  <c r="AF63" i="4" s="1"/>
  <c r="AH63" i="4"/>
  <c r="AG63" i="4"/>
  <c r="AD63" i="4"/>
  <c r="AA63" i="4" s="1"/>
  <c r="AC63" i="4"/>
  <c r="AB63" i="4"/>
  <c r="Y63" i="4"/>
  <c r="V63" i="4" s="1"/>
  <c r="X63" i="4"/>
  <c r="W63" i="4"/>
  <c r="AN62" i="4"/>
  <c r="AK62" i="4" s="1"/>
  <c r="AM62" i="4"/>
  <c r="AL62" i="4"/>
  <c r="AI62" i="4"/>
  <c r="AF62" i="4" s="1"/>
  <c r="AH62" i="4"/>
  <c r="AG62" i="4"/>
  <c r="AD62" i="4"/>
  <c r="AA62" i="4" s="1"/>
  <c r="AC62" i="4"/>
  <c r="AB62" i="4"/>
  <c r="Y62" i="4"/>
  <c r="V62" i="4" s="1"/>
  <c r="X62" i="4"/>
  <c r="W62" i="4"/>
  <c r="AN61" i="4"/>
  <c r="AK61" i="4" s="1"/>
  <c r="AM61" i="4"/>
  <c r="AL61" i="4"/>
  <c r="AI61" i="4"/>
  <c r="AF61" i="4" s="1"/>
  <c r="AH61" i="4"/>
  <c r="AG61" i="4"/>
  <c r="AD61" i="4"/>
  <c r="AA61" i="4" s="1"/>
  <c r="AC61" i="4"/>
  <c r="AB61" i="4"/>
  <c r="Y61" i="4"/>
  <c r="V61" i="4" s="1"/>
  <c r="X61" i="4"/>
  <c r="W61" i="4"/>
  <c r="AN60" i="4"/>
  <c r="AK60" i="4" s="1"/>
  <c r="AM60" i="4"/>
  <c r="AL60" i="4"/>
  <c r="AI60" i="4"/>
  <c r="AF60" i="4" s="1"/>
  <c r="AH60" i="4"/>
  <c r="AG60" i="4"/>
  <c r="AD60" i="4"/>
  <c r="AA60" i="4" s="1"/>
  <c r="AC60" i="4"/>
  <c r="AB60" i="4"/>
  <c r="Y60" i="4"/>
  <c r="V60" i="4" s="1"/>
  <c r="X60" i="4"/>
  <c r="W60" i="4"/>
  <c r="AN59" i="4"/>
  <c r="AK59" i="4" s="1"/>
  <c r="AM59" i="4"/>
  <c r="AL59" i="4"/>
  <c r="AI59" i="4"/>
  <c r="AF59" i="4" s="1"/>
  <c r="AH59" i="4"/>
  <c r="AG59" i="4"/>
  <c r="AD59" i="4"/>
  <c r="AA59" i="4" s="1"/>
  <c r="AC59" i="4"/>
  <c r="AB59" i="4"/>
  <c r="Y59" i="4"/>
  <c r="V59" i="4" s="1"/>
  <c r="X59" i="4"/>
  <c r="W59" i="4"/>
  <c r="AN58" i="4"/>
  <c r="AK58" i="4" s="1"/>
  <c r="AM58" i="4"/>
  <c r="AL58" i="4"/>
  <c r="AI58" i="4"/>
  <c r="AF58" i="4" s="1"/>
  <c r="AH58" i="4"/>
  <c r="AG58" i="4"/>
  <c r="AD58" i="4"/>
  <c r="AA58" i="4" s="1"/>
  <c r="AC58" i="4"/>
  <c r="AB58" i="4"/>
  <c r="Y58" i="4"/>
  <c r="V58" i="4" s="1"/>
  <c r="X58" i="4"/>
  <c r="W58" i="4"/>
  <c r="AN57" i="4"/>
  <c r="AK57" i="4" s="1"/>
  <c r="AM57" i="4"/>
  <c r="AL57" i="4"/>
  <c r="AI57" i="4"/>
  <c r="AF57" i="4" s="1"/>
  <c r="AH57" i="4"/>
  <c r="AG57" i="4"/>
  <c r="AD57" i="4"/>
  <c r="AA57" i="4" s="1"/>
  <c r="AC57" i="4"/>
  <c r="AB57" i="4"/>
  <c r="Y57" i="4"/>
  <c r="V57" i="4" s="1"/>
  <c r="X57" i="4"/>
  <c r="W57" i="4"/>
  <c r="A8" i="15"/>
  <c r="A7" i="15"/>
  <c r="A6" i="15"/>
  <c r="A5" i="15"/>
  <c r="A4" i="15"/>
  <c r="G120" i="14"/>
  <c r="F120" i="14"/>
  <c r="E120" i="14"/>
  <c r="D120" i="14"/>
  <c r="C120" i="14"/>
  <c r="A120" i="14"/>
  <c r="G119" i="14"/>
  <c r="F119" i="14"/>
  <c r="E119" i="14"/>
  <c r="D119" i="14"/>
  <c r="C119" i="14"/>
  <c r="A119" i="14"/>
  <c r="G118" i="14"/>
  <c r="F118" i="14"/>
  <c r="E118" i="14"/>
  <c r="D118" i="14"/>
  <c r="C118" i="14"/>
  <c r="A118" i="14"/>
  <c r="G117" i="14"/>
  <c r="F117" i="14"/>
  <c r="E117" i="14"/>
  <c r="D117" i="14"/>
  <c r="C117" i="14"/>
  <c r="A117" i="14"/>
  <c r="G116" i="14"/>
  <c r="F116" i="14"/>
  <c r="E116" i="14"/>
  <c r="D116" i="14"/>
  <c r="C116" i="14"/>
  <c r="A116" i="14"/>
  <c r="M115" i="14"/>
  <c r="M116" i="14" s="1"/>
  <c r="G115" i="14"/>
  <c r="F115" i="14"/>
  <c r="E115" i="14"/>
  <c r="D115" i="14"/>
  <c r="C115" i="14"/>
  <c r="A115" i="14"/>
  <c r="G85" i="14"/>
  <c r="F85" i="14"/>
  <c r="E85" i="14"/>
  <c r="D85" i="14"/>
  <c r="C85" i="14"/>
  <c r="G84" i="14"/>
  <c r="F84" i="14"/>
  <c r="E84" i="14"/>
  <c r="D84" i="14"/>
  <c r="C84" i="14"/>
  <c r="G83" i="14"/>
  <c r="F83" i="14"/>
  <c r="E83" i="14"/>
  <c r="D83" i="14"/>
  <c r="C83" i="14"/>
  <c r="G82" i="14"/>
  <c r="F82" i="14"/>
  <c r="E82" i="14"/>
  <c r="D82" i="14"/>
  <c r="C82" i="14"/>
  <c r="G81" i="14"/>
  <c r="F81" i="14"/>
  <c r="E81" i="14"/>
  <c r="D81" i="14"/>
  <c r="C81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46" i="14"/>
  <c r="G32" i="14"/>
  <c r="F32" i="14"/>
  <c r="E32" i="14"/>
  <c r="D32" i="14"/>
  <c r="C32" i="14"/>
  <c r="G31" i="14"/>
  <c r="F31" i="14"/>
  <c r="E31" i="14"/>
  <c r="D31" i="14"/>
  <c r="C31" i="14"/>
  <c r="G30" i="14"/>
  <c r="F30" i="14"/>
  <c r="E30" i="14"/>
  <c r="D30" i="14"/>
  <c r="C30" i="14"/>
  <c r="A32" i="14"/>
  <c r="A31" i="14"/>
  <c r="A30" i="14"/>
  <c r="K21" i="12"/>
  <c r="K22" i="12" s="1"/>
  <c r="K23" i="12" s="1"/>
  <c r="F23" i="12"/>
  <c r="E23" i="12"/>
  <c r="D23" i="12"/>
  <c r="C23" i="12"/>
  <c r="F22" i="12"/>
  <c r="E22" i="12"/>
  <c r="D22" i="12"/>
  <c r="C22" i="12"/>
  <c r="F21" i="12"/>
  <c r="E21" i="12"/>
  <c r="D21" i="12"/>
  <c r="C21" i="12"/>
  <c r="F12" i="12"/>
  <c r="E12" i="12"/>
  <c r="D12" i="12"/>
  <c r="C12" i="12"/>
  <c r="F11" i="12"/>
  <c r="E11" i="12"/>
  <c r="D11" i="12"/>
  <c r="C11" i="12"/>
  <c r="G66" i="8"/>
  <c r="F66" i="8"/>
  <c r="E66" i="8"/>
  <c r="D66" i="8"/>
  <c r="C66" i="8"/>
  <c r="G65" i="8"/>
  <c r="F65" i="8"/>
  <c r="E65" i="8"/>
  <c r="D65" i="8"/>
  <c r="C65" i="8"/>
  <c r="G64" i="8"/>
  <c r="F64" i="8"/>
  <c r="E64" i="8"/>
  <c r="D64" i="8"/>
  <c r="C64" i="8"/>
  <c r="G63" i="8"/>
  <c r="F63" i="8"/>
  <c r="E63" i="8"/>
  <c r="D63" i="8"/>
  <c r="C63" i="8"/>
  <c r="G62" i="8"/>
  <c r="F62" i="8"/>
  <c r="E62" i="8"/>
  <c r="D62" i="8"/>
  <c r="C62" i="8"/>
  <c r="G61" i="8"/>
  <c r="F61" i="8"/>
  <c r="E61" i="8"/>
  <c r="D61" i="8"/>
  <c r="C61" i="8"/>
  <c r="G60" i="8"/>
  <c r="F60" i="8"/>
  <c r="E60" i="8"/>
  <c r="D60" i="8"/>
  <c r="C60" i="8"/>
  <c r="A66" i="8"/>
  <c r="A65" i="8"/>
  <c r="A64" i="8"/>
  <c r="A63" i="8"/>
  <c r="A62" i="8"/>
  <c r="A61" i="8"/>
  <c r="A60" i="8"/>
  <c r="M60" i="8"/>
  <c r="O42" i="8"/>
  <c r="M42" i="8"/>
  <c r="U42" i="8" s="1"/>
  <c r="G50" i="8"/>
  <c r="F50" i="8"/>
  <c r="E50" i="8"/>
  <c r="D50" i="8"/>
  <c r="C50" i="8"/>
  <c r="G49" i="8"/>
  <c r="F49" i="8"/>
  <c r="E49" i="8"/>
  <c r="D49" i="8"/>
  <c r="C49" i="8"/>
  <c r="G48" i="8"/>
  <c r="F48" i="8"/>
  <c r="E48" i="8"/>
  <c r="D48" i="8"/>
  <c r="C48" i="8"/>
  <c r="G47" i="8"/>
  <c r="F47" i="8"/>
  <c r="E47" i="8"/>
  <c r="D47" i="8"/>
  <c r="C47" i="8"/>
  <c r="G46" i="8"/>
  <c r="F46" i="8"/>
  <c r="E46" i="8"/>
  <c r="D46" i="8"/>
  <c r="C46" i="8"/>
  <c r="G45" i="8"/>
  <c r="F45" i="8"/>
  <c r="E45" i="8"/>
  <c r="D45" i="8"/>
  <c r="C45" i="8"/>
  <c r="G44" i="8"/>
  <c r="F44" i="8"/>
  <c r="E44" i="8"/>
  <c r="D44" i="8"/>
  <c r="C44" i="8"/>
  <c r="G43" i="8"/>
  <c r="F43" i="8"/>
  <c r="E43" i="8"/>
  <c r="D43" i="8"/>
  <c r="C43" i="8"/>
  <c r="G42" i="8"/>
  <c r="F42" i="8"/>
  <c r="E42" i="8"/>
  <c r="D42" i="8"/>
  <c r="C42" i="8"/>
  <c r="A50" i="8"/>
  <c r="A49" i="8"/>
  <c r="A48" i="8"/>
  <c r="A47" i="8"/>
  <c r="A46" i="8"/>
  <c r="A45" i="8"/>
  <c r="A44" i="8"/>
  <c r="A43" i="8"/>
  <c r="A42" i="8"/>
  <c r="G29" i="8"/>
  <c r="F29" i="8"/>
  <c r="E29" i="8"/>
  <c r="D29" i="8"/>
  <c r="C29" i="8"/>
  <c r="G28" i="8"/>
  <c r="F28" i="8"/>
  <c r="E28" i="8"/>
  <c r="D28" i="8"/>
  <c r="C28" i="8"/>
  <c r="G27" i="8"/>
  <c r="F27" i="8"/>
  <c r="E27" i="8"/>
  <c r="D27" i="8"/>
  <c r="C27" i="8"/>
  <c r="A29" i="8"/>
  <c r="A28" i="8"/>
  <c r="A27" i="8"/>
  <c r="G18" i="8"/>
  <c r="F18" i="8"/>
  <c r="E18" i="8"/>
  <c r="D18" i="8"/>
  <c r="C18" i="8"/>
  <c r="A18" i="8"/>
  <c r="G17" i="8"/>
  <c r="F17" i="8"/>
  <c r="E17" i="8"/>
  <c r="D17" i="8"/>
  <c r="C17" i="8"/>
  <c r="A17" i="8"/>
  <c r="G16" i="8"/>
  <c r="F16" i="8"/>
  <c r="E16" i="8"/>
  <c r="D16" i="8"/>
  <c r="C16" i="8"/>
  <c r="A16" i="8"/>
  <c r="G15" i="8"/>
  <c r="F15" i="8"/>
  <c r="E15" i="8"/>
  <c r="D15" i="8"/>
  <c r="C15" i="8"/>
  <c r="A15" i="8"/>
  <c r="G14" i="8"/>
  <c r="F14" i="8"/>
  <c r="E14" i="8"/>
  <c r="D14" i="8"/>
  <c r="C14" i="8"/>
  <c r="A14" i="8"/>
  <c r="G13" i="8"/>
  <c r="F13" i="8"/>
  <c r="E13" i="8"/>
  <c r="D13" i="8"/>
  <c r="C13" i="8"/>
  <c r="A13" i="8"/>
  <c r="G12" i="8"/>
  <c r="F12" i="8"/>
  <c r="E12" i="8"/>
  <c r="D12" i="8"/>
  <c r="C12" i="8"/>
  <c r="A12" i="8"/>
  <c r="G11" i="8"/>
  <c r="F11" i="8"/>
  <c r="E11" i="8"/>
  <c r="D11" i="8"/>
  <c r="C11" i="8"/>
  <c r="A11" i="8"/>
  <c r="G10" i="8"/>
  <c r="F10" i="8"/>
  <c r="E10" i="8"/>
  <c r="D10" i="8"/>
  <c r="C10" i="8"/>
  <c r="A10" i="8"/>
  <c r="G9" i="8"/>
  <c r="F9" i="8"/>
  <c r="E9" i="8"/>
  <c r="D9" i="8"/>
  <c r="C9" i="8"/>
  <c r="A9" i="8"/>
  <c r="M43" i="9"/>
  <c r="M44" i="9" s="1"/>
  <c r="M45" i="9" s="1"/>
  <c r="M46" i="9" s="1"/>
  <c r="M47" i="9" s="1"/>
  <c r="M48" i="9" s="1"/>
  <c r="M49" i="9" s="1"/>
  <c r="G49" i="9"/>
  <c r="F49" i="9"/>
  <c r="E49" i="9"/>
  <c r="D49" i="9"/>
  <c r="C49" i="9"/>
  <c r="G48" i="9"/>
  <c r="F48" i="9"/>
  <c r="E48" i="9"/>
  <c r="D48" i="9"/>
  <c r="C48" i="9"/>
  <c r="G47" i="9"/>
  <c r="F47" i="9"/>
  <c r="E47" i="9"/>
  <c r="D47" i="9"/>
  <c r="C47" i="9"/>
  <c r="G26" i="9"/>
  <c r="F26" i="9"/>
  <c r="E26" i="9"/>
  <c r="D26" i="9"/>
  <c r="C26" i="9"/>
  <c r="G25" i="9"/>
  <c r="F25" i="9"/>
  <c r="E25" i="9"/>
  <c r="D25" i="9"/>
  <c r="C25" i="9"/>
  <c r="G46" i="9"/>
  <c r="F46" i="9"/>
  <c r="E46" i="9"/>
  <c r="D46" i="9"/>
  <c r="C46" i="9"/>
  <c r="G45" i="9"/>
  <c r="F45" i="9"/>
  <c r="E45" i="9"/>
  <c r="D45" i="9"/>
  <c r="C45" i="9"/>
  <c r="G44" i="9"/>
  <c r="F44" i="9"/>
  <c r="E44" i="9"/>
  <c r="D44" i="9"/>
  <c r="C44" i="9"/>
  <c r="G43" i="9"/>
  <c r="F43" i="9"/>
  <c r="E43" i="9"/>
  <c r="D43" i="9"/>
  <c r="C43" i="9"/>
  <c r="G42" i="9"/>
  <c r="F42" i="9"/>
  <c r="E42" i="9"/>
  <c r="D42" i="9"/>
  <c r="C42" i="9"/>
  <c r="G41" i="9"/>
  <c r="F41" i="9"/>
  <c r="E41" i="9"/>
  <c r="D41" i="9"/>
  <c r="C41" i="9"/>
  <c r="G40" i="9"/>
  <c r="F40" i="9"/>
  <c r="E40" i="9"/>
  <c r="D40" i="9"/>
  <c r="C40" i="9"/>
  <c r="G32" i="9"/>
  <c r="F32" i="9"/>
  <c r="E32" i="9"/>
  <c r="D32" i="9"/>
  <c r="C32" i="9"/>
  <c r="G31" i="9"/>
  <c r="F31" i="9"/>
  <c r="E31" i="9"/>
  <c r="D31" i="9"/>
  <c r="C31" i="9"/>
  <c r="G30" i="9"/>
  <c r="F30" i="9"/>
  <c r="E30" i="9"/>
  <c r="D30" i="9"/>
  <c r="C30" i="9"/>
  <c r="G29" i="9"/>
  <c r="F29" i="9"/>
  <c r="E29" i="9"/>
  <c r="D29" i="9"/>
  <c r="C29" i="9"/>
  <c r="G114" i="14"/>
  <c r="F114" i="14"/>
  <c r="E114" i="14"/>
  <c r="D114" i="14"/>
  <c r="C114" i="14"/>
  <c r="A114" i="14"/>
  <c r="G113" i="14"/>
  <c r="F113" i="14"/>
  <c r="E113" i="14"/>
  <c r="D113" i="14"/>
  <c r="C113" i="14"/>
  <c r="A113" i="14"/>
  <c r="G112" i="14"/>
  <c r="F112" i="14"/>
  <c r="E112" i="14"/>
  <c r="D112" i="14"/>
  <c r="C112" i="14"/>
  <c r="A112" i="14"/>
  <c r="G111" i="14"/>
  <c r="F111" i="14"/>
  <c r="E111" i="14"/>
  <c r="D111" i="14"/>
  <c r="C111" i="14"/>
  <c r="A111" i="14"/>
  <c r="G110" i="14"/>
  <c r="F110" i="14"/>
  <c r="E110" i="14"/>
  <c r="D110" i="14"/>
  <c r="C110" i="14"/>
  <c r="A110" i="14"/>
  <c r="G109" i="14"/>
  <c r="F109" i="14"/>
  <c r="E109" i="14"/>
  <c r="D109" i="14"/>
  <c r="C109" i="14"/>
  <c r="A109" i="14"/>
  <c r="G108" i="14"/>
  <c r="F108" i="14"/>
  <c r="E108" i="14"/>
  <c r="D108" i="14"/>
  <c r="C108" i="14"/>
  <c r="A108" i="14"/>
  <c r="G107" i="14"/>
  <c r="F107" i="14"/>
  <c r="E107" i="14"/>
  <c r="D107" i="14"/>
  <c r="C107" i="14"/>
  <c r="A107" i="14"/>
  <c r="G106" i="14"/>
  <c r="F106" i="14"/>
  <c r="E106" i="14"/>
  <c r="D106" i="14"/>
  <c r="C106" i="14"/>
  <c r="A106" i="14"/>
  <c r="G105" i="14"/>
  <c r="F105" i="14"/>
  <c r="E105" i="14"/>
  <c r="D105" i="14"/>
  <c r="C105" i="14"/>
  <c r="A105" i="14"/>
  <c r="G104" i="14"/>
  <c r="F104" i="14"/>
  <c r="E104" i="14"/>
  <c r="D104" i="14"/>
  <c r="C104" i="14"/>
  <c r="A104" i="14"/>
  <c r="G103" i="14"/>
  <c r="F103" i="14"/>
  <c r="E103" i="14"/>
  <c r="D103" i="14"/>
  <c r="C103" i="14"/>
  <c r="A103" i="14"/>
  <c r="G102" i="14"/>
  <c r="F102" i="14"/>
  <c r="E102" i="14"/>
  <c r="D102" i="14"/>
  <c r="C102" i="14"/>
  <c r="A102" i="14"/>
  <c r="G101" i="14"/>
  <c r="F101" i="14"/>
  <c r="E101" i="14"/>
  <c r="D101" i="14"/>
  <c r="C101" i="14"/>
  <c r="A101" i="14"/>
  <c r="G100" i="14"/>
  <c r="F100" i="14"/>
  <c r="E100" i="14"/>
  <c r="D100" i="14"/>
  <c r="C100" i="14"/>
  <c r="A100" i="14"/>
  <c r="G99" i="14"/>
  <c r="F99" i="14"/>
  <c r="E99" i="14"/>
  <c r="D99" i="14"/>
  <c r="C99" i="14"/>
  <c r="A99" i="14"/>
  <c r="G98" i="14"/>
  <c r="F98" i="14"/>
  <c r="E98" i="14"/>
  <c r="D98" i="14"/>
  <c r="C98" i="14"/>
  <c r="A98" i="14"/>
  <c r="G97" i="14"/>
  <c r="F97" i="14"/>
  <c r="E97" i="14"/>
  <c r="D97" i="14"/>
  <c r="C97" i="14"/>
  <c r="A97" i="14"/>
  <c r="M96" i="14"/>
  <c r="M97" i="14" s="1"/>
  <c r="G96" i="14"/>
  <c r="F96" i="14"/>
  <c r="E96" i="14"/>
  <c r="D96" i="14"/>
  <c r="C96" i="14"/>
  <c r="A96" i="14"/>
  <c r="K95" i="14"/>
  <c r="G95" i="14"/>
  <c r="F95" i="14"/>
  <c r="E95" i="14"/>
  <c r="D95" i="14"/>
  <c r="C95" i="14"/>
  <c r="A95" i="14"/>
  <c r="G92" i="14"/>
  <c r="F92" i="14"/>
  <c r="E92" i="14"/>
  <c r="D92" i="14"/>
  <c r="C92" i="14"/>
  <c r="G91" i="14"/>
  <c r="F91" i="14"/>
  <c r="E91" i="14"/>
  <c r="D91" i="14"/>
  <c r="C91" i="14"/>
  <c r="G90" i="14"/>
  <c r="F90" i="14"/>
  <c r="E90" i="14"/>
  <c r="D90" i="14"/>
  <c r="C90" i="14"/>
  <c r="G89" i="14"/>
  <c r="F89" i="14"/>
  <c r="E89" i="14"/>
  <c r="D89" i="14"/>
  <c r="C89" i="14"/>
  <c r="G88" i="14"/>
  <c r="F88" i="14"/>
  <c r="E88" i="14"/>
  <c r="D88" i="14"/>
  <c r="C88" i="14"/>
  <c r="G87" i="14"/>
  <c r="F87" i="14"/>
  <c r="E87" i="14"/>
  <c r="D87" i="14"/>
  <c r="C87" i="14"/>
  <c r="G86" i="14"/>
  <c r="F86" i="14"/>
  <c r="E86" i="14"/>
  <c r="D86" i="14"/>
  <c r="C86" i="14"/>
  <c r="G80" i="14"/>
  <c r="F80" i="14"/>
  <c r="E80" i="14"/>
  <c r="D80" i="14"/>
  <c r="C80" i="14"/>
  <c r="A80" i="14"/>
  <c r="G79" i="14"/>
  <c r="F79" i="14"/>
  <c r="E79" i="14"/>
  <c r="D79" i="14"/>
  <c r="C79" i="14"/>
  <c r="A79" i="14"/>
  <c r="G78" i="14"/>
  <c r="F78" i="14"/>
  <c r="E78" i="14"/>
  <c r="D78" i="14"/>
  <c r="C78" i="14"/>
  <c r="A78" i="14"/>
  <c r="G77" i="14"/>
  <c r="F77" i="14"/>
  <c r="E77" i="14"/>
  <c r="D77" i="14"/>
  <c r="C77" i="14"/>
  <c r="A77" i="14"/>
  <c r="G76" i="14"/>
  <c r="F76" i="14"/>
  <c r="E76" i="14"/>
  <c r="D76" i="14"/>
  <c r="C76" i="14"/>
  <c r="A76" i="14"/>
  <c r="G75" i="14"/>
  <c r="F75" i="14"/>
  <c r="E75" i="14"/>
  <c r="D75" i="14"/>
  <c r="C75" i="14"/>
  <c r="A75" i="14"/>
  <c r="G74" i="14"/>
  <c r="F74" i="14"/>
  <c r="E74" i="14"/>
  <c r="D74" i="14"/>
  <c r="C74" i="14"/>
  <c r="A74" i="14"/>
  <c r="G73" i="14"/>
  <c r="F73" i="14"/>
  <c r="E73" i="14"/>
  <c r="D73" i="14"/>
  <c r="C73" i="14"/>
  <c r="A73" i="14"/>
  <c r="G72" i="14"/>
  <c r="F72" i="14"/>
  <c r="E72" i="14"/>
  <c r="D72" i="14"/>
  <c r="C72" i="14"/>
  <c r="A72" i="14"/>
  <c r="M71" i="14"/>
  <c r="M72" i="14" s="1"/>
  <c r="G71" i="14"/>
  <c r="F71" i="14"/>
  <c r="E71" i="14"/>
  <c r="D71" i="14"/>
  <c r="C71" i="14"/>
  <c r="A71" i="14"/>
  <c r="K70" i="14"/>
  <c r="G70" i="14"/>
  <c r="F70" i="14"/>
  <c r="E70" i="14"/>
  <c r="D70" i="14"/>
  <c r="C70" i="14"/>
  <c r="A70" i="14"/>
  <c r="G60" i="14"/>
  <c r="F60" i="14"/>
  <c r="E60" i="14"/>
  <c r="D60" i="14"/>
  <c r="C60" i="14"/>
  <c r="A60" i="14"/>
  <c r="G59" i="14"/>
  <c r="F59" i="14"/>
  <c r="E59" i="14"/>
  <c r="D59" i="14"/>
  <c r="C59" i="14"/>
  <c r="A59" i="14"/>
  <c r="G58" i="14"/>
  <c r="F58" i="14"/>
  <c r="E58" i="14"/>
  <c r="D58" i="14"/>
  <c r="C58" i="14"/>
  <c r="A58" i="14"/>
  <c r="M57" i="14"/>
  <c r="M58" i="14" s="1"/>
  <c r="M59" i="14" s="1"/>
  <c r="M60" i="14" s="1"/>
  <c r="G57" i="14"/>
  <c r="F57" i="14"/>
  <c r="E57" i="14"/>
  <c r="D57" i="14"/>
  <c r="C57" i="14"/>
  <c r="A57" i="14"/>
  <c r="G56" i="14"/>
  <c r="F56" i="14"/>
  <c r="E56" i="14"/>
  <c r="D56" i="14"/>
  <c r="C56" i="14"/>
  <c r="A56" i="14"/>
  <c r="G55" i="14"/>
  <c r="F55" i="14"/>
  <c r="E55" i="14"/>
  <c r="D55" i="14"/>
  <c r="C55" i="14"/>
  <c r="A55" i="14"/>
  <c r="G54" i="14"/>
  <c r="F54" i="14"/>
  <c r="E54" i="14"/>
  <c r="D54" i="14"/>
  <c r="C54" i="14"/>
  <c r="A54" i="14"/>
  <c r="G53" i="14"/>
  <c r="F53" i="14"/>
  <c r="E53" i="14"/>
  <c r="D53" i="14"/>
  <c r="C53" i="14"/>
  <c r="A53" i="14"/>
  <c r="G52" i="14"/>
  <c r="F52" i="14"/>
  <c r="E52" i="14"/>
  <c r="D52" i="14"/>
  <c r="C52" i="14"/>
  <c r="A52" i="14"/>
  <c r="G51" i="14"/>
  <c r="F51" i="14"/>
  <c r="E51" i="14"/>
  <c r="D51" i="14"/>
  <c r="C51" i="14"/>
  <c r="A51" i="14"/>
  <c r="G50" i="14"/>
  <c r="F50" i="14"/>
  <c r="E50" i="14"/>
  <c r="D50" i="14"/>
  <c r="C50" i="14"/>
  <c r="G49" i="14"/>
  <c r="F49" i="14"/>
  <c r="E49" i="14"/>
  <c r="D49" i="14"/>
  <c r="C49" i="14"/>
  <c r="A49" i="14"/>
  <c r="G48" i="14"/>
  <c r="F48" i="14"/>
  <c r="E48" i="14"/>
  <c r="D48" i="14"/>
  <c r="C48" i="14"/>
  <c r="A48" i="14"/>
  <c r="G47" i="14"/>
  <c r="F47" i="14"/>
  <c r="E47" i="14"/>
  <c r="D47" i="14"/>
  <c r="C47" i="14"/>
  <c r="A47" i="14"/>
  <c r="G46" i="14"/>
  <c r="F46" i="14"/>
  <c r="E46" i="14"/>
  <c r="D46" i="14"/>
  <c r="C46" i="14"/>
  <c r="G45" i="14"/>
  <c r="F45" i="14"/>
  <c r="E45" i="14"/>
  <c r="D45" i="14"/>
  <c r="C45" i="14"/>
  <c r="A45" i="14"/>
  <c r="G44" i="14"/>
  <c r="F44" i="14"/>
  <c r="E44" i="14"/>
  <c r="D44" i="14"/>
  <c r="C44" i="14"/>
  <c r="A44" i="14"/>
  <c r="G43" i="14"/>
  <c r="F43" i="14"/>
  <c r="E43" i="14"/>
  <c r="D43" i="14"/>
  <c r="C43" i="14"/>
  <c r="A43" i="14"/>
  <c r="M42" i="14"/>
  <c r="M43" i="14" s="1"/>
  <c r="G42" i="14"/>
  <c r="F42" i="14"/>
  <c r="E42" i="14"/>
  <c r="D42" i="14"/>
  <c r="C42" i="14"/>
  <c r="A42" i="14"/>
  <c r="K41" i="14"/>
  <c r="G41" i="14"/>
  <c r="F41" i="14"/>
  <c r="E41" i="14"/>
  <c r="D41" i="14"/>
  <c r="C41" i="14"/>
  <c r="A41" i="14"/>
  <c r="G35" i="14"/>
  <c r="F35" i="14"/>
  <c r="E35" i="14"/>
  <c r="D35" i="14"/>
  <c r="C35" i="14"/>
  <c r="A35" i="14"/>
  <c r="G34" i="14"/>
  <c r="F34" i="14"/>
  <c r="E34" i="14"/>
  <c r="D34" i="14"/>
  <c r="C34" i="14"/>
  <c r="A34" i="14"/>
  <c r="G33" i="14"/>
  <c r="F33" i="14"/>
  <c r="E33" i="14"/>
  <c r="D33" i="14"/>
  <c r="C33" i="14"/>
  <c r="A33" i="14"/>
  <c r="G29" i="14"/>
  <c r="F29" i="14"/>
  <c r="E29" i="14"/>
  <c r="D29" i="14"/>
  <c r="C29" i="14"/>
  <c r="A29" i="14"/>
  <c r="G28" i="14"/>
  <c r="F28" i="14"/>
  <c r="E28" i="14"/>
  <c r="D28" i="14"/>
  <c r="C28" i="14"/>
  <c r="A28" i="14"/>
  <c r="G27" i="14"/>
  <c r="F27" i="14"/>
  <c r="E27" i="14"/>
  <c r="D27" i="14"/>
  <c r="C27" i="14"/>
  <c r="A27" i="14"/>
  <c r="G26" i="14"/>
  <c r="F26" i="14"/>
  <c r="E26" i="14"/>
  <c r="D26" i="14"/>
  <c r="C26" i="14"/>
  <c r="A26" i="14"/>
  <c r="G25" i="14"/>
  <c r="F25" i="14"/>
  <c r="E25" i="14"/>
  <c r="D25" i="14"/>
  <c r="C25" i="14"/>
  <c r="A25" i="14"/>
  <c r="G24" i="14"/>
  <c r="F24" i="14"/>
  <c r="E24" i="14"/>
  <c r="D24" i="14"/>
  <c r="C24" i="14"/>
  <c r="A24" i="14"/>
  <c r="G23" i="14"/>
  <c r="F23" i="14"/>
  <c r="E23" i="14"/>
  <c r="D23" i="14"/>
  <c r="C23" i="14"/>
  <c r="A23" i="14"/>
  <c r="G22" i="14"/>
  <c r="F22" i="14"/>
  <c r="E22" i="14"/>
  <c r="D22" i="14"/>
  <c r="C22" i="14"/>
  <c r="A22" i="14"/>
  <c r="G21" i="14"/>
  <c r="F21" i="14"/>
  <c r="E21" i="14"/>
  <c r="D21" i="14"/>
  <c r="C21" i="14"/>
  <c r="A21" i="14"/>
  <c r="G20" i="14"/>
  <c r="F20" i="14"/>
  <c r="E20" i="14"/>
  <c r="D20" i="14"/>
  <c r="C20" i="14"/>
  <c r="A20" i="14"/>
  <c r="G19" i="14"/>
  <c r="F19" i="14"/>
  <c r="E19" i="14"/>
  <c r="D19" i="14"/>
  <c r="C19" i="14"/>
  <c r="A19" i="14"/>
  <c r="G18" i="14"/>
  <c r="F18" i="14"/>
  <c r="E18" i="14"/>
  <c r="D18" i="14"/>
  <c r="C18" i="14"/>
  <c r="A18" i="14"/>
  <c r="G17" i="14"/>
  <c r="F17" i="14"/>
  <c r="E17" i="14"/>
  <c r="D17" i="14"/>
  <c r="C17" i="14"/>
  <c r="A17" i="14"/>
  <c r="G16" i="14"/>
  <c r="F16" i="14"/>
  <c r="E16" i="14"/>
  <c r="D16" i="14"/>
  <c r="C16" i="14"/>
  <c r="A16" i="14"/>
  <c r="G15" i="14"/>
  <c r="F15" i="14"/>
  <c r="E15" i="14"/>
  <c r="D15" i="14"/>
  <c r="C15" i="14"/>
  <c r="A15" i="14"/>
  <c r="G14" i="14"/>
  <c r="F14" i="14"/>
  <c r="E14" i="14"/>
  <c r="D14" i="14"/>
  <c r="C14" i="14"/>
  <c r="A14" i="14"/>
  <c r="G13" i="14"/>
  <c r="F13" i="14"/>
  <c r="E13" i="14"/>
  <c r="D13" i="14"/>
  <c r="C13" i="14"/>
  <c r="A13" i="14"/>
  <c r="G12" i="14"/>
  <c r="F12" i="14"/>
  <c r="E12" i="14"/>
  <c r="D12" i="14"/>
  <c r="C12" i="14"/>
  <c r="A12" i="14"/>
  <c r="G11" i="14"/>
  <c r="F11" i="14"/>
  <c r="E11" i="14"/>
  <c r="D11" i="14"/>
  <c r="C11" i="14"/>
  <c r="A11" i="14"/>
  <c r="G10" i="14"/>
  <c r="F10" i="14"/>
  <c r="E10" i="14"/>
  <c r="D10" i="14"/>
  <c r="C10" i="14"/>
  <c r="A10" i="14"/>
  <c r="G9" i="14"/>
  <c r="F9" i="14"/>
  <c r="E9" i="14"/>
  <c r="D9" i="14"/>
  <c r="C9" i="14"/>
  <c r="A9" i="14"/>
  <c r="G8" i="14"/>
  <c r="F8" i="14"/>
  <c r="E8" i="14"/>
  <c r="D8" i="14"/>
  <c r="C8" i="14"/>
  <c r="A8" i="14"/>
  <c r="G7" i="14"/>
  <c r="F7" i="14"/>
  <c r="E7" i="14"/>
  <c r="D7" i="14"/>
  <c r="C7" i="14"/>
  <c r="A7" i="14"/>
  <c r="M6" i="14"/>
  <c r="G6" i="14"/>
  <c r="F6" i="14"/>
  <c r="E6" i="14"/>
  <c r="D6" i="14"/>
  <c r="C6" i="14"/>
  <c r="A6" i="14"/>
  <c r="K5" i="14"/>
  <c r="G5" i="14"/>
  <c r="F5" i="14"/>
  <c r="E5" i="14"/>
  <c r="D5" i="14"/>
  <c r="C5" i="14"/>
  <c r="A5" i="14"/>
  <c r="M57" i="5"/>
  <c r="M41" i="5"/>
  <c r="M42" i="5" s="1"/>
  <c r="M25" i="5"/>
  <c r="M6" i="5"/>
  <c r="M46" i="3"/>
  <c r="M45" i="3"/>
  <c r="M38" i="3"/>
  <c r="M36" i="3"/>
  <c r="M24" i="3"/>
  <c r="M25" i="3" s="1"/>
  <c r="C106" i="6"/>
  <c r="E104" i="6"/>
  <c r="G103" i="6"/>
  <c r="F103" i="6"/>
  <c r="E103" i="6"/>
  <c r="D103" i="6"/>
  <c r="C103" i="6"/>
  <c r="G102" i="6"/>
  <c r="D101" i="6"/>
  <c r="D100" i="6"/>
  <c r="F99" i="6"/>
  <c r="D99" i="6"/>
  <c r="F98" i="6"/>
  <c r="C98" i="6"/>
  <c r="G97" i="6"/>
  <c r="F97" i="6"/>
  <c r="E97" i="6"/>
  <c r="D97" i="6"/>
  <c r="C97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M96" i="6"/>
  <c r="F88" i="6"/>
  <c r="G66" i="13"/>
  <c r="A66" i="13"/>
  <c r="G105" i="6" s="1"/>
  <c r="F81" i="6"/>
  <c r="G78" i="6"/>
  <c r="F78" i="6"/>
  <c r="E78" i="6"/>
  <c r="D78" i="6"/>
  <c r="C78" i="6"/>
  <c r="A84" i="6"/>
  <c r="A83" i="6"/>
  <c r="A82" i="6"/>
  <c r="A81" i="6"/>
  <c r="A80" i="6"/>
  <c r="A79" i="6"/>
  <c r="A78" i="6"/>
  <c r="A77" i="6"/>
  <c r="E57" i="6"/>
  <c r="G55" i="6"/>
  <c r="C51" i="6"/>
  <c r="E49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2" i="6"/>
  <c r="A41" i="6"/>
  <c r="A40" i="6"/>
  <c r="A39" i="6"/>
  <c r="A38" i="6"/>
  <c r="H327" i="13"/>
  <c r="G327" i="13"/>
  <c r="A327" i="13"/>
  <c r="E31" i="6"/>
  <c r="G29" i="6"/>
  <c r="G28" i="6"/>
  <c r="F28" i="6"/>
  <c r="E28" i="6"/>
  <c r="D28" i="6"/>
  <c r="C28" i="6"/>
  <c r="F26" i="6"/>
  <c r="C25" i="6"/>
  <c r="E23" i="6"/>
  <c r="G22" i="6"/>
  <c r="F22" i="6"/>
  <c r="E22" i="6"/>
  <c r="D22" i="6"/>
  <c r="C22" i="6"/>
  <c r="G21" i="6"/>
  <c r="F21" i="6"/>
  <c r="E21" i="6"/>
  <c r="D21" i="6"/>
  <c r="C21" i="6"/>
  <c r="D20" i="6"/>
  <c r="F18" i="6"/>
  <c r="C17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C48" i="5"/>
  <c r="F49" i="5"/>
  <c r="D51" i="5"/>
  <c r="G52" i="5"/>
  <c r="E54" i="5"/>
  <c r="F57" i="5"/>
  <c r="C58" i="5"/>
  <c r="D58" i="5"/>
  <c r="E58" i="5"/>
  <c r="F58" i="5"/>
  <c r="AI58" i="5" s="1"/>
  <c r="AF58" i="5" s="1"/>
  <c r="G58" i="5"/>
  <c r="J58" i="5"/>
  <c r="J57" i="5"/>
  <c r="J56" i="5"/>
  <c r="J55" i="5"/>
  <c r="J54" i="5"/>
  <c r="J53" i="5"/>
  <c r="J52" i="5"/>
  <c r="J51" i="5"/>
  <c r="J50" i="5"/>
  <c r="J49" i="5"/>
  <c r="J48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F26" i="5"/>
  <c r="D28" i="5"/>
  <c r="G29" i="5"/>
  <c r="E31" i="5"/>
  <c r="C33" i="5"/>
  <c r="F34" i="5"/>
  <c r="D36" i="5"/>
  <c r="G37" i="5"/>
  <c r="C38" i="5"/>
  <c r="D38" i="5"/>
  <c r="E38" i="5"/>
  <c r="F38" i="5"/>
  <c r="G38" i="5"/>
  <c r="E39" i="5"/>
  <c r="C41" i="5"/>
  <c r="F41" i="5"/>
  <c r="F42" i="5"/>
  <c r="D43" i="5"/>
  <c r="D44" i="5"/>
  <c r="G44" i="5"/>
  <c r="G45" i="5"/>
  <c r="E46" i="5"/>
  <c r="C47" i="5"/>
  <c r="D47" i="5"/>
  <c r="E47" i="5"/>
  <c r="F47" i="5"/>
  <c r="AB47" i="5" s="1"/>
  <c r="G47" i="5"/>
  <c r="C7" i="5"/>
  <c r="C8" i="5"/>
  <c r="F8" i="5"/>
  <c r="F9" i="5"/>
  <c r="D10" i="5"/>
  <c r="D11" i="5"/>
  <c r="G11" i="5"/>
  <c r="G12" i="5"/>
  <c r="E13" i="5"/>
  <c r="C14" i="5"/>
  <c r="D14" i="5"/>
  <c r="E14" i="5"/>
  <c r="F14" i="5"/>
  <c r="G14" i="5"/>
  <c r="C15" i="5"/>
  <c r="C16" i="5"/>
  <c r="F16" i="5"/>
  <c r="F17" i="5"/>
  <c r="C18" i="5"/>
  <c r="D18" i="5"/>
  <c r="E18" i="5"/>
  <c r="F18" i="5"/>
  <c r="G18" i="5"/>
  <c r="C19" i="5"/>
  <c r="D19" i="5"/>
  <c r="E19" i="5"/>
  <c r="F19" i="5"/>
  <c r="G19" i="5"/>
  <c r="G20" i="5"/>
  <c r="E21" i="5"/>
  <c r="E22" i="5"/>
  <c r="C23" i="5"/>
  <c r="C24" i="5"/>
  <c r="F24" i="5"/>
  <c r="F25" i="5"/>
  <c r="F6" i="5"/>
  <c r="G5" i="5"/>
  <c r="F5" i="5"/>
  <c r="E5" i="5"/>
  <c r="D5" i="5"/>
  <c r="C5" i="5"/>
  <c r="G4" i="5"/>
  <c r="F4" i="5"/>
  <c r="E4" i="5"/>
  <c r="D4" i="5"/>
  <c r="C4" i="5"/>
  <c r="J56" i="4"/>
  <c r="J55" i="4"/>
  <c r="J54" i="4"/>
  <c r="J53" i="4"/>
  <c r="J52" i="4"/>
  <c r="J51" i="4"/>
  <c r="J50" i="4"/>
  <c r="J49" i="4"/>
  <c r="J48" i="4"/>
  <c r="D48" i="4"/>
  <c r="D49" i="4"/>
  <c r="G49" i="4"/>
  <c r="G50" i="4"/>
  <c r="E51" i="4"/>
  <c r="E52" i="4"/>
  <c r="C53" i="4"/>
  <c r="C54" i="4"/>
  <c r="F54" i="4"/>
  <c r="F55" i="4"/>
  <c r="D56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F26" i="4"/>
  <c r="D27" i="4"/>
  <c r="D28" i="4"/>
  <c r="G28" i="4"/>
  <c r="G29" i="4"/>
  <c r="E30" i="4"/>
  <c r="E31" i="4"/>
  <c r="C32" i="4"/>
  <c r="C33" i="4"/>
  <c r="F33" i="4"/>
  <c r="F34" i="4"/>
  <c r="D35" i="4"/>
  <c r="D36" i="4"/>
  <c r="G36" i="4"/>
  <c r="G37" i="4"/>
  <c r="E38" i="4"/>
  <c r="E39" i="4"/>
  <c r="C40" i="4"/>
  <c r="C41" i="4"/>
  <c r="F41" i="4"/>
  <c r="F42" i="4"/>
  <c r="D43" i="4"/>
  <c r="D44" i="4"/>
  <c r="G44" i="4"/>
  <c r="G45" i="4"/>
  <c r="E46" i="4"/>
  <c r="E47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G25" i="4"/>
  <c r="D25" i="4"/>
  <c r="D24" i="4"/>
  <c r="F23" i="4"/>
  <c r="F22" i="4"/>
  <c r="C22" i="4"/>
  <c r="G21" i="4"/>
  <c r="F21" i="4"/>
  <c r="E21" i="4"/>
  <c r="D21" i="4"/>
  <c r="C21" i="4"/>
  <c r="G20" i="4"/>
  <c r="F20" i="4"/>
  <c r="E20" i="4"/>
  <c r="D20" i="4"/>
  <c r="C20" i="4"/>
  <c r="G19" i="4"/>
  <c r="AI19" i="4" s="1"/>
  <c r="AF19" i="4" s="1"/>
  <c r="F19" i="4"/>
  <c r="E19" i="4"/>
  <c r="D19" i="4"/>
  <c r="C19" i="4"/>
  <c r="G18" i="4"/>
  <c r="F18" i="4"/>
  <c r="E18" i="4"/>
  <c r="D18" i="4"/>
  <c r="C18" i="4"/>
  <c r="G17" i="4"/>
  <c r="F17" i="4"/>
  <c r="E17" i="4"/>
  <c r="D17" i="4"/>
  <c r="C17" i="4"/>
  <c r="G16" i="4"/>
  <c r="F16" i="4"/>
  <c r="AC16" i="4" s="1"/>
  <c r="E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F13" i="4"/>
  <c r="E13" i="4"/>
  <c r="D13" i="4"/>
  <c r="C13" i="4"/>
  <c r="G12" i="4"/>
  <c r="F12" i="4"/>
  <c r="E12" i="4"/>
  <c r="D12" i="4"/>
  <c r="C12" i="4"/>
  <c r="G11" i="4"/>
  <c r="AI11" i="4" s="1"/>
  <c r="F11" i="4"/>
  <c r="E11" i="4"/>
  <c r="D11" i="4"/>
  <c r="C11" i="4"/>
  <c r="G10" i="4"/>
  <c r="G9" i="4"/>
  <c r="D9" i="4"/>
  <c r="D8" i="4"/>
  <c r="F7" i="4"/>
  <c r="F6" i="4"/>
  <c r="C6" i="4"/>
  <c r="C5" i="4"/>
  <c r="E4" i="4"/>
  <c r="E28" i="10"/>
  <c r="J46" i="3"/>
  <c r="J45" i="3"/>
  <c r="J44" i="3"/>
  <c r="J43" i="3"/>
  <c r="J42" i="3"/>
  <c r="G46" i="3"/>
  <c r="D46" i="3"/>
  <c r="D45" i="3"/>
  <c r="F44" i="3"/>
  <c r="F43" i="3"/>
  <c r="C43" i="3"/>
  <c r="C42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E41" i="3"/>
  <c r="G40" i="3"/>
  <c r="G39" i="3"/>
  <c r="D39" i="3"/>
  <c r="D38" i="3"/>
  <c r="F37" i="3"/>
  <c r="F36" i="3"/>
  <c r="C36" i="3"/>
  <c r="C35" i="3"/>
  <c r="E34" i="3"/>
  <c r="E33" i="3"/>
  <c r="G32" i="3"/>
  <c r="D32" i="3"/>
  <c r="G31" i="3"/>
  <c r="D31" i="3"/>
  <c r="G30" i="3"/>
  <c r="F30" i="3"/>
  <c r="E30" i="3"/>
  <c r="D30" i="3"/>
  <c r="C30" i="3"/>
  <c r="G29" i="3"/>
  <c r="F29" i="3"/>
  <c r="D29" i="3"/>
  <c r="C29" i="3"/>
  <c r="G28" i="3"/>
  <c r="F28" i="3"/>
  <c r="E28" i="3"/>
  <c r="D28" i="3"/>
  <c r="C28" i="3"/>
  <c r="G27" i="3"/>
  <c r="F27" i="3"/>
  <c r="E27" i="3"/>
  <c r="D27" i="3"/>
  <c r="C27" i="3"/>
  <c r="G26" i="3"/>
  <c r="F26" i="3"/>
  <c r="E26" i="3"/>
  <c r="D26" i="3"/>
  <c r="C26" i="3"/>
  <c r="G25" i="3"/>
  <c r="F25" i="3"/>
  <c r="W25" i="3" s="1"/>
  <c r="E25" i="3"/>
  <c r="D25" i="3"/>
  <c r="C25" i="3"/>
  <c r="G24" i="3"/>
  <c r="F24" i="3"/>
  <c r="AG24" i="3" s="1"/>
  <c r="E24" i="3"/>
  <c r="D24" i="3"/>
  <c r="C24" i="3"/>
  <c r="G23" i="3"/>
  <c r="F23" i="3"/>
  <c r="E23" i="3"/>
  <c r="D23" i="3"/>
  <c r="C23" i="3"/>
  <c r="G22" i="3"/>
  <c r="F22" i="3"/>
  <c r="E22" i="3"/>
  <c r="D22" i="3"/>
  <c r="C22" i="3"/>
  <c r="G21" i="3"/>
  <c r="F21" i="3"/>
  <c r="E21" i="3"/>
  <c r="D21" i="3"/>
  <c r="C21" i="3"/>
  <c r="G20" i="3"/>
  <c r="F20" i="3"/>
  <c r="E20" i="3"/>
  <c r="D20" i="3"/>
  <c r="C20" i="3"/>
  <c r="G19" i="3"/>
  <c r="F19" i="3"/>
  <c r="E19" i="3"/>
  <c r="D19" i="3"/>
  <c r="C19" i="3"/>
  <c r="G18" i="3"/>
  <c r="F18" i="3"/>
  <c r="E18" i="3"/>
  <c r="D18" i="3"/>
  <c r="C18" i="3"/>
  <c r="G17" i="3"/>
  <c r="F17" i="3"/>
  <c r="AM17" i="3" s="1"/>
  <c r="E17" i="3"/>
  <c r="D17" i="3"/>
  <c r="C17" i="3"/>
  <c r="G16" i="3"/>
  <c r="F16" i="3"/>
  <c r="E16" i="3"/>
  <c r="D16" i="3"/>
  <c r="C16" i="3"/>
  <c r="G15" i="3"/>
  <c r="F15" i="3"/>
  <c r="E15" i="3"/>
  <c r="D15" i="3"/>
  <c r="C15" i="3"/>
  <c r="G14" i="3"/>
  <c r="F14" i="3"/>
  <c r="E14" i="3"/>
  <c r="D14" i="3"/>
  <c r="C14" i="3"/>
  <c r="G13" i="3"/>
  <c r="F13" i="3"/>
  <c r="E13" i="3"/>
  <c r="D13" i="3"/>
  <c r="C13" i="3"/>
  <c r="G12" i="3"/>
  <c r="F12" i="3"/>
  <c r="E12" i="3"/>
  <c r="D12" i="3"/>
  <c r="C12" i="3"/>
  <c r="G11" i="3"/>
  <c r="F11" i="3"/>
  <c r="E11" i="3"/>
  <c r="D11" i="3"/>
  <c r="C11" i="3"/>
  <c r="G10" i="3"/>
  <c r="F10" i="3"/>
  <c r="E10" i="3"/>
  <c r="D10" i="3"/>
  <c r="C10" i="3"/>
  <c r="G9" i="3"/>
  <c r="F9" i="3"/>
  <c r="E9" i="3"/>
  <c r="D9" i="3"/>
  <c r="C9" i="3"/>
  <c r="G8" i="3"/>
  <c r="F8" i="3"/>
  <c r="AH8" i="3" s="1"/>
  <c r="E8" i="3"/>
  <c r="D8" i="3"/>
  <c r="C8" i="3"/>
  <c r="G7" i="3"/>
  <c r="F7" i="3"/>
  <c r="E7" i="3"/>
  <c r="D7" i="3"/>
  <c r="C7" i="3"/>
  <c r="G6" i="3"/>
  <c r="F6" i="3"/>
  <c r="E6" i="3"/>
  <c r="D6" i="3"/>
  <c r="C6" i="3"/>
  <c r="G5" i="3"/>
  <c r="F5" i="3"/>
  <c r="E5" i="3"/>
  <c r="D5" i="3"/>
  <c r="C5" i="3"/>
  <c r="G4" i="3"/>
  <c r="F4" i="3"/>
  <c r="E4" i="3"/>
  <c r="D4" i="3"/>
  <c r="C4" i="3"/>
  <c r="G27" i="10"/>
  <c r="F27" i="10"/>
  <c r="E27" i="10"/>
  <c r="D27" i="10"/>
  <c r="C27" i="10"/>
  <c r="G26" i="10"/>
  <c r="F26" i="10"/>
  <c r="E26" i="10"/>
  <c r="D26" i="10"/>
  <c r="C26" i="10"/>
  <c r="G25" i="10"/>
  <c r="F25" i="10"/>
  <c r="E25" i="10"/>
  <c r="D25" i="10"/>
  <c r="C25" i="10"/>
  <c r="G24" i="10"/>
  <c r="F24" i="10"/>
  <c r="E24" i="10"/>
  <c r="D24" i="10"/>
  <c r="C24" i="10"/>
  <c r="G23" i="10"/>
  <c r="F23" i="10"/>
  <c r="E23" i="10"/>
  <c r="D23" i="10"/>
  <c r="C23" i="10"/>
  <c r="G22" i="10"/>
  <c r="F22" i="10"/>
  <c r="E22" i="10"/>
  <c r="D22" i="10"/>
  <c r="C22" i="10"/>
  <c r="G21" i="10"/>
  <c r="F21" i="10"/>
  <c r="E21" i="10"/>
  <c r="D21" i="10"/>
  <c r="C21" i="10"/>
  <c r="G20" i="10"/>
  <c r="F20" i="10"/>
  <c r="E20" i="10"/>
  <c r="D20" i="10"/>
  <c r="C20" i="10"/>
  <c r="G19" i="10"/>
  <c r="F19" i="10"/>
  <c r="E19" i="10"/>
  <c r="D19" i="10"/>
  <c r="C19" i="10"/>
  <c r="G18" i="10"/>
  <c r="F18" i="10"/>
  <c r="E18" i="10"/>
  <c r="D18" i="10"/>
  <c r="C18" i="10"/>
  <c r="P52" i="4" l="1"/>
  <c r="M35" i="4"/>
  <c r="AC55" i="4"/>
  <c r="AN54" i="4"/>
  <c r="P52" i="5"/>
  <c r="P51" i="5"/>
  <c r="N50" i="5"/>
  <c r="O50" i="5"/>
  <c r="P50" i="5"/>
  <c r="Q50" i="5"/>
  <c r="R50" i="5"/>
  <c r="S50" i="5"/>
  <c r="AM57" i="5"/>
  <c r="AB57" i="5"/>
  <c r="AG47" i="5"/>
  <c r="AC49" i="5"/>
  <c r="AB58" i="5"/>
  <c r="AL47" i="5"/>
  <c r="AH47" i="5"/>
  <c r="AC58" i="5"/>
  <c r="AM47" i="5"/>
  <c r="AL58" i="5"/>
  <c r="W47" i="5"/>
  <c r="AI47" i="5"/>
  <c r="AF47" i="5" s="1"/>
  <c r="AD58" i="5"/>
  <c r="AA58" i="5" s="1"/>
  <c r="AN47" i="5"/>
  <c r="AM58" i="5"/>
  <c r="X47" i="5"/>
  <c r="AH49" i="5"/>
  <c r="AG58" i="5"/>
  <c r="AN58" i="5"/>
  <c r="AK58" i="5" s="1"/>
  <c r="Y47" i="5"/>
  <c r="V47" i="5" s="1"/>
  <c r="AH58" i="5"/>
  <c r="W58" i="5"/>
  <c r="M33" i="5"/>
  <c r="R115" i="14"/>
  <c r="S116" i="14"/>
  <c r="M117" i="14"/>
  <c r="U117" i="14" s="1"/>
  <c r="Q115" i="14"/>
  <c r="R116" i="14"/>
  <c r="S115" i="14"/>
  <c r="T116" i="14"/>
  <c r="P95" i="14"/>
  <c r="T115" i="14"/>
  <c r="U116" i="14"/>
  <c r="N117" i="14"/>
  <c r="U115" i="14"/>
  <c r="N116" i="14"/>
  <c r="N115" i="14"/>
  <c r="O116" i="14"/>
  <c r="O115" i="14"/>
  <c r="P116" i="14"/>
  <c r="P115" i="14"/>
  <c r="Q116" i="14"/>
  <c r="R117" i="14"/>
  <c r="R97" i="14"/>
  <c r="R95" i="14"/>
  <c r="T5" i="14"/>
  <c r="S5" i="14"/>
  <c r="O42" i="14"/>
  <c r="S95" i="14"/>
  <c r="Q96" i="14"/>
  <c r="R5" i="14"/>
  <c r="P56" i="14"/>
  <c r="O60" i="14"/>
  <c r="T96" i="14"/>
  <c r="Q57" i="14"/>
  <c r="T60" i="14"/>
  <c r="N59" i="14"/>
  <c r="O71" i="14"/>
  <c r="S6" i="14"/>
  <c r="O5" i="14"/>
  <c r="T57" i="14"/>
  <c r="R58" i="14"/>
  <c r="M61" i="8"/>
  <c r="N42" i="8"/>
  <c r="M43" i="8"/>
  <c r="P42" i="8"/>
  <c r="Q42" i="8"/>
  <c r="R42" i="8"/>
  <c r="S42" i="8"/>
  <c r="T42" i="8"/>
  <c r="M11" i="8"/>
  <c r="T6" i="14"/>
  <c r="M7" i="14"/>
  <c r="R7" i="14" s="1"/>
  <c r="S56" i="14"/>
  <c r="U97" i="14"/>
  <c r="U5" i="14"/>
  <c r="N6" i="14"/>
  <c r="U58" i="14"/>
  <c r="S59" i="14"/>
  <c r="N5" i="14"/>
  <c r="O6" i="14"/>
  <c r="N41" i="14"/>
  <c r="U42" i="14"/>
  <c r="N70" i="14"/>
  <c r="U71" i="14"/>
  <c r="P6" i="14"/>
  <c r="Q41" i="14"/>
  <c r="N43" i="14"/>
  <c r="T70" i="14"/>
  <c r="Q70" i="14"/>
  <c r="N72" i="14"/>
  <c r="P5" i="14"/>
  <c r="Q6" i="14"/>
  <c r="T41" i="14"/>
  <c r="T42" i="14"/>
  <c r="S41" i="14"/>
  <c r="R41" i="14"/>
  <c r="P41" i="14"/>
  <c r="R42" i="14"/>
  <c r="P43" i="14"/>
  <c r="S70" i="14"/>
  <c r="S71" i="14"/>
  <c r="R70" i="14"/>
  <c r="S72" i="14"/>
  <c r="Q71" i="14"/>
  <c r="P70" i="14"/>
  <c r="R71" i="14"/>
  <c r="P72" i="14"/>
  <c r="U6" i="14"/>
  <c r="Q5" i="14"/>
  <c r="R6" i="14"/>
  <c r="S43" i="14"/>
  <c r="U41" i="14"/>
  <c r="N42" i="14"/>
  <c r="O43" i="14"/>
  <c r="O56" i="14"/>
  <c r="P57" i="14"/>
  <c r="Q58" i="14"/>
  <c r="R59" i="14"/>
  <c r="S60" i="14"/>
  <c r="U70" i="14"/>
  <c r="N71" i="14"/>
  <c r="O72" i="14"/>
  <c r="O95" i="14"/>
  <c r="P96" i="14"/>
  <c r="Q97" i="14"/>
  <c r="O41" i="14"/>
  <c r="P42" i="14"/>
  <c r="Q43" i="14"/>
  <c r="Q56" i="14"/>
  <c r="R57" i="14"/>
  <c r="S58" i="14"/>
  <c r="T59" i="14"/>
  <c r="U60" i="14"/>
  <c r="O70" i="14"/>
  <c r="P71" i="14"/>
  <c r="Q72" i="14"/>
  <c r="Q95" i="14"/>
  <c r="R96" i="14"/>
  <c r="S97" i="14"/>
  <c r="Q42" i="14"/>
  <c r="R43" i="14"/>
  <c r="R56" i="14"/>
  <c r="S57" i="14"/>
  <c r="T58" i="14"/>
  <c r="U59" i="14"/>
  <c r="N60" i="14"/>
  <c r="R72" i="14"/>
  <c r="S96" i="14"/>
  <c r="T97" i="14"/>
  <c r="M98" i="14"/>
  <c r="U98" i="14" s="1"/>
  <c r="S42" i="14"/>
  <c r="T43" i="14"/>
  <c r="M44" i="14"/>
  <c r="P44" i="14" s="1"/>
  <c r="T56" i="14"/>
  <c r="U57" i="14"/>
  <c r="N58" i="14"/>
  <c r="O59" i="14"/>
  <c r="P60" i="14"/>
  <c r="T72" i="14"/>
  <c r="M73" i="14"/>
  <c r="P73" i="14" s="1"/>
  <c r="T95" i="14"/>
  <c r="U96" i="14"/>
  <c r="N97" i="14"/>
  <c r="U43" i="14"/>
  <c r="U56" i="14"/>
  <c r="N57" i="14"/>
  <c r="O58" i="14"/>
  <c r="P59" i="14"/>
  <c r="Q60" i="14"/>
  <c r="T71" i="14"/>
  <c r="U72" i="14"/>
  <c r="U95" i="14"/>
  <c r="N96" i="14"/>
  <c r="O97" i="14"/>
  <c r="N56" i="14"/>
  <c r="O57" i="14"/>
  <c r="P58" i="14"/>
  <c r="Q59" i="14"/>
  <c r="R60" i="14"/>
  <c r="N95" i="14"/>
  <c r="O96" i="14"/>
  <c r="P97" i="14"/>
  <c r="W6" i="3"/>
  <c r="X14" i="3"/>
  <c r="AD22" i="3"/>
  <c r="AA22" i="3" s="1"/>
  <c r="AG13" i="4"/>
  <c r="W13" i="4"/>
  <c r="AI13" i="4"/>
  <c r="AF13" i="4" s="1"/>
  <c r="AG21" i="4"/>
  <c r="AI21" i="4"/>
  <c r="AF21" i="4" s="1"/>
  <c r="W21" i="4"/>
  <c r="E99" i="6"/>
  <c r="C101" i="6"/>
  <c r="F102" i="6"/>
  <c r="D104" i="6"/>
  <c r="AM18" i="4"/>
  <c r="AC18" i="4"/>
  <c r="AC11" i="3"/>
  <c r="AM13" i="3"/>
  <c r="AL19" i="3"/>
  <c r="X27" i="3"/>
  <c r="AG15" i="4"/>
  <c r="AI15" i="4"/>
  <c r="AF15" i="4" s="1"/>
  <c r="W15" i="4"/>
  <c r="AG5" i="5"/>
  <c r="AD5" i="5"/>
  <c r="AA5" i="5" s="1"/>
  <c r="AN5" i="5"/>
  <c r="AK5" i="5" s="1"/>
  <c r="AC5" i="5"/>
  <c r="AM5" i="5"/>
  <c r="AB5" i="5"/>
  <c r="AL5" i="5"/>
  <c r="Y5" i="5"/>
  <c r="V5" i="5" s="1"/>
  <c r="AI5" i="5"/>
  <c r="X5" i="5"/>
  <c r="AH5" i="5"/>
  <c r="W5" i="5"/>
  <c r="AH18" i="5"/>
  <c r="W18" i="5"/>
  <c r="AG18" i="5"/>
  <c r="AD18" i="5"/>
  <c r="AN18" i="5"/>
  <c r="AK18" i="5" s="1"/>
  <c r="AC18" i="5"/>
  <c r="AM18" i="5"/>
  <c r="AB18" i="5"/>
  <c r="AL18" i="5"/>
  <c r="Y18" i="5"/>
  <c r="V18" i="5" s="1"/>
  <c r="AI18" i="5"/>
  <c r="AF18" i="5" s="1"/>
  <c r="X18" i="5"/>
  <c r="C56" i="5"/>
  <c r="F109" i="6"/>
  <c r="C108" i="6"/>
  <c r="E106" i="6"/>
  <c r="E109" i="6"/>
  <c r="G107" i="6"/>
  <c r="G110" i="6"/>
  <c r="D109" i="6"/>
  <c r="F107" i="6"/>
  <c r="F110" i="6"/>
  <c r="C109" i="6"/>
  <c r="E107" i="6"/>
  <c r="E110" i="6"/>
  <c r="G108" i="6"/>
  <c r="D107" i="6"/>
  <c r="D110" i="6"/>
  <c r="F108" i="6"/>
  <c r="C110" i="6"/>
  <c r="E108" i="6"/>
  <c r="G106" i="6"/>
  <c r="G109" i="6"/>
  <c r="D108" i="6"/>
  <c r="D98" i="6"/>
  <c r="G99" i="6"/>
  <c r="E101" i="6"/>
  <c r="F104" i="6"/>
  <c r="D106" i="6"/>
  <c r="AB5" i="3"/>
  <c r="AH13" i="3"/>
  <c r="AL21" i="3"/>
  <c r="AM12" i="4"/>
  <c r="AC12" i="4"/>
  <c r="AM20" i="4"/>
  <c r="AC20" i="4"/>
  <c r="AH14" i="5"/>
  <c r="W14" i="5"/>
  <c r="AG14" i="5"/>
  <c r="AD14" i="5"/>
  <c r="AN14" i="5"/>
  <c r="AK14" i="5" s="1"/>
  <c r="AC14" i="5"/>
  <c r="AM14" i="5"/>
  <c r="AB14" i="5"/>
  <c r="AL14" i="5"/>
  <c r="Y14" i="5"/>
  <c r="V14" i="5" s="1"/>
  <c r="AI14" i="5"/>
  <c r="AF14" i="5" s="1"/>
  <c r="X14" i="5"/>
  <c r="E98" i="6"/>
  <c r="C100" i="6"/>
  <c r="F101" i="6"/>
  <c r="G104" i="6"/>
  <c r="F106" i="6"/>
  <c r="G101" i="6"/>
  <c r="C105" i="6"/>
  <c r="C107" i="6"/>
  <c r="AL9" i="3"/>
  <c r="AN10" i="3"/>
  <c r="AK10" i="3" s="1"/>
  <c r="W17" i="3"/>
  <c r="AH18" i="3"/>
  <c r="AC28" i="3"/>
  <c r="AI17" i="4"/>
  <c r="AF17" i="4" s="1"/>
  <c r="AD4" i="5"/>
  <c r="AA4" i="5" s="1"/>
  <c r="AN4" i="5"/>
  <c r="AK4" i="5" s="1"/>
  <c r="AC4" i="5"/>
  <c r="AM4" i="5"/>
  <c r="AB4" i="5"/>
  <c r="AL4" i="5"/>
  <c r="Y4" i="5"/>
  <c r="X4" i="5"/>
  <c r="AH4" i="5"/>
  <c r="W4" i="5"/>
  <c r="AG4" i="5"/>
  <c r="AL19" i="5"/>
  <c r="Y19" i="5"/>
  <c r="V19" i="5" s="1"/>
  <c r="AI19" i="5"/>
  <c r="AF19" i="5" s="1"/>
  <c r="X19" i="5"/>
  <c r="AH19" i="5"/>
  <c r="W19" i="5"/>
  <c r="AG19" i="5"/>
  <c r="AD19" i="5"/>
  <c r="AA19" i="5" s="1"/>
  <c r="AN19" i="5"/>
  <c r="AC19" i="5"/>
  <c r="AM19" i="5"/>
  <c r="AB19" i="5"/>
  <c r="G98" i="6"/>
  <c r="E100" i="6"/>
  <c r="C102" i="6"/>
  <c r="D105" i="6"/>
  <c r="Y4" i="3"/>
  <c r="V4" i="3" s="1"/>
  <c r="AG20" i="3"/>
  <c r="AB20" i="3"/>
  <c r="AI28" i="3"/>
  <c r="AF28" i="3" s="1"/>
  <c r="AG28" i="3"/>
  <c r="C99" i="6"/>
  <c r="F100" i="6"/>
  <c r="D102" i="6"/>
  <c r="E105" i="6"/>
  <c r="AM30" i="3"/>
  <c r="W30" i="3"/>
  <c r="AC38" i="5"/>
  <c r="AN38" i="5"/>
  <c r="AK38" i="5" s="1"/>
  <c r="AB38" i="5"/>
  <c r="AM38" i="5"/>
  <c r="Y38" i="5"/>
  <c r="V38" i="5" s="1"/>
  <c r="AL38" i="5"/>
  <c r="X38" i="5"/>
  <c r="AI38" i="5"/>
  <c r="W38" i="5"/>
  <c r="AH38" i="5"/>
  <c r="AG38" i="5"/>
  <c r="AD38" i="5"/>
  <c r="AA38" i="5" s="1"/>
  <c r="G100" i="6"/>
  <c r="E102" i="6"/>
  <c r="C104" i="6"/>
  <c r="F105" i="6"/>
  <c r="M43" i="5"/>
  <c r="M26" i="5"/>
  <c r="M7" i="5"/>
  <c r="AG17" i="4"/>
  <c r="W11" i="4"/>
  <c r="AM14" i="4"/>
  <c r="Y14" i="4"/>
  <c r="V14" i="4" s="1"/>
  <c r="AL14" i="4"/>
  <c r="X14" i="4"/>
  <c r="AI14" i="4"/>
  <c r="AF14" i="4" s="1"/>
  <c r="W14" i="4"/>
  <c r="AH14" i="4"/>
  <c r="AG14" i="4"/>
  <c r="AD14" i="4"/>
  <c r="AA14" i="4" s="1"/>
  <c r="AN14" i="4"/>
  <c r="AB14" i="4"/>
  <c r="W17" i="4"/>
  <c r="AG11" i="4"/>
  <c r="AG19" i="4"/>
  <c r="W19" i="4"/>
  <c r="AM16" i="4"/>
  <c r="Y16" i="4"/>
  <c r="V16" i="4" s="1"/>
  <c r="AL16" i="4"/>
  <c r="X16" i="4"/>
  <c r="AI16" i="4"/>
  <c r="W16" i="4"/>
  <c r="AH16" i="4"/>
  <c r="AG16" i="4"/>
  <c r="AD16" i="4"/>
  <c r="AA16" i="4" s="1"/>
  <c r="AN16" i="4"/>
  <c r="AK16" i="4" s="1"/>
  <c r="AB16" i="4"/>
  <c r="AC14" i="4"/>
  <c r="AH11" i="4"/>
  <c r="AB12" i="4"/>
  <c r="AN12" i="4"/>
  <c r="AK12" i="4" s="1"/>
  <c r="AH13" i="4"/>
  <c r="AH15" i="4"/>
  <c r="AH17" i="4"/>
  <c r="AB18" i="4"/>
  <c r="AN18" i="4"/>
  <c r="AH19" i="4"/>
  <c r="AB20" i="4"/>
  <c r="AN20" i="4"/>
  <c r="AK20" i="4" s="1"/>
  <c r="AH21" i="4"/>
  <c r="X11" i="4"/>
  <c r="AL11" i="4"/>
  <c r="AD12" i="4"/>
  <c r="AA12" i="4" s="1"/>
  <c r="X13" i="4"/>
  <c r="AL13" i="4"/>
  <c r="X15" i="4"/>
  <c r="AL15" i="4"/>
  <c r="X17" i="4"/>
  <c r="AL17" i="4"/>
  <c r="AD18" i="4"/>
  <c r="AA18" i="4" s="1"/>
  <c r="X19" i="4"/>
  <c r="AL19" i="4"/>
  <c r="AD20" i="4"/>
  <c r="AA20" i="4" s="1"/>
  <c r="X21" i="4"/>
  <c r="AL21" i="4"/>
  <c r="Y11" i="4"/>
  <c r="V11" i="4" s="1"/>
  <c r="AM11" i="4"/>
  <c r="AG12" i="4"/>
  <c r="Y13" i="4"/>
  <c r="AM13" i="4"/>
  <c r="Y15" i="4"/>
  <c r="AM15" i="4"/>
  <c r="Y17" i="4"/>
  <c r="V17" i="4" s="1"/>
  <c r="AM17" i="4"/>
  <c r="AG18" i="4"/>
  <c r="Y19" i="4"/>
  <c r="AM19" i="4"/>
  <c r="AG20" i="4"/>
  <c r="Y21" i="4"/>
  <c r="AM21" i="4"/>
  <c r="AB11" i="4"/>
  <c r="AN11" i="4"/>
  <c r="AK11" i="4" s="1"/>
  <c r="AH12" i="4"/>
  <c r="AB13" i="4"/>
  <c r="AN13" i="4"/>
  <c r="AK13" i="4" s="1"/>
  <c r="AB15" i="4"/>
  <c r="AN15" i="4"/>
  <c r="AK15" i="4" s="1"/>
  <c r="AB17" i="4"/>
  <c r="AN17" i="4"/>
  <c r="AK17" i="4" s="1"/>
  <c r="AH18" i="4"/>
  <c r="AB19" i="4"/>
  <c r="AN19" i="4"/>
  <c r="AK19" i="4" s="1"/>
  <c r="AH20" i="4"/>
  <c r="AB21" i="4"/>
  <c r="AN21" i="4"/>
  <c r="AK21" i="4" s="1"/>
  <c r="AC11" i="4"/>
  <c r="W12" i="4"/>
  <c r="AI12" i="4"/>
  <c r="AC13" i="4"/>
  <c r="AC15" i="4"/>
  <c r="AC17" i="4"/>
  <c r="W18" i="4"/>
  <c r="AI18" i="4"/>
  <c r="AF18" i="4" s="1"/>
  <c r="AC19" i="4"/>
  <c r="W20" i="4"/>
  <c r="AI20" i="4"/>
  <c r="AF20" i="4" s="1"/>
  <c r="AC21" i="4"/>
  <c r="AD11" i="4"/>
  <c r="AA11" i="4" s="1"/>
  <c r="X12" i="4"/>
  <c r="AL12" i="4"/>
  <c r="AD13" i="4"/>
  <c r="AA13" i="4" s="1"/>
  <c r="AD15" i="4"/>
  <c r="AA15" i="4" s="1"/>
  <c r="AD17" i="4"/>
  <c r="X18" i="4"/>
  <c r="AL18" i="4"/>
  <c r="AD19" i="4"/>
  <c r="AA19" i="4" s="1"/>
  <c r="X20" i="4"/>
  <c r="AL20" i="4"/>
  <c r="AD21" i="4"/>
  <c r="AA21" i="4" s="1"/>
  <c r="Y12" i="4"/>
  <c r="V12" i="4" s="1"/>
  <c r="Y18" i="4"/>
  <c r="V18" i="4" s="1"/>
  <c r="Y20" i="4"/>
  <c r="M47" i="3"/>
  <c r="M39" i="3"/>
  <c r="X11" i="3"/>
  <c r="Y19" i="3"/>
  <c r="AL27" i="3"/>
  <c r="AB14" i="3"/>
  <c r="AM25" i="3"/>
  <c r="Y25" i="3"/>
  <c r="V25" i="3" s="1"/>
  <c r="AN28" i="3"/>
  <c r="AK28" i="3" s="1"/>
  <c r="AB10" i="3"/>
  <c r="AC18" i="3"/>
  <c r="AH26" i="3"/>
  <c r="Y21" i="3"/>
  <c r="V21" i="3" s="1"/>
  <c r="AI5" i="3"/>
  <c r="AF5" i="3" s="1"/>
  <c r="AH30" i="3"/>
  <c r="AG7" i="3"/>
  <c r="AD15" i="3"/>
  <c r="AH20" i="3"/>
  <c r="AC23" i="3"/>
  <c r="AM26" i="3"/>
  <c r="AM6" i="3"/>
  <c r="AN30" i="3"/>
  <c r="AK30" i="3" s="1"/>
  <c r="X13" i="3"/>
  <c r="AM9" i="3"/>
  <c r="M37" i="3"/>
  <c r="W4" i="3"/>
  <c r="AD6" i="3"/>
  <c r="AA6" i="3" s="1"/>
  <c r="AL14" i="3"/>
  <c r="AN22" i="3"/>
  <c r="AK22" i="3" s="1"/>
  <c r="AL22" i="3"/>
  <c r="M26" i="3"/>
  <c r="AM16" i="3"/>
  <c r="AC16" i="3"/>
  <c r="AL16" i="3"/>
  <c r="AB16" i="3"/>
  <c r="W19" i="3"/>
  <c r="Y10" i="3"/>
  <c r="V10" i="3" s="1"/>
  <c r="AD9" i="3"/>
  <c r="AA9" i="3" s="1"/>
  <c r="AB18" i="3"/>
  <c r="AC26" i="3"/>
  <c r="AI4" i="3"/>
  <c r="AF4" i="3" s="1"/>
  <c r="AG15" i="3"/>
  <c r="AI17" i="3"/>
  <c r="AF17" i="3" s="1"/>
  <c r="AN23" i="3"/>
  <c r="AK23" i="3" s="1"/>
  <c r="AG5" i="3"/>
  <c r="AD5" i="3"/>
  <c r="AA5" i="3" s="1"/>
  <c r="AN5" i="3"/>
  <c r="AC5" i="3"/>
  <c r="W5" i="3"/>
  <c r="AG13" i="3"/>
  <c r="AD13" i="3"/>
  <c r="AA13" i="3" s="1"/>
  <c r="AN13" i="3"/>
  <c r="AC13" i="3"/>
  <c r="W13" i="3"/>
  <c r="AG21" i="3"/>
  <c r="AD21" i="3"/>
  <c r="AA21" i="3" s="1"/>
  <c r="AN21" i="3"/>
  <c r="AK21" i="3" s="1"/>
  <c r="AC21" i="3"/>
  <c r="W21" i="3"/>
  <c r="X4" i="3"/>
  <c r="W27" i="3"/>
  <c r="X22" i="3"/>
  <c r="Y18" i="3"/>
  <c r="W14" i="3"/>
  <c r="Y9" i="3"/>
  <c r="V9" i="3" s="1"/>
  <c r="Y5" i="3"/>
  <c r="V5" i="3" s="1"/>
  <c r="AB6" i="3"/>
  <c r="AD14" i="3"/>
  <c r="AA14" i="3" s="1"/>
  <c r="AB23" i="3"/>
  <c r="AC27" i="3"/>
  <c r="AN6" i="3"/>
  <c r="AK6" i="3" s="1"/>
  <c r="AH9" i="3"/>
  <c r="AG11" i="3"/>
  <c r="AI13" i="3"/>
  <c r="AF13" i="3" s="1"/>
  <c r="AL15" i="3"/>
  <c r="AL17" i="3"/>
  <c r="AN19" i="3"/>
  <c r="AK19" i="3" s="1"/>
  <c r="AM21" i="3"/>
  <c r="AH28" i="3"/>
  <c r="AL30" i="3"/>
  <c r="AM24" i="3"/>
  <c r="AC24" i="3"/>
  <c r="AL24" i="3"/>
  <c r="AB24" i="3"/>
  <c r="AG29" i="3"/>
  <c r="AD29" i="3"/>
  <c r="AA29" i="3" s="1"/>
  <c r="AN29" i="3"/>
  <c r="AK29" i="3" s="1"/>
  <c r="AC29" i="3"/>
  <c r="W29" i="3"/>
  <c r="W23" i="3"/>
  <c r="AN8" i="3"/>
  <c r="AI10" i="3"/>
  <c r="AF10" i="3" s="1"/>
  <c r="AG10" i="3"/>
  <c r="W10" i="3"/>
  <c r="AD10" i="3"/>
  <c r="X10" i="3"/>
  <c r="AI18" i="3"/>
  <c r="AF18" i="3" s="1"/>
  <c r="AG18" i="3"/>
  <c r="W18" i="3"/>
  <c r="AD18" i="3"/>
  <c r="AA18" i="3" s="1"/>
  <c r="X18" i="3"/>
  <c r="AI26" i="3"/>
  <c r="AF26" i="3" s="1"/>
  <c r="AG26" i="3"/>
  <c r="W26" i="3"/>
  <c r="AD26" i="3"/>
  <c r="AA26" i="3" s="1"/>
  <c r="X26" i="3"/>
  <c r="X30" i="3"/>
  <c r="Y26" i="3"/>
  <c r="V26" i="3" s="1"/>
  <c r="W22" i="3"/>
  <c r="Y17" i="3"/>
  <c r="Y13" i="3"/>
  <c r="V13" i="3" s="1"/>
  <c r="W9" i="3"/>
  <c r="X5" i="3"/>
  <c r="AC10" i="3"/>
  <c r="AB15" i="3"/>
  <c r="AC19" i="3"/>
  <c r="AB28" i="3"/>
  <c r="AH5" i="3"/>
  <c r="AI9" i="3"/>
  <c r="AF9" i="3" s="1"/>
  <c r="AL11" i="3"/>
  <c r="AL13" i="3"/>
  <c r="AN15" i="3"/>
  <c r="AK15" i="3" s="1"/>
  <c r="AH22" i="3"/>
  <c r="AH24" i="3"/>
  <c r="AL26" i="3"/>
  <c r="AM7" i="3"/>
  <c r="AI7" i="3"/>
  <c r="AF7" i="3" s="1"/>
  <c r="X7" i="3"/>
  <c r="AH7" i="3"/>
  <c r="Y7" i="3"/>
  <c r="V7" i="3" s="1"/>
  <c r="AM23" i="3"/>
  <c r="AI23" i="3"/>
  <c r="AF23" i="3" s="1"/>
  <c r="X23" i="3"/>
  <c r="AH23" i="3"/>
  <c r="Y23" i="3"/>
  <c r="Y8" i="3"/>
  <c r="V8" i="3" s="1"/>
  <c r="AL7" i="3"/>
  <c r="AN11" i="3"/>
  <c r="AK11" i="3" s="1"/>
  <c r="AG16" i="3"/>
  <c r="AI24" i="3"/>
  <c r="AF24" i="3" s="1"/>
  <c r="AM4" i="3"/>
  <c r="AL4" i="3"/>
  <c r="W12" i="3"/>
  <c r="AM12" i="3"/>
  <c r="Y12" i="3"/>
  <c r="V12" i="3" s="1"/>
  <c r="AL12" i="3"/>
  <c r="W20" i="3"/>
  <c r="AM20" i="3"/>
  <c r="Y20" i="3"/>
  <c r="V20" i="3" s="1"/>
  <c r="AL20" i="3"/>
  <c r="W28" i="3"/>
  <c r="AM28" i="3"/>
  <c r="Y28" i="3"/>
  <c r="V28" i="3" s="1"/>
  <c r="AL28" i="3"/>
  <c r="Y29" i="3"/>
  <c r="X21" i="3"/>
  <c r="Y16" i="3"/>
  <c r="X12" i="3"/>
  <c r="X8" i="3"/>
  <c r="AC7" i="3"/>
  <c r="AB12" i="3"/>
  <c r="AC20" i="3"/>
  <c r="AD24" i="3"/>
  <c r="AD28" i="3"/>
  <c r="AL5" i="3"/>
  <c r="AN7" i="3"/>
  <c r="AK7" i="3" s="1"/>
  <c r="AG12" i="3"/>
  <c r="AH14" i="3"/>
  <c r="AH16" i="3"/>
  <c r="AL18" i="3"/>
  <c r="AI20" i="3"/>
  <c r="AM22" i="3"/>
  <c r="AN24" i="3"/>
  <c r="AK24" i="3" s="1"/>
  <c r="AN26" i="3"/>
  <c r="AH29" i="3"/>
  <c r="AM15" i="3"/>
  <c r="AI15" i="3"/>
  <c r="AF15" i="3" s="1"/>
  <c r="X15" i="3"/>
  <c r="AH15" i="3"/>
  <c r="Y15" i="3"/>
  <c r="V15" i="3" s="1"/>
  <c r="AB7" i="3"/>
  <c r="AC15" i="3"/>
  <c r="AD23" i="3"/>
  <c r="AA23" i="3" s="1"/>
  <c r="AG25" i="3"/>
  <c r="AB25" i="3"/>
  <c r="X25" i="3"/>
  <c r="AN25" i="3"/>
  <c r="AI30" i="3"/>
  <c r="AF30" i="3" s="1"/>
  <c r="AC30" i="3"/>
  <c r="Y30" i="3"/>
  <c r="V30" i="3" s="1"/>
  <c r="AG30" i="3"/>
  <c r="Y24" i="3"/>
  <c r="V24" i="3" s="1"/>
  <c r="X20" i="3"/>
  <c r="X16" i="3"/>
  <c r="Y11" i="3"/>
  <c r="V11" i="3" s="1"/>
  <c r="W8" i="3"/>
  <c r="AB4" i="3"/>
  <c r="AD7" i="3"/>
  <c r="AC12" i="3"/>
  <c r="AD16" i="3"/>
  <c r="AA16" i="3" s="1"/>
  <c r="AD20" i="3"/>
  <c r="AA20" i="3" s="1"/>
  <c r="AC25" i="3"/>
  <c r="AB29" i="3"/>
  <c r="AM5" i="3"/>
  <c r="AG8" i="3"/>
  <c r="AH10" i="3"/>
  <c r="AH12" i="3"/>
  <c r="AI16" i="3"/>
  <c r="AF16" i="3" s="1"/>
  <c r="AM18" i="3"/>
  <c r="AN20" i="3"/>
  <c r="AK20" i="3" s="1"/>
  <c r="AH25" i="3"/>
  <c r="AG27" i="3"/>
  <c r="AI29" i="3"/>
  <c r="AF29" i="3" s="1"/>
  <c r="AG17" i="3"/>
  <c r="AB17" i="3"/>
  <c r="X17" i="3"/>
  <c r="AN17" i="3"/>
  <c r="AK17" i="3" s="1"/>
  <c r="AI6" i="3"/>
  <c r="AC6" i="3"/>
  <c r="Y6" i="3"/>
  <c r="V6" i="3" s="1"/>
  <c r="AG6" i="3"/>
  <c r="AI14" i="3"/>
  <c r="AF14" i="3" s="1"/>
  <c r="AC14" i="3"/>
  <c r="Y14" i="3"/>
  <c r="V14" i="3" s="1"/>
  <c r="AG14" i="3"/>
  <c r="AI22" i="3"/>
  <c r="AF22" i="3" s="1"/>
  <c r="AC22" i="3"/>
  <c r="Y22" i="3"/>
  <c r="AG22" i="3"/>
  <c r="X28" i="3"/>
  <c r="X24" i="3"/>
  <c r="W16" i="3"/>
  <c r="W7" i="3"/>
  <c r="AC4" i="3"/>
  <c r="AD8" i="3"/>
  <c r="AA8" i="3" s="1"/>
  <c r="AD12" i="3"/>
  <c r="AA12" i="3" s="1"/>
  <c r="AC17" i="3"/>
  <c r="AB21" i="3"/>
  <c r="AD25" i="3"/>
  <c r="AA25" i="3" s="1"/>
  <c r="AB30" i="3"/>
  <c r="AG4" i="3"/>
  <c r="AH6" i="3"/>
  <c r="AL10" i="3"/>
  <c r="AI12" i="3"/>
  <c r="AM14" i="3"/>
  <c r="AN16" i="3"/>
  <c r="AK16" i="3" s="1"/>
  <c r="AN18" i="3"/>
  <c r="AK18" i="3" s="1"/>
  <c r="AH21" i="3"/>
  <c r="AG23" i="3"/>
  <c r="AI25" i="3"/>
  <c r="AF25" i="3" s="1"/>
  <c r="AL29" i="3"/>
  <c r="AM8" i="3"/>
  <c r="AC8" i="3"/>
  <c r="AL8" i="3"/>
  <c r="AB8" i="3"/>
  <c r="AG9" i="3"/>
  <c r="AB9" i="3"/>
  <c r="X9" i="3"/>
  <c r="AN9" i="3"/>
  <c r="AM11" i="3"/>
  <c r="AD11" i="3"/>
  <c r="AA11" i="3" s="1"/>
  <c r="AI11" i="3"/>
  <c r="AB11" i="3"/>
  <c r="AH11" i="3"/>
  <c r="AM19" i="3"/>
  <c r="AD19" i="3"/>
  <c r="AA19" i="3" s="1"/>
  <c r="AI19" i="3"/>
  <c r="AF19" i="3" s="1"/>
  <c r="AB19" i="3"/>
  <c r="AH19" i="3"/>
  <c r="AM27" i="3"/>
  <c r="AD27" i="3"/>
  <c r="AA27" i="3" s="1"/>
  <c r="AI27" i="3"/>
  <c r="AF27" i="3" s="1"/>
  <c r="AB27" i="3"/>
  <c r="AH27" i="3"/>
  <c r="Y27" i="3"/>
  <c r="V27" i="3" s="1"/>
  <c r="W24" i="3"/>
  <c r="X19" i="3"/>
  <c r="W15" i="3"/>
  <c r="W11" i="3"/>
  <c r="X6" i="3"/>
  <c r="AD4" i="3"/>
  <c r="AA4" i="3" s="1"/>
  <c r="AC9" i="3"/>
  <c r="AB13" i="3"/>
  <c r="AD17" i="3"/>
  <c r="AA17" i="3" s="1"/>
  <c r="AB22" i="3"/>
  <c r="AB26" i="3"/>
  <c r="AD30" i="3"/>
  <c r="AH4" i="3"/>
  <c r="AL6" i="3"/>
  <c r="AI8" i="3"/>
  <c r="AF8" i="3" s="1"/>
  <c r="AM10" i="3"/>
  <c r="AN12" i="3"/>
  <c r="AK12" i="3" s="1"/>
  <c r="AN14" i="3"/>
  <c r="AH17" i="3"/>
  <c r="AG19" i="3"/>
  <c r="AI21" i="3"/>
  <c r="AL23" i="3"/>
  <c r="AL25" i="3"/>
  <c r="AN27" i="3"/>
  <c r="AM29" i="3"/>
  <c r="M97" i="6"/>
  <c r="F52" i="6"/>
  <c r="D54" i="6"/>
  <c r="C80" i="6"/>
  <c r="E81" i="6"/>
  <c r="G79" i="6"/>
  <c r="G58" i="6"/>
  <c r="D57" i="6"/>
  <c r="F55" i="6"/>
  <c r="C54" i="6"/>
  <c r="E52" i="6"/>
  <c r="G50" i="6"/>
  <c r="D49" i="6"/>
  <c r="D31" i="6"/>
  <c r="F29" i="6"/>
  <c r="E26" i="6"/>
  <c r="G24" i="6"/>
  <c r="D23" i="6"/>
  <c r="C20" i="6"/>
  <c r="E18" i="6"/>
  <c r="D48" i="5"/>
  <c r="G49" i="5"/>
  <c r="E51" i="5"/>
  <c r="C53" i="5"/>
  <c r="F54" i="5"/>
  <c r="D56" i="5"/>
  <c r="G57" i="5"/>
  <c r="X57" i="5" s="1"/>
  <c r="G26" i="5"/>
  <c r="AH26" i="5" s="1"/>
  <c r="E28" i="5"/>
  <c r="C30" i="5"/>
  <c r="F31" i="5"/>
  <c r="D33" i="5"/>
  <c r="G34" i="5"/>
  <c r="E36" i="5"/>
  <c r="F39" i="5"/>
  <c r="D41" i="5"/>
  <c r="G42" i="5"/>
  <c r="E44" i="5"/>
  <c r="C46" i="5"/>
  <c r="D8" i="5"/>
  <c r="G9" i="5"/>
  <c r="AI9" i="5" s="1"/>
  <c r="E11" i="5"/>
  <c r="C13" i="5"/>
  <c r="D16" i="5"/>
  <c r="G17" i="5"/>
  <c r="AN17" i="5" s="1"/>
  <c r="C21" i="5"/>
  <c r="F22" i="5"/>
  <c r="D24" i="5"/>
  <c r="G25" i="5"/>
  <c r="AN25" i="5" s="1"/>
  <c r="AK25" i="5" s="1"/>
  <c r="E49" i="4"/>
  <c r="C51" i="4"/>
  <c r="F52" i="4"/>
  <c r="D54" i="4"/>
  <c r="G55" i="4"/>
  <c r="AD55" i="4" s="1"/>
  <c r="AA55" i="4" s="1"/>
  <c r="G26" i="4"/>
  <c r="E28" i="4"/>
  <c r="C30" i="4"/>
  <c r="F31" i="4"/>
  <c r="D33" i="4"/>
  <c r="G34" i="4"/>
  <c r="AC34" i="4" s="1"/>
  <c r="E36" i="4"/>
  <c r="C38" i="4"/>
  <c r="F39" i="4"/>
  <c r="D41" i="4"/>
  <c r="G42" i="4"/>
  <c r="AC42" i="4" s="1"/>
  <c r="E44" i="4"/>
  <c r="C46" i="4"/>
  <c r="F47" i="4"/>
  <c r="F25" i="4"/>
  <c r="C24" i="4"/>
  <c r="E22" i="4"/>
  <c r="F9" i="4"/>
  <c r="C8" i="4"/>
  <c r="E6" i="4"/>
  <c r="G4" i="4"/>
  <c r="D28" i="10"/>
  <c r="F46" i="3"/>
  <c r="C45" i="3"/>
  <c r="E43" i="3"/>
  <c r="D41" i="3"/>
  <c r="F39" i="3"/>
  <c r="C38" i="3"/>
  <c r="E36" i="3"/>
  <c r="G34" i="3"/>
  <c r="D33" i="3"/>
  <c r="F31" i="3"/>
  <c r="G82" i="6"/>
  <c r="D81" i="6"/>
  <c r="F79" i="6"/>
  <c r="F58" i="6"/>
  <c r="C57" i="6"/>
  <c r="E55" i="6"/>
  <c r="G53" i="6"/>
  <c r="D52" i="6"/>
  <c r="F50" i="6"/>
  <c r="C49" i="6"/>
  <c r="C31" i="6"/>
  <c r="E29" i="6"/>
  <c r="G27" i="6"/>
  <c r="D26" i="6"/>
  <c r="F24" i="6"/>
  <c r="C23" i="6"/>
  <c r="G19" i="6"/>
  <c r="D18" i="6"/>
  <c r="E48" i="5"/>
  <c r="C50" i="5"/>
  <c r="F51" i="5"/>
  <c r="D53" i="5"/>
  <c r="G54" i="5"/>
  <c r="E56" i="5"/>
  <c r="C27" i="5"/>
  <c r="F28" i="5"/>
  <c r="D30" i="5"/>
  <c r="G31" i="5"/>
  <c r="E33" i="5"/>
  <c r="C35" i="5"/>
  <c r="F36" i="5"/>
  <c r="G39" i="5"/>
  <c r="E41" i="5"/>
  <c r="C43" i="5"/>
  <c r="F44" i="5"/>
  <c r="D46" i="5"/>
  <c r="E8" i="5"/>
  <c r="C10" i="5"/>
  <c r="F11" i="5"/>
  <c r="D13" i="5"/>
  <c r="E16" i="5"/>
  <c r="D21" i="5"/>
  <c r="G22" i="5"/>
  <c r="E24" i="5"/>
  <c r="G6" i="5"/>
  <c r="AD6" i="5" s="1"/>
  <c r="C48" i="4"/>
  <c r="F49" i="4"/>
  <c r="D51" i="4"/>
  <c r="G52" i="4"/>
  <c r="E54" i="4"/>
  <c r="C56" i="4"/>
  <c r="C27" i="4"/>
  <c r="F28" i="4"/>
  <c r="D30" i="4"/>
  <c r="G31" i="4"/>
  <c r="E33" i="4"/>
  <c r="C35" i="4"/>
  <c r="F36" i="4"/>
  <c r="D38" i="4"/>
  <c r="G39" i="4"/>
  <c r="E41" i="4"/>
  <c r="C43" i="4"/>
  <c r="F44" i="4"/>
  <c r="D46" i="4"/>
  <c r="G47" i="4"/>
  <c r="E25" i="4"/>
  <c r="G23" i="4"/>
  <c r="AH23" i="4" s="1"/>
  <c r="D22" i="4"/>
  <c r="E9" i="4"/>
  <c r="G7" i="4"/>
  <c r="AN7" i="4" s="1"/>
  <c r="AK7" i="4" s="1"/>
  <c r="D6" i="4"/>
  <c r="F4" i="4"/>
  <c r="C28" i="10"/>
  <c r="E46" i="3"/>
  <c r="G44" i="3"/>
  <c r="AG44" i="3" s="1"/>
  <c r="D43" i="3"/>
  <c r="C41" i="3"/>
  <c r="E39" i="3"/>
  <c r="G37" i="3"/>
  <c r="AD37" i="3" s="1"/>
  <c r="D36" i="3"/>
  <c r="F34" i="3"/>
  <c r="C33" i="3"/>
  <c r="E31" i="3"/>
  <c r="F82" i="6"/>
  <c r="C81" i="6"/>
  <c r="E79" i="6"/>
  <c r="G77" i="6"/>
  <c r="E58" i="6"/>
  <c r="G56" i="6"/>
  <c r="D55" i="6"/>
  <c r="F53" i="6"/>
  <c r="C52" i="6"/>
  <c r="E50" i="6"/>
  <c r="G48" i="6"/>
  <c r="G30" i="6"/>
  <c r="D29" i="6"/>
  <c r="F27" i="6"/>
  <c r="C26" i="6"/>
  <c r="E24" i="6"/>
  <c r="F19" i="6"/>
  <c r="C18" i="6"/>
  <c r="F48" i="5"/>
  <c r="D50" i="5"/>
  <c r="G51" i="5"/>
  <c r="E53" i="5"/>
  <c r="C55" i="5"/>
  <c r="F56" i="5"/>
  <c r="D27" i="5"/>
  <c r="G28" i="5"/>
  <c r="E30" i="5"/>
  <c r="C32" i="5"/>
  <c r="F33" i="5"/>
  <c r="D35" i="5"/>
  <c r="G36" i="5"/>
  <c r="C40" i="5"/>
  <c r="E82" i="6"/>
  <c r="G80" i="6"/>
  <c r="D79" i="6"/>
  <c r="F77" i="6"/>
  <c r="D58" i="6"/>
  <c r="F56" i="6"/>
  <c r="C55" i="6"/>
  <c r="E53" i="6"/>
  <c r="G51" i="6"/>
  <c r="D50" i="6"/>
  <c r="F48" i="6"/>
  <c r="F30" i="6"/>
  <c r="C29" i="6"/>
  <c r="E27" i="6"/>
  <c r="G25" i="6"/>
  <c r="D24" i="6"/>
  <c r="E19" i="6"/>
  <c r="G17" i="6"/>
  <c r="G48" i="5"/>
  <c r="E50" i="5"/>
  <c r="C52" i="5"/>
  <c r="F53" i="5"/>
  <c r="D55" i="5"/>
  <c r="G56" i="5"/>
  <c r="E27" i="5"/>
  <c r="C29" i="5"/>
  <c r="F30" i="5"/>
  <c r="D32" i="5"/>
  <c r="G33" i="5"/>
  <c r="E35" i="5"/>
  <c r="C37" i="5"/>
  <c r="D40" i="5"/>
  <c r="G41" i="5"/>
  <c r="AI41" i="5" s="1"/>
  <c r="AF41" i="5" s="1"/>
  <c r="E43" i="5"/>
  <c r="C45" i="5"/>
  <c r="F46" i="5"/>
  <c r="D7" i="5"/>
  <c r="G8" i="5"/>
  <c r="AI8" i="5" s="1"/>
  <c r="AF8" i="5" s="1"/>
  <c r="E10" i="5"/>
  <c r="C12" i="5"/>
  <c r="F13" i="5"/>
  <c r="D15" i="5"/>
  <c r="G16" i="5"/>
  <c r="X16" i="5" s="1"/>
  <c r="C20" i="5"/>
  <c r="F21" i="5"/>
  <c r="D23" i="5"/>
  <c r="G24" i="5"/>
  <c r="AC24" i="5" s="1"/>
  <c r="E6" i="5"/>
  <c r="E48" i="4"/>
  <c r="C50" i="4"/>
  <c r="F51" i="4"/>
  <c r="D53" i="4"/>
  <c r="G54" i="4"/>
  <c r="AH54" i="4" s="1"/>
  <c r="E56" i="4"/>
  <c r="E27" i="4"/>
  <c r="C29" i="4"/>
  <c r="F30" i="4"/>
  <c r="D32" i="4"/>
  <c r="G33" i="4"/>
  <c r="AL33" i="4" s="1"/>
  <c r="E35" i="4"/>
  <c r="C37" i="4"/>
  <c r="F38" i="4"/>
  <c r="D40" i="4"/>
  <c r="G41" i="4"/>
  <c r="Y41" i="4" s="1"/>
  <c r="E43" i="4"/>
  <c r="C45" i="4"/>
  <c r="F46" i="4"/>
  <c r="C25" i="4"/>
  <c r="E23" i="4"/>
  <c r="F10" i="4"/>
  <c r="C9" i="4"/>
  <c r="E7" i="4"/>
  <c r="G5" i="4"/>
  <c r="D4" i="4"/>
  <c r="C46" i="3"/>
  <c r="E44" i="3"/>
  <c r="G42" i="3"/>
  <c r="F40" i="3"/>
  <c r="C39" i="3"/>
  <c r="E37" i="3"/>
  <c r="G35" i="3"/>
  <c r="D34" i="3"/>
  <c r="F32" i="3"/>
  <c r="C31" i="3"/>
  <c r="E29" i="3"/>
  <c r="X29" i="3" s="1"/>
  <c r="D82" i="6"/>
  <c r="F80" i="6"/>
  <c r="C79" i="6"/>
  <c r="E77" i="6"/>
  <c r="C58" i="6"/>
  <c r="E56" i="6"/>
  <c r="G54" i="6"/>
  <c r="D53" i="6"/>
  <c r="F51" i="6"/>
  <c r="C50" i="6"/>
  <c r="E48" i="6"/>
  <c r="E30" i="6"/>
  <c r="D27" i="6"/>
  <c r="F25" i="6"/>
  <c r="C24" i="6"/>
  <c r="G20" i="6"/>
  <c r="D19" i="6"/>
  <c r="F17" i="6"/>
  <c r="C49" i="5"/>
  <c r="F50" i="5"/>
  <c r="D52" i="5"/>
  <c r="G53" i="5"/>
  <c r="E55" i="5"/>
  <c r="C57" i="5"/>
  <c r="C26" i="5"/>
  <c r="F27" i="5"/>
  <c r="D29" i="5"/>
  <c r="G30" i="5"/>
  <c r="E32" i="5"/>
  <c r="C34" i="5"/>
  <c r="F35" i="5"/>
  <c r="D37" i="5"/>
  <c r="E40" i="5"/>
  <c r="C42" i="5"/>
  <c r="F43" i="5"/>
  <c r="D45" i="5"/>
  <c r="G46" i="5"/>
  <c r="E7" i="5"/>
  <c r="C9" i="5"/>
  <c r="F10" i="5"/>
  <c r="D12" i="5"/>
  <c r="G13" i="5"/>
  <c r="E15" i="5"/>
  <c r="C17" i="5"/>
  <c r="D20" i="5"/>
  <c r="G21" i="5"/>
  <c r="E23" i="5"/>
  <c r="C25" i="5"/>
  <c r="D6" i="5"/>
  <c r="F48" i="4"/>
  <c r="D50" i="4"/>
  <c r="G51" i="4"/>
  <c r="E53" i="4"/>
  <c r="C55" i="4"/>
  <c r="F56" i="4"/>
  <c r="C26" i="4"/>
  <c r="F27" i="4"/>
  <c r="D29" i="4"/>
  <c r="G30" i="4"/>
  <c r="E32" i="4"/>
  <c r="C34" i="4"/>
  <c r="F35" i="4"/>
  <c r="D37" i="4"/>
  <c r="G38" i="4"/>
  <c r="E40" i="4"/>
  <c r="C42" i="4"/>
  <c r="F43" i="4"/>
  <c r="D45" i="4"/>
  <c r="G46" i="4"/>
  <c r="G24" i="4"/>
  <c r="D23" i="4"/>
  <c r="E10" i="4"/>
  <c r="G8" i="4"/>
  <c r="D7" i="4"/>
  <c r="F5" i="4"/>
  <c r="C4" i="4"/>
  <c r="G45" i="3"/>
  <c r="D44" i="3"/>
  <c r="F42" i="3"/>
  <c r="E40" i="3"/>
  <c r="G38" i="3"/>
  <c r="D37" i="3"/>
  <c r="F35" i="3"/>
  <c r="C34" i="3"/>
  <c r="E32" i="3"/>
  <c r="C82" i="6"/>
  <c r="E80" i="6"/>
  <c r="D77" i="6"/>
  <c r="G57" i="6"/>
  <c r="D56" i="6"/>
  <c r="F54" i="6"/>
  <c r="C53" i="6"/>
  <c r="E51" i="6"/>
  <c r="G49" i="6"/>
  <c r="D48" i="6"/>
  <c r="G31" i="6"/>
  <c r="D30" i="6"/>
  <c r="C27" i="6"/>
  <c r="E25" i="6"/>
  <c r="G23" i="6"/>
  <c r="F20" i="6"/>
  <c r="C19" i="6"/>
  <c r="E17" i="6"/>
  <c r="D49" i="5"/>
  <c r="G50" i="5"/>
  <c r="E52" i="5"/>
  <c r="C54" i="5"/>
  <c r="F55" i="5"/>
  <c r="D57" i="5"/>
  <c r="D26" i="5"/>
  <c r="G27" i="5"/>
  <c r="E29" i="5"/>
  <c r="C31" i="5"/>
  <c r="F32" i="5"/>
  <c r="D34" i="5"/>
  <c r="G35" i="5"/>
  <c r="E37" i="5"/>
  <c r="C39" i="5"/>
  <c r="F40" i="5"/>
  <c r="D42" i="5"/>
  <c r="G43" i="5"/>
  <c r="E45" i="5"/>
  <c r="F7" i="5"/>
  <c r="D9" i="5"/>
  <c r="G10" i="5"/>
  <c r="E12" i="5"/>
  <c r="F15" i="5"/>
  <c r="D17" i="5"/>
  <c r="E20" i="5"/>
  <c r="C22" i="5"/>
  <c r="F23" i="5"/>
  <c r="D25" i="5"/>
  <c r="C6" i="5"/>
  <c r="G48" i="4"/>
  <c r="E50" i="4"/>
  <c r="C52" i="4"/>
  <c r="F53" i="4"/>
  <c r="D55" i="4"/>
  <c r="G56" i="4"/>
  <c r="D26" i="4"/>
  <c r="G27" i="4"/>
  <c r="E29" i="4"/>
  <c r="C31" i="4"/>
  <c r="F32" i="4"/>
  <c r="D34" i="4"/>
  <c r="G35" i="4"/>
  <c r="E37" i="4"/>
  <c r="C39" i="4"/>
  <c r="F40" i="4"/>
  <c r="D42" i="4"/>
  <c r="G43" i="4"/>
  <c r="E45" i="4"/>
  <c r="C47" i="4"/>
  <c r="F24" i="4"/>
  <c r="C23" i="4"/>
  <c r="D10" i="4"/>
  <c r="F8" i="4"/>
  <c r="C7" i="4"/>
  <c r="E5" i="4"/>
  <c r="G28" i="10"/>
  <c r="F45" i="3"/>
  <c r="C44" i="3"/>
  <c r="E42" i="3"/>
  <c r="G41" i="3"/>
  <c r="D40" i="3"/>
  <c r="F38" i="3"/>
  <c r="C37" i="3"/>
  <c r="E35" i="3"/>
  <c r="G33" i="3"/>
  <c r="G81" i="6"/>
  <c r="D80" i="6"/>
  <c r="C77" i="6"/>
  <c r="F57" i="6"/>
  <c r="C56" i="6"/>
  <c r="E54" i="6"/>
  <c r="G52" i="6"/>
  <c r="D51" i="6"/>
  <c r="F49" i="6"/>
  <c r="C48" i="6"/>
  <c r="F31" i="6"/>
  <c r="C30" i="6"/>
  <c r="G26" i="6"/>
  <c r="D25" i="6"/>
  <c r="F23" i="6"/>
  <c r="E20" i="6"/>
  <c r="G18" i="6"/>
  <c r="D17" i="6"/>
  <c r="E49" i="5"/>
  <c r="C51" i="5"/>
  <c r="F52" i="5"/>
  <c r="D54" i="5"/>
  <c r="G55" i="5"/>
  <c r="E57" i="5"/>
  <c r="E26" i="5"/>
  <c r="C28" i="5"/>
  <c r="F29" i="5"/>
  <c r="D31" i="5"/>
  <c r="G32" i="5"/>
  <c r="E34" i="5"/>
  <c r="C36" i="5"/>
  <c r="F37" i="5"/>
  <c r="D39" i="5"/>
  <c r="G40" i="5"/>
  <c r="E42" i="5"/>
  <c r="C44" i="5"/>
  <c r="F45" i="5"/>
  <c r="G7" i="5"/>
  <c r="E9" i="5"/>
  <c r="C11" i="5"/>
  <c r="F12" i="5"/>
  <c r="G15" i="5"/>
  <c r="E17" i="5"/>
  <c r="F20" i="5"/>
  <c r="D22" i="5"/>
  <c r="G23" i="5"/>
  <c r="E25" i="5"/>
  <c r="C49" i="4"/>
  <c r="F50" i="4"/>
  <c r="D52" i="4"/>
  <c r="G53" i="4"/>
  <c r="E55" i="4"/>
  <c r="E26" i="4"/>
  <c r="C28" i="4"/>
  <c r="F29" i="4"/>
  <c r="D31" i="4"/>
  <c r="G32" i="4"/>
  <c r="E34" i="4"/>
  <c r="C36" i="4"/>
  <c r="F37" i="4"/>
  <c r="D39" i="4"/>
  <c r="G40" i="4"/>
  <c r="E42" i="4"/>
  <c r="C44" i="4"/>
  <c r="F45" i="4"/>
  <c r="D47" i="4"/>
  <c r="E24" i="4"/>
  <c r="G22" i="4"/>
  <c r="AC22" i="4" s="1"/>
  <c r="C10" i="4"/>
  <c r="E8" i="4"/>
  <c r="G6" i="4"/>
  <c r="AC6" i="4" s="1"/>
  <c r="D5" i="4"/>
  <c r="F28" i="10"/>
  <c r="E45" i="3"/>
  <c r="G43" i="3"/>
  <c r="W43" i="3" s="1"/>
  <c r="D42" i="3"/>
  <c r="F41" i="3"/>
  <c r="C40" i="3"/>
  <c r="E38" i="3"/>
  <c r="G36" i="3"/>
  <c r="Y36" i="3" s="1"/>
  <c r="V36" i="3" s="1"/>
  <c r="D35" i="3"/>
  <c r="F33" i="3"/>
  <c r="C32" i="3"/>
  <c r="M35" i="10"/>
  <c r="M36" i="10" s="1"/>
  <c r="M37" i="10" s="1"/>
  <c r="M27" i="10"/>
  <c r="M28" i="10" s="1"/>
  <c r="M29" i="10" s="1"/>
  <c r="A267" i="13"/>
  <c r="G267" i="13"/>
  <c r="A271" i="13"/>
  <c r="G326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2" i="13"/>
  <c r="G311" i="13"/>
  <c r="G310" i="13"/>
  <c r="G309" i="13"/>
  <c r="G308" i="13"/>
  <c r="G307" i="13"/>
  <c r="G306" i="13"/>
  <c r="G305" i="13"/>
  <c r="G304" i="13"/>
  <c r="G303" i="13"/>
  <c r="G302" i="13"/>
  <c r="G301" i="13"/>
  <c r="G300" i="13"/>
  <c r="G299" i="13"/>
  <c r="G298" i="13"/>
  <c r="G297" i="13"/>
  <c r="G296" i="13"/>
  <c r="G295" i="13"/>
  <c r="G294" i="13"/>
  <c r="G293" i="13"/>
  <c r="G292" i="13"/>
  <c r="G291" i="13"/>
  <c r="G290" i="13"/>
  <c r="G289" i="13"/>
  <c r="G288" i="13"/>
  <c r="G287" i="13"/>
  <c r="G286" i="13"/>
  <c r="G285" i="13"/>
  <c r="G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H272" i="13"/>
  <c r="H273" i="13" s="1"/>
  <c r="H274" i="13" s="1"/>
  <c r="H275" i="13" s="1"/>
  <c r="H276" i="13" s="1"/>
  <c r="H277" i="13" s="1"/>
  <c r="H278" i="13" s="1"/>
  <c r="H279" i="13" s="1"/>
  <c r="H280" i="13" s="1"/>
  <c r="H281" i="13" s="1"/>
  <c r="H282" i="13" s="1"/>
  <c r="H283" i="13" s="1"/>
  <c r="H284" i="13" s="1"/>
  <c r="H285" i="13" s="1"/>
  <c r="H286" i="13" s="1"/>
  <c r="H287" i="13" s="1"/>
  <c r="H288" i="13" s="1"/>
  <c r="H289" i="13" s="1"/>
  <c r="H290" i="13" s="1"/>
  <c r="H291" i="13" s="1"/>
  <c r="H292" i="13" s="1"/>
  <c r="H293" i="13" s="1"/>
  <c r="H294" i="13" s="1"/>
  <c r="H295" i="13" s="1"/>
  <c r="H296" i="13" s="1"/>
  <c r="H297" i="13" s="1"/>
  <c r="H298" i="13" s="1"/>
  <c r="H299" i="13" s="1"/>
  <c r="H300" i="13" s="1"/>
  <c r="H301" i="13" s="1"/>
  <c r="H302" i="13" s="1"/>
  <c r="H303" i="13" s="1"/>
  <c r="H304" i="13" s="1"/>
  <c r="H305" i="13" s="1"/>
  <c r="H306" i="13" s="1"/>
  <c r="H307" i="13" s="1"/>
  <c r="H308" i="13" s="1"/>
  <c r="H309" i="13" s="1"/>
  <c r="H310" i="13" s="1"/>
  <c r="H311" i="13" s="1"/>
  <c r="H312" i="13" s="1"/>
  <c r="H313" i="13" s="1"/>
  <c r="H314" i="13" s="1"/>
  <c r="H315" i="13" s="1"/>
  <c r="H316" i="13" s="1"/>
  <c r="H317" i="13" s="1"/>
  <c r="H318" i="13" s="1"/>
  <c r="H319" i="13" s="1"/>
  <c r="H320" i="13" s="1"/>
  <c r="H321" i="13" s="1"/>
  <c r="H322" i="13" s="1"/>
  <c r="H323" i="13" s="1"/>
  <c r="H324" i="13" s="1"/>
  <c r="H325" i="13" s="1"/>
  <c r="H326" i="13" s="1"/>
  <c r="A326" i="13" s="1"/>
  <c r="H6" i="1"/>
  <c r="H5" i="1"/>
  <c r="H4" i="1"/>
  <c r="H3" i="1"/>
  <c r="A59" i="8"/>
  <c r="A58" i="8"/>
  <c r="A57" i="8"/>
  <c r="A56" i="8"/>
  <c r="A55" i="8"/>
  <c r="A54" i="8"/>
  <c r="A53" i="8"/>
  <c r="A41" i="8"/>
  <c r="A40" i="8"/>
  <c r="A39" i="8"/>
  <c r="A38" i="8"/>
  <c r="A37" i="8"/>
  <c r="A36" i="8"/>
  <c r="M21" i="8"/>
  <c r="M22" i="8" s="1"/>
  <c r="A26" i="8"/>
  <c r="A25" i="8"/>
  <c r="A24" i="8"/>
  <c r="A23" i="8"/>
  <c r="A22" i="8"/>
  <c r="A21" i="8"/>
  <c r="A8" i="8"/>
  <c r="N9" i="8" s="1"/>
  <c r="A7" i="8"/>
  <c r="A6" i="8"/>
  <c r="A5" i="8"/>
  <c r="M54" i="8"/>
  <c r="K53" i="8"/>
  <c r="M37" i="8"/>
  <c r="K36" i="8"/>
  <c r="K21" i="8"/>
  <c r="M6" i="8"/>
  <c r="M7" i="8" s="1"/>
  <c r="M8" i="8" s="1"/>
  <c r="M9" i="8" s="1"/>
  <c r="M10" i="8" s="1"/>
  <c r="K5" i="8"/>
  <c r="P10" i="8" s="1"/>
  <c r="M36" i="4" l="1"/>
  <c r="AN42" i="4"/>
  <c r="AK42" i="4" s="1"/>
  <c r="AB54" i="4"/>
  <c r="AI54" i="4"/>
  <c r="AF54" i="4" s="1"/>
  <c r="AD52" i="4"/>
  <c r="AC52" i="4"/>
  <c r="AN52" i="4"/>
  <c r="AK52" i="4" s="1"/>
  <c r="AB52" i="4"/>
  <c r="AM52" i="4"/>
  <c r="Y52" i="4"/>
  <c r="V52" i="4" s="1"/>
  <c r="AL52" i="4"/>
  <c r="X52" i="4"/>
  <c r="AH52" i="4"/>
  <c r="AI52" i="4"/>
  <c r="AF52" i="4" s="1"/>
  <c r="W52" i="4"/>
  <c r="AG52" i="4"/>
  <c r="AG55" i="4"/>
  <c r="W54" i="4"/>
  <c r="X55" i="4"/>
  <c r="AM54" i="4"/>
  <c r="AM55" i="4"/>
  <c r="AL47" i="4"/>
  <c r="X47" i="4"/>
  <c r="AI47" i="4"/>
  <c r="W47" i="4"/>
  <c r="AH47" i="4"/>
  <c r="AG47" i="4"/>
  <c r="AD47" i="4"/>
  <c r="AA47" i="4" s="1"/>
  <c r="AB47" i="4"/>
  <c r="AC47" i="4"/>
  <c r="AN47" i="4"/>
  <c r="AK47" i="4" s="1"/>
  <c r="AM47" i="4"/>
  <c r="Y47" i="4"/>
  <c r="V47" i="4" s="1"/>
  <c r="AB7" i="4"/>
  <c r="AD48" i="4"/>
  <c r="AC48" i="4"/>
  <c r="AH48" i="4"/>
  <c r="AN48" i="4"/>
  <c r="AK48" i="4" s="1"/>
  <c r="AB48" i="4"/>
  <c r="AM48" i="4"/>
  <c r="Y48" i="4"/>
  <c r="V48" i="4" s="1"/>
  <c r="AL48" i="4"/>
  <c r="X48" i="4"/>
  <c r="AI48" i="4"/>
  <c r="AF48" i="4" s="1"/>
  <c r="W48" i="4"/>
  <c r="AG48" i="4"/>
  <c r="AI55" i="4"/>
  <c r="AF55" i="4" s="1"/>
  <c r="Y54" i="4"/>
  <c r="V54" i="4" s="1"/>
  <c r="Y55" i="4"/>
  <c r="V55" i="4" s="1"/>
  <c r="AD50" i="4"/>
  <c r="AC50" i="4"/>
  <c r="AN50" i="4"/>
  <c r="AK50" i="4" s="1"/>
  <c r="AB50" i="4"/>
  <c r="AM50" i="4"/>
  <c r="Y50" i="4"/>
  <c r="V50" i="4" s="1"/>
  <c r="AL50" i="4"/>
  <c r="X50" i="4"/>
  <c r="AH50" i="4"/>
  <c r="AI50" i="4"/>
  <c r="AF50" i="4" s="1"/>
  <c r="W50" i="4"/>
  <c r="AG50" i="4"/>
  <c r="AL53" i="4"/>
  <c r="X53" i="4"/>
  <c r="AI53" i="4"/>
  <c r="AF53" i="4" s="1"/>
  <c r="W53" i="4"/>
  <c r="AB53" i="4"/>
  <c r="AH53" i="4"/>
  <c r="AG53" i="4"/>
  <c r="AD53" i="4"/>
  <c r="AN53" i="4"/>
  <c r="AK53" i="4" s="1"/>
  <c r="AC53" i="4"/>
  <c r="AM53" i="4"/>
  <c r="Y53" i="4"/>
  <c r="V53" i="4" s="1"/>
  <c r="W55" i="4"/>
  <c r="AG54" i="4"/>
  <c r="AB55" i="4"/>
  <c r="AN55" i="4"/>
  <c r="AC54" i="4"/>
  <c r="AL54" i="4"/>
  <c r="AL55" i="4"/>
  <c r="AL51" i="4"/>
  <c r="X51" i="4"/>
  <c r="AI51" i="4"/>
  <c r="AF51" i="4" s="1"/>
  <c r="W51" i="4"/>
  <c r="AB51" i="4"/>
  <c r="AH51" i="4"/>
  <c r="AG51" i="4"/>
  <c r="AD51" i="4"/>
  <c r="AC51" i="4"/>
  <c r="AN51" i="4"/>
  <c r="AK51" i="4" s="1"/>
  <c r="AM51" i="4"/>
  <c r="Y51" i="4"/>
  <c r="V51" i="4" s="1"/>
  <c r="AD56" i="4"/>
  <c r="AA56" i="4" s="1"/>
  <c r="AC56" i="4"/>
  <c r="AH56" i="4"/>
  <c r="AN56" i="4"/>
  <c r="AB56" i="4"/>
  <c r="AM56" i="4"/>
  <c r="Y56" i="4"/>
  <c r="V56" i="4" s="1"/>
  <c r="AL56" i="4"/>
  <c r="X56" i="4"/>
  <c r="AI56" i="4"/>
  <c r="AF56" i="4" s="1"/>
  <c r="W56" i="4"/>
  <c r="AG56" i="4"/>
  <c r="AL49" i="4"/>
  <c r="X49" i="4"/>
  <c r="AI49" i="4"/>
  <c r="AF49" i="4" s="1"/>
  <c r="W49" i="4"/>
  <c r="AH49" i="4"/>
  <c r="AB49" i="4"/>
  <c r="AG49" i="4"/>
  <c r="AD49" i="4"/>
  <c r="AC49" i="4"/>
  <c r="AM49" i="4"/>
  <c r="Y49" i="4"/>
  <c r="V49" i="4" s="1"/>
  <c r="AN49" i="4"/>
  <c r="AK49" i="4" s="1"/>
  <c r="W34" i="4"/>
  <c r="AH55" i="4"/>
  <c r="X54" i="4"/>
  <c r="AD54" i="4"/>
  <c r="AA54" i="4" s="1"/>
  <c r="AL34" i="5"/>
  <c r="AD53" i="5"/>
  <c r="AA53" i="5" s="1"/>
  <c r="AN53" i="5"/>
  <c r="AC53" i="5"/>
  <c r="AM53" i="5"/>
  <c r="AB53" i="5"/>
  <c r="AH53" i="5"/>
  <c r="AL53" i="5"/>
  <c r="Y53" i="5"/>
  <c r="V53" i="5" s="1"/>
  <c r="X53" i="5"/>
  <c r="AI53" i="5"/>
  <c r="AF53" i="5" s="1"/>
  <c r="W53" i="5"/>
  <c r="AG53" i="5"/>
  <c r="AD57" i="5"/>
  <c r="AA57" i="5" s="1"/>
  <c r="AB49" i="5"/>
  <c r="AM49" i="5"/>
  <c r="Y49" i="5"/>
  <c r="V49" i="5" s="1"/>
  <c r="AL49" i="5"/>
  <c r="AG34" i="5"/>
  <c r="AL57" i="5"/>
  <c r="AG57" i="5"/>
  <c r="AC42" i="5"/>
  <c r="AI49" i="5"/>
  <c r="AF49" i="5" s="1"/>
  <c r="AD49" i="5"/>
  <c r="Y57" i="5"/>
  <c r="V57" i="5" s="1"/>
  <c r="AH57" i="5"/>
  <c r="AN56" i="5"/>
  <c r="Y56" i="5"/>
  <c r="V56" i="5" s="1"/>
  <c r="AC56" i="5"/>
  <c r="AM56" i="5"/>
  <c r="X56" i="5"/>
  <c r="AL56" i="5"/>
  <c r="AI56" i="5"/>
  <c r="AF56" i="5" s="1"/>
  <c r="W56" i="5"/>
  <c r="AH56" i="5"/>
  <c r="AG56" i="5"/>
  <c r="AD56" i="5"/>
  <c r="AA56" i="5" s="1"/>
  <c r="AB56" i="5"/>
  <c r="AL54" i="5"/>
  <c r="AC54" i="5"/>
  <c r="AN54" i="5"/>
  <c r="AK54" i="5" s="1"/>
  <c r="AB54" i="5"/>
  <c r="Y54" i="5"/>
  <c r="V54" i="5" s="1"/>
  <c r="X54" i="5"/>
  <c r="AI54" i="5"/>
  <c r="W54" i="5"/>
  <c r="AH54" i="5"/>
  <c r="AG54" i="5"/>
  <c r="AM54" i="5"/>
  <c r="AD54" i="5"/>
  <c r="AA54" i="5" s="1"/>
  <c r="AG52" i="5"/>
  <c r="AI52" i="5"/>
  <c r="AF52" i="5" s="1"/>
  <c r="AD52" i="5"/>
  <c r="AA52" i="5" s="1"/>
  <c r="AC52" i="5"/>
  <c r="AL52" i="5"/>
  <c r="AB52" i="5"/>
  <c r="AN52" i="5"/>
  <c r="AK52" i="5" s="1"/>
  <c r="Y52" i="5"/>
  <c r="W52" i="5"/>
  <c r="AM52" i="5"/>
  <c r="X52" i="5"/>
  <c r="AH52" i="5"/>
  <c r="AN48" i="5"/>
  <c r="Y48" i="5"/>
  <c r="V48" i="5" s="1"/>
  <c r="AC48" i="5"/>
  <c r="AM48" i="5"/>
  <c r="X48" i="5"/>
  <c r="AL48" i="5"/>
  <c r="AI48" i="5"/>
  <c r="AF48" i="5" s="1"/>
  <c r="W48" i="5"/>
  <c r="AH48" i="5"/>
  <c r="AG48" i="5"/>
  <c r="AD48" i="5"/>
  <c r="AA48" i="5" s="1"/>
  <c r="AB48" i="5"/>
  <c r="W49" i="5"/>
  <c r="X49" i="5"/>
  <c r="W57" i="5"/>
  <c r="AG25" i="5"/>
  <c r="AM34" i="5"/>
  <c r="AM51" i="5"/>
  <c r="AH51" i="5"/>
  <c r="AL51" i="5"/>
  <c r="AG51" i="5"/>
  <c r="X51" i="5"/>
  <c r="AD51" i="5"/>
  <c r="AC51" i="5"/>
  <c r="AB51" i="5"/>
  <c r="Y51" i="5"/>
  <c r="V51" i="5" s="1"/>
  <c r="W51" i="5"/>
  <c r="AN51" i="5"/>
  <c r="AK51" i="5" s="1"/>
  <c r="AI51" i="5"/>
  <c r="AF51" i="5" s="1"/>
  <c r="AL9" i="5"/>
  <c r="AG49" i="5"/>
  <c r="AN49" i="5"/>
  <c r="AK49" i="5" s="1"/>
  <c r="AC57" i="5"/>
  <c r="AI57" i="5"/>
  <c r="AF57" i="5" s="1"/>
  <c r="AB55" i="5"/>
  <c r="Y55" i="5"/>
  <c r="V55" i="5" s="1"/>
  <c r="AD55" i="5"/>
  <c r="AA55" i="5" s="1"/>
  <c r="X55" i="5"/>
  <c r="AN55" i="5"/>
  <c r="AK55" i="5" s="1"/>
  <c r="AI55" i="5"/>
  <c r="W55" i="5"/>
  <c r="AM55" i="5"/>
  <c r="AH55" i="5"/>
  <c r="AL55" i="5"/>
  <c r="AG55" i="5"/>
  <c r="AC55" i="5"/>
  <c r="AI50" i="5"/>
  <c r="AF50" i="5" s="1"/>
  <c r="W50" i="5"/>
  <c r="AH50" i="5"/>
  <c r="AN50" i="5"/>
  <c r="AK50" i="5" s="1"/>
  <c r="AG50" i="5"/>
  <c r="AM50" i="5"/>
  <c r="AD50" i="5"/>
  <c r="AL50" i="5"/>
  <c r="AC50" i="5"/>
  <c r="AB50" i="5"/>
  <c r="Y50" i="5"/>
  <c r="V50" i="5" s="1"/>
  <c r="X50" i="5"/>
  <c r="AN57" i="5"/>
  <c r="M34" i="5"/>
  <c r="O117" i="14"/>
  <c r="P117" i="14"/>
  <c r="S117" i="14"/>
  <c r="Q117" i="14"/>
  <c r="M118" i="14"/>
  <c r="T117" i="14"/>
  <c r="P7" i="14"/>
  <c r="O98" i="14"/>
  <c r="Q98" i="14"/>
  <c r="R73" i="14"/>
  <c r="S60" i="8"/>
  <c r="Q60" i="8"/>
  <c r="R60" i="8"/>
  <c r="P60" i="8"/>
  <c r="O60" i="8"/>
  <c r="N60" i="8"/>
  <c r="T60" i="8"/>
  <c r="U60" i="8"/>
  <c r="R61" i="8"/>
  <c r="Q61" i="8"/>
  <c r="P61" i="8"/>
  <c r="O61" i="8"/>
  <c r="M62" i="8"/>
  <c r="N61" i="8"/>
  <c r="U61" i="8"/>
  <c r="S61" i="8"/>
  <c r="T61" i="8"/>
  <c r="T43" i="8"/>
  <c r="S43" i="8"/>
  <c r="R43" i="8"/>
  <c r="Q43" i="8"/>
  <c r="P43" i="8"/>
  <c r="N43" i="8"/>
  <c r="O43" i="8"/>
  <c r="M44" i="8"/>
  <c r="U43" i="8"/>
  <c r="U9" i="8"/>
  <c r="P9" i="8"/>
  <c r="T9" i="8"/>
  <c r="O10" i="8"/>
  <c r="S9" i="8"/>
  <c r="Q10" i="8"/>
  <c r="R9" i="8"/>
  <c r="R10" i="8"/>
  <c r="Q9" i="8"/>
  <c r="S10" i="8"/>
  <c r="O9" i="8"/>
  <c r="T10" i="8"/>
  <c r="N10" i="8"/>
  <c r="U10" i="8"/>
  <c r="T11" i="8"/>
  <c r="S11" i="8"/>
  <c r="R11" i="8"/>
  <c r="Q11" i="8"/>
  <c r="N11" i="8"/>
  <c r="P11" i="8"/>
  <c r="O11" i="8"/>
  <c r="M12" i="8"/>
  <c r="U11" i="8"/>
  <c r="S44" i="14"/>
  <c r="O73" i="14"/>
  <c r="N73" i="14"/>
  <c r="U73" i="14"/>
  <c r="M74" i="14"/>
  <c r="T73" i="14"/>
  <c r="S73" i="14"/>
  <c r="Q73" i="14"/>
  <c r="P98" i="14"/>
  <c r="U44" i="14"/>
  <c r="N98" i="14"/>
  <c r="M99" i="14"/>
  <c r="S98" i="14"/>
  <c r="M8" i="14"/>
  <c r="T7" i="14"/>
  <c r="S7" i="14"/>
  <c r="N7" i="14"/>
  <c r="Q7" i="14"/>
  <c r="O7" i="14"/>
  <c r="U7" i="14"/>
  <c r="O44" i="14"/>
  <c r="N44" i="14"/>
  <c r="T44" i="14"/>
  <c r="M45" i="14"/>
  <c r="Q44" i="14"/>
  <c r="R44" i="14"/>
  <c r="R98" i="14"/>
  <c r="T98" i="14"/>
  <c r="M60" i="5"/>
  <c r="AA6" i="5"/>
  <c r="AN12" i="5"/>
  <c r="AK12" i="5" s="1"/>
  <c r="AC12" i="5"/>
  <c r="AM12" i="5"/>
  <c r="AB12" i="5"/>
  <c r="AL12" i="5"/>
  <c r="Y12" i="5"/>
  <c r="V12" i="5" s="1"/>
  <c r="AI12" i="5"/>
  <c r="AF12" i="5" s="1"/>
  <c r="X12" i="5"/>
  <c r="AH12" i="5"/>
  <c r="W12" i="5"/>
  <c r="AG12" i="5"/>
  <c r="AD12" i="5"/>
  <c r="AG32" i="5"/>
  <c r="AD32" i="5"/>
  <c r="AA32" i="5" s="1"/>
  <c r="AN32" i="5"/>
  <c r="AC32" i="5"/>
  <c r="AM32" i="5"/>
  <c r="AB32" i="5"/>
  <c r="AL32" i="5"/>
  <c r="Y32" i="5"/>
  <c r="V32" i="5" s="1"/>
  <c r="AI32" i="5"/>
  <c r="AF32" i="5" s="1"/>
  <c r="X32" i="5"/>
  <c r="AH32" i="5"/>
  <c r="W32" i="5"/>
  <c r="AD27" i="5"/>
  <c r="AA27" i="5" s="1"/>
  <c r="AN27" i="5"/>
  <c r="AK27" i="5" s="1"/>
  <c r="AC27" i="5"/>
  <c r="AM27" i="5"/>
  <c r="AB27" i="5"/>
  <c r="AL27" i="5"/>
  <c r="Y27" i="5"/>
  <c r="AI27" i="5"/>
  <c r="AF27" i="5" s="1"/>
  <c r="X27" i="5"/>
  <c r="AH27" i="5"/>
  <c r="W27" i="5"/>
  <c r="AG27" i="5"/>
  <c r="AG28" i="5"/>
  <c r="AD28" i="5"/>
  <c r="AA28" i="5" s="1"/>
  <c r="AN28" i="5"/>
  <c r="AK28" i="5" s="1"/>
  <c r="AC28" i="5"/>
  <c r="AM28" i="5"/>
  <c r="AB28" i="5"/>
  <c r="AL28" i="5"/>
  <c r="Y28" i="5"/>
  <c r="V28" i="5" s="1"/>
  <c r="AI28" i="5"/>
  <c r="X28" i="5"/>
  <c r="AH28" i="5"/>
  <c r="W28" i="5"/>
  <c r="Y42" i="4"/>
  <c r="V42" i="4" s="1"/>
  <c r="AI16" i="5"/>
  <c r="AF16" i="5" s="1"/>
  <c r="X17" i="5"/>
  <c r="AD17" i="5"/>
  <c r="AA17" i="5" s="1"/>
  <c r="AN24" i="5"/>
  <c r="AD34" i="5"/>
  <c r="AA34" i="5" s="1"/>
  <c r="AB34" i="5"/>
  <c r="Y8" i="5"/>
  <c r="AD25" i="5"/>
  <c r="AA25" i="5" s="1"/>
  <c r="Y9" i="5"/>
  <c r="V9" i="5" s="1"/>
  <c r="AI6" i="5"/>
  <c r="AF6" i="5" s="1"/>
  <c r="AG6" i="5"/>
  <c r="AC41" i="5"/>
  <c r="Y41" i="5"/>
  <c r="V41" i="5" s="1"/>
  <c r="X26" i="5"/>
  <c r="AH42" i="5"/>
  <c r="AN42" i="5"/>
  <c r="AK42" i="5" s="1"/>
  <c r="AM26" i="4"/>
  <c r="AM22" i="5"/>
  <c r="AB22" i="5"/>
  <c r="AL22" i="5"/>
  <c r="Y22" i="5"/>
  <c r="AI22" i="5"/>
  <c r="AF22" i="5" s="1"/>
  <c r="X22" i="5"/>
  <c r="AH22" i="5"/>
  <c r="W22" i="5"/>
  <c r="AG22" i="5"/>
  <c r="AD22" i="5"/>
  <c r="AA22" i="5" s="1"/>
  <c r="AN22" i="5"/>
  <c r="AK22" i="5" s="1"/>
  <c r="AC22" i="5"/>
  <c r="AD31" i="5"/>
  <c r="AA31" i="5" s="1"/>
  <c r="AN31" i="5"/>
  <c r="AC31" i="5"/>
  <c r="AM31" i="5"/>
  <c r="AB31" i="5"/>
  <c r="AL31" i="5"/>
  <c r="Y31" i="5"/>
  <c r="V31" i="5" s="1"/>
  <c r="AI31" i="5"/>
  <c r="AF31" i="5" s="1"/>
  <c r="X31" i="5"/>
  <c r="AH31" i="5"/>
  <c r="W31" i="5"/>
  <c r="AG31" i="5"/>
  <c r="AN41" i="4"/>
  <c r="AK41" i="4" s="1"/>
  <c r="Y16" i="5"/>
  <c r="V16" i="5" s="1"/>
  <c r="AI17" i="5"/>
  <c r="AF17" i="5" s="1"/>
  <c r="X24" i="5"/>
  <c r="AD24" i="5"/>
  <c r="AA24" i="5" s="1"/>
  <c r="AL8" i="5"/>
  <c r="Y6" i="5"/>
  <c r="W6" i="5"/>
  <c r="AN41" i="5"/>
  <c r="AK41" i="5" s="1"/>
  <c r="AL41" i="5"/>
  <c r="AI26" i="5"/>
  <c r="AF26" i="5" s="1"/>
  <c r="X42" i="5"/>
  <c r="AD42" i="5"/>
  <c r="AL37" i="5"/>
  <c r="Y37" i="5"/>
  <c r="V37" i="5" s="1"/>
  <c r="AI37" i="5"/>
  <c r="AF37" i="5" s="1"/>
  <c r="X37" i="5"/>
  <c r="AH37" i="5"/>
  <c r="W37" i="5"/>
  <c r="AG37" i="5"/>
  <c r="AD37" i="5"/>
  <c r="AN37" i="5"/>
  <c r="AK37" i="5" s="1"/>
  <c r="AC37" i="5"/>
  <c r="AM37" i="5"/>
  <c r="AB37" i="5"/>
  <c r="AH10" i="5"/>
  <c r="W10" i="5"/>
  <c r="AG10" i="5"/>
  <c r="AD10" i="5"/>
  <c r="AA10" i="5" s="1"/>
  <c r="AN10" i="5"/>
  <c r="AK10" i="5" s="1"/>
  <c r="AC10" i="5"/>
  <c r="AM10" i="5"/>
  <c r="AB10" i="5"/>
  <c r="AL10" i="5"/>
  <c r="Y10" i="5"/>
  <c r="V10" i="5" s="1"/>
  <c r="AI10" i="5"/>
  <c r="X10" i="5"/>
  <c r="AH21" i="5"/>
  <c r="W21" i="5"/>
  <c r="AG21" i="5"/>
  <c r="AD21" i="5"/>
  <c r="AA21" i="5" s="1"/>
  <c r="AN21" i="5"/>
  <c r="AK21" i="5" s="1"/>
  <c r="AC21" i="5"/>
  <c r="AM21" i="5"/>
  <c r="AB21" i="5"/>
  <c r="AL21" i="5"/>
  <c r="Y21" i="5"/>
  <c r="AI21" i="5"/>
  <c r="AF21" i="5" s="1"/>
  <c r="X21" i="5"/>
  <c r="AI33" i="5"/>
  <c r="AF33" i="5" s="1"/>
  <c r="X33" i="5"/>
  <c r="AH33" i="5"/>
  <c r="W33" i="5"/>
  <c r="AG33" i="5"/>
  <c r="AD33" i="5"/>
  <c r="AA33" i="5" s="1"/>
  <c r="AN33" i="5"/>
  <c r="AC33" i="5"/>
  <c r="AM33" i="5"/>
  <c r="AB33" i="5"/>
  <c r="AL33" i="5"/>
  <c r="Y33" i="5"/>
  <c r="V33" i="5" s="1"/>
  <c r="AD7" i="4"/>
  <c r="AN23" i="4"/>
  <c r="AK23" i="4" s="1"/>
  <c r="Y23" i="4"/>
  <c r="X41" i="4"/>
  <c r="AN26" i="4"/>
  <c r="AG41" i="4"/>
  <c r="AL16" i="5"/>
  <c r="Y17" i="5"/>
  <c r="V17" i="5" s="1"/>
  <c r="AI24" i="5"/>
  <c r="AF24" i="5" s="1"/>
  <c r="AG24" i="5"/>
  <c r="W34" i="5"/>
  <c r="AD8" i="5"/>
  <c r="AA8" i="5" s="1"/>
  <c r="AB8" i="5"/>
  <c r="Y25" i="5"/>
  <c r="W25" i="5"/>
  <c r="AB9" i="5"/>
  <c r="AL6" i="5"/>
  <c r="AH6" i="5"/>
  <c r="AD41" i="5"/>
  <c r="AB41" i="5"/>
  <c r="AC26" i="5"/>
  <c r="Y26" i="5"/>
  <c r="AI42" i="5"/>
  <c r="AF42" i="5" s="1"/>
  <c r="AL40" i="5"/>
  <c r="Y40" i="5"/>
  <c r="V40" i="5" s="1"/>
  <c r="AI40" i="5"/>
  <c r="X40" i="5"/>
  <c r="AH40" i="5"/>
  <c r="W40" i="5"/>
  <c r="AG40" i="5"/>
  <c r="AD40" i="5"/>
  <c r="AA40" i="5" s="1"/>
  <c r="AN40" i="5"/>
  <c r="AK40" i="5" s="1"/>
  <c r="AC40" i="5"/>
  <c r="AM40" i="5"/>
  <c r="AB40" i="5"/>
  <c r="AD35" i="5"/>
  <c r="AA35" i="5" s="1"/>
  <c r="AN35" i="5"/>
  <c r="AC35" i="5"/>
  <c r="AM35" i="5"/>
  <c r="AB35" i="5"/>
  <c r="AL35" i="5"/>
  <c r="Y35" i="5"/>
  <c r="V35" i="5" s="1"/>
  <c r="AI35" i="5"/>
  <c r="AF35" i="5" s="1"/>
  <c r="X35" i="5"/>
  <c r="AH35" i="5"/>
  <c r="W35" i="5"/>
  <c r="AG35" i="5"/>
  <c r="AD46" i="5"/>
  <c r="AA46" i="5" s="1"/>
  <c r="AN46" i="5"/>
  <c r="AK46" i="5" s="1"/>
  <c r="AC46" i="5"/>
  <c r="AM46" i="5"/>
  <c r="AB46" i="5"/>
  <c r="AL46" i="5"/>
  <c r="Y46" i="5"/>
  <c r="AI46" i="5"/>
  <c r="AF46" i="5" s="1"/>
  <c r="X46" i="5"/>
  <c r="AH46" i="5"/>
  <c r="W46" i="5"/>
  <c r="AG46" i="5"/>
  <c r="AL11" i="5"/>
  <c r="Y11" i="5"/>
  <c r="AI11" i="5"/>
  <c r="AF11" i="5" s="1"/>
  <c r="X11" i="5"/>
  <c r="AH11" i="5"/>
  <c r="W11" i="5"/>
  <c r="AG11" i="5"/>
  <c r="AD11" i="5"/>
  <c r="AA11" i="5" s="1"/>
  <c r="AN11" i="5"/>
  <c r="AK11" i="5" s="1"/>
  <c r="AC11" i="5"/>
  <c r="AM11" i="5"/>
  <c r="AB11" i="5"/>
  <c r="AH36" i="5"/>
  <c r="AG36" i="5"/>
  <c r="AD36" i="5"/>
  <c r="AA36" i="5" s="1"/>
  <c r="AC36" i="5"/>
  <c r="AN36" i="5"/>
  <c r="AK36" i="5" s="1"/>
  <c r="AB36" i="5"/>
  <c r="AM36" i="5"/>
  <c r="Y36" i="5"/>
  <c r="V36" i="5" s="1"/>
  <c r="AL36" i="5"/>
  <c r="X36" i="5"/>
  <c r="AI36" i="5"/>
  <c r="W36" i="5"/>
  <c r="X33" i="4"/>
  <c r="AH26" i="4"/>
  <c r="AN6" i="4"/>
  <c r="AK6" i="4" s="1"/>
  <c r="AD16" i="5"/>
  <c r="AB16" i="5"/>
  <c r="AL17" i="5"/>
  <c r="Y24" i="5"/>
  <c r="V24" i="5" s="1"/>
  <c r="W24" i="5"/>
  <c r="AH34" i="5"/>
  <c r="AG8" i="5"/>
  <c r="AM8" i="5"/>
  <c r="AL25" i="5"/>
  <c r="AH25" i="5"/>
  <c r="V4" i="5"/>
  <c r="AG9" i="5"/>
  <c r="AM9" i="5"/>
  <c r="AB6" i="5"/>
  <c r="AG41" i="5"/>
  <c r="AM41" i="5"/>
  <c r="AN26" i="5"/>
  <c r="AK26" i="5" s="1"/>
  <c r="AL26" i="5"/>
  <c r="Y42" i="5"/>
  <c r="V42" i="5" s="1"/>
  <c r="AM45" i="5"/>
  <c r="AB45" i="5"/>
  <c r="AL45" i="5"/>
  <c r="Y45" i="5"/>
  <c r="V45" i="5" s="1"/>
  <c r="AI45" i="5"/>
  <c r="AF45" i="5" s="1"/>
  <c r="X45" i="5"/>
  <c r="AH45" i="5"/>
  <c r="W45" i="5"/>
  <c r="AG45" i="5"/>
  <c r="AD45" i="5"/>
  <c r="AA45" i="5" s="1"/>
  <c r="AN45" i="5"/>
  <c r="AC45" i="5"/>
  <c r="AM30" i="5"/>
  <c r="AB30" i="5"/>
  <c r="AL30" i="5"/>
  <c r="Y30" i="5"/>
  <c r="AI30" i="5"/>
  <c r="AF30" i="5" s="1"/>
  <c r="X30" i="5"/>
  <c r="AH30" i="5"/>
  <c r="W30" i="5"/>
  <c r="AG30" i="5"/>
  <c r="AD30" i="5"/>
  <c r="AA30" i="5" s="1"/>
  <c r="AN30" i="5"/>
  <c r="AK30" i="5" s="1"/>
  <c r="AC30" i="5"/>
  <c r="AG43" i="3"/>
  <c r="AD41" i="4"/>
  <c r="AA41" i="4" s="1"/>
  <c r="AI22" i="4"/>
  <c r="AF22" i="4" s="1"/>
  <c r="AN34" i="4"/>
  <c r="AK34" i="4" s="1"/>
  <c r="Y26" i="4"/>
  <c r="V26" i="4" s="1"/>
  <c r="Y6" i="4"/>
  <c r="V6" i="4" s="1"/>
  <c r="AC26" i="4"/>
  <c r="AG16" i="5"/>
  <c r="AM16" i="5"/>
  <c r="AB17" i="5"/>
  <c r="AL24" i="5"/>
  <c r="AH24" i="5"/>
  <c r="X34" i="5"/>
  <c r="W8" i="5"/>
  <c r="AC8" i="5"/>
  <c r="AB25" i="5"/>
  <c r="X25" i="5"/>
  <c r="W9" i="5"/>
  <c r="AC9" i="5"/>
  <c r="AM6" i="5"/>
  <c r="W41" i="5"/>
  <c r="AD26" i="5"/>
  <c r="AA26" i="5" s="1"/>
  <c r="AB26" i="5"/>
  <c r="AL42" i="5"/>
  <c r="AC20" i="5"/>
  <c r="AN20" i="5"/>
  <c r="AK20" i="5" s="1"/>
  <c r="AB20" i="5"/>
  <c r="AM20" i="5"/>
  <c r="Y20" i="5"/>
  <c r="V20" i="5" s="1"/>
  <c r="AL20" i="5"/>
  <c r="X20" i="5"/>
  <c r="AI20" i="5"/>
  <c r="W20" i="5"/>
  <c r="AH20" i="5"/>
  <c r="AG20" i="5"/>
  <c r="AD20" i="5"/>
  <c r="AA20" i="5" s="1"/>
  <c r="AH39" i="5"/>
  <c r="AG39" i="5"/>
  <c r="AD39" i="5"/>
  <c r="AA39" i="5" s="1"/>
  <c r="AC39" i="5"/>
  <c r="AN39" i="5"/>
  <c r="AK39" i="5" s="1"/>
  <c r="AB39" i="5"/>
  <c r="AM39" i="5"/>
  <c r="Y39" i="5"/>
  <c r="V39" i="5" s="1"/>
  <c r="AL39" i="5"/>
  <c r="X39" i="5"/>
  <c r="AI39" i="5"/>
  <c r="W39" i="5"/>
  <c r="AD33" i="4"/>
  <c r="AA33" i="4" s="1"/>
  <c r="W16" i="5"/>
  <c r="AC16" i="5"/>
  <c r="AG17" i="5"/>
  <c r="AM17" i="5"/>
  <c r="AB24" i="5"/>
  <c r="AI34" i="5"/>
  <c r="AF34" i="5" s="1"/>
  <c r="AH8" i="5"/>
  <c r="AN8" i="5"/>
  <c r="AK8" i="5" s="1"/>
  <c r="AM25" i="5"/>
  <c r="AI25" i="5"/>
  <c r="AF25" i="5" s="1"/>
  <c r="AH9" i="5"/>
  <c r="AN9" i="5"/>
  <c r="AK9" i="5" s="1"/>
  <c r="AC6" i="5"/>
  <c r="AH41" i="5"/>
  <c r="AG26" i="5"/>
  <c r="AM26" i="5"/>
  <c r="AB42" i="5"/>
  <c r="AL15" i="5"/>
  <c r="Y15" i="5"/>
  <c r="V15" i="5" s="1"/>
  <c r="AI15" i="5"/>
  <c r="X15" i="5"/>
  <c r="AH15" i="5"/>
  <c r="W15" i="5"/>
  <c r="AG15" i="5"/>
  <c r="AD15" i="5"/>
  <c r="AA15" i="5" s="1"/>
  <c r="AN15" i="5"/>
  <c r="AK15" i="5" s="1"/>
  <c r="AC15" i="5"/>
  <c r="AM15" i="5"/>
  <c r="AB15" i="5"/>
  <c r="AI29" i="5"/>
  <c r="AF29" i="5" s="1"/>
  <c r="X29" i="5"/>
  <c r="AH29" i="5"/>
  <c r="W29" i="5"/>
  <c r="AG29" i="5"/>
  <c r="AD29" i="5"/>
  <c r="AA29" i="5" s="1"/>
  <c r="AN29" i="5"/>
  <c r="AK29" i="5" s="1"/>
  <c r="AC29" i="5"/>
  <c r="AM29" i="5"/>
  <c r="AB29" i="5"/>
  <c r="AL29" i="5"/>
  <c r="Y29" i="5"/>
  <c r="AD13" i="5"/>
  <c r="AA13" i="5" s="1"/>
  <c r="AN13" i="5"/>
  <c r="AK13" i="5" s="1"/>
  <c r="AC13" i="5"/>
  <c r="AM13" i="5"/>
  <c r="AB13" i="5"/>
  <c r="AL13" i="5"/>
  <c r="Y13" i="5"/>
  <c r="V13" i="5" s="1"/>
  <c r="AI13" i="5"/>
  <c r="AF13" i="5" s="1"/>
  <c r="X13" i="5"/>
  <c r="AH13" i="5"/>
  <c r="W13" i="5"/>
  <c r="AG13" i="5"/>
  <c r="AH16" i="5"/>
  <c r="AN16" i="5"/>
  <c r="AK16" i="5" s="1"/>
  <c r="W17" i="5"/>
  <c r="AC17" i="5"/>
  <c r="AM24" i="5"/>
  <c r="AC34" i="5"/>
  <c r="Y34" i="5"/>
  <c r="V34" i="5" s="1"/>
  <c r="X8" i="5"/>
  <c r="AC25" i="5"/>
  <c r="X9" i="5"/>
  <c r="AD9" i="5"/>
  <c r="AA9" i="5" s="1"/>
  <c r="AN6" i="5"/>
  <c r="AK47" i="5" s="1"/>
  <c r="X41" i="5"/>
  <c r="W26" i="5"/>
  <c r="AG42" i="5"/>
  <c r="AM42" i="5"/>
  <c r="AD23" i="5"/>
  <c r="AA23" i="5" s="1"/>
  <c r="AN23" i="5"/>
  <c r="AK23" i="5" s="1"/>
  <c r="AC23" i="5"/>
  <c r="AM23" i="5"/>
  <c r="AB23" i="5"/>
  <c r="AL23" i="5"/>
  <c r="Y23" i="5"/>
  <c r="AI23" i="5"/>
  <c r="AF23" i="5" s="1"/>
  <c r="X23" i="5"/>
  <c r="AH23" i="5"/>
  <c r="W23" i="5"/>
  <c r="AG23" i="5"/>
  <c r="AL7" i="5"/>
  <c r="Y7" i="5"/>
  <c r="AI7" i="5"/>
  <c r="AF7" i="5" s="1"/>
  <c r="X7" i="5"/>
  <c r="AH7" i="5"/>
  <c r="W7" i="5"/>
  <c r="AG7" i="5"/>
  <c r="AD7" i="5"/>
  <c r="AA7" i="5" s="1"/>
  <c r="AN7" i="5"/>
  <c r="AK7" i="5" s="1"/>
  <c r="AC7" i="5"/>
  <c r="AM7" i="5"/>
  <c r="AB7" i="5"/>
  <c r="AG43" i="5"/>
  <c r="AD43" i="5"/>
  <c r="AN43" i="5"/>
  <c r="AK43" i="5" s="1"/>
  <c r="AC43" i="5"/>
  <c r="AM43" i="5"/>
  <c r="AB43" i="5"/>
  <c r="AL43" i="5"/>
  <c r="Y43" i="5"/>
  <c r="V43" i="5" s="1"/>
  <c r="AI43" i="5"/>
  <c r="AF43" i="5" s="1"/>
  <c r="X43" i="5"/>
  <c r="AH43" i="5"/>
  <c r="W43" i="5"/>
  <c r="AI44" i="5"/>
  <c r="AF44" i="5" s="1"/>
  <c r="X44" i="5"/>
  <c r="AH44" i="5"/>
  <c r="W44" i="5"/>
  <c r="AG44" i="5"/>
  <c r="AD44" i="5"/>
  <c r="AA44" i="5" s="1"/>
  <c r="AN44" i="5"/>
  <c r="AK44" i="5" s="1"/>
  <c r="AC44" i="5"/>
  <c r="AM44" i="5"/>
  <c r="AB44" i="5"/>
  <c r="AL44" i="5"/>
  <c r="Y44" i="5"/>
  <c r="V44" i="5" s="1"/>
  <c r="AH17" i="5"/>
  <c r="AN34" i="5"/>
  <c r="X6" i="5"/>
  <c r="W42" i="5"/>
  <c r="M44" i="5"/>
  <c r="M27" i="5"/>
  <c r="M8" i="5"/>
  <c r="AG25" i="4"/>
  <c r="AD25" i="4"/>
  <c r="AA25" i="4" s="1"/>
  <c r="AC25" i="4"/>
  <c r="AN25" i="4"/>
  <c r="AK25" i="4" s="1"/>
  <c r="AB25" i="4"/>
  <c r="AM25" i="4"/>
  <c r="Y25" i="4"/>
  <c r="AL25" i="4"/>
  <c r="X25" i="4"/>
  <c r="AH25" i="4"/>
  <c r="AI25" i="4"/>
  <c r="AF25" i="4" s="1"/>
  <c r="W25" i="4"/>
  <c r="AG29" i="4"/>
  <c r="AD29" i="4"/>
  <c r="AA29" i="4" s="1"/>
  <c r="AC29" i="4"/>
  <c r="AN29" i="4"/>
  <c r="AB29" i="4"/>
  <c r="AM29" i="4"/>
  <c r="Y29" i="4"/>
  <c r="V29" i="4" s="1"/>
  <c r="AL29" i="4"/>
  <c r="X29" i="4"/>
  <c r="AH29" i="4"/>
  <c r="AI29" i="4"/>
  <c r="AF29" i="4" s="1"/>
  <c r="W29" i="4"/>
  <c r="AM32" i="4"/>
  <c r="Y32" i="4"/>
  <c r="V32" i="4" s="1"/>
  <c r="AL32" i="4"/>
  <c r="X32" i="4"/>
  <c r="AI32" i="4"/>
  <c r="AF32" i="4" s="1"/>
  <c r="W32" i="4"/>
  <c r="AH32" i="4"/>
  <c r="AG32" i="4"/>
  <c r="AD32" i="4"/>
  <c r="AA32" i="4" s="1"/>
  <c r="AN32" i="4"/>
  <c r="AB32" i="4"/>
  <c r="AC32" i="4"/>
  <c r="AM4" i="4"/>
  <c r="AL4" i="4"/>
  <c r="Y4" i="4"/>
  <c r="AI4" i="4"/>
  <c r="X4" i="4"/>
  <c r="AH4" i="4"/>
  <c r="W4" i="4"/>
  <c r="AG4" i="4"/>
  <c r="AD4" i="4"/>
  <c r="AA4" i="4" s="1"/>
  <c r="AB4" i="4"/>
  <c r="AC4" i="4"/>
  <c r="Y22" i="4"/>
  <c r="V22" i="4" s="1"/>
  <c r="X34" i="4"/>
  <c r="AC23" i="4"/>
  <c r="AH42" i="4"/>
  <c r="AH22" i="4"/>
  <c r="AM23" i="4"/>
  <c r="AH41" i="4"/>
  <c r="AG26" i="4"/>
  <c r="AB6" i="4"/>
  <c r="AL6" i="4"/>
  <c r="AG35" i="4"/>
  <c r="AD35" i="4"/>
  <c r="AC35" i="4"/>
  <c r="AN35" i="4"/>
  <c r="AK35" i="4" s="1"/>
  <c r="AB35" i="4"/>
  <c r="AM35" i="4"/>
  <c r="Y35" i="4"/>
  <c r="V35" i="4" s="1"/>
  <c r="AL35" i="4"/>
  <c r="X35" i="4"/>
  <c r="AH35" i="4"/>
  <c r="AI35" i="4"/>
  <c r="AF35" i="4" s="1"/>
  <c r="W35" i="4"/>
  <c r="AM46" i="4"/>
  <c r="Y46" i="4"/>
  <c r="AL46" i="4"/>
  <c r="X46" i="4"/>
  <c r="AI46" i="4"/>
  <c r="AF46" i="4" s="1"/>
  <c r="W46" i="4"/>
  <c r="AH46" i="4"/>
  <c r="AG46" i="4"/>
  <c r="AD46" i="4"/>
  <c r="AA46" i="4" s="1"/>
  <c r="AN46" i="4"/>
  <c r="AK46" i="4" s="1"/>
  <c r="AB46" i="4"/>
  <c r="AC46" i="4"/>
  <c r="AI33" i="4"/>
  <c r="W33" i="4"/>
  <c r="AI7" i="4"/>
  <c r="AF7" i="4" s="1"/>
  <c r="W7" i="4"/>
  <c r="AD23" i="4"/>
  <c r="AA23" i="4" s="1"/>
  <c r="AI42" i="4"/>
  <c r="W22" i="4"/>
  <c r="AB41" i="4"/>
  <c r="AG42" i="4"/>
  <c r="AG22" i="4"/>
  <c r="AM7" i="4"/>
  <c r="AL23" i="4"/>
  <c r="AB34" i="4"/>
  <c r="W26" i="4"/>
  <c r="AD6" i="4"/>
  <c r="AM6" i="4"/>
  <c r="AG23" i="4"/>
  <c r="AG37" i="4"/>
  <c r="AD37" i="4"/>
  <c r="AA37" i="4" s="1"/>
  <c r="AC37" i="4"/>
  <c r="AN37" i="4"/>
  <c r="AK37" i="4" s="1"/>
  <c r="AB37" i="4"/>
  <c r="AM37" i="4"/>
  <c r="Y37" i="4"/>
  <c r="V37" i="4" s="1"/>
  <c r="AL37" i="4"/>
  <c r="X37" i="4"/>
  <c r="AH37" i="4"/>
  <c r="AI37" i="4"/>
  <c r="W37" i="4"/>
  <c r="AM8" i="4"/>
  <c r="Y8" i="4"/>
  <c r="AL8" i="4"/>
  <c r="X8" i="4"/>
  <c r="AI8" i="4"/>
  <c r="AF8" i="4" s="1"/>
  <c r="W8" i="4"/>
  <c r="AH8" i="4"/>
  <c r="AG8" i="4"/>
  <c r="AD8" i="4"/>
  <c r="AA8" i="4" s="1"/>
  <c r="AN8" i="4"/>
  <c r="AK8" i="4" s="1"/>
  <c r="AB8" i="4"/>
  <c r="AC8" i="4"/>
  <c r="AM40" i="4"/>
  <c r="Y40" i="4"/>
  <c r="AL40" i="4"/>
  <c r="X40" i="4"/>
  <c r="AI40" i="4"/>
  <c r="AF40" i="4" s="1"/>
  <c r="W40" i="4"/>
  <c r="AH40" i="4"/>
  <c r="AG40" i="4"/>
  <c r="AD40" i="4"/>
  <c r="AA40" i="4" s="1"/>
  <c r="AN40" i="4"/>
  <c r="AK40" i="4" s="1"/>
  <c r="AB40" i="4"/>
  <c r="AC40" i="4"/>
  <c r="AM28" i="4"/>
  <c r="Y28" i="4"/>
  <c r="V28" i="4" s="1"/>
  <c r="AL28" i="4"/>
  <c r="X28" i="4"/>
  <c r="AI28" i="4"/>
  <c r="AF28" i="4" s="1"/>
  <c r="W28" i="4"/>
  <c r="AH28" i="4"/>
  <c r="AG28" i="4"/>
  <c r="AD28" i="4"/>
  <c r="AN28" i="4"/>
  <c r="AK28" i="4" s="1"/>
  <c r="AB28" i="4"/>
  <c r="AC28" i="4"/>
  <c r="AL22" i="4"/>
  <c r="W42" i="4"/>
  <c r="AH34" i="4"/>
  <c r="AM41" i="4"/>
  <c r="Y7" i="4"/>
  <c r="V7" i="4" s="1"/>
  <c r="X23" i="4"/>
  <c r="AH33" i="4"/>
  <c r="AH7" i="4"/>
  <c r="AI26" i="4"/>
  <c r="AF26" i="4" s="1"/>
  <c r="AG6" i="4"/>
  <c r="AM44" i="4"/>
  <c r="Y44" i="4"/>
  <c r="AL44" i="4"/>
  <c r="X44" i="4"/>
  <c r="AI44" i="4"/>
  <c r="AF44" i="4" s="1"/>
  <c r="W44" i="4"/>
  <c r="AH44" i="4"/>
  <c r="AG44" i="4"/>
  <c r="AD44" i="4"/>
  <c r="AA44" i="4" s="1"/>
  <c r="AN44" i="4"/>
  <c r="AK44" i="4" s="1"/>
  <c r="AB44" i="4"/>
  <c r="AC44" i="4"/>
  <c r="AM30" i="4"/>
  <c r="Y30" i="4"/>
  <c r="V30" i="4" s="1"/>
  <c r="AL30" i="4"/>
  <c r="X30" i="4"/>
  <c r="AI30" i="4"/>
  <c r="AF30" i="4" s="1"/>
  <c r="W30" i="4"/>
  <c r="AH30" i="4"/>
  <c r="AG30" i="4"/>
  <c r="AD30" i="4"/>
  <c r="AA30" i="4" s="1"/>
  <c r="AN30" i="4"/>
  <c r="AB30" i="4"/>
  <c r="AC30" i="4"/>
  <c r="AG31" i="4"/>
  <c r="AD31" i="4"/>
  <c r="AA31" i="4" s="1"/>
  <c r="AC31" i="4"/>
  <c r="AN31" i="4"/>
  <c r="AB31" i="4"/>
  <c r="AM31" i="4"/>
  <c r="Y31" i="4"/>
  <c r="V31" i="4" s="1"/>
  <c r="AL31" i="4"/>
  <c r="X31" i="4"/>
  <c r="AH31" i="4"/>
  <c r="W31" i="4"/>
  <c r="AI31" i="4"/>
  <c r="AF31" i="4" s="1"/>
  <c r="AL42" i="4"/>
  <c r="X22" i="4"/>
  <c r="AC41" i="4"/>
  <c r="AN33" i="4"/>
  <c r="AK33" i="4" s="1"/>
  <c r="AD42" i="4"/>
  <c r="AA42" i="4" s="1"/>
  <c r="AD22" i="4"/>
  <c r="AL7" i="4"/>
  <c r="X26" i="4"/>
  <c r="AG33" i="4"/>
  <c r="AH6" i="4"/>
  <c r="AM34" i="4"/>
  <c r="AM42" i="4"/>
  <c r="AG5" i="4"/>
  <c r="AD5" i="4"/>
  <c r="AA5" i="4" s="1"/>
  <c r="AC5" i="4"/>
  <c r="AN5" i="4"/>
  <c r="AB5" i="4"/>
  <c r="AM5" i="4"/>
  <c r="Y5" i="4"/>
  <c r="V5" i="4" s="1"/>
  <c r="AL5" i="4"/>
  <c r="X5" i="4"/>
  <c r="AH5" i="4"/>
  <c r="AI5" i="4"/>
  <c r="AF5" i="4" s="1"/>
  <c r="W5" i="4"/>
  <c r="AG43" i="4"/>
  <c r="AD43" i="4"/>
  <c r="AA43" i="4" s="1"/>
  <c r="AC43" i="4"/>
  <c r="AN43" i="4"/>
  <c r="AK43" i="4" s="1"/>
  <c r="AB43" i="4"/>
  <c r="AM43" i="4"/>
  <c r="Y43" i="4"/>
  <c r="AL43" i="4"/>
  <c r="X43" i="4"/>
  <c r="AH43" i="4"/>
  <c r="AI43" i="4"/>
  <c r="AF43" i="4" s="1"/>
  <c r="W43" i="4"/>
  <c r="AI41" i="4"/>
  <c r="AF41" i="4" s="1"/>
  <c r="W41" i="4"/>
  <c r="AI23" i="4"/>
  <c r="AF23" i="4" s="1"/>
  <c r="W23" i="4"/>
  <c r="X42" i="4"/>
  <c r="AI34" i="4"/>
  <c r="AB33" i="4"/>
  <c r="AG34" i="4"/>
  <c r="AL41" i="4"/>
  <c r="X7" i="4"/>
  <c r="AN22" i="4"/>
  <c r="AK22" i="4" s="1"/>
  <c r="AB26" i="4"/>
  <c r="AL26" i="4"/>
  <c r="W6" i="4"/>
  <c r="AM22" i="4"/>
  <c r="AM24" i="4"/>
  <c r="Y24" i="4"/>
  <c r="V24" i="4" s="1"/>
  <c r="AL24" i="4"/>
  <c r="X24" i="4"/>
  <c r="AI24" i="4"/>
  <c r="AF24" i="4" s="1"/>
  <c r="W24" i="4"/>
  <c r="AH24" i="4"/>
  <c r="AG24" i="4"/>
  <c r="AD24" i="4"/>
  <c r="AN24" i="4"/>
  <c r="AK24" i="4" s="1"/>
  <c r="AB24" i="4"/>
  <c r="AC24" i="4"/>
  <c r="AM36" i="4"/>
  <c r="Y36" i="4"/>
  <c r="V36" i="4" s="1"/>
  <c r="AL36" i="4"/>
  <c r="X36" i="4"/>
  <c r="AI36" i="4"/>
  <c r="W36" i="4"/>
  <c r="AH36" i="4"/>
  <c r="AG36" i="4"/>
  <c r="AD36" i="4"/>
  <c r="AA36" i="4" s="1"/>
  <c r="AN36" i="4"/>
  <c r="AK36" i="4" s="1"/>
  <c r="AB36" i="4"/>
  <c r="AC36" i="4"/>
  <c r="AG9" i="4"/>
  <c r="AD9" i="4"/>
  <c r="AA9" i="4" s="1"/>
  <c r="AC9" i="4"/>
  <c r="AN9" i="4"/>
  <c r="AK9" i="4" s="1"/>
  <c r="AB9" i="4"/>
  <c r="AM9" i="4"/>
  <c r="Y9" i="4"/>
  <c r="AL9" i="4"/>
  <c r="X9" i="4"/>
  <c r="AH9" i="4"/>
  <c r="AI9" i="4"/>
  <c r="AF9" i="4" s="1"/>
  <c r="W9" i="4"/>
  <c r="AM33" i="4"/>
  <c r="AB22" i="4"/>
  <c r="AI6" i="4"/>
  <c r="AF6" i="4" s="1"/>
  <c r="AG45" i="4"/>
  <c r="AD45" i="4"/>
  <c r="AA45" i="4" s="1"/>
  <c r="AC45" i="4"/>
  <c r="AN45" i="4"/>
  <c r="AK45" i="4" s="1"/>
  <c r="AB45" i="4"/>
  <c r="AM45" i="4"/>
  <c r="Y45" i="4"/>
  <c r="AL45" i="4"/>
  <c r="X45" i="4"/>
  <c r="AH45" i="4"/>
  <c r="AI45" i="4"/>
  <c r="AF45" i="4" s="1"/>
  <c r="W45" i="4"/>
  <c r="AG27" i="4"/>
  <c r="AD27" i="4"/>
  <c r="AC27" i="4"/>
  <c r="AN27" i="4"/>
  <c r="AK27" i="4" s="1"/>
  <c r="AB27" i="4"/>
  <c r="AM27" i="4"/>
  <c r="Y27" i="4"/>
  <c r="V27" i="4" s="1"/>
  <c r="AL27" i="4"/>
  <c r="X27" i="4"/>
  <c r="AH27" i="4"/>
  <c r="AI27" i="4"/>
  <c r="AF27" i="4" s="1"/>
  <c r="W27" i="4"/>
  <c r="AM10" i="4"/>
  <c r="Y10" i="4"/>
  <c r="V10" i="4" s="1"/>
  <c r="AL10" i="4"/>
  <c r="X10" i="4"/>
  <c r="AI10" i="4"/>
  <c r="AF10" i="4" s="1"/>
  <c r="W10" i="4"/>
  <c r="AH10" i="4"/>
  <c r="AG10" i="4"/>
  <c r="AD10" i="4"/>
  <c r="AA10" i="4" s="1"/>
  <c r="AN10" i="4"/>
  <c r="AB10" i="4"/>
  <c r="AC10" i="4"/>
  <c r="AM38" i="4"/>
  <c r="Y38" i="4"/>
  <c r="V38" i="4" s="1"/>
  <c r="AL38" i="4"/>
  <c r="X38" i="4"/>
  <c r="AI38" i="4"/>
  <c r="AF38" i="4" s="1"/>
  <c r="W38" i="4"/>
  <c r="AH38" i="4"/>
  <c r="AG38" i="4"/>
  <c r="AD38" i="4"/>
  <c r="AN38" i="4"/>
  <c r="AK38" i="4" s="1"/>
  <c r="AB38" i="4"/>
  <c r="AC38" i="4"/>
  <c r="AG39" i="4"/>
  <c r="AD39" i="4"/>
  <c r="AC39" i="4"/>
  <c r="AN39" i="4"/>
  <c r="AK39" i="4" s="1"/>
  <c r="AB39" i="4"/>
  <c r="AM39" i="4"/>
  <c r="Y39" i="4"/>
  <c r="V39" i="4" s="1"/>
  <c r="AL39" i="4"/>
  <c r="X39" i="4"/>
  <c r="AH39" i="4"/>
  <c r="AI39" i="4"/>
  <c r="AF39" i="4" s="1"/>
  <c r="W39" i="4"/>
  <c r="Y34" i="4"/>
  <c r="V34" i="4" s="1"/>
  <c r="AL34" i="4"/>
  <c r="AC33" i="4"/>
  <c r="AC7" i="4"/>
  <c r="AB23" i="4"/>
  <c r="Y33" i="4"/>
  <c r="V33" i="4" s="1"/>
  <c r="AD34" i="4"/>
  <c r="AA34" i="4" s="1"/>
  <c r="AB42" i="4"/>
  <c r="AD26" i="4"/>
  <c r="AA26" i="4" s="1"/>
  <c r="AG7" i="4"/>
  <c r="X6" i="4"/>
  <c r="M48" i="3"/>
  <c r="M40" i="3"/>
  <c r="W36" i="3"/>
  <c r="AH37" i="3"/>
  <c r="AI37" i="3"/>
  <c r="AF37" i="3" s="1"/>
  <c r="AC44" i="3"/>
  <c r="AI44" i="3"/>
  <c r="AF44" i="3" s="1"/>
  <c r="AB37" i="3"/>
  <c r="Y44" i="3"/>
  <c r="V44" i="3" s="1"/>
  <c r="AL43" i="3"/>
  <c r="X43" i="3"/>
  <c r="AM44" i="3"/>
  <c r="AD43" i="3"/>
  <c r="AG37" i="3"/>
  <c r="M27" i="3"/>
  <c r="AL34" i="3"/>
  <c r="AI34" i="3"/>
  <c r="AF34" i="3" s="1"/>
  <c r="AH34" i="3"/>
  <c r="AG34" i="3"/>
  <c r="W34" i="3"/>
  <c r="AD34" i="3"/>
  <c r="X34" i="3"/>
  <c r="AC34" i="3"/>
  <c r="AN34" i="3"/>
  <c r="AK34" i="3" s="1"/>
  <c r="AB34" i="3"/>
  <c r="AM34" i="3"/>
  <c r="Y34" i="3"/>
  <c r="V34" i="3" s="1"/>
  <c r="AM31" i="3"/>
  <c r="AI31" i="3"/>
  <c r="X31" i="3"/>
  <c r="AH31" i="3"/>
  <c r="Y31" i="3"/>
  <c r="V31" i="3" s="1"/>
  <c r="AN31" i="3"/>
  <c r="AK31" i="3" s="1"/>
  <c r="AL31" i="3"/>
  <c r="AG31" i="3"/>
  <c r="AD31" i="3"/>
  <c r="AB31" i="3"/>
  <c r="AC31" i="3"/>
  <c r="W31" i="3"/>
  <c r="AN44" i="3"/>
  <c r="AK44" i="3" s="1"/>
  <c r="AM43" i="3"/>
  <c r="AD44" i="3"/>
  <c r="AH36" i="3"/>
  <c r="Y43" i="3"/>
  <c r="V43" i="3" s="1"/>
  <c r="AL46" i="3"/>
  <c r="AI46" i="3"/>
  <c r="AC46" i="3"/>
  <c r="AH46" i="3"/>
  <c r="AG46" i="3"/>
  <c r="AD46" i="3"/>
  <c r="AA46" i="3" s="1"/>
  <c r="W46" i="3"/>
  <c r="Y46" i="3"/>
  <c r="V46" i="3" s="1"/>
  <c r="AB46" i="3"/>
  <c r="X46" i="3"/>
  <c r="AM46" i="3"/>
  <c r="AN46" i="3"/>
  <c r="AK46" i="3" s="1"/>
  <c r="X36" i="3"/>
  <c r="W44" i="3"/>
  <c r="AN43" i="3"/>
  <c r="AK43" i="3" s="1"/>
  <c r="AC36" i="3"/>
  <c r="AN40" i="3"/>
  <c r="AM40" i="3"/>
  <c r="AC40" i="3"/>
  <c r="AL40" i="3"/>
  <c r="AB40" i="3"/>
  <c r="Y40" i="3"/>
  <c r="V40" i="3" s="1"/>
  <c r="AI40" i="3"/>
  <c r="AF40" i="3" s="1"/>
  <c r="AH40" i="3"/>
  <c r="AD40" i="3"/>
  <c r="AA40" i="3" s="1"/>
  <c r="AG40" i="3"/>
  <c r="W40" i="3"/>
  <c r="X40" i="3"/>
  <c r="AL42" i="3"/>
  <c r="AI42" i="3"/>
  <c r="AH42" i="3"/>
  <c r="AG42" i="3"/>
  <c r="W42" i="3"/>
  <c r="AD42" i="3"/>
  <c r="AA42" i="3" s="1"/>
  <c r="X42" i="3"/>
  <c r="AM42" i="3"/>
  <c r="AC42" i="3"/>
  <c r="AB42" i="3"/>
  <c r="Y42" i="3"/>
  <c r="V42" i="3" s="1"/>
  <c r="AN42" i="3"/>
  <c r="AK42" i="3" s="1"/>
  <c r="AH41" i="3"/>
  <c r="AG41" i="3"/>
  <c r="AB41" i="3"/>
  <c r="X41" i="3"/>
  <c r="AN41" i="3"/>
  <c r="AK41" i="3" s="1"/>
  <c r="AM41" i="3"/>
  <c r="W41" i="3"/>
  <c r="AL41" i="3"/>
  <c r="Y41" i="3"/>
  <c r="AI41" i="3"/>
  <c r="AF41" i="3" s="1"/>
  <c r="AD41" i="3"/>
  <c r="AA41" i="3" s="1"/>
  <c r="AC41" i="3"/>
  <c r="AL38" i="3"/>
  <c r="AI38" i="3"/>
  <c r="AF38" i="3" s="1"/>
  <c r="AC38" i="3"/>
  <c r="Y38" i="3"/>
  <c r="V38" i="3" s="1"/>
  <c r="AH38" i="3"/>
  <c r="AG38" i="3"/>
  <c r="AN38" i="3"/>
  <c r="AM38" i="3"/>
  <c r="AD38" i="3"/>
  <c r="AA38" i="3" s="1"/>
  <c r="AB38" i="3"/>
  <c r="X38" i="3"/>
  <c r="W38" i="3"/>
  <c r="AN32" i="3"/>
  <c r="AK32" i="3" s="1"/>
  <c r="AM32" i="3"/>
  <c r="AC32" i="3"/>
  <c r="AL32" i="3"/>
  <c r="AB32" i="3"/>
  <c r="AG32" i="3"/>
  <c r="X32" i="3"/>
  <c r="Y32" i="3"/>
  <c r="V32" i="3" s="1"/>
  <c r="AD32" i="3"/>
  <c r="AI32" i="3"/>
  <c r="AF32" i="3" s="1"/>
  <c r="AH32" i="3"/>
  <c r="W32" i="3"/>
  <c r="AL36" i="3"/>
  <c r="AM37" i="3"/>
  <c r="Y37" i="3"/>
  <c r="V37" i="3" s="1"/>
  <c r="AL37" i="3"/>
  <c r="W37" i="3"/>
  <c r="AH45" i="3"/>
  <c r="AG45" i="3"/>
  <c r="AD45" i="3"/>
  <c r="AA45" i="3" s="1"/>
  <c r="AN45" i="3"/>
  <c r="AK45" i="3" s="1"/>
  <c r="AC45" i="3"/>
  <c r="W45" i="3"/>
  <c r="AM45" i="3"/>
  <c r="X45" i="3"/>
  <c r="AB45" i="3"/>
  <c r="AL45" i="3"/>
  <c r="Y45" i="3"/>
  <c r="AI45" i="3"/>
  <c r="AF45" i="3" s="1"/>
  <c r="AC43" i="3"/>
  <c r="AH43" i="3"/>
  <c r="AC37" i="3"/>
  <c r="AD36" i="3"/>
  <c r="AA36" i="3" s="1"/>
  <c r="AG36" i="3"/>
  <c r="AM36" i="3"/>
  <c r="X37" i="3"/>
  <c r="AB43" i="3"/>
  <c r="AN37" i="3"/>
  <c r="AK37" i="3" s="1"/>
  <c r="AH33" i="3"/>
  <c r="AG33" i="3"/>
  <c r="AB33" i="3"/>
  <c r="X33" i="3"/>
  <c r="AN33" i="3"/>
  <c r="AK33" i="3" s="1"/>
  <c r="AD33" i="3"/>
  <c r="AA33" i="3" s="1"/>
  <c r="W33" i="3"/>
  <c r="AM33" i="3"/>
  <c r="AC33" i="3"/>
  <c r="Y33" i="3"/>
  <c r="AL33" i="3"/>
  <c r="AI33" i="3"/>
  <c r="AF33" i="3" s="1"/>
  <c r="AN35" i="3"/>
  <c r="AK35" i="3" s="1"/>
  <c r="AM35" i="3"/>
  <c r="AD35" i="3"/>
  <c r="AL35" i="3"/>
  <c r="AI35" i="3"/>
  <c r="AF35" i="3" s="1"/>
  <c r="AB35" i="3"/>
  <c r="AH35" i="3"/>
  <c r="AG35" i="3"/>
  <c r="W35" i="3"/>
  <c r="X35" i="3"/>
  <c r="AC35" i="3"/>
  <c r="Y35" i="3"/>
  <c r="V35" i="3" s="1"/>
  <c r="AH44" i="3"/>
  <c r="AB44" i="3"/>
  <c r="X44" i="3"/>
  <c r="AN39" i="3"/>
  <c r="AM39" i="3"/>
  <c r="AL39" i="3"/>
  <c r="AI39" i="3"/>
  <c r="AF39" i="3" s="1"/>
  <c r="X39" i="3"/>
  <c r="AH39" i="3"/>
  <c r="Y39" i="3"/>
  <c r="V39" i="3" s="1"/>
  <c r="AB39" i="3"/>
  <c r="W39" i="3"/>
  <c r="AG39" i="3"/>
  <c r="AC39" i="3"/>
  <c r="AD39" i="3"/>
  <c r="AA39" i="3" s="1"/>
  <c r="AN36" i="3"/>
  <c r="AK36" i="3" s="1"/>
  <c r="AL44" i="3"/>
  <c r="AI43" i="3"/>
  <c r="AF43" i="3" s="1"/>
  <c r="AB36" i="3"/>
  <c r="AI36" i="3"/>
  <c r="M98" i="6"/>
  <c r="A274" i="13"/>
  <c r="A322" i="13"/>
  <c r="A273" i="13"/>
  <c r="A287" i="13"/>
  <c r="A318" i="13"/>
  <c r="A302" i="13"/>
  <c r="A286" i="13"/>
  <c r="A306" i="13"/>
  <c r="A305" i="13"/>
  <c r="A303" i="13"/>
  <c r="A317" i="13"/>
  <c r="A301" i="13"/>
  <c r="A285" i="13"/>
  <c r="A290" i="13"/>
  <c r="A289" i="13"/>
  <c r="A304" i="13"/>
  <c r="A319" i="13"/>
  <c r="A316" i="13"/>
  <c r="A300" i="13"/>
  <c r="A284" i="13"/>
  <c r="A320" i="13"/>
  <c r="A315" i="13"/>
  <c r="A299" i="13"/>
  <c r="A283" i="13"/>
  <c r="A282" i="13"/>
  <c r="A280" i="13"/>
  <c r="A311" i="13"/>
  <c r="A295" i="13"/>
  <c r="A279" i="13"/>
  <c r="A298" i="13"/>
  <c r="A310" i="13"/>
  <c r="A294" i="13"/>
  <c r="A278" i="13"/>
  <c r="A314" i="13"/>
  <c r="A313" i="13"/>
  <c r="A325" i="13"/>
  <c r="A309" i="13"/>
  <c r="A293" i="13"/>
  <c r="A277" i="13"/>
  <c r="A281" i="13"/>
  <c r="A296" i="13"/>
  <c r="A324" i="13"/>
  <c r="A308" i="13"/>
  <c r="A292" i="13"/>
  <c r="A276" i="13"/>
  <c r="A297" i="13"/>
  <c r="A312" i="13"/>
  <c r="A323" i="13"/>
  <c r="A307" i="13"/>
  <c r="A291" i="13"/>
  <c r="A275" i="13"/>
  <c r="A321" i="13"/>
  <c r="A288" i="13"/>
  <c r="A272" i="13"/>
  <c r="H8" i="1"/>
  <c r="U37" i="8"/>
  <c r="S6" i="8"/>
  <c r="T36" i="8"/>
  <c r="T8" i="8"/>
  <c r="S7" i="8"/>
  <c r="U36" i="8"/>
  <c r="U8" i="8"/>
  <c r="S8" i="8"/>
  <c r="S5" i="8"/>
  <c r="T37" i="8"/>
  <c r="T54" i="8"/>
  <c r="U54" i="8"/>
  <c r="T53" i="8"/>
  <c r="S54" i="8"/>
  <c r="S53" i="8"/>
  <c r="U53" i="8"/>
  <c r="S36" i="8"/>
  <c r="S37" i="8"/>
  <c r="T22" i="8"/>
  <c r="U21" i="8"/>
  <c r="S22" i="8"/>
  <c r="U22" i="8"/>
  <c r="S21" i="8"/>
  <c r="T21" i="8"/>
  <c r="M23" i="8"/>
  <c r="S23" i="8" s="1"/>
  <c r="T6" i="8"/>
  <c r="U5" i="8"/>
  <c r="U6" i="8"/>
  <c r="U7" i="8"/>
  <c r="T5" i="8"/>
  <c r="T7" i="8"/>
  <c r="M55" i="8"/>
  <c r="T55" i="8" s="1"/>
  <c r="M38" i="8"/>
  <c r="A125" i="13"/>
  <c r="A124" i="13"/>
  <c r="A123" i="13"/>
  <c r="A122" i="13"/>
  <c r="G125" i="13"/>
  <c r="G124" i="13"/>
  <c r="G123" i="13"/>
  <c r="G122" i="13"/>
  <c r="M37" i="4" l="1"/>
  <c r="AF47" i="4"/>
  <c r="AA53" i="4"/>
  <c r="AA52" i="4"/>
  <c r="AA49" i="4"/>
  <c r="AA51" i="4"/>
  <c r="AA48" i="4"/>
  <c r="AA50" i="4"/>
  <c r="AK19" i="5"/>
  <c r="AA37" i="5"/>
  <c r="AA42" i="5"/>
  <c r="V27" i="5"/>
  <c r="AK32" i="5"/>
  <c r="V52" i="5"/>
  <c r="AK53" i="5"/>
  <c r="AA16" i="5"/>
  <c r="V22" i="5"/>
  <c r="V23" i="5"/>
  <c r="V26" i="5"/>
  <c r="V25" i="5"/>
  <c r="AK24" i="5"/>
  <c r="AA49" i="5"/>
  <c r="AK17" i="5"/>
  <c r="AK34" i="5"/>
  <c r="AA43" i="5"/>
  <c r="V30" i="5"/>
  <c r="AK35" i="5"/>
  <c r="AA12" i="5"/>
  <c r="R32" i="5" s="1"/>
  <c r="AK48" i="5"/>
  <c r="AA18" i="5"/>
  <c r="V21" i="5"/>
  <c r="AA14" i="5"/>
  <c r="R34" i="5" s="1"/>
  <c r="V29" i="5"/>
  <c r="AA41" i="5"/>
  <c r="AK33" i="5"/>
  <c r="AK57" i="5"/>
  <c r="AA50" i="5"/>
  <c r="T34" i="5"/>
  <c r="U118" i="14"/>
  <c r="M119" i="14"/>
  <c r="P118" i="14"/>
  <c r="O118" i="14"/>
  <c r="S118" i="14"/>
  <c r="N118" i="14"/>
  <c r="R118" i="14"/>
  <c r="T118" i="14"/>
  <c r="Q118" i="14"/>
  <c r="Q62" i="8"/>
  <c r="P62" i="8"/>
  <c r="S62" i="8"/>
  <c r="O62" i="8"/>
  <c r="M63" i="8"/>
  <c r="N62" i="8"/>
  <c r="U62" i="8"/>
  <c r="T62" i="8"/>
  <c r="R62" i="8"/>
  <c r="S44" i="8"/>
  <c r="R44" i="8"/>
  <c r="Q44" i="8"/>
  <c r="P44" i="8"/>
  <c r="U44" i="8"/>
  <c r="O44" i="8"/>
  <c r="M45" i="8"/>
  <c r="N44" i="8"/>
  <c r="T44" i="8"/>
  <c r="S12" i="8"/>
  <c r="R12" i="8"/>
  <c r="Q12" i="8"/>
  <c r="U12" i="8"/>
  <c r="P12" i="8"/>
  <c r="O12" i="8"/>
  <c r="M13" i="8"/>
  <c r="N12" i="8"/>
  <c r="T12" i="8"/>
  <c r="S55" i="8"/>
  <c r="O45" i="14"/>
  <c r="M46" i="14"/>
  <c r="U45" i="14"/>
  <c r="R45" i="14"/>
  <c r="T45" i="14"/>
  <c r="P45" i="14"/>
  <c r="S45" i="14"/>
  <c r="Q45" i="14"/>
  <c r="N45" i="14"/>
  <c r="U8" i="14"/>
  <c r="M9" i="14"/>
  <c r="O8" i="14"/>
  <c r="R8" i="14"/>
  <c r="N8" i="14"/>
  <c r="Q8" i="14"/>
  <c r="T8" i="14"/>
  <c r="P8" i="14"/>
  <c r="S8" i="14"/>
  <c r="P74" i="14"/>
  <c r="O74" i="14"/>
  <c r="N74" i="14"/>
  <c r="U74" i="14"/>
  <c r="M75" i="14"/>
  <c r="R74" i="14"/>
  <c r="Q74" i="14"/>
  <c r="T74" i="14"/>
  <c r="S74" i="14"/>
  <c r="O99" i="14"/>
  <c r="T99" i="14"/>
  <c r="M100" i="14"/>
  <c r="R99" i="14"/>
  <c r="U99" i="14"/>
  <c r="S99" i="14"/>
  <c r="P99" i="14"/>
  <c r="N99" i="14"/>
  <c r="Q99" i="14"/>
  <c r="M61" i="5"/>
  <c r="V6" i="5"/>
  <c r="O5" i="5" s="1"/>
  <c r="V13" i="4"/>
  <c r="V11" i="5"/>
  <c r="V8" i="5"/>
  <c r="V7" i="5"/>
  <c r="V22" i="3"/>
  <c r="AK6" i="5"/>
  <c r="P60" i="5" s="1"/>
  <c r="Q27" i="5"/>
  <c r="M28" i="5"/>
  <c r="M45" i="5"/>
  <c r="M9" i="5"/>
  <c r="AA39" i="4"/>
  <c r="AF36" i="4"/>
  <c r="AA24" i="4"/>
  <c r="V40" i="4"/>
  <c r="V20" i="4"/>
  <c r="V45" i="4"/>
  <c r="V41" i="4"/>
  <c r="AA35" i="4"/>
  <c r="AF33" i="4"/>
  <c r="V19" i="4"/>
  <c r="AA27" i="4"/>
  <c r="V8" i="4"/>
  <c r="AA6" i="4"/>
  <c r="Q35" i="4" s="1"/>
  <c r="AA17" i="4"/>
  <c r="V9" i="4"/>
  <c r="AA38" i="4"/>
  <c r="V43" i="4"/>
  <c r="AA28" i="4"/>
  <c r="AF42" i="4"/>
  <c r="V46" i="4"/>
  <c r="AF4" i="4"/>
  <c r="AF11" i="4"/>
  <c r="AA22" i="4"/>
  <c r="T36" i="4" s="1"/>
  <c r="V44" i="4"/>
  <c r="V4" i="4"/>
  <c r="V15" i="4"/>
  <c r="V21" i="4"/>
  <c r="V25" i="4"/>
  <c r="V23" i="4"/>
  <c r="AF12" i="4"/>
  <c r="AF34" i="4"/>
  <c r="AF37" i="4"/>
  <c r="AA7" i="4"/>
  <c r="AF16" i="4"/>
  <c r="M49" i="3"/>
  <c r="M41" i="3"/>
  <c r="AA7" i="3"/>
  <c r="O22" i="3" s="1"/>
  <c r="AA15" i="3"/>
  <c r="AA37" i="3"/>
  <c r="M28" i="3"/>
  <c r="V23" i="3"/>
  <c r="V45" i="3"/>
  <c r="N22" i="3"/>
  <c r="AF42" i="3"/>
  <c r="AF46" i="3"/>
  <c r="V29" i="3"/>
  <c r="AA34" i="3"/>
  <c r="AA24" i="3"/>
  <c r="V17" i="3"/>
  <c r="AA28" i="3"/>
  <c r="R23" i="3" s="1"/>
  <c r="T22" i="3"/>
  <c r="AA10" i="3"/>
  <c r="V16" i="3"/>
  <c r="AF11" i="3"/>
  <c r="AF21" i="3"/>
  <c r="N24" i="3"/>
  <c r="R22" i="3"/>
  <c r="AF36" i="3"/>
  <c r="AA35" i="3"/>
  <c r="V19" i="3"/>
  <c r="AA32" i="3"/>
  <c r="V41" i="3"/>
  <c r="AF31" i="3"/>
  <c r="AF6" i="3"/>
  <c r="S40" i="3" s="1"/>
  <c r="V33" i="3"/>
  <c r="V18" i="3"/>
  <c r="AA43" i="3"/>
  <c r="P22" i="3"/>
  <c r="AA44" i="3"/>
  <c r="AA30" i="3"/>
  <c r="AA31" i="3"/>
  <c r="AF20" i="3"/>
  <c r="AF12" i="3"/>
  <c r="M99" i="6"/>
  <c r="U38" i="8"/>
  <c r="U23" i="8"/>
  <c r="T23" i="8"/>
  <c r="T38" i="8"/>
  <c r="U55" i="8"/>
  <c r="S38" i="8"/>
  <c r="M24" i="8"/>
  <c r="M56" i="8"/>
  <c r="M39" i="8"/>
  <c r="K87" i="6"/>
  <c r="K67" i="6"/>
  <c r="K38" i="6"/>
  <c r="K5" i="6"/>
  <c r="A96" i="6"/>
  <c r="A95" i="6"/>
  <c r="A94" i="6"/>
  <c r="A93" i="6"/>
  <c r="A92" i="6"/>
  <c r="A91" i="6"/>
  <c r="A90" i="6"/>
  <c r="A89" i="6"/>
  <c r="A88" i="6"/>
  <c r="A87" i="6"/>
  <c r="A76" i="6"/>
  <c r="A75" i="6"/>
  <c r="A74" i="6"/>
  <c r="A73" i="6"/>
  <c r="A72" i="6"/>
  <c r="A71" i="6"/>
  <c r="A70" i="6"/>
  <c r="A69" i="6"/>
  <c r="A68" i="6"/>
  <c r="A67" i="6"/>
  <c r="A58" i="6"/>
  <c r="A32" i="6"/>
  <c r="A16" i="6"/>
  <c r="A15" i="6"/>
  <c r="A14" i="6"/>
  <c r="A13" i="6"/>
  <c r="A12" i="6"/>
  <c r="A11" i="6"/>
  <c r="A10" i="6"/>
  <c r="A9" i="6"/>
  <c r="A8" i="6"/>
  <c r="A7" i="6"/>
  <c r="A6" i="6"/>
  <c r="A5" i="6"/>
  <c r="S36" i="4" l="1"/>
  <c r="N34" i="4"/>
  <c r="O34" i="4"/>
  <c r="T35" i="4"/>
  <c r="R34" i="4"/>
  <c r="O36" i="4"/>
  <c r="S35" i="4"/>
  <c r="S34" i="4"/>
  <c r="P36" i="4"/>
  <c r="R35" i="4"/>
  <c r="T34" i="4"/>
  <c r="Q36" i="4"/>
  <c r="N35" i="4"/>
  <c r="O35" i="4"/>
  <c r="R36" i="4"/>
  <c r="P34" i="4"/>
  <c r="P35" i="4"/>
  <c r="N36" i="4"/>
  <c r="Q34" i="4"/>
  <c r="T37" i="4"/>
  <c r="S37" i="4"/>
  <c r="R37" i="4"/>
  <c r="Q37" i="4"/>
  <c r="P37" i="4"/>
  <c r="O37" i="4"/>
  <c r="M38" i="4"/>
  <c r="N37" i="4"/>
  <c r="S34" i="5"/>
  <c r="R33" i="5"/>
  <c r="S33" i="5"/>
  <c r="O32" i="5"/>
  <c r="Q34" i="5"/>
  <c r="S32" i="5"/>
  <c r="P32" i="5"/>
  <c r="N33" i="5"/>
  <c r="T8" i="5"/>
  <c r="P34" i="5"/>
  <c r="Q33" i="5"/>
  <c r="T32" i="5"/>
  <c r="P8" i="5"/>
  <c r="O34" i="5"/>
  <c r="T33" i="5"/>
  <c r="N32" i="5"/>
  <c r="O33" i="5"/>
  <c r="Q8" i="5"/>
  <c r="O8" i="5"/>
  <c r="N34" i="5"/>
  <c r="P33" i="5"/>
  <c r="Q32" i="5"/>
  <c r="N8" i="5"/>
  <c r="O60" i="5"/>
  <c r="P58" i="5"/>
  <c r="O58" i="5"/>
  <c r="N59" i="5"/>
  <c r="R58" i="5"/>
  <c r="Q59" i="5"/>
  <c r="N58" i="5"/>
  <c r="P59" i="5"/>
  <c r="T58" i="5"/>
  <c r="O59" i="5"/>
  <c r="S58" i="5"/>
  <c r="Q58" i="5"/>
  <c r="T59" i="5"/>
  <c r="R59" i="5"/>
  <c r="S59" i="5"/>
  <c r="S25" i="5"/>
  <c r="Q60" i="5"/>
  <c r="T56" i="5"/>
  <c r="N5" i="5"/>
  <c r="R60" i="5"/>
  <c r="AK1" i="5"/>
  <c r="N60" i="5"/>
  <c r="O6" i="5"/>
  <c r="R6" i="5"/>
  <c r="S60" i="5"/>
  <c r="T60" i="5"/>
  <c r="M120" i="14"/>
  <c r="N119" i="14"/>
  <c r="Q119" i="14"/>
  <c r="P119" i="14"/>
  <c r="T119" i="14"/>
  <c r="O119" i="14"/>
  <c r="S119" i="14"/>
  <c r="U119" i="14"/>
  <c r="R119" i="14"/>
  <c r="P63" i="8"/>
  <c r="O63" i="8"/>
  <c r="M64" i="8"/>
  <c r="N63" i="8"/>
  <c r="R63" i="8"/>
  <c r="U63" i="8"/>
  <c r="T63" i="8"/>
  <c r="S63" i="8"/>
  <c r="Q63" i="8"/>
  <c r="R45" i="8"/>
  <c r="T45" i="8"/>
  <c r="Q45" i="8"/>
  <c r="P45" i="8"/>
  <c r="O45" i="8"/>
  <c r="M46" i="8"/>
  <c r="N45" i="8"/>
  <c r="U45" i="8"/>
  <c r="S45" i="8"/>
  <c r="T13" i="8"/>
  <c r="M14" i="8"/>
  <c r="U13" i="8"/>
  <c r="S13" i="8"/>
  <c r="P75" i="14"/>
  <c r="O75" i="14"/>
  <c r="N75" i="14"/>
  <c r="M76" i="14"/>
  <c r="S75" i="14"/>
  <c r="T75" i="14"/>
  <c r="Q75" i="14"/>
  <c r="R75" i="14"/>
  <c r="U75" i="14"/>
  <c r="P100" i="14"/>
  <c r="M101" i="14"/>
  <c r="U100" i="14"/>
  <c r="S100" i="14"/>
  <c r="N100" i="14"/>
  <c r="T100" i="14"/>
  <c r="O100" i="14"/>
  <c r="R100" i="14"/>
  <c r="Q100" i="14"/>
  <c r="N9" i="14"/>
  <c r="P9" i="14"/>
  <c r="M10" i="14"/>
  <c r="O9" i="14"/>
  <c r="S9" i="14"/>
  <c r="Q9" i="14"/>
  <c r="R9" i="14"/>
  <c r="U9" i="14"/>
  <c r="T9" i="14"/>
  <c r="Q46" i="14"/>
  <c r="T46" i="14"/>
  <c r="M47" i="14"/>
  <c r="O46" i="14"/>
  <c r="N46" i="14"/>
  <c r="R46" i="14"/>
  <c r="U46" i="14"/>
  <c r="S46" i="14"/>
  <c r="P46" i="14"/>
  <c r="T61" i="5"/>
  <c r="N61" i="5"/>
  <c r="S61" i="5"/>
  <c r="R61" i="5"/>
  <c r="Q61" i="5"/>
  <c r="P61" i="5"/>
  <c r="O61" i="5"/>
  <c r="M62" i="5"/>
  <c r="N40" i="3"/>
  <c r="R27" i="5"/>
  <c r="Q6" i="5"/>
  <c r="S22" i="3"/>
  <c r="O40" i="3"/>
  <c r="T27" i="5"/>
  <c r="N6" i="5"/>
  <c r="N21" i="3"/>
  <c r="R21" i="3"/>
  <c r="Q22" i="3"/>
  <c r="Q24" i="3"/>
  <c r="P40" i="3"/>
  <c r="S8" i="5"/>
  <c r="S27" i="5"/>
  <c r="R25" i="5"/>
  <c r="S26" i="5"/>
  <c r="N25" i="5"/>
  <c r="T26" i="5"/>
  <c r="Q24" i="5"/>
  <c r="T24" i="5"/>
  <c r="R26" i="5"/>
  <c r="P25" i="5"/>
  <c r="Q26" i="5"/>
  <c r="P24" i="5"/>
  <c r="P26" i="5"/>
  <c r="Q25" i="5"/>
  <c r="T25" i="5"/>
  <c r="O25" i="5"/>
  <c r="O26" i="5"/>
  <c r="R24" i="5"/>
  <c r="O24" i="5"/>
  <c r="N26" i="5"/>
  <c r="Q5" i="5"/>
  <c r="S24" i="5"/>
  <c r="O21" i="3"/>
  <c r="Q40" i="3"/>
  <c r="R8" i="5"/>
  <c r="S6" i="5"/>
  <c r="S7" i="5"/>
  <c r="T6" i="5"/>
  <c r="T7" i="5"/>
  <c r="R5" i="5"/>
  <c r="T5" i="5"/>
  <c r="Q7" i="5"/>
  <c r="P7" i="5"/>
  <c r="O7" i="5"/>
  <c r="N7" i="5"/>
  <c r="S5" i="5"/>
  <c r="R7" i="5"/>
  <c r="R40" i="3"/>
  <c r="O24" i="4"/>
  <c r="N27" i="5"/>
  <c r="N24" i="5"/>
  <c r="Q56" i="5"/>
  <c r="P6" i="5"/>
  <c r="V1" i="5"/>
  <c r="R27" i="3"/>
  <c r="O27" i="5"/>
  <c r="R57" i="5"/>
  <c r="T57" i="5"/>
  <c r="S57" i="5"/>
  <c r="O57" i="5"/>
  <c r="S56" i="5"/>
  <c r="O56" i="5"/>
  <c r="P57" i="5"/>
  <c r="P56" i="5"/>
  <c r="N57" i="5"/>
  <c r="N56" i="5"/>
  <c r="Q57" i="5"/>
  <c r="R56" i="5"/>
  <c r="P5" i="5"/>
  <c r="Q38" i="3"/>
  <c r="T38" i="3"/>
  <c r="N38" i="3"/>
  <c r="N39" i="3"/>
  <c r="P38" i="3"/>
  <c r="T39" i="3"/>
  <c r="S39" i="3"/>
  <c r="R39" i="3"/>
  <c r="Q39" i="3"/>
  <c r="S38" i="3"/>
  <c r="P39" i="3"/>
  <c r="R38" i="3"/>
  <c r="O39" i="3"/>
  <c r="O38" i="3"/>
  <c r="T27" i="3"/>
  <c r="T40" i="3"/>
  <c r="P27" i="5"/>
  <c r="AA1" i="5"/>
  <c r="M46" i="5"/>
  <c r="R28" i="5"/>
  <c r="Q28" i="5"/>
  <c r="P28" i="5"/>
  <c r="O28" i="5"/>
  <c r="N28" i="5"/>
  <c r="M29" i="5"/>
  <c r="S28" i="5"/>
  <c r="T28" i="5"/>
  <c r="Q9" i="5"/>
  <c r="P9" i="5"/>
  <c r="O9" i="5"/>
  <c r="N9" i="5"/>
  <c r="M10" i="5"/>
  <c r="R9" i="5"/>
  <c r="T9" i="5"/>
  <c r="S9" i="5"/>
  <c r="P24" i="4"/>
  <c r="Q24" i="4"/>
  <c r="P5" i="4"/>
  <c r="O5" i="4"/>
  <c r="N5" i="4"/>
  <c r="T5" i="4"/>
  <c r="S5" i="4"/>
  <c r="Q5" i="4"/>
  <c r="V1" i="4"/>
  <c r="R5" i="4"/>
  <c r="R24" i="4"/>
  <c r="S24" i="4"/>
  <c r="T24" i="4"/>
  <c r="AA1" i="4"/>
  <c r="N24" i="4"/>
  <c r="T43" i="4"/>
  <c r="S43" i="4"/>
  <c r="R43" i="4"/>
  <c r="Q43" i="4"/>
  <c r="P43" i="4"/>
  <c r="AF1" i="4"/>
  <c r="N43" i="4"/>
  <c r="O43" i="4"/>
  <c r="M50" i="3"/>
  <c r="T41" i="3"/>
  <c r="S41" i="3"/>
  <c r="R41" i="3"/>
  <c r="Q41" i="3"/>
  <c r="N41" i="3"/>
  <c r="P41" i="3"/>
  <c r="O41" i="3"/>
  <c r="P27" i="3"/>
  <c r="S18" i="3"/>
  <c r="R24" i="3"/>
  <c r="Q27" i="3"/>
  <c r="R37" i="3"/>
  <c r="P35" i="3"/>
  <c r="T35" i="3"/>
  <c r="N36" i="3"/>
  <c r="O37" i="3"/>
  <c r="O36" i="3"/>
  <c r="O34" i="3"/>
  <c r="S34" i="3"/>
  <c r="N37" i="3"/>
  <c r="P36" i="3"/>
  <c r="T36" i="3"/>
  <c r="O35" i="3"/>
  <c r="R35" i="3"/>
  <c r="P37" i="3"/>
  <c r="S37" i="3"/>
  <c r="N34" i="3"/>
  <c r="Q34" i="3"/>
  <c r="S36" i="3"/>
  <c r="N35" i="3"/>
  <c r="R34" i="3"/>
  <c r="R36" i="3"/>
  <c r="T34" i="3"/>
  <c r="Q37" i="3"/>
  <c r="Q35" i="3"/>
  <c r="S35" i="3"/>
  <c r="T37" i="3"/>
  <c r="Q36" i="3"/>
  <c r="P34" i="3"/>
  <c r="Q23" i="3"/>
  <c r="T21" i="3"/>
  <c r="S27" i="3"/>
  <c r="P21" i="3"/>
  <c r="O24" i="3"/>
  <c r="Q21" i="3"/>
  <c r="N27" i="3"/>
  <c r="O27" i="3"/>
  <c r="P25" i="3"/>
  <c r="S26" i="3"/>
  <c r="R25" i="3"/>
  <c r="T25" i="3"/>
  <c r="R26" i="3"/>
  <c r="N25" i="3"/>
  <c r="Q26" i="3"/>
  <c r="P26" i="3"/>
  <c r="Q25" i="3"/>
  <c r="O26" i="3"/>
  <c r="T26" i="3"/>
  <c r="O25" i="3"/>
  <c r="S25" i="3"/>
  <c r="N26" i="3"/>
  <c r="T28" i="3"/>
  <c r="S28" i="3"/>
  <c r="R28" i="3"/>
  <c r="Q28" i="3"/>
  <c r="P28" i="3"/>
  <c r="N28" i="3"/>
  <c r="O28" i="3"/>
  <c r="M29" i="3"/>
  <c r="P18" i="3"/>
  <c r="Q18" i="3"/>
  <c r="Q20" i="3"/>
  <c r="Q19" i="3"/>
  <c r="T18" i="3"/>
  <c r="S23" i="3"/>
  <c r="O20" i="3"/>
  <c r="T19" i="3"/>
  <c r="P19" i="3"/>
  <c r="O23" i="3"/>
  <c r="S24" i="3"/>
  <c r="P23" i="3"/>
  <c r="S19" i="3"/>
  <c r="R20" i="3"/>
  <c r="R18" i="3"/>
  <c r="N20" i="3"/>
  <c r="T7" i="3"/>
  <c r="P10" i="3"/>
  <c r="R5" i="3"/>
  <c r="N5" i="3"/>
  <c r="O9" i="3"/>
  <c r="S6" i="3"/>
  <c r="T5" i="3"/>
  <c r="Q8" i="3"/>
  <c r="S11" i="3"/>
  <c r="R8" i="3"/>
  <c r="Q14" i="3"/>
  <c r="Q7" i="3"/>
  <c r="N9" i="3"/>
  <c r="Q5" i="3"/>
  <c r="P11" i="3"/>
  <c r="N12" i="3"/>
  <c r="O11" i="3"/>
  <c r="Q11" i="3"/>
  <c r="S9" i="3"/>
  <c r="O8" i="3"/>
  <c r="R10" i="3"/>
  <c r="N6" i="3"/>
  <c r="P13" i="3"/>
  <c r="Q10" i="3"/>
  <c r="S5" i="3"/>
  <c r="S14" i="3"/>
  <c r="N10" i="3"/>
  <c r="T10" i="3"/>
  <c r="P7" i="3"/>
  <c r="R13" i="3"/>
  <c r="P9" i="3"/>
  <c r="T11" i="3"/>
  <c r="N11" i="3"/>
  <c r="S8" i="3"/>
  <c r="Q9" i="3"/>
  <c r="P14" i="3"/>
  <c r="O12" i="3"/>
  <c r="P6" i="3"/>
  <c r="T9" i="3"/>
  <c r="S13" i="3"/>
  <c r="O5" i="3"/>
  <c r="N8" i="3"/>
  <c r="T14" i="3"/>
  <c r="O7" i="3"/>
  <c r="P8" i="3"/>
  <c r="O13" i="3"/>
  <c r="T13" i="3"/>
  <c r="N13" i="3"/>
  <c r="S10" i="3"/>
  <c r="Q12" i="3"/>
  <c r="R14" i="3"/>
  <c r="R7" i="3"/>
  <c r="T8" i="3"/>
  <c r="N7" i="3"/>
  <c r="P12" i="3"/>
  <c r="P5" i="3"/>
  <c r="R11" i="3"/>
  <c r="S12" i="3"/>
  <c r="O10" i="3"/>
  <c r="R9" i="3"/>
  <c r="N14" i="3"/>
  <c r="Q13" i="3"/>
  <c r="Q6" i="3"/>
  <c r="S7" i="3"/>
  <c r="T6" i="3"/>
  <c r="T12" i="3"/>
  <c r="O14" i="3"/>
  <c r="O6" i="3"/>
  <c r="R6" i="3"/>
  <c r="R12" i="3"/>
  <c r="T20" i="3"/>
  <c r="N19" i="3"/>
  <c r="N23" i="3"/>
  <c r="P20" i="3"/>
  <c r="P24" i="3"/>
  <c r="O18" i="3"/>
  <c r="S21" i="3"/>
  <c r="R19" i="3"/>
  <c r="S20" i="3"/>
  <c r="T24" i="3"/>
  <c r="T23" i="3"/>
  <c r="N18" i="3"/>
  <c r="O19" i="3"/>
  <c r="S96" i="6"/>
  <c r="R96" i="6"/>
  <c r="U96" i="6"/>
  <c r="T96" i="6"/>
  <c r="N96" i="6"/>
  <c r="O96" i="6"/>
  <c r="P96" i="6"/>
  <c r="Q96" i="6"/>
  <c r="R97" i="6"/>
  <c r="S97" i="6"/>
  <c r="P97" i="6"/>
  <c r="O97" i="6"/>
  <c r="Q97" i="6"/>
  <c r="N97" i="6"/>
  <c r="U97" i="6"/>
  <c r="T97" i="6"/>
  <c r="T98" i="6"/>
  <c r="S98" i="6"/>
  <c r="U98" i="6"/>
  <c r="M100" i="6"/>
  <c r="U99" i="6"/>
  <c r="T99" i="6"/>
  <c r="S99" i="6"/>
  <c r="S5" i="6"/>
  <c r="S67" i="6"/>
  <c r="U67" i="6"/>
  <c r="T67" i="6"/>
  <c r="T5" i="6"/>
  <c r="T38" i="6"/>
  <c r="S38" i="6"/>
  <c r="U5" i="6"/>
  <c r="U38" i="6"/>
  <c r="S87" i="6"/>
  <c r="U87" i="6"/>
  <c r="T87" i="6"/>
  <c r="T56" i="8"/>
  <c r="U56" i="8"/>
  <c r="S56" i="8"/>
  <c r="T24" i="8"/>
  <c r="S24" i="8"/>
  <c r="U24" i="8"/>
  <c r="T39" i="8"/>
  <c r="S39" i="8"/>
  <c r="U39" i="8"/>
  <c r="M25" i="8"/>
  <c r="M57" i="8"/>
  <c r="M40" i="8"/>
  <c r="G266" i="13"/>
  <c r="A266" i="13"/>
  <c r="G265" i="13"/>
  <c r="A265" i="13"/>
  <c r="G264" i="13"/>
  <c r="G263" i="13"/>
  <c r="G262" i="13"/>
  <c r="G261" i="13"/>
  <c r="G260" i="13"/>
  <c r="G259" i="13"/>
  <c r="G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H230" i="13"/>
  <c r="H231" i="13" s="1"/>
  <c r="A231" i="13" s="1"/>
  <c r="G230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H166" i="13"/>
  <c r="A166" i="13" s="1"/>
  <c r="G166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H130" i="13"/>
  <c r="H131" i="13" s="1"/>
  <c r="G130" i="13"/>
  <c r="H129" i="13"/>
  <c r="A129" i="13" s="1"/>
  <c r="G129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H76" i="13"/>
  <c r="H77" i="13" s="1"/>
  <c r="A77" i="13" s="1"/>
  <c r="G76" i="13"/>
  <c r="G75" i="13"/>
  <c r="A75" i="13"/>
  <c r="G65" i="13"/>
  <c r="A65" i="13"/>
  <c r="K64" i="13" s="1"/>
  <c r="G64" i="13"/>
  <c r="A64" i="13"/>
  <c r="Q63" i="13" s="1"/>
  <c r="G63" i="13"/>
  <c r="A63" i="13"/>
  <c r="P62" i="13" s="1"/>
  <c r="G62" i="13"/>
  <c r="A62" i="13"/>
  <c r="R61" i="13" s="1"/>
  <c r="G61" i="13"/>
  <c r="A61" i="13"/>
  <c r="N60" i="13" s="1"/>
  <c r="G60" i="13"/>
  <c r="A60" i="13"/>
  <c r="G59" i="13"/>
  <c r="A59" i="13"/>
  <c r="G58" i="13"/>
  <c r="A58" i="13"/>
  <c r="G57" i="13"/>
  <c r="A57" i="13"/>
  <c r="G56" i="13"/>
  <c r="A56" i="13"/>
  <c r="G55" i="13"/>
  <c r="A55" i="13"/>
  <c r="G54" i="13"/>
  <c r="A54" i="13"/>
  <c r="G53" i="13"/>
  <c r="A53" i="13"/>
  <c r="G52" i="13"/>
  <c r="A52" i="13"/>
  <c r="G51" i="13"/>
  <c r="A51" i="13"/>
  <c r="G50" i="13"/>
  <c r="A50" i="13"/>
  <c r="G49" i="13"/>
  <c r="A49" i="13"/>
  <c r="G48" i="13"/>
  <c r="A48" i="13"/>
  <c r="G47" i="13"/>
  <c r="A47" i="13"/>
  <c r="G46" i="13"/>
  <c r="A46" i="13"/>
  <c r="G45" i="13"/>
  <c r="A45" i="13"/>
  <c r="G44" i="13"/>
  <c r="A44" i="13"/>
  <c r="G43" i="13"/>
  <c r="A43" i="13"/>
  <c r="G42" i="13"/>
  <c r="A42" i="13"/>
  <c r="G41" i="13"/>
  <c r="A41" i="13"/>
  <c r="G40" i="13"/>
  <c r="A40" i="13"/>
  <c r="G39" i="13"/>
  <c r="A39" i="13"/>
  <c r="G38" i="13"/>
  <c r="A38" i="13"/>
  <c r="G37" i="13"/>
  <c r="A37" i="13"/>
  <c r="G36" i="13"/>
  <c r="A36" i="13"/>
  <c r="G35" i="13"/>
  <c r="A35" i="13"/>
  <c r="G34" i="13"/>
  <c r="A34" i="13"/>
  <c r="G33" i="13"/>
  <c r="A33" i="13"/>
  <c r="G32" i="13"/>
  <c r="A32" i="13"/>
  <c r="G31" i="13"/>
  <c r="A31" i="13"/>
  <c r="G30" i="13"/>
  <c r="A30" i="13"/>
  <c r="G29" i="13"/>
  <c r="A29" i="13"/>
  <c r="G28" i="13"/>
  <c r="A28" i="13"/>
  <c r="G27" i="13"/>
  <c r="A27" i="13"/>
  <c r="G26" i="13"/>
  <c r="A26" i="13"/>
  <c r="G25" i="13"/>
  <c r="A25" i="13"/>
  <c r="G24" i="13"/>
  <c r="A24" i="13"/>
  <c r="G23" i="13"/>
  <c r="A23" i="13"/>
  <c r="G22" i="13"/>
  <c r="A22" i="13"/>
  <c r="G21" i="13"/>
  <c r="A21" i="13"/>
  <c r="G20" i="13"/>
  <c r="A20" i="13"/>
  <c r="G19" i="13"/>
  <c r="A19" i="13"/>
  <c r="G18" i="13"/>
  <c r="A18" i="13"/>
  <c r="G17" i="13"/>
  <c r="A17" i="13"/>
  <c r="G16" i="13"/>
  <c r="A16" i="13"/>
  <c r="G15" i="13"/>
  <c r="A15" i="13"/>
  <c r="G14" i="13"/>
  <c r="A14" i="13"/>
  <c r="G13" i="13"/>
  <c r="A13" i="13"/>
  <c r="G12" i="13"/>
  <c r="A12" i="13"/>
  <c r="G11" i="13"/>
  <c r="A11" i="13"/>
  <c r="G10" i="13"/>
  <c r="A10" i="13"/>
  <c r="R122" i="13"/>
  <c r="Q122" i="13"/>
  <c r="P122" i="13"/>
  <c r="N122" i="13"/>
  <c r="M122" i="13"/>
  <c r="L122" i="13"/>
  <c r="K122" i="13"/>
  <c r="R121" i="13"/>
  <c r="Q121" i="13"/>
  <c r="P121" i="13"/>
  <c r="N121" i="13"/>
  <c r="M121" i="13"/>
  <c r="L121" i="13"/>
  <c r="K121" i="13"/>
  <c r="R68" i="13"/>
  <c r="Q68" i="13"/>
  <c r="P68" i="13"/>
  <c r="N68" i="13"/>
  <c r="M68" i="13"/>
  <c r="L68" i="13"/>
  <c r="K68" i="13"/>
  <c r="R67" i="13"/>
  <c r="Q67" i="13"/>
  <c r="P67" i="13"/>
  <c r="N67" i="13"/>
  <c r="M67" i="13"/>
  <c r="L67" i="13"/>
  <c r="K67" i="13"/>
  <c r="R66" i="13"/>
  <c r="Q66" i="13"/>
  <c r="P66" i="13"/>
  <c r="N66" i="13"/>
  <c r="M66" i="13"/>
  <c r="L66" i="13"/>
  <c r="K66" i="13"/>
  <c r="R65" i="13"/>
  <c r="Q65" i="13"/>
  <c r="P65" i="13"/>
  <c r="N65" i="13"/>
  <c r="M65" i="13"/>
  <c r="L65" i="13"/>
  <c r="K65" i="13"/>
  <c r="L64" i="13"/>
  <c r="R63" i="13"/>
  <c r="P63" i="13"/>
  <c r="N63" i="13"/>
  <c r="M63" i="13"/>
  <c r="L63" i="13"/>
  <c r="K63" i="13"/>
  <c r="Q61" i="13"/>
  <c r="P61" i="13"/>
  <c r="N61" i="13"/>
  <c r="M61" i="13"/>
  <c r="L61" i="13"/>
  <c r="K61" i="13"/>
  <c r="R60" i="13"/>
  <c r="Q60" i="13"/>
  <c r="P60" i="13"/>
  <c r="L60" i="13"/>
  <c r="K60" i="13"/>
  <c r="R3" i="13"/>
  <c r="Q3" i="13"/>
  <c r="P3" i="13"/>
  <c r="N3" i="13"/>
  <c r="M3" i="13"/>
  <c r="L3" i="13"/>
  <c r="K3" i="13"/>
  <c r="G6" i="1"/>
  <c r="G5" i="1"/>
  <c r="G4" i="1"/>
  <c r="G3" i="1"/>
  <c r="T38" i="4" l="1"/>
  <c r="S38" i="4"/>
  <c r="R38" i="4"/>
  <c r="Q38" i="4"/>
  <c r="N38" i="4"/>
  <c r="P38" i="4"/>
  <c r="O38" i="4"/>
  <c r="M39" i="4"/>
  <c r="O120" i="14"/>
  <c r="N120" i="14"/>
  <c r="S120" i="14"/>
  <c r="P120" i="14"/>
  <c r="R120" i="14"/>
  <c r="T120" i="14"/>
  <c r="Q120" i="14"/>
  <c r="U120" i="14"/>
  <c r="O64" i="8"/>
  <c r="M65" i="8"/>
  <c r="N64" i="8"/>
  <c r="U64" i="8"/>
  <c r="T64" i="8"/>
  <c r="Q64" i="8"/>
  <c r="S64" i="8"/>
  <c r="R64" i="8"/>
  <c r="P64" i="8"/>
  <c r="Q46" i="8"/>
  <c r="P46" i="8"/>
  <c r="O46" i="8"/>
  <c r="M47" i="8"/>
  <c r="N46" i="8"/>
  <c r="U46" i="8"/>
  <c r="T46" i="8"/>
  <c r="R46" i="8"/>
  <c r="S46" i="8"/>
  <c r="Q14" i="8"/>
  <c r="P14" i="8"/>
  <c r="O14" i="8"/>
  <c r="M15" i="8"/>
  <c r="N14" i="8"/>
  <c r="U14" i="8"/>
  <c r="T14" i="8"/>
  <c r="R14" i="8"/>
  <c r="S14" i="8"/>
  <c r="M48" i="14"/>
  <c r="U47" i="14"/>
  <c r="P47" i="14"/>
  <c r="O47" i="14"/>
  <c r="S47" i="14"/>
  <c r="R47" i="14"/>
  <c r="N47" i="14"/>
  <c r="T47" i="14"/>
  <c r="Q47" i="14"/>
  <c r="O10" i="14"/>
  <c r="Q10" i="14"/>
  <c r="M11" i="14"/>
  <c r="P10" i="14"/>
  <c r="T10" i="14"/>
  <c r="S10" i="14"/>
  <c r="N10" i="14"/>
  <c r="R10" i="14"/>
  <c r="U10" i="14"/>
  <c r="O76" i="14"/>
  <c r="T76" i="14"/>
  <c r="M77" i="14"/>
  <c r="U76" i="14"/>
  <c r="R76" i="14"/>
  <c r="S76" i="14"/>
  <c r="N76" i="14"/>
  <c r="Q76" i="14"/>
  <c r="P76" i="14"/>
  <c r="M102" i="14"/>
  <c r="Q101" i="14"/>
  <c r="N101" i="14"/>
  <c r="R101" i="14"/>
  <c r="T101" i="14"/>
  <c r="O101" i="14"/>
  <c r="U101" i="14"/>
  <c r="S101" i="14"/>
  <c r="P101" i="14"/>
  <c r="T62" i="5"/>
  <c r="S62" i="5"/>
  <c r="R62" i="5"/>
  <c r="Q62" i="5"/>
  <c r="P62" i="5"/>
  <c r="O62" i="5"/>
  <c r="N62" i="5"/>
  <c r="M47" i="5"/>
  <c r="M48" i="5" s="1"/>
  <c r="R29" i="5"/>
  <c r="Q29" i="5"/>
  <c r="P29" i="5"/>
  <c r="O29" i="5"/>
  <c r="N29" i="5"/>
  <c r="M30" i="5"/>
  <c r="S29" i="5"/>
  <c r="T29" i="5"/>
  <c r="Q10" i="5"/>
  <c r="P10" i="5"/>
  <c r="O10" i="5"/>
  <c r="N10" i="5"/>
  <c r="R10" i="5"/>
  <c r="T10" i="5"/>
  <c r="S10" i="5"/>
  <c r="M51" i="3"/>
  <c r="T29" i="3"/>
  <c r="S29" i="3"/>
  <c r="R29" i="3"/>
  <c r="Q29" i="3"/>
  <c r="P29" i="3"/>
  <c r="N29" i="3"/>
  <c r="O29" i="3"/>
  <c r="M30" i="3"/>
  <c r="M101" i="6"/>
  <c r="U100" i="6"/>
  <c r="Q100" i="6"/>
  <c r="T100" i="6"/>
  <c r="S100" i="6"/>
  <c r="C7" i="12"/>
  <c r="G11" i="10"/>
  <c r="F8" i="10"/>
  <c r="G37" i="8"/>
  <c r="R36" i="8" s="1"/>
  <c r="D36" i="8"/>
  <c r="O37" i="8" s="1"/>
  <c r="D6" i="8"/>
  <c r="O5" i="8" s="1"/>
  <c r="C6" i="8"/>
  <c r="N5" i="8" s="1"/>
  <c r="G8" i="10"/>
  <c r="E36" i="8"/>
  <c r="P37" i="8" s="1"/>
  <c r="D7" i="12"/>
  <c r="F11" i="10"/>
  <c r="E8" i="10"/>
  <c r="F37" i="8"/>
  <c r="Q36" i="8" s="1"/>
  <c r="C36" i="8"/>
  <c r="N37" i="8" s="1"/>
  <c r="G25" i="8"/>
  <c r="E7" i="12"/>
  <c r="E11" i="10"/>
  <c r="D8" i="10"/>
  <c r="G21" i="9"/>
  <c r="G9" i="9"/>
  <c r="E37" i="8"/>
  <c r="P36" i="8" s="1"/>
  <c r="F25" i="8"/>
  <c r="F7" i="12"/>
  <c r="G12" i="10"/>
  <c r="D11" i="10"/>
  <c r="C8" i="10"/>
  <c r="G24" i="9"/>
  <c r="F21" i="9"/>
  <c r="F9" i="9"/>
  <c r="D37" i="8"/>
  <c r="O36" i="8" s="1"/>
  <c r="E25" i="8"/>
  <c r="C12" i="10"/>
  <c r="C24" i="9"/>
  <c r="F17" i="12"/>
  <c r="F12" i="10"/>
  <c r="C11" i="10"/>
  <c r="F24" i="9"/>
  <c r="E21" i="9"/>
  <c r="E9" i="9"/>
  <c r="C37" i="8"/>
  <c r="N36" i="8" s="1"/>
  <c r="D25" i="8"/>
  <c r="C17" i="12"/>
  <c r="E6" i="8"/>
  <c r="P5" i="8" s="1"/>
  <c r="E17" i="12"/>
  <c r="E12" i="10"/>
  <c r="E24" i="9"/>
  <c r="D21" i="9"/>
  <c r="D9" i="9"/>
  <c r="G36" i="8"/>
  <c r="R37" i="8" s="1"/>
  <c r="C25" i="8"/>
  <c r="G6" i="8"/>
  <c r="R5" i="8" s="1"/>
  <c r="D17" i="12"/>
  <c r="D12" i="10"/>
  <c r="D24" i="9"/>
  <c r="C21" i="9"/>
  <c r="C9" i="9"/>
  <c r="E7" i="9"/>
  <c r="F36" i="8"/>
  <c r="Q37" i="8" s="1"/>
  <c r="F6" i="8"/>
  <c r="Q5" i="8" s="1"/>
  <c r="G87" i="6"/>
  <c r="R99" i="6" s="1"/>
  <c r="D84" i="6"/>
  <c r="D70" i="6"/>
  <c r="C16" i="6"/>
  <c r="N5" i="6" s="1"/>
  <c r="F87" i="6"/>
  <c r="Q99" i="6" s="1"/>
  <c r="C84" i="6"/>
  <c r="G74" i="6"/>
  <c r="C70" i="6"/>
  <c r="D72" i="6"/>
  <c r="E87" i="6"/>
  <c r="P99" i="6" s="1"/>
  <c r="F74" i="6"/>
  <c r="D87" i="6"/>
  <c r="O99" i="6" s="1"/>
  <c r="E74" i="6"/>
  <c r="G72" i="6"/>
  <c r="F70" i="6"/>
  <c r="C87" i="6"/>
  <c r="N99" i="6" s="1"/>
  <c r="D74" i="6"/>
  <c r="F72" i="6"/>
  <c r="G16" i="6"/>
  <c r="R5" i="6" s="1"/>
  <c r="G84" i="6"/>
  <c r="C74" i="6"/>
  <c r="E72" i="6"/>
  <c r="G70" i="6"/>
  <c r="F16" i="6"/>
  <c r="Q5" i="6" s="1"/>
  <c r="F84" i="6"/>
  <c r="E84" i="6"/>
  <c r="C72" i="6"/>
  <c r="E70" i="6"/>
  <c r="D16" i="6"/>
  <c r="O5" i="6" s="1"/>
  <c r="E16" i="6"/>
  <c r="P5" i="6" s="1"/>
  <c r="H167" i="13"/>
  <c r="H168" i="13" s="1"/>
  <c r="A168" i="13" s="1"/>
  <c r="M60" i="13"/>
  <c r="U60" i="13" s="1"/>
  <c r="L62" i="13"/>
  <c r="K62" i="13"/>
  <c r="M64" i="13"/>
  <c r="U64" i="13" s="1"/>
  <c r="N64" i="13"/>
  <c r="M62" i="13"/>
  <c r="P64" i="13"/>
  <c r="Q62" i="13"/>
  <c r="R64" i="13"/>
  <c r="A76" i="13"/>
  <c r="A230" i="13"/>
  <c r="R62" i="13"/>
  <c r="A130" i="13"/>
  <c r="N62" i="13"/>
  <c r="Q64" i="13"/>
  <c r="A167" i="13"/>
  <c r="S40" i="8"/>
  <c r="U40" i="8"/>
  <c r="T40" i="8"/>
  <c r="S57" i="8"/>
  <c r="U57" i="8"/>
  <c r="T57" i="8"/>
  <c r="U25" i="8"/>
  <c r="T25" i="8"/>
  <c r="S25" i="8"/>
  <c r="M26" i="8"/>
  <c r="M27" i="8" s="1"/>
  <c r="M58" i="8"/>
  <c r="M41" i="8"/>
  <c r="H132" i="13"/>
  <c r="A131" i="13"/>
  <c r="H78" i="13"/>
  <c r="H232" i="13"/>
  <c r="G8" i="1"/>
  <c r="U3" i="13"/>
  <c r="T3" i="13"/>
  <c r="T65" i="13"/>
  <c r="T121" i="13"/>
  <c r="T67" i="13"/>
  <c r="T60" i="13"/>
  <c r="T61" i="13"/>
  <c r="T63" i="13"/>
  <c r="T66" i="13"/>
  <c r="T68" i="13"/>
  <c r="T122" i="13"/>
  <c r="U61" i="13"/>
  <c r="U63" i="13"/>
  <c r="U65" i="13"/>
  <c r="U66" i="13"/>
  <c r="U67" i="13"/>
  <c r="U68" i="13"/>
  <c r="U121" i="13"/>
  <c r="U122" i="13"/>
  <c r="T39" i="4" l="1"/>
  <c r="S39" i="4"/>
  <c r="R39" i="4"/>
  <c r="Q39" i="4"/>
  <c r="P39" i="4"/>
  <c r="N39" i="4"/>
  <c r="O39" i="4"/>
  <c r="M49" i="5"/>
  <c r="M66" i="8"/>
  <c r="N65" i="8"/>
  <c r="U65" i="8"/>
  <c r="T65" i="8"/>
  <c r="S65" i="8"/>
  <c r="R65" i="8"/>
  <c r="P65" i="8"/>
  <c r="Q65" i="8"/>
  <c r="O65" i="8"/>
  <c r="P47" i="8"/>
  <c r="O47" i="8"/>
  <c r="R47" i="8"/>
  <c r="M48" i="8"/>
  <c r="N47" i="8"/>
  <c r="U47" i="8"/>
  <c r="T47" i="8"/>
  <c r="S47" i="8"/>
  <c r="Q47" i="8"/>
  <c r="M28" i="8"/>
  <c r="P27" i="8"/>
  <c r="O27" i="8"/>
  <c r="Q27" i="8"/>
  <c r="U27" i="8"/>
  <c r="N27" i="8"/>
  <c r="T27" i="8"/>
  <c r="R27" i="8"/>
  <c r="S27" i="8"/>
  <c r="P15" i="8"/>
  <c r="R15" i="8"/>
  <c r="O15" i="8"/>
  <c r="M16" i="8"/>
  <c r="N15" i="8"/>
  <c r="U15" i="8"/>
  <c r="T15" i="8"/>
  <c r="S15" i="8"/>
  <c r="Q15" i="8"/>
  <c r="P77" i="14"/>
  <c r="M78" i="14"/>
  <c r="U77" i="14"/>
  <c r="N77" i="14"/>
  <c r="S77" i="14"/>
  <c r="T77" i="14"/>
  <c r="O77" i="14"/>
  <c r="R77" i="14"/>
  <c r="Q77" i="14"/>
  <c r="M103" i="14"/>
  <c r="R102" i="14"/>
  <c r="O102" i="14"/>
  <c r="S102" i="14"/>
  <c r="U102" i="14"/>
  <c r="P102" i="14"/>
  <c r="N102" i="14"/>
  <c r="Q102" i="14"/>
  <c r="T102" i="14"/>
  <c r="P11" i="14"/>
  <c r="R11" i="14"/>
  <c r="M12" i="14"/>
  <c r="Q11" i="14"/>
  <c r="S11" i="14"/>
  <c r="N11" i="14"/>
  <c r="U11" i="14"/>
  <c r="O11" i="14"/>
  <c r="T11" i="14"/>
  <c r="M49" i="14"/>
  <c r="Q48" i="14"/>
  <c r="N48" i="14"/>
  <c r="R48" i="14"/>
  <c r="P48" i="14"/>
  <c r="T48" i="14"/>
  <c r="S48" i="14"/>
  <c r="O48" i="14"/>
  <c r="U48" i="14"/>
  <c r="T63" i="5"/>
  <c r="S63" i="5"/>
  <c r="R63" i="5"/>
  <c r="Q63" i="5"/>
  <c r="N63" i="5"/>
  <c r="P63" i="5"/>
  <c r="O63" i="5"/>
  <c r="R30" i="5"/>
  <c r="Q30" i="5"/>
  <c r="P30" i="5"/>
  <c r="O30" i="5"/>
  <c r="N30" i="5"/>
  <c r="S30" i="5"/>
  <c r="T30" i="5"/>
  <c r="Q11" i="5"/>
  <c r="P11" i="5"/>
  <c r="O11" i="5"/>
  <c r="N11" i="5"/>
  <c r="R11" i="5"/>
  <c r="S11" i="5"/>
  <c r="T11" i="5"/>
  <c r="M52" i="3"/>
  <c r="T30" i="3"/>
  <c r="S30" i="3"/>
  <c r="R30" i="3"/>
  <c r="Q30" i="3"/>
  <c r="P30" i="3"/>
  <c r="N30" i="3"/>
  <c r="O30" i="3"/>
  <c r="M102" i="6"/>
  <c r="N101" i="6"/>
  <c r="P101" i="6"/>
  <c r="U101" i="6"/>
  <c r="T101" i="6"/>
  <c r="S101" i="6"/>
  <c r="R101" i="6"/>
  <c r="Q101" i="6"/>
  <c r="O101" i="6"/>
  <c r="T62" i="13"/>
  <c r="G7" i="9"/>
  <c r="D8" i="9"/>
  <c r="E8" i="9"/>
  <c r="C7" i="9"/>
  <c r="F8" i="9"/>
  <c r="D7" i="9"/>
  <c r="F7" i="9"/>
  <c r="G8" i="9"/>
  <c r="C8" i="9"/>
  <c r="T64" i="13"/>
  <c r="V64" i="13" s="1"/>
  <c r="U62" i="13"/>
  <c r="H169" i="13"/>
  <c r="O26" i="8"/>
  <c r="N26" i="8"/>
  <c r="P26" i="8"/>
  <c r="S26" i="8"/>
  <c r="R26" i="8"/>
  <c r="U26" i="8"/>
  <c r="T26" i="8"/>
  <c r="Q26" i="8"/>
  <c r="T58" i="8"/>
  <c r="U58" i="8"/>
  <c r="S58" i="8"/>
  <c r="U41" i="8"/>
  <c r="S41" i="8"/>
  <c r="T41" i="8"/>
  <c r="M59" i="8"/>
  <c r="V65" i="13"/>
  <c r="V121" i="13"/>
  <c r="V63" i="13"/>
  <c r="V68" i="13"/>
  <c r="V3" i="13"/>
  <c r="H233" i="13"/>
  <c r="A232" i="13"/>
  <c r="H79" i="13"/>
  <c r="A78" i="13"/>
  <c r="A132" i="13"/>
  <c r="H133" i="13"/>
  <c r="A169" i="13"/>
  <c r="H170" i="13"/>
  <c r="V60" i="13"/>
  <c r="V67" i="13"/>
  <c r="V61" i="13"/>
  <c r="V122" i="13"/>
  <c r="V66" i="13"/>
  <c r="I6" i="1"/>
  <c r="I5" i="1"/>
  <c r="I4" i="1"/>
  <c r="I3" i="1"/>
  <c r="K17" i="12"/>
  <c r="K18" i="12" s="1"/>
  <c r="K19" i="12" s="1"/>
  <c r="K20" i="12" s="1"/>
  <c r="K6" i="12"/>
  <c r="K7" i="12" s="1"/>
  <c r="K8" i="12" s="1"/>
  <c r="K9" i="12" s="1"/>
  <c r="K10" i="12" s="1"/>
  <c r="M18" i="10"/>
  <c r="M19" i="10" s="1"/>
  <c r="M20" i="10" s="1"/>
  <c r="M6" i="10"/>
  <c r="M7" i="10" s="1"/>
  <c r="M8" i="10" s="1"/>
  <c r="F6" i="1"/>
  <c r="F5" i="1"/>
  <c r="F4" i="1"/>
  <c r="F3" i="1"/>
  <c r="M41" i="9"/>
  <c r="M42" i="9" s="1"/>
  <c r="M30" i="9"/>
  <c r="M31" i="9" s="1"/>
  <c r="M32" i="9" s="1"/>
  <c r="M19" i="9"/>
  <c r="M20" i="9" s="1"/>
  <c r="M21" i="9" s="1"/>
  <c r="M22" i="9" s="1"/>
  <c r="M23" i="9" s="1"/>
  <c r="M24" i="9" s="1"/>
  <c r="M25" i="9" s="1"/>
  <c r="M26" i="9" s="1"/>
  <c r="M6" i="9"/>
  <c r="M7" i="9" s="1"/>
  <c r="M8" i="9" s="1"/>
  <c r="M9" i="9" s="1"/>
  <c r="M10" i="9" s="1"/>
  <c r="M11" i="9" s="1"/>
  <c r="M6" i="6"/>
  <c r="M88" i="6"/>
  <c r="M68" i="6"/>
  <c r="M39" i="6"/>
  <c r="U66" i="8" l="1"/>
  <c r="T66" i="8"/>
  <c r="S66" i="8"/>
  <c r="R66" i="8"/>
  <c r="Q66" i="8"/>
  <c r="P66" i="8"/>
  <c r="O66" i="8"/>
  <c r="N66" i="8"/>
  <c r="O48" i="8"/>
  <c r="M49" i="8"/>
  <c r="N48" i="8"/>
  <c r="U48" i="8"/>
  <c r="Q48" i="8"/>
  <c r="T48" i="8"/>
  <c r="S48" i="8"/>
  <c r="R48" i="8"/>
  <c r="P48" i="8"/>
  <c r="M29" i="8"/>
  <c r="P28" i="8"/>
  <c r="O28" i="8"/>
  <c r="Q28" i="8"/>
  <c r="N28" i="8"/>
  <c r="R28" i="8"/>
  <c r="T28" i="8"/>
  <c r="S28" i="8"/>
  <c r="U28" i="8"/>
  <c r="O16" i="8"/>
  <c r="M17" i="8"/>
  <c r="N16" i="8"/>
  <c r="U16" i="8"/>
  <c r="T16" i="8"/>
  <c r="Q16" i="8"/>
  <c r="S16" i="8"/>
  <c r="R16" i="8"/>
  <c r="P16" i="8"/>
  <c r="M104" i="14"/>
  <c r="S103" i="14"/>
  <c r="P103" i="14"/>
  <c r="R103" i="14"/>
  <c r="U103" i="14"/>
  <c r="T103" i="14"/>
  <c r="O103" i="14"/>
  <c r="N103" i="14"/>
  <c r="Q103" i="14"/>
  <c r="Q12" i="14"/>
  <c r="S12" i="14"/>
  <c r="M13" i="14"/>
  <c r="R12" i="14"/>
  <c r="T12" i="14"/>
  <c r="O12" i="14"/>
  <c r="U12" i="14"/>
  <c r="N12" i="14"/>
  <c r="P12" i="14"/>
  <c r="M50" i="14"/>
  <c r="R49" i="14"/>
  <c r="O49" i="14"/>
  <c r="P49" i="14"/>
  <c r="Q49" i="14"/>
  <c r="U49" i="14"/>
  <c r="T49" i="14"/>
  <c r="N49" i="14"/>
  <c r="S49" i="14"/>
  <c r="M79" i="14"/>
  <c r="Q78" i="14"/>
  <c r="N78" i="14"/>
  <c r="R78" i="14"/>
  <c r="S78" i="14"/>
  <c r="O78" i="14"/>
  <c r="T78" i="14"/>
  <c r="U78" i="14"/>
  <c r="P78" i="14"/>
  <c r="T64" i="5"/>
  <c r="S64" i="5"/>
  <c r="R64" i="5"/>
  <c r="Q64" i="5"/>
  <c r="P64" i="5"/>
  <c r="N64" i="5"/>
  <c r="O64" i="5"/>
  <c r="M65" i="5"/>
  <c r="Q12" i="5"/>
  <c r="T12" i="5"/>
  <c r="P12" i="5"/>
  <c r="O12" i="5"/>
  <c r="N12" i="5"/>
  <c r="M13" i="5"/>
  <c r="M14" i="5" s="1"/>
  <c r="M15" i="5" s="1"/>
  <c r="M18" i="5" s="1"/>
  <c r="M19" i="5" s="1"/>
  <c r="R12" i="5"/>
  <c r="S12" i="5"/>
  <c r="R31" i="5"/>
  <c r="Q31" i="5"/>
  <c r="P31" i="5"/>
  <c r="O31" i="5"/>
  <c r="N31" i="5"/>
  <c r="S31" i="5"/>
  <c r="T31" i="5"/>
  <c r="M53" i="3"/>
  <c r="U102" i="6"/>
  <c r="T102" i="6"/>
  <c r="S102" i="6"/>
  <c r="R102" i="6"/>
  <c r="Q102" i="6"/>
  <c r="P102" i="6"/>
  <c r="M103" i="6"/>
  <c r="N102" i="6"/>
  <c r="O102" i="6"/>
  <c r="M40" i="6"/>
  <c r="M41" i="6" s="1"/>
  <c r="U39" i="6"/>
  <c r="S39" i="6"/>
  <c r="T39" i="6"/>
  <c r="M69" i="6"/>
  <c r="T68" i="6"/>
  <c r="U68" i="6"/>
  <c r="S68" i="6"/>
  <c r="M89" i="6"/>
  <c r="U88" i="6"/>
  <c r="T88" i="6"/>
  <c r="S88" i="6"/>
  <c r="M7" i="6"/>
  <c r="U6" i="6"/>
  <c r="S6" i="6"/>
  <c r="T6" i="6"/>
  <c r="V62" i="13"/>
  <c r="E10" i="9"/>
  <c r="D10" i="9"/>
  <c r="U59" i="8"/>
  <c r="S59" i="8"/>
  <c r="T59" i="8"/>
  <c r="H134" i="13"/>
  <c r="A133" i="13"/>
  <c r="A79" i="13"/>
  <c r="H80" i="13"/>
  <c r="H171" i="13"/>
  <c r="A170" i="13"/>
  <c r="A233" i="13"/>
  <c r="H234" i="13"/>
  <c r="I8" i="1"/>
  <c r="F8" i="1"/>
  <c r="Q66" i="5" l="1"/>
  <c r="N66" i="5"/>
  <c r="R66" i="5"/>
  <c r="T66" i="5"/>
  <c r="O66" i="5"/>
  <c r="S66" i="5"/>
  <c r="P66" i="5"/>
  <c r="M20" i="5"/>
  <c r="S19" i="5"/>
  <c r="T19" i="5"/>
  <c r="N19" i="5"/>
  <c r="Q19" i="5"/>
  <c r="O19" i="5"/>
  <c r="R19" i="5"/>
  <c r="P19" i="5"/>
  <c r="M50" i="8"/>
  <c r="N49" i="8"/>
  <c r="U49" i="8"/>
  <c r="T49" i="8"/>
  <c r="S49" i="8"/>
  <c r="R49" i="8"/>
  <c r="P49" i="8"/>
  <c r="Q49" i="8"/>
  <c r="O49" i="8"/>
  <c r="U29" i="8"/>
  <c r="T29" i="8"/>
  <c r="S29" i="8"/>
  <c r="M18" i="8"/>
  <c r="N17" i="8"/>
  <c r="U17" i="8"/>
  <c r="T17" i="8"/>
  <c r="S17" i="8"/>
  <c r="R17" i="8"/>
  <c r="P17" i="8"/>
  <c r="Q17" i="8"/>
  <c r="O17" i="8"/>
  <c r="M105" i="14"/>
  <c r="Q104" i="14"/>
  <c r="T104" i="14"/>
  <c r="S104" i="14"/>
  <c r="N104" i="14"/>
  <c r="U104" i="14"/>
  <c r="O104" i="14"/>
  <c r="R104" i="14"/>
  <c r="P104" i="14"/>
  <c r="S50" i="14"/>
  <c r="P50" i="14"/>
  <c r="O50" i="14"/>
  <c r="T50" i="14"/>
  <c r="U50" i="14"/>
  <c r="R50" i="14"/>
  <c r="N50" i="14"/>
  <c r="Q50" i="14"/>
  <c r="M80" i="14"/>
  <c r="M81" i="14" s="1"/>
  <c r="R79" i="14"/>
  <c r="O79" i="14"/>
  <c r="S79" i="14"/>
  <c r="P79" i="14"/>
  <c r="U79" i="14"/>
  <c r="N79" i="14"/>
  <c r="Q79" i="14"/>
  <c r="T79" i="14"/>
  <c r="M14" i="14"/>
  <c r="T13" i="14"/>
  <c r="S13" i="14"/>
  <c r="Q13" i="14"/>
  <c r="U13" i="14"/>
  <c r="P13" i="14"/>
  <c r="O13" i="14"/>
  <c r="N13" i="14"/>
  <c r="R13" i="14"/>
  <c r="T65" i="5"/>
  <c r="S65" i="5"/>
  <c r="R65" i="5"/>
  <c r="Q65" i="5"/>
  <c r="P65" i="5"/>
  <c r="O65" i="5"/>
  <c r="N65" i="5"/>
  <c r="Q13" i="5"/>
  <c r="P13" i="5"/>
  <c r="O13" i="5"/>
  <c r="N13" i="5"/>
  <c r="T13" i="5"/>
  <c r="R13" i="5"/>
  <c r="S13" i="5"/>
  <c r="M54" i="3"/>
  <c r="T103" i="6"/>
  <c r="S103" i="6"/>
  <c r="M104" i="6"/>
  <c r="U103" i="6"/>
  <c r="M42" i="6"/>
  <c r="R41" i="6"/>
  <c r="Q41" i="6"/>
  <c r="N41" i="6"/>
  <c r="P41" i="6"/>
  <c r="T41" i="6"/>
  <c r="O41" i="6"/>
  <c r="U41" i="6"/>
  <c r="S41" i="6"/>
  <c r="M8" i="6"/>
  <c r="U7" i="6"/>
  <c r="T7" i="6"/>
  <c r="S7" i="6"/>
  <c r="M70" i="6"/>
  <c r="U69" i="6"/>
  <c r="T69" i="6"/>
  <c r="S69" i="6"/>
  <c r="M90" i="6"/>
  <c r="U89" i="6"/>
  <c r="S89" i="6"/>
  <c r="T89" i="6"/>
  <c r="T40" i="6"/>
  <c r="S40" i="6"/>
  <c r="U40" i="6"/>
  <c r="G10" i="9"/>
  <c r="F10" i="9"/>
  <c r="C10" i="9"/>
  <c r="A134" i="13"/>
  <c r="H135" i="13"/>
  <c r="A234" i="13"/>
  <c r="H235" i="13"/>
  <c r="A171" i="13"/>
  <c r="H172" i="13"/>
  <c r="A80" i="13"/>
  <c r="H81" i="13"/>
  <c r="J4" i="5"/>
  <c r="AI4" i="5" s="1"/>
  <c r="M57" i="4"/>
  <c r="M58" i="4" s="1"/>
  <c r="M59" i="4" s="1"/>
  <c r="M60" i="4" s="1"/>
  <c r="M61" i="4" s="1"/>
  <c r="M62" i="4" s="1"/>
  <c r="M63" i="4" s="1"/>
  <c r="M64" i="4" s="1"/>
  <c r="M65" i="4" s="1"/>
  <c r="M66" i="4" s="1"/>
  <c r="M44" i="4"/>
  <c r="M25" i="4"/>
  <c r="M6" i="4"/>
  <c r="J4" i="4"/>
  <c r="AN4" i="4" s="1"/>
  <c r="J4" i="3"/>
  <c r="AN4" i="3" s="1"/>
  <c r="M67" i="4" l="1"/>
  <c r="AK54" i="4"/>
  <c r="AK56" i="4"/>
  <c r="AK55" i="4"/>
  <c r="AF38" i="5"/>
  <c r="AF28" i="5"/>
  <c r="AF40" i="5"/>
  <c r="AF55" i="5"/>
  <c r="AF5" i="5"/>
  <c r="AF4" i="5"/>
  <c r="AF54" i="5"/>
  <c r="AF10" i="5"/>
  <c r="AF9" i="5"/>
  <c r="AF39" i="5"/>
  <c r="AF15" i="5"/>
  <c r="AF20" i="5"/>
  <c r="AF36" i="5"/>
  <c r="T67" i="5"/>
  <c r="M68" i="5"/>
  <c r="O67" i="5"/>
  <c r="N67" i="5"/>
  <c r="P67" i="5"/>
  <c r="Q67" i="5"/>
  <c r="R67" i="5"/>
  <c r="S67" i="5"/>
  <c r="O20" i="5"/>
  <c r="P20" i="5"/>
  <c r="Q20" i="5"/>
  <c r="R20" i="5"/>
  <c r="S20" i="5"/>
  <c r="T20" i="5"/>
  <c r="N20" i="5"/>
  <c r="M82" i="14"/>
  <c r="R81" i="14"/>
  <c r="T81" i="14"/>
  <c r="U81" i="14"/>
  <c r="N81" i="14"/>
  <c r="O81" i="14"/>
  <c r="P81" i="14"/>
  <c r="Q81" i="14"/>
  <c r="S81" i="14"/>
  <c r="U50" i="8"/>
  <c r="T50" i="8"/>
  <c r="S50" i="8"/>
  <c r="R50" i="8"/>
  <c r="Q50" i="8"/>
  <c r="P50" i="8"/>
  <c r="O50" i="8"/>
  <c r="N50" i="8"/>
  <c r="U18" i="8"/>
  <c r="T18" i="8"/>
  <c r="S18" i="8"/>
  <c r="T51" i="14"/>
  <c r="Q51" i="14"/>
  <c r="R51" i="14"/>
  <c r="P51" i="14"/>
  <c r="U51" i="14"/>
  <c r="O51" i="14"/>
  <c r="N51" i="14"/>
  <c r="S51" i="14"/>
  <c r="M106" i="14"/>
  <c r="R105" i="14"/>
  <c r="Q105" i="14"/>
  <c r="U105" i="14"/>
  <c r="P105" i="14"/>
  <c r="T105" i="14"/>
  <c r="O105" i="14"/>
  <c r="N105" i="14"/>
  <c r="S105" i="14"/>
  <c r="U14" i="14"/>
  <c r="M15" i="14"/>
  <c r="T14" i="14"/>
  <c r="O14" i="14"/>
  <c r="S14" i="14"/>
  <c r="R14" i="14"/>
  <c r="N14" i="14"/>
  <c r="Q14" i="14"/>
  <c r="P14" i="14"/>
  <c r="S80" i="14"/>
  <c r="P80" i="14"/>
  <c r="R80" i="14"/>
  <c r="U80" i="14"/>
  <c r="O80" i="14"/>
  <c r="T80" i="14"/>
  <c r="Q80" i="14"/>
  <c r="N80" i="14"/>
  <c r="Q14" i="5"/>
  <c r="P14" i="5"/>
  <c r="O14" i="5"/>
  <c r="T14" i="5"/>
  <c r="N14" i="5"/>
  <c r="R14" i="5"/>
  <c r="S14" i="5"/>
  <c r="M26" i="4"/>
  <c r="T25" i="4"/>
  <c r="S25" i="4"/>
  <c r="R25" i="4"/>
  <c r="Q25" i="4"/>
  <c r="P25" i="4"/>
  <c r="O25" i="4"/>
  <c r="N25" i="4"/>
  <c r="AK4" i="4"/>
  <c r="AK18" i="4"/>
  <c r="AK14" i="4"/>
  <c r="AK26" i="4"/>
  <c r="O66" i="4" s="1"/>
  <c r="AK30" i="4"/>
  <c r="AK29" i="4"/>
  <c r="AK5" i="4"/>
  <c r="AK32" i="4"/>
  <c r="AK31" i="4"/>
  <c r="AK10" i="4"/>
  <c r="M45" i="4"/>
  <c r="T44" i="4"/>
  <c r="S44" i="4"/>
  <c r="R44" i="4"/>
  <c r="Q44" i="4"/>
  <c r="O44" i="4"/>
  <c r="P44" i="4"/>
  <c r="N44" i="4"/>
  <c r="M7" i="4"/>
  <c r="T6" i="4"/>
  <c r="S6" i="4"/>
  <c r="R6" i="4"/>
  <c r="Q6" i="4"/>
  <c r="P6" i="4"/>
  <c r="N6" i="4"/>
  <c r="O6" i="4"/>
  <c r="M55" i="3"/>
  <c r="AK4" i="3"/>
  <c r="S54" i="3" s="1"/>
  <c r="AK14" i="3"/>
  <c r="AK26" i="3"/>
  <c r="AK13" i="3"/>
  <c r="AK8" i="3"/>
  <c r="AK27" i="3"/>
  <c r="AK9" i="3"/>
  <c r="AK5" i="3"/>
  <c r="N54" i="3" s="1"/>
  <c r="AK25" i="3"/>
  <c r="AK40" i="3"/>
  <c r="AK38" i="3"/>
  <c r="AK39" i="3"/>
  <c r="S104" i="6"/>
  <c r="R104" i="6"/>
  <c r="U104" i="6"/>
  <c r="Q104" i="6"/>
  <c r="P104" i="6"/>
  <c r="O104" i="6"/>
  <c r="M105" i="6"/>
  <c r="N104" i="6"/>
  <c r="T104" i="6"/>
  <c r="M43" i="6"/>
  <c r="S42" i="6"/>
  <c r="U42" i="6"/>
  <c r="T42" i="6"/>
  <c r="M71" i="6"/>
  <c r="U70" i="6"/>
  <c r="T70" i="6"/>
  <c r="S70" i="6"/>
  <c r="S90" i="6"/>
  <c r="M91" i="6"/>
  <c r="T90" i="6"/>
  <c r="U90" i="6"/>
  <c r="M9" i="6"/>
  <c r="U8" i="6"/>
  <c r="S8" i="6"/>
  <c r="T8" i="6"/>
  <c r="F8" i="8"/>
  <c r="Q18" i="8" s="1"/>
  <c r="H82" i="13"/>
  <c r="A81" i="13"/>
  <c r="A172" i="13"/>
  <c r="H173" i="13"/>
  <c r="H236" i="13"/>
  <c r="A235" i="13"/>
  <c r="A135" i="13"/>
  <c r="H136" i="13"/>
  <c r="P66" i="4" l="1"/>
  <c r="T66" i="4"/>
  <c r="Q66" i="4"/>
  <c r="R66" i="4"/>
  <c r="S66" i="4"/>
  <c r="N66" i="4"/>
  <c r="Q67" i="4"/>
  <c r="M68" i="4"/>
  <c r="T67" i="4"/>
  <c r="S67" i="4"/>
  <c r="R67" i="4"/>
  <c r="O67" i="4"/>
  <c r="N67" i="4"/>
  <c r="P67" i="4"/>
  <c r="Q68" i="5"/>
  <c r="N68" i="5"/>
  <c r="M69" i="5"/>
  <c r="T68" i="5"/>
  <c r="S68" i="5"/>
  <c r="O68" i="5"/>
  <c r="R68" i="5"/>
  <c r="P68" i="5"/>
  <c r="R44" i="5"/>
  <c r="S44" i="5"/>
  <c r="N44" i="5"/>
  <c r="S43" i="5"/>
  <c r="R41" i="5"/>
  <c r="N43" i="5"/>
  <c r="O45" i="5"/>
  <c r="P40" i="5"/>
  <c r="P43" i="5"/>
  <c r="T42" i="5"/>
  <c r="N45" i="5"/>
  <c r="S41" i="5"/>
  <c r="T40" i="5"/>
  <c r="S42" i="5"/>
  <c r="S40" i="5"/>
  <c r="P44" i="5"/>
  <c r="R43" i="5"/>
  <c r="N42" i="5"/>
  <c r="N40" i="5"/>
  <c r="T45" i="5"/>
  <c r="O44" i="5"/>
  <c r="Q42" i="5"/>
  <c r="P42" i="5"/>
  <c r="T41" i="5"/>
  <c r="Q40" i="5"/>
  <c r="AF1" i="5"/>
  <c r="Q44" i="5"/>
  <c r="T44" i="5"/>
  <c r="R42" i="5"/>
  <c r="O40" i="5"/>
  <c r="T43" i="5"/>
  <c r="S45" i="5"/>
  <c r="N41" i="5"/>
  <c r="Q43" i="5"/>
  <c r="O43" i="5"/>
  <c r="R40" i="5"/>
  <c r="R45" i="5"/>
  <c r="O42" i="5"/>
  <c r="P41" i="5"/>
  <c r="O41" i="5"/>
  <c r="Q41" i="5"/>
  <c r="Q45" i="5"/>
  <c r="P45" i="5"/>
  <c r="Q46" i="5"/>
  <c r="P46" i="5"/>
  <c r="O46" i="5"/>
  <c r="N46" i="5"/>
  <c r="T46" i="5"/>
  <c r="R46" i="5"/>
  <c r="S46" i="5"/>
  <c r="R47" i="5"/>
  <c r="S48" i="5"/>
  <c r="Q47" i="5"/>
  <c r="R48" i="5"/>
  <c r="P47" i="5"/>
  <c r="O48" i="5"/>
  <c r="O47" i="5"/>
  <c r="N48" i="5"/>
  <c r="N47" i="5"/>
  <c r="T48" i="5"/>
  <c r="S47" i="5"/>
  <c r="P48" i="5"/>
  <c r="T47" i="5"/>
  <c r="Q48" i="5"/>
  <c r="Q49" i="5"/>
  <c r="O49" i="5"/>
  <c r="R49" i="5"/>
  <c r="T49" i="5"/>
  <c r="N49" i="5"/>
  <c r="S49" i="5"/>
  <c r="P49" i="5"/>
  <c r="M83" i="14"/>
  <c r="Q82" i="14"/>
  <c r="P82" i="14"/>
  <c r="U82" i="14"/>
  <c r="S82" i="14"/>
  <c r="N82" i="14"/>
  <c r="T82" i="14"/>
  <c r="O82" i="14"/>
  <c r="R82" i="14"/>
  <c r="M16" i="14"/>
  <c r="N15" i="14"/>
  <c r="U15" i="14"/>
  <c r="Q15" i="14"/>
  <c r="P15" i="14"/>
  <c r="T15" i="14"/>
  <c r="S15" i="14"/>
  <c r="O15" i="14"/>
  <c r="R15" i="14"/>
  <c r="M107" i="14"/>
  <c r="S106" i="14"/>
  <c r="T106" i="14"/>
  <c r="R106" i="14"/>
  <c r="N106" i="14"/>
  <c r="U106" i="14"/>
  <c r="P106" i="14"/>
  <c r="O106" i="14"/>
  <c r="Q106" i="14"/>
  <c r="M53" i="14"/>
  <c r="R52" i="14"/>
  <c r="U52" i="14"/>
  <c r="O52" i="14"/>
  <c r="S52" i="14"/>
  <c r="Q52" i="14"/>
  <c r="N52" i="14"/>
  <c r="T52" i="14"/>
  <c r="P52" i="14"/>
  <c r="P54" i="3"/>
  <c r="O54" i="3"/>
  <c r="S58" i="4"/>
  <c r="Q57" i="4"/>
  <c r="P56" i="4"/>
  <c r="R58" i="4"/>
  <c r="P57" i="4"/>
  <c r="O56" i="4"/>
  <c r="O58" i="4"/>
  <c r="O57" i="4"/>
  <c r="N56" i="4"/>
  <c r="N58" i="4"/>
  <c r="N57" i="4"/>
  <c r="T56" i="4"/>
  <c r="T57" i="4"/>
  <c r="S56" i="4"/>
  <c r="S57" i="4"/>
  <c r="R56" i="4"/>
  <c r="T58" i="4"/>
  <c r="R57" i="4"/>
  <c r="Q56" i="4"/>
  <c r="P58" i="4"/>
  <c r="Q58" i="4"/>
  <c r="T59" i="4"/>
  <c r="S59" i="4"/>
  <c r="R59" i="4"/>
  <c r="Q59" i="4"/>
  <c r="P59" i="4"/>
  <c r="O59" i="4"/>
  <c r="N59" i="4"/>
  <c r="R60" i="4"/>
  <c r="Q60" i="4"/>
  <c r="P60" i="4"/>
  <c r="N60" i="4"/>
  <c r="O60" i="4"/>
  <c r="T60" i="4"/>
  <c r="S60" i="4"/>
  <c r="T61" i="4"/>
  <c r="R61" i="4"/>
  <c r="Q61" i="4"/>
  <c r="S61" i="4"/>
  <c r="P61" i="4"/>
  <c r="O61" i="4"/>
  <c r="N61" i="4"/>
  <c r="T62" i="4"/>
  <c r="S62" i="4"/>
  <c r="R62" i="4"/>
  <c r="Q62" i="4"/>
  <c r="P62" i="4"/>
  <c r="N62" i="4"/>
  <c r="O62" i="4"/>
  <c r="S63" i="4"/>
  <c r="N63" i="4"/>
  <c r="R63" i="4"/>
  <c r="Q63" i="4"/>
  <c r="P63" i="4"/>
  <c r="O63" i="4"/>
  <c r="T63" i="4"/>
  <c r="S64" i="4"/>
  <c r="R64" i="4"/>
  <c r="N64" i="4"/>
  <c r="Q64" i="4"/>
  <c r="O64" i="4"/>
  <c r="P64" i="4"/>
  <c r="T64" i="4"/>
  <c r="T65" i="4"/>
  <c r="N65" i="4"/>
  <c r="S65" i="4"/>
  <c r="R65" i="4"/>
  <c r="Q65" i="4"/>
  <c r="P65" i="4"/>
  <c r="O65" i="4"/>
  <c r="Q54" i="3"/>
  <c r="R54" i="3"/>
  <c r="T45" i="3"/>
  <c r="S45" i="3"/>
  <c r="T46" i="3"/>
  <c r="R45" i="3"/>
  <c r="S46" i="3"/>
  <c r="Q45" i="3"/>
  <c r="R46" i="3"/>
  <c r="P45" i="3"/>
  <c r="O46" i="3"/>
  <c r="O45" i="3"/>
  <c r="N46" i="3"/>
  <c r="N45" i="3"/>
  <c r="P46" i="3"/>
  <c r="Q46" i="3"/>
  <c r="N47" i="3"/>
  <c r="T47" i="3"/>
  <c r="S47" i="3"/>
  <c r="R47" i="3"/>
  <c r="Q47" i="3"/>
  <c r="P47" i="3"/>
  <c r="O47" i="3"/>
  <c r="T48" i="3"/>
  <c r="S48" i="3"/>
  <c r="R48" i="3"/>
  <c r="Q48" i="3"/>
  <c r="P48" i="3"/>
  <c r="O48" i="3"/>
  <c r="N48" i="3"/>
  <c r="T49" i="3"/>
  <c r="N49" i="3"/>
  <c r="R49" i="3"/>
  <c r="Q49" i="3"/>
  <c r="S49" i="3"/>
  <c r="P49" i="3"/>
  <c r="O49" i="3"/>
  <c r="T50" i="3"/>
  <c r="N50" i="3"/>
  <c r="S50" i="3"/>
  <c r="R50" i="3"/>
  <c r="Q50" i="3"/>
  <c r="P50" i="3"/>
  <c r="O50" i="3"/>
  <c r="N51" i="3"/>
  <c r="R51" i="3"/>
  <c r="Q51" i="3"/>
  <c r="P51" i="3"/>
  <c r="O51" i="3"/>
  <c r="T51" i="3"/>
  <c r="S51" i="3"/>
  <c r="S52" i="3"/>
  <c r="R52" i="3"/>
  <c r="N52" i="3"/>
  <c r="Q52" i="3"/>
  <c r="P52" i="3"/>
  <c r="O52" i="3"/>
  <c r="T52" i="3"/>
  <c r="S53" i="3"/>
  <c r="R53" i="3"/>
  <c r="Q53" i="3"/>
  <c r="P53" i="3"/>
  <c r="T53" i="3"/>
  <c r="O53" i="3"/>
  <c r="N53" i="3"/>
  <c r="T54" i="3"/>
  <c r="Q15" i="5"/>
  <c r="P15" i="5"/>
  <c r="O15" i="5"/>
  <c r="N15" i="5"/>
  <c r="T15" i="5"/>
  <c r="R15" i="5"/>
  <c r="S15" i="5"/>
  <c r="AK1" i="4"/>
  <c r="T26" i="4"/>
  <c r="S26" i="4"/>
  <c r="R26" i="4"/>
  <c r="Q26" i="4"/>
  <c r="P26" i="4"/>
  <c r="M27" i="4"/>
  <c r="N26" i="4"/>
  <c r="O26" i="4"/>
  <c r="M8" i="4"/>
  <c r="N7" i="4"/>
  <c r="T7" i="4"/>
  <c r="S7" i="4"/>
  <c r="R7" i="4"/>
  <c r="Q7" i="4"/>
  <c r="O7" i="4"/>
  <c r="P7" i="4"/>
  <c r="T45" i="4"/>
  <c r="S45" i="4"/>
  <c r="O45" i="4"/>
  <c r="P45" i="4"/>
  <c r="Q45" i="4"/>
  <c r="R45" i="4"/>
  <c r="M46" i="4"/>
  <c r="N45" i="4"/>
  <c r="T55" i="3"/>
  <c r="S55" i="3"/>
  <c r="R55" i="3"/>
  <c r="Q55" i="3"/>
  <c r="P55" i="3"/>
  <c r="N55" i="3"/>
  <c r="O55" i="3"/>
  <c r="M56" i="3"/>
  <c r="R105" i="6"/>
  <c r="Q105" i="6"/>
  <c r="P105" i="6"/>
  <c r="T105" i="6"/>
  <c r="O105" i="6"/>
  <c r="M106" i="6"/>
  <c r="N105" i="6"/>
  <c r="U105" i="6"/>
  <c r="S105" i="6"/>
  <c r="M44" i="6"/>
  <c r="N43" i="6"/>
  <c r="S43" i="6"/>
  <c r="O43" i="6"/>
  <c r="T43" i="6"/>
  <c r="U43" i="6"/>
  <c r="R43" i="6"/>
  <c r="Q43" i="6"/>
  <c r="P43" i="6"/>
  <c r="M10" i="6"/>
  <c r="T9" i="6"/>
  <c r="U9" i="6"/>
  <c r="S9" i="6"/>
  <c r="U91" i="6"/>
  <c r="T91" i="6"/>
  <c r="S91" i="6"/>
  <c r="M92" i="6"/>
  <c r="M72" i="6"/>
  <c r="T71" i="6"/>
  <c r="U71" i="6"/>
  <c r="S71" i="6"/>
  <c r="G8" i="8"/>
  <c r="E8" i="8"/>
  <c r="A82" i="13"/>
  <c r="H83" i="13"/>
  <c r="H137" i="13"/>
  <c r="A136" i="13"/>
  <c r="A236" i="13"/>
  <c r="H237" i="13"/>
  <c r="H174" i="13"/>
  <c r="A173" i="13"/>
  <c r="T68" i="4" l="1"/>
  <c r="O68" i="4"/>
  <c r="N68" i="4"/>
  <c r="S68" i="4"/>
  <c r="R68" i="4"/>
  <c r="P68" i="4"/>
  <c r="Q68" i="4"/>
  <c r="S69" i="5"/>
  <c r="O69" i="5"/>
  <c r="N69" i="5"/>
  <c r="M70" i="5"/>
  <c r="T69" i="5"/>
  <c r="R69" i="5"/>
  <c r="Q69" i="5"/>
  <c r="P69" i="5"/>
  <c r="M84" i="14"/>
  <c r="N83" i="14"/>
  <c r="T83" i="14"/>
  <c r="Q83" i="14"/>
  <c r="O83" i="14"/>
  <c r="S83" i="14"/>
  <c r="P83" i="14"/>
  <c r="U83" i="14"/>
  <c r="R83" i="14"/>
  <c r="P18" i="8"/>
  <c r="R18" i="8"/>
  <c r="M54" i="14"/>
  <c r="M55" i="14" s="1"/>
  <c r="N53" i="14"/>
  <c r="S53" i="14"/>
  <c r="U53" i="14"/>
  <c r="Q53" i="14"/>
  <c r="P53" i="14"/>
  <c r="T53" i="14"/>
  <c r="R53" i="14"/>
  <c r="O53" i="14"/>
  <c r="M108" i="14"/>
  <c r="T107" i="14"/>
  <c r="R107" i="14"/>
  <c r="U107" i="14"/>
  <c r="S107" i="14"/>
  <c r="O107" i="14"/>
  <c r="N107" i="14"/>
  <c r="Q107" i="14"/>
  <c r="P107" i="14"/>
  <c r="O16" i="14"/>
  <c r="M17" i="14"/>
  <c r="N16" i="14"/>
  <c r="R16" i="14"/>
  <c r="Q16" i="14"/>
  <c r="U16" i="14"/>
  <c r="T16" i="14"/>
  <c r="P16" i="14"/>
  <c r="S16" i="14"/>
  <c r="Q16" i="5"/>
  <c r="P16" i="5"/>
  <c r="O16" i="5"/>
  <c r="N16" i="5"/>
  <c r="R16" i="5"/>
  <c r="T16" i="5"/>
  <c r="S16" i="5"/>
  <c r="M9" i="4"/>
  <c r="O8" i="4"/>
  <c r="N8" i="4"/>
  <c r="T8" i="4"/>
  <c r="S8" i="4"/>
  <c r="R8" i="4"/>
  <c r="P8" i="4"/>
  <c r="Q8" i="4"/>
  <c r="T27" i="4"/>
  <c r="M28" i="4"/>
  <c r="N27" i="4"/>
  <c r="O27" i="4"/>
  <c r="Q27" i="4"/>
  <c r="R27" i="4"/>
  <c r="S27" i="4"/>
  <c r="P27" i="4"/>
  <c r="Q46" i="4"/>
  <c r="S46" i="4"/>
  <c r="N46" i="4"/>
  <c r="M47" i="4"/>
  <c r="P46" i="4"/>
  <c r="O46" i="4"/>
  <c r="T46" i="4"/>
  <c r="R46" i="4"/>
  <c r="T56" i="3"/>
  <c r="S56" i="3"/>
  <c r="R56" i="3"/>
  <c r="Q56" i="3"/>
  <c r="P56" i="3"/>
  <c r="O56" i="3"/>
  <c r="N56" i="3"/>
  <c r="J5" i="1" s="1"/>
  <c r="M107" i="6"/>
  <c r="U106" i="6"/>
  <c r="T106" i="6"/>
  <c r="S106" i="6"/>
  <c r="M45" i="6"/>
  <c r="U44" i="6"/>
  <c r="Q44" i="6"/>
  <c r="N44" i="6"/>
  <c r="O44" i="6"/>
  <c r="P44" i="6"/>
  <c r="R44" i="6"/>
  <c r="T44" i="6"/>
  <c r="S44" i="6"/>
  <c r="S52" i="6"/>
  <c r="U52" i="6"/>
  <c r="T52" i="6"/>
  <c r="U92" i="6"/>
  <c r="T92" i="6"/>
  <c r="S92" i="6"/>
  <c r="M93" i="6"/>
  <c r="T72" i="6"/>
  <c r="U72" i="6"/>
  <c r="M73" i="6"/>
  <c r="S72" i="6"/>
  <c r="M11" i="6"/>
  <c r="S10" i="6"/>
  <c r="T10" i="6"/>
  <c r="U10" i="6"/>
  <c r="F7" i="8"/>
  <c r="A174" i="13"/>
  <c r="H175" i="13"/>
  <c r="H238" i="13"/>
  <c r="A237" i="13"/>
  <c r="H84" i="13"/>
  <c r="A83" i="13"/>
  <c r="A137" i="13"/>
  <c r="H138" i="13"/>
  <c r="Q70" i="5" l="1"/>
  <c r="T70" i="5"/>
  <c r="S70" i="5"/>
  <c r="R70" i="5"/>
  <c r="O70" i="5"/>
  <c r="N70" i="5"/>
  <c r="P70" i="5"/>
  <c r="M85" i="14"/>
  <c r="R84" i="14"/>
  <c r="S84" i="14"/>
  <c r="N84" i="14"/>
  <c r="T84" i="14"/>
  <c r="O84" i="14"/>
  <c r="Q84" i="14"/>
  <c r="P84" i="14"/>
  <c r="U84" i="14"/>
  <c r="Q55" i="14"/>
  <c r="N55" i="14"/>
  <c r="O55" i="14"/>
  <c r="S55" i="14"/>
  <c r="U55" i="14"/>
  <c r="R55" i="14"/>
  <c r="T55" i="14"/>
  <c r="P55" i="14"/>
  <c r="Q6" i="8"/>
  <c r="Q7" i="8"/>
  <c r="M18" i="14"/>
  <c r="P17" i="14"/>
  <c r="O17" i="14"/>
  <c r="S17" i="14"/>
  <c r="T17" i="14"/>
  <c r="R17" i="14"/>
  <c r="N17" i="14"/>
  <c r="U17" i="14"/>
  <c r="Q17" i="14"/>
  <c r="M109" i="14"/>
  <c r="U108" i="14"/>
  <c r="S108" i="14"/>
  <c r="N108" i="14"/>
  <c r="T108" i="14"/>
  <c r="P108" i="14"/>
  <c r="O108" i="14"/>
  <c r="R108" i="14"/>
  <c r="Q108" i="14"/>
  <c r="O54" i="14"/>
  <c r="T54" i="14"/>
  <c r="N54" i="14"/>
  <c r="R54" i="14"/>
  <c r="Q54" i="14"/>
  <c r="U54" i="14"/>
  <c r="S54" i="14"/>
  <c r="P54" i="14"/>
  <c r="Q17" i="5"/>
  <c r="P17" i="5"/>
  <c r="O17" i="5"/>
  <c r="N17" i="5"/>
  <c r="T17" i="5"/>
  <c r="R17" i="5"/>
  <c r="S17" i="5"/>
  <c r="M10" i="4"/>
  <c r="P9" i="4"/>
  <c r="O9" i="4"/>
  <c r="N9" i="4"/>
  <c r="T9" i="4"/>
  <c r="S9" i="4"/>
  <c r="Q9" i="4"/>
  <c r="R9" i="4"/>
  <c r="M48" i="4"/>
  <c r="R47" i="4"/>
  <c r="P47" i="4"/>
  <c r="N47" i="4"/>
  <c r="Q47" i="4"/>
  <c r="O47" i="4"/>
  <c r="T47" i="4"/>
  <c r="S47" i="4"/>
  <c r="P28" i="4"/>
  <c r="M29" i="4"/>
  <c r="Q28" i="4"/>
  <c r="S28" i="4"/>
  <c r="O28" i="4"/>
  <c r="R28" i="4"/>
  <c r="N28" i="4"/>
  <c r="T28" i="4"/>
  <c r="J6" i="1"/>
  <c r="J4" i="1"/>
  <c r="J3" i="1"/>
  <c r="P107" i="6"/>
  <c r="R107" i="6"/>
  <c r="O107" i="6"/>
  <c r="M108" i="6"/>
  <c r="N107" i="6"/>
  <c r="U107" i="6"/>
  <c r="T107" i="6"/>
  <c r="S107" i="6"/>
  <c r="Q107" i="6"/>
  <c r="R45" i="6"/>
  <c r="T45" i="6"/>
  <c r="M46" i="6"/>
  <c r="Q45" i="6"/>
  <c r="P45" i="6"/>
  <c r="O45" i="6"/>
  <c r="N45" i="6"/>
  <c r="U45" i="6"/>
  <c r="S45" i="6"/>
  <c r="R53" i="6"/>
  <c r="Q53" i="6"/>
  <c r="P53" i="6"/>
  <c r="O53" i="6"/>
  <c r="M54" i="6"/>
  <c r="N53" i="6"/>
  <c r="U53" i="6"/>
  <c r="S53" i="6"/>
  <c r="T53" i="6"/>
  <c r="S73" i="6"/>
  <c r="M74" i="6"/>
  <c r="U73" i="6"/>
  <c r="T73" i="6"/>
  <c r="P93" i="6"/>
  <c r="N93" i="6"/>
  <c r="O93" i="6"/>
  <c r="U93" i="6"/>
  <c r="M94" i="6"/>
  <c r="R93" i="6"/>
  <c r="T93" i="6"/>
  <c r="S93" i="6"/>
  <c r="Q93" i="6"/>
  <c r="M12" i="6"/>
  <c r="T11" i="6"/>
  <c r="S11" i="6"/>
  <c r="U11" i="6"/>
  <c r="H139" i="13"/>
  <c r="A138" i="13"/>
  <c r="H176" i="13"/>
  <c r="A175" i="13"/>
  <c r="A84" i="13"/>
  <c r="H85" i="13"/>
  <c r="A238" i="13"/>
  <c r="H239" i="13"/>
  <c r="M86" i="14" l="1"/>
  <c r="R85" i="14"/>
  <c r="T85" i="14"/>
  <c r="S85" i="14"/>
  <c r="U85" i="14"/>
  <c r="N85" i="14"/>
  <c r="O85" i="14"/>
  <c r="P85" i="14"/>
  <c r="Q85" i="14"/>
  <c r="M110" i="14"/>
  <c r="N109" i="14"/>
  <c r="R109" i="14"/>
  <c r="T109" i="14"/>
  <c r="P109" i="14"/>
  <c r="O109" i="14"/>
  <c r="U109" i="14"/>
  <c r="Q109" i="14"/>
  <c r="S109" i="14"/>
  <c r="Q18" i="14"/>
  <c r="M19" i="14"/>
  <c r="P18" i="14"/>
  <c r="T18" i="14"/>
  <c r="S18" i="14"/>
  <c r="O18" i="14"/>
  <c r="N18" i="14"/>
  <c r="R18" i="14"/>
  <c r="U18" i="14"/>
  <c r="Q18" i="5"/>
  <c r="P18" i="5"/>
  <c r="O18" i="5"/>
  <c r="N18" i="5"/>
  <c r="T18" i="5"/>
  <c r="R18" i="5"/>
  <c r="S18" i="5"/>
  <c r="R29" i="4"/>
  <c r="P29" i="4"/>
  <c r="O29" i="4"/>
  <c r="M30" i="4"/>
  <c r="Q29" i="4"/>
  <c r="N29" i="4"/>
  <c r="T29" i="4"/>
  <c r="S29" i="4"/>
  <c r="S48" i="4"/>
  <c r="R48" i="4"/>
  <c r="Q48" i="4"/>
  <c r="P48" i="4"/>
  <c r="N48" i="4"/>
  <c r="O48" i="4"/>
  <c r="T48" i="4"/>
  <c r="M49" i="4"/>
  <c r="M50" i="4" s="1"/>
  <c r="Q10" i="4"/>
  <c r="P10" i="4"/>
  <c r="O10" i="4"/>
  <c r="N10" i="4"/>
  <c r="M11" i="4"/>
  <c r="T10" i="4"/>
  <c r="R10" i="4"/>
  <c r="S10" i="4"/>
  <c r="J8" i="1"/>
  <c r="O108" i="6"/>
  <c r="M109" i="6"/>
  <c r="N108" i="6"/>
  <c r="U108" i="6"/>
  <c r="T108" i="6"/>
  <c r="Q108" i="6"/>
  <c r="S108" i="6"/>
  <c r="R108" i="6"/>
  <c r="P108" i="6"/>
  <c r="Q46" i="6"/>
  <c r="R46" i="6"/>
  <c r="P46" i="6"/>
  <c r="T46" i="6"/>
  <c r="O46" i="6"/>
  <c r="S46" i="6"/>
  <c r="U46" i="6"/>
  <c r="M47" i="6"/>
  <c r="N46" i="6"/>
  <c r="M55" i="6"/>
  <c r="S54" i="6"/>
  <c r="U54" i="6"/>
  <c r="T54" i="6"/>
  <c r="M13" i="6"/>
  <c r="S12" i="6"/>
  <c r="U12" i="6"/>
  <c r="T12" i="6"/>
  <c r="T74" i="6"/>
  <c r="U74" i="6"/>
  <c r="S74" i="6"/>
  <c r="M75" i="6"/>
  <c r="M76" i="6" s="1"/>
  <c r="M95" i="6"/>
  <c r="S94" i="6"/>
  <c r="U94" i="6"/>
  <c r="T94" i="6"/>
  <c r="A239" i="13"/>
  <c r="H240" i="13"/>
  <c r="A85" i="13"/>
  <c r="H86" i="13"/>
  <c r="A176" i="13"/>
  <c r="H177" i="13"/>
  <c r="A139" i="13"/>
  <c r="H140" i="13"/>
  <c r="M51" i="4" l="1"/>
  <c r="R50" i="4"/>
  <c r="S50" i="4"/>
  <c r="O50" i="4"/>
  <c r="N50" i="4"/>
  <c r="Q50" i="4"/>
  <c r="P50" i="4"/>
  <c r="T50" i="4"/>
  <c r="M87" i="14"/>
  <c r="T86" i="14"/>
  <c r="Q86" i="14"/>
  <c r="S86" i="14"/>
  <c r="N86" i="14"/>
  <c r="U86" i="14"/>
  <c r="P86" i="14"/>
  <c r="R86" i="14"/>
  <c r="O86" i="14"/>
  <c r="M111" i="14"/>
  <c r="O110" i="14"/>
  <c r="S110" i="14"/>
  <c r="U110" i="14"/>
  <c r="P110" i="14"/>
  <c r="N110" i="14"/>
  <c r="Q110" i="14"/>
  <c r="T110" i="14"/>
  <c r="R110" i="14"/>
  <c r="M20" i="14"/>
  <c r="R19" i="14"/>
  <c r="Q19" i="14"/>
  <c r="S19" i="14"/>
  <c r="N19" i="14"/>
  <c r="U19" i="14"/>
  <c r="T19" i="14"/>
  <c r="P19" i="14"/>
  <c r="O19" i="14"/>
  <c r="L6" i="1"/>
  <c r="L5" i="1"/>
  <c r="T49" i="4"/>
  <c r="S49" i="4"/>
  <c r="R49" i="4"/>
  <c r="N49" i="4"/>
  <c r="Q49" i="4"/>
  <c r="P49" i="4"/>
  <c r="O49" i="4"/>
  <c r="R11" i="4"/>
  <c r="Q11" i="4"/>
  <c r="P11" i="4"/>
  <c r="M12" i="4"/>
  <c r="O11" i="4"/>
  <c r="N11" i="4"/>
  <c r="S11" i="4"/>
  <c r="T11" i="4"/>
  <c r="S30" i="4"/>
  <c r="R30" i="4"/>
  <c r="P30" i="4"/>
  <c r="Q30" i="4"/>
  <c r="O30" i="4"/>
  <c r="N30" i="4"/>
  <c r="T30" i="4"/>
  <c r="M31" i="4"/>
  <c r="M110" i="6"/>
  <c r="N109" i="6"/>
  <c r="U109" i="6"/>
  <c r="T109" i="6"/>
  <c r="S109" i="6"/>
  <c r="R109" i="6"/>
  <c r="P109" i="6"/>
  <c r="Q109" i="6"/>
  <c r="O109" i="6"/>
  <c r="M77" i="6"/>
  <c r="U76" i="6"/>
  <c r="R76" i="6"/>
  <c r="Q76" i="6"/>
  <c r="P76" i="6"/>
  <c r="S76" i="6"/>
  <c r="O76" i="6"/>
  <c r="T76" i="6"/>
  <c r="N76" i="6"/>
  <c r="S47" i="6"/>
  <c r="M48" i="6"/>
  <c r="U47" i="6"/>
  <c r="T47" i="6"/>
  <c r="P55" i="6"/>
  <c r="O55" i="6"/>
  <c r="R55" i="6"/>
  <c r="M56" i="6"/>
  <c r="N55" i="6"/>
  <c r="U55" i="6"/>
  <c r="T55" i="6"/>
  <c r="S55" i="6"/>
  <c r="Q55" i="6"/>
  <c r="U75" i="6"/>
  <c r="T75" i="6"/>
  <c r="S75" i="6"/>
  <c r="S95" i="6"/>
  <c r="U95" i="6"/>
  <c r="T95" i="6"/>
  <c r="M14" i="6"/>
  <c r="M15" i="6" s="1"/>
  <c r="S13" i="6"/>
  <c r="T13" i="6"/>
  <c r="U13" i="6"/>
  <c r="A140" i="13"/>
  <c r="H141" i="13"/>
  <c r="A177" i="13"/>
  <c r="H178" i="13"/>
  <c r="H87" i="13"/>
  <c r="A86" i="13"/>
  <c r="H241" i="13"/>
  <c r="A240" i="13"/>
  <c r="P51" i="4" l="1"/>
  <c r="T51" i="4"/>
  <c r="S51" i="4"/>
  <c r="R51" i="4"/>
  <c r="Q51" i="4"/>
  <c r="O51" i="4"/>
  <c r="N51" i="4"/>
  <c r="M88" i="14"/>
  <c r="S87" i="14"/>
  <c r="R87" i="14"/>
  <c r="T87" i="14"/>
  <c r="Q87" i="14"/>
  <c r="U87" i="14"/>
  <c r="N87" i="14"/>
  <c r="O87" i="14"/>
  <c r="P87" i="14"/>
  <c r="S20" i="14"/>
  <c r="M21" i="14"/>
  <c r="T20" i="14"/>
  <c r="O20" i="14"/>
  <c r="R20" i="14"/>
  <c r="N20" i="14"/>
  <c r="P20" i="14"/>
  <c r="U20" i="14"/>
  <c r="Q20" i="14"/>
  <c r="M112" i="14"/>
  <c r="P111" i="14"/>
  <c r="R111" i="14"/>
  <c r="U111" i="14"/>
  <c r="O111" i="14"/>
  <c r="T111" i="14"/>
  <c r="N111" i="14"/>
  <c r="Q111" i="14"/>
  <c r="S111" i="14"/>
  <c r="L4" i="1"/>
  <c r="L3" i="1"/>
  <c r="S12" i="4"/>
  <c r="R12" i="4"/>
  <c r="M13" i="4"/>
  <c r="Q12" i="4"/>
  <c r="P12" i="4"/>
  <c r="O12" i="4"/>
  <c r="N12" i="4"/>
  <c r="T12" i="4"/>
  <c r="S31" i="4"/>
  <c r="M32" i="4"/>
  <c r="R31" i="4"/>
  <c r="P31" i="4"/>
  <c r="Q31" i="4"/>
  <c r="N31" i="4"/>
  <c r="O31" i="4"/>
  <c r="T31" i="4"/>
  <c r="U110" i="6"/>
  <c r="T110" i="6"/>
  <c r="S110" i="6"/>
  <c r="R110" i="6"/>
  <c r="Q110" i="6"/>
  <c r="P110" i="6"/>
  <c r="O110" i="6"/>
  <c r="N110" i="6"/>
  <c r="M78" i="6"/>
  <c r="Q77" i="6"/>
  <c r="P77" i="6"/>
  <c r="U77" i="6"/>
  <c r="N77" i="6"/>
  <c r="O77" i="6"/>
  <c r="S77" i="6"/>
  <c r="T77" i="6"/>
  <c r="R77" i="6"/>
  <c r="O48" i="6"/>
  <c r="P48" i="6"/>
  <c r="T48" i="6"/>
  <c r="M49" i="6"/>
  <c r="R48" i="6"/>
  <c r="N48" i="6"/>
  <c r="Q48" i="6"/>
  <c r="U48" i="6"/>
  <c r="S48" i="6"/>
  <c r="O56" i="6"/>
  <c r="M57" i="6"/>
  <c r="N56" i="6"/>
  <c r="U56" i="6"/>
  <c r="Q56" i="6"/>
  <c r="T56" i="6"/>
  <c r="S56" i="6"/>
  <c r="R56" i="6"/>
  <c r="P56" i="6"/>
  <c r="M16" i="6"/>
  <c r="S15" i="6"/>
  <c r="T15" i="6"/>
  <c r="U15" i="6"/>
  <c r="S14" i="6"/>
  <c r="U14" i="6"/>
  <c r="T14" i="6"/>
  <c r="A241" i="13"/>
  <c r="H242" i="13"/>
  <c r="A87" i="13"/>
  <c r="H88" i="13"/>
  <c r="H179" i="13"/>
  <c r="A178" i="13"/>
  <c r="H142" i="13"/>
  <c r="A141" i="13"/>
  <c r="M89" i="14" l="1"/>
  <c r="N88" i="14"/>
  <c r="P88" i="14"/>
  <c r="U88" i="14"/>
  <c r="O88" i="14"/>
  <c r="R88" i="14"/>
  <c r="T88" i="14"/>
  <c r="Q88" i="14"/>
  <c r="S88" i="14"/>
  <c r="M113" i="14"/>
  <c r="Q112" i="14"/>
  <c r="T112" i="14"/>
  <c r="S112" i="14"/>
  <c r="N112" i="14"/>
  <c r="U112" i="14"/>
  <c r="O112" i="14"/>
  <c r="P112" i="14"/>
  <c r="R112" i="14"/>
  <c r="U21" i="14"/>
  <c r="M22" i="14"/>
  <c r="Q21" i="14"/>
  <c r="S21" i="14"/>
  <c r="O21" i="14"/>
  <c r="P21" i="14"/>
  <c r="T21" i="14"/>
  <c r="N21" i="14"/>
  <c r="R21" i="14"/>
  <c r="L8" i="1"/>
  <c r="T32" i="4"/>
  <c r="R32" i="4"/>
  <c r="P32" i="4"/>
  <c r="O32" i="4"/>
  <c r="Q32" i="4"/>
  <c r="M33" i="4"/>
  <c r="N32" i="4"/>
  <c r="S32" i="4"/>
  <c r="T13" i="4"/>
  <c r="M14" i="4"/>
  <c r="S13" i="4"/>
  <c r="R13" i="4"/>
  <c r="Q13" i="4"/>
  <c r="P13" i="4"/>
  <c r="O13" i="4"/>
  <c r="N13" i="4"/>
  <c r="M79" i="6"/>
  <c r="S78" i="6"/>
  <c r="N78" i="6"/>
  <c r="O78" i="6"/>
  <c r="R78" i="6"/>
  <c r="P78" i="6"/>
  <c r="U78" i="6"/>
  <c r="Q78" i="6"/>
  <c r="T78" i="6"/>
  <c r="M50" i="6"/>
  <c r="S49" i="6"/>
  <c r="U49" i="6"/>
  <c r="T49" i="6"/>
  <c r="M58" i="6"/>
  <c r="U57" i="6"/>
  <c r="T57" i="6"/>
  <c r="S57" i="6"/>
  <c r="M17" i="6"/>
  <c r="U16" i="6"/>
  <c r="T16" i="6"/>
  <c r="S16" i="6"/>
  <c r="A142" i="13"/>
  <c r="H143" i="13"/>
  <c r="A242" i="13"/>
  <c r="H243" i="13"/>
  <c r="A179" i="13"/>
  <c r="H180" i="13"/>
  <c r="A88" i="13"/>
  <c r="H89" i="13"/>
  <c r="M90" i="14" l="1"/>
  <c r="T89" i="14"/>
  <c r="R89" i="14"/>
  <c r="S89" i="14"/>
  <c r="U89" i="14"/>
  <c r="N89" i="14"/>
  <c r="O89" i="14"/>
  <c r="P89" i="14"/>
  <c r="Q89" i="14"/>
  <c r="M114" i="14"/>
  <c r="R113" i="14"/>
  <c r="Q113" i="14"/>
  <c r="U113" i="14"/>
  <c r="T113" i="14"/>
  <c r="O113" i="14"/>
  <c r="N113" i="14"/>
  <c r="S113" i="14"/>
  <c r="P113" i="14"/>
  <c r="M23" i="14"/>
  <c r="N22" i="14"/>
  <c r="T22" i="14"/>
  <c r="P22" i="14"/>
  <c r="U22" i="14"/>
  <c r="S22" i="14"/>
  <c r="O22" i="14"/>
  <c r="R22" i="14"/>
  <c r="Q22" i="14"/>
  <c r="S33" i="4"/>
  <c r="P33" i="4"/>
  <c r="R33" i="4"/>
  <c r="Q33" i="4"/>
  <c r="T33" i="4"/>
  <c r="O33" i="4"/>
  <c r="N33" i="4"/>
  <c r="M15" i="4"/>
  <c r="T14" i="4"/>
  <c r="S14" i="4"/>
  <c r="R14" i="4"/>
  <c r="Q14" i="4"/>
  <c r="P14" i="4"/>
  <c r="N14" i="4"/>
  <c r="O14" i="4"/>
  <c r="M80" i="6"/>
  <c r="U79" i="6"/>
  <c r="T79" i="6"/>
  <c r="S79" i="6"/>
  <c r="M51" i="6"/>
  <c r="U50" i="6"/>
  <c r="T50" i="6"/>
  <c r="S50" i="6"/>
  <c r="U58" i="6"/>
  <c r="T58" i="6"/>
  <c r="S58" i="6"/>
  <c r="M18" i="6"/>
  <c r="S17" i="6"/>
  <c r="T17" i="6"/>
  <c r="U17" i="6"/>
  <c r="H90" i="13"/>
  <c r="A89" i="13"/>
  <c r="A180" i="13"/>
  <c r="H181" i="13"/>
  <c r="H244" i="13"/>
  <c r="A243" i="13"/>
  <c r="A143" i="13"/>
  <c r="H144" i="13"/>
  <c r="M91" i="14" l="1"/>
  <c r="S90" i="14"/>
  <c r="Q90" i="14"/>
  <c r="R90" i="14"/>
  <c r="T90" i="14"/>
  <c r="U90" i="14"/>
  <c r="N90" i="14"/>
  <c r="O90" i="14"/>
  <c r="P90" i="14"/>
  <c r="M24" i="14"/>
  <c r="Q23" i="14"/>
  <c r="T23" i="14"/>
  <c r="S23" i="14"/>
  <c r="O23" i="14"/>
  <c r="N23" i="14"/>
  <c r="R23" i="14"/>
  <c r="P23" i="14"/>
  <c r="U23" i="14"/>
  <c r="S114" i="14"/>
  <c r="T114" i="14"/>
  <c r="R114" i="14"/>
  <c r="N114" i="14"/>
  <c r="U114" i="14"/>
  <c r="P114" i="14"/>
  <c r="O114" i="14"/>
  <c r="Q114" i="14"/>
  <c r="M16" i="4"/>
  <c r="N15" i="4"/>
  <c r="T15" i="4"/>
  <c r="S15" i="4"/>
  <c r="R15" i="4"/>
  <c r="Q15" i="4"/>
  <c r="O15" i="4"/>
  <c r="P15" i="4"/>
  <c r="S80" i="6"/>
  <c r="M81" i="6"/>
  <c r="U80" i="6"/>
  <c r="T80" i="6"/>
  <c r="T51" i="6"/>
  <c r="S51" i="6"/>
  <c r="U51" i="6"/>
  <c r="M19" i="6"/>
  <c r="T18" i="6"/>
  <c r="S18" i="6"/>
  <c r="U18" i="6"/>
  <c r="A244" i="13"/>
  <c r="H245" i="13"/>
  <c r="H145" i="13"/>
  <c r="A144" i="13"/>
  <c r="H182" i="13"/>
  <c r="A181" i="13"/>
  <c r="A90" i="13"/>
  <c r="H91" i="13"/>
  <c r="M92" i="14" l="1"/>
  <c r="S91" i="14"/>
  <c r="U91" i="14"/>
  <c r="P91" i="14"/>
  <c r="R91" i="14"/>
  <c r="T91" i="14"/>
  <c r="N91" i="14"/>
  <c r="O91" i="14"/>
  <c r="Q91" i="14"/>
  <c r="M25" i="14"/>
  <c r="U24" i="14"/>
  <c r="N24" i="14"/>
  <c r="O24" i="14"/>
  <c r="S24" i="14"/>
  <c r="T24" i="14"/>
  <c r="R24" i="14"/>
  <c r="Q24" i="14"/>
  <c r="P24" i="14"/>
  <c r="M17" i="4"/>
  <c r="O16" i="4"/>
  <c r="N16" i="4"/>
  <c r="T16" i="4"/>
  <c r="S16" i="4"/>
  <c r="R16" i="4"/>
  <c r="P16" i="4"/>
  <c r="Q16" i="4"/>
  <c r="P81" i="6"/>
  <c r="Q81" i="6"/>
  <c r="U81" i="6"/>
  <c r="O81" i="6"/>
  <c r="M82" i="6"/>
  <c r="T81" i="6"/>
  <c r="N81" i="6"/>
  <c r="R81" i="6"/>
  <c r="S81" i="6"/>
  <c r="T19" i="6"/>
  <c r="U19" i="6"/>
  <c r="S19" i="6"/>
  <c r="M20" i="6"/>
  <c r="A182" i="13"/>
  <c r="H183" i="13"/>
  <c r="H92" i="13"/>
  <c r="A91" i="13"/>
  <c r="A145" i="13"/>
  <c r="H146" i="13"/>
  <c r="H246" i="13"/>
  <c r="A245" i="13"/>
  <c r="S92" i="14" l="1"/>
  <c r="U92" i="14"/>
  <c r="N92" i="14"/>
  <c r="O92" i="14"/>
  <c r="P92" i="14"/>
  <c r="R92" i="14"/>
  <c r="Q92" i="14"/>
  <c r="T92" i="14"/>
  <c r="P25" i="14"/>
  <c r="M26" i="14"/>
  <c r="U25" i="14"/>
  <c r="R25" i="14"/>
  <c r="S25" i="14"/>
  <c r="Q25" i="14"/>
  <c r="O25" i="14"/>
  <c r="T25" i="14"/>
  <c r="N25" i="14"/>
  <c r="M18" i="4"/>
  <c r="P17" i="4"/>
  <c r="O17" i="4"/>
  <c r="N17" i="4"/>
  <c r="T17" i="4"/>
  <c r="S17" i="4"/>
  <c r="Q17" i="4"/>
  <c r="R17" i="4"/>
  <c r="M83" i="6"/>
  <c r="N82" i="6"/>
  <c r="T82" i="6"/>
  <c r="P82" i="6"/>
  <c r="U82" i="6"/>
  <c r="O82" i="6"/>
  <c r="Q82" i="6"/>
  <c r="S82" i="6"/>
  <c r="R82" i="6"/>
  <c r="Q20" i="6"/>
  <c r="R20" i="6"/>
  <c r="N20" i="6"/>
  <c r="P20" i="6"/>
  <c r="U20" i="6"/>
  <c r="T20" i="6"/>
  <c r="S20" i="6"/>
  <c r="O20" i="6"/>
  <c r="M21" i="6"/>
  <c r="H147" i="13"/>
  <c r="A146" i="13"/>
  <c r="A246" i="13"/>
  <c r="H247" i="13"/>
  <c r="H93" i="13"/>
  <c r="A92" i="13"/>
  <c r="H184" i="13"/>
  <c r="A183" i="13"/>
  <c r="M27" i="14" l="1"/>
  <c r="T26" i="14"/>
  <c r="S26" i="14"/>
  <c r="N26" i="14"/>
  <c r="R26" i="14"/>
  <c r="P26" i="14"/>
  <c r="Q26" i="14"/>
  <c r="U26" i="14"/>
  <c r="O26" i="14"/>
  <c r="Q18" i="4"/>
  <c r="P18" i="4"/>
  <c r="O18" i="4"/>
  <c r="N18" i="4"/>
  <c r="T18" i="4"/>
  <c r="R18" i="4"/>
  <c r="S18" i="4"/>
  <c r="U83" i="6"/>
  <c r="T83" i="6"/>
  <c r="S83" i="6"/>
  <c r="M84" i="6"/>
  <c r="M22" i="6"/>
  <c r="U21" i="6"/>
  <c r="T21" i="6"/>
  <c r="S21" i="6"/>
  <c r="A184" i="13"/>
  <c r="H185" i="13"/>
  <c r="A93" i="13"/>
  <c r="H94" i="13"/>
  <c r="A247" i="13"/>
  <c r="H248" i="13"/>
  <c r="A147" i="13"/>
  <c r="H148" i="13"/>
  <c r="M28" i="14" l="1"/>
  <c r="M29" i="14" s="1"/>
  <c r="N27" i="14"/>
  <c r="Q27" i="14"/>
  <c r="P27" i="14"/>
  <c r="S27" i="14"/>
  <c r="R27" i="14"/>
  <c r="T27" i="14"/>
  <c r="O27" i="14"/>
  <c r="U27" i="14"/>
  <c r="T84" i="6"/>
  <c r="N84" i="6"/>
  <c r="S84" i="6"/>
  <c r="R84" i="6"/>
  <c r="O84" i="6"/>
  <c r="U84" i="6"/>
  <c r="Q84" i="6"/>
  <c r="P84" i="6"/>
  <c r="U22" i="6"/>
  <c r="T22" i="6"/>
  <c r="S22" i="6"/>
  <c r="M23" i="6"/>
  <c r="A148" i="13"/>
  <c r="H149" i="13"/>
  <c r="H249" i="13"/>
  <c r="A248" i="13"/>
  <c r="H95" i="13"/>
  <c r="A94" i="13"/>
  <c r="A185" i="13"/>
  <c r="H186" i="13"/>
  <c r="Q29" i="14" l="1"/>
  <c r="R29" i="14"/>
  <c r="S29" i="14"/>
  <c r="U29" i="14"/>
  <c r="T29" i="14"/>
  <c r="N29" i="14"/>
  <c r="M30" i="14"/>
  <c r="O29" i="14"/>
  <c r="P29" i="14"/>
  <c r="O28" i="14"/>
  <c r="R28" i="14"/>
  <c r="S28" i="14"/>
  <c r="N28" i="14"/>
  <c r="T28" i="14"/>
  <c r="P28" i="14"/>
  <c r="Q28" i="14"/>
  <c r="U28" i="14"/>
  <c r="K5" i="1"/>
  <c r="K4" i="1"/>
  <c r="O4" i="1" s="1"/>
  <c r="K3" i="1"/>
  <c r="O3" i="1" s="1"/>
  <c r="K6" i="1"/>
  <c r="O6" i="1" s="1"/>
  <c r="M24" i="6"/>
  <c r="T23" i="6"/>
  <c r="U23" i="6"/>
  <c r="S23" i="6"/>
  <c r="H187" i="13"/>
  <c r="A186" i="13"/>
  <c r="A95" i="13"/>
  <c r="H96" i="13"/>
  <c r="A249" i="13"/>
  <c r="H250" i="13"/>
  <c r="H150" i="13"/>
  <c r="A149" i="13"/>
  <c r="M31" i="14" l="1"/>
  <c r="N30" i="14"/>
  <c r="U30" i="14"/>
  <c r="R30" i="14"/>
  <c r="S30" i="14"/>
  <c r="Q30" i="14"/>
  <c r="T30" i="14"/>
  <c r="P30" i="14"/>
  <c r="O30" i="14"/>
  <c r="K8" i="1"/>
  <c r="O5" i="1"/>
  <c r="U24" i="6"/>
  <c r="S24" i="6"/>
  <c r="T24" i="6"/>
  <c r="M25" i="6"/>
  <c r="A250" i="13"/>
  <c r="H251" i="13"/>
  <c r="A150" i="13"/>
  <c r="H151" i="13"/>
  <c r="A96" i="13"/>
  <c r="H97" i="13"/>
  <c r="A187" i="13"/>
  <c r="H188" i="13"/>
  <c r="P31" i="14" l="1"/>
  <c r="U31" i="14"/>
  <c r="O31" i="14"/>
  <c r="M32" i="14"/>
  <c r="T31" i="14"/>
  <c r="N31" i="14"/>
  <c r="R31" i="14"/>
  <c r="Q31" i="14"/>
  <c r="S31" i="14"/>
  <c r="T25" i="6"/>
  <c r="U25" i="6"/>
  <c r="S25" i="6"/>
  <c r="M26" i="6"/>
  <c r="A188" i="13"/>
  <c r="H189" i="13"/>
  <c r="H98" i="13"/>
  <c r="A97" i="13"/>
  <c r="A151" i="13"/>
  <c r="H152" i="13"/>
  <c r="H252" i="13"/>
  <c r="A251" i="13"/>
  <c r="P32" i="14" l="1"/>
  <c r="Q32" i="14"/>
  <c r="O32" i="14"/>
  <c r="M33" i="14"/>
  <c r="N32" i="14"/>
  <c r="U32" i="14"/>
  <c r="T32" i="14"/>
  <c r="R32" i="14"/>
  <c r="S32" i="14"/>
  <c r="S26" i="6"/>
  <c r="T26" i="6"/>
  <c r="U26" i="6"/>
  <c r="Q26" i="6"/>
  <c r="P26" i="6"/>
  <c r="M27" i="6"/>
  <c r="O26" i="6"/>
  <c r="N26" i="6"/>
  <c r="R26" i="6"/>
  <c r="H153" i="13"/>
  <c r="A152" i="13"/>
  <c r="A252" i="13"/>
  <c r="H253" i="13"/>
  <c r="A98" i="13"/>
  <c r="H99" i="13"/>
  <c r="H190" i="13"/>
  <c r="A189" i="13"/>
  <c r="O33" i="14" l="1"/>
  <c r="P33" i="14"/>
  <c r="M34" i="14"/>
  <c r="N33" i="14"/>
  <c r="U33" i="14"/>
  <c r="R33" i="14"/>
  <c r="Q33" i="14"/>
  <c r="T33" i="14"/>
  <c r="S33" i="14"/>
  <c r="R27" i="6"/>
  <c r="S27" i="6"/>
  <c r="U27" i="6"/>
  <c r="P27" i="6"/>
  <c r="N27" i="6"/>
  <c r="Q27" i="6"/>
  <c r="O27" i="6"/>
  <c r="T27" i="6"/>
  <c r="M28" i="6"/>
  <c r="A190" i="13"/>
  <c r="H191" i="13"/>
  <c r="H100" i="13"/>
  <c r="A99" i="13"/>
  <c r="H254" i="13"/>
  <c r="A253" i="13"/>
  <c r="A153" i="13"/>
  <c r="H154" i="13"/>
  <c r="M35" i="14" l="1"/>
  <c r="O34" i="14"/>
  <c r="N34" i="14"/>
  <c r="U34" i="14"/>
  <c r="R34" i="14"/>
  <c r="T34" i="14"/>
  <c r="S34" i="14"/>
  <c r="P34" i="14"/>
  <c r="Q34" i="14"/>
  <c r="M29" i="6"/>
  <c r="U28" i="6"/>
  <c r="T28" i="6"/>
  <c r="S28" i="6"/>
  <c r="H155" i="13"/>
  <c r="A154" i="13"/>
  <c r="H255" i="13"/>
  <c r="A254" i="13"/>
  <c r="H101" i="13"/>
  <c r="A100" i="13"/>
  <c r="H192" i="13"/>
  <c r="A191" i="13"/>
  <c r="U35" i="14" l="1"/>
  <c r="T35" i="14"/>
  <c r="O35" i="14"/>
  <c r="S35" i="14"/>
  <c r="R35" i="14"/>
  <c r="Q35" i="14"/>
  <c r="P35" i="14"/>
  <c r="N35" i="14"/>
  <c r="M30" i="6"/>
  <c r="S29" i="6"/>
  <c r="U29" i="6"/>
  <c r="T29" i="6"/>
  <c r="H193" i="13"/>
  <c r="A192" i="13"/>
  <c r="A101" i="13"/>
  <c r="H102" i="13"/>
  <c r="A255" i="13"/>
  <c r="H256" i="13"/>
  <c r="A155" i="13"/>
  <c r="H156" i="13"/>
  <c r="T30" i="6" l="1"/>
  <c r="M31" i="6"/>
  <c r="U30" i="6"/>
  <c r="S30" i="6"/>
  <c r="A156" i="13"/>
  <c r="H157" i="13"/>
  <c r="H257" i="13"/>
  <c r="A256" i="13"/>
  <c r="H103" i="13"/>
  <c r="A102" i="13"/>
  <c r="A193" i="13"/>
  <c r="H194" i="13"/>
  <c r="S31" i="6" l="1"/>
  <c r="M32" i="6"/>
  <c r="S32" i="6" s="1"/>
  <c r="T31" i="6"/>
  <c r="U31" i="6"/>
  <c r="H195" i="13"/>
  <c r="A194" i="13"/>
  <c r="A103" i="13"/>
  <c r="H104" i="13"/>
  <c r="A257" i="13"/>
  <c r="H258" i="13"/>
  <c r="H158" i="13"/>
  <c r="A157" i="13"/>
  <c r="U32" i="6" l="1"/>
  <c r="T32" i="6"/>
  <c r="A158" i="13"/>
  <c r="H159" i="13"/>
  <c r="A258" i="13"/>
  <c r="H259" i="13"/>
  <c r="A104" i="13"/>
  <c r="H105" i="13"/>
  <c r="A195" i="13"/>
  <c r="H196" i="13"/>
  <c r="A196" i="13" l="1"/>
  <c r="H197" i="13"/>
  <c r="H106" i="13"/>
  <c r="A105" i="13"/>
  <c r="H260" i="13"/>
  <c r="A259" i="13"/>
  <c r="A159" i="13"/>
  <c r="H160" i="13"/>
  <c r="A160" i="13" s="1"/>
  <c r="A106" i="13" l="1"/>
  <c r="H107" i="13"/>
  <c r="A260" i="13"/>
  <c r="H261" i="13"/>
  <c r="H198" i="13"/>
  <c r="A197" i="13"/>
  <c r="A198" i="13" l="1"/>
  <c r="H199" i="13"/>
  <c r="H262" i="13"/>
  <c r="A261" i="13"/>
  <c r="H108" i="13"/>
  <c r="A107" i="13"/>
  <c r="H109" i="13" l="1"/>
  <c r="A108" i="13"/>
  <c r="A262" i="13"/>
  <c r="H263" i="13"/>
  <c r="H200" i="13"/>
  <c r="A199" i="13"/>
  <c r="H201" i="13" l="1"/>
  <c r="A200" i="13"/>
  <c r="A263" i="13"/>
  <c r="H264" i="13"/>
  <c r="A264" i="13" s="1"/>
  <c r="A109" i="13"/>
  <c r="H110" i="13"/>
  <c r="E7" i="8" l="1"/>
  <c r="G22" i="8"/>
  <c r="R23" i="8" s="1"/>
  <c r="G69" i="6"/>
  <c r="F43" i="6"/>
  <c r="Q52" i="6" s="1"/>
  <c r="G18" i="9"/>
  <c r="D8" i="8"/>
  <c r="E6" i="6"/>
  <c r="P12" i="6" s="1"/>
  <c r="F23" i="9"/>
  <c r="E9" i="6"/>
  <c r="P25" i="6" s="1"/>
  <c r="D22" i="8"/>
  <c r="O23" i="8" s="1"/>
  <c r="C69" i="6"/>
  <c r="G7" i="10"/>
  <c r="E9" i="12"/>
  <c r="C8" i="12"/>
  <c r="C5" i="9"/>
  <c r="D11" i="9"/>
  <c r="E26" i="8"/>
  <c r="C22" i="8"/>
  <c r="N23" i="8" s="1"/>
  <c r="F18" i="12"/>
  <c r="D5" i="10"/>
  <c r="F26" i="8"/>
  <c r="E22" i="8"/>
  <c r="P23" i="8" s="1"/>
  <c r="D9" i="10"/>
  <c r="F18" i="9"/>
  <c r="F6" i="6"/>
  <c r="Q12" i="6" s="1"/>
  <c r="C9" i="12"/>
  <c r="D8" i="12"/>
  <c r="C11" i="9"/>
  <c r="C7" i="10"/>
  <c r="E11" i="9"/>
  <c r="E9" i="10"/>
  <c r="F5" i="6"/>
  <c r="D5" i="6"/>
  <c r="D10" i="10"/>
  <c r="G23" i="9"/>
  <c r="C94" i="6"/>
  <c r="D69" i="6"/>
  <c r="G38" i="6"/>
  <c r="C10" i="10"/>
  <c r="C6" i="12"/>
  <c r="D11" i="6"/>
  <c r="O19" i="6" s="1"/>
  <c r="D18" i="12"/>
  <c r="E5" i="10"/>
  <c r="C18" i="9"/>
  <c r="E24" i="8"/>
  <c r="F69" i="6"/>
  <c r="C9" i="10"/>
  <c r="D24" i="8"/>
  <c r="G9" i="10"/>
  <c r="C8" i="8"/>
  <c r="E10" i="10"/>
  <c r="F38" i="6"/>
  <c r="F94" i="6"/>
  <c r="D22" i="9"/>
  <c r="D7" i="8"/>
  <c r="O6" i="8" s="1"/>
  <c r="E6" i="12"/>
  <c r="D43" i="6"/>
  <c r="O52" i="6" s="1"/>
  <c r="C43" i="6"/>
  <c r="N52" i="6" s="1"/>
  <c r="C18" i="12"/>
  <c r="C9" i="6"/>
  <c r="N25" i="6" s="1"/>
  <c r="E11" i="6"/>
  <c r="P19" i="6" s="1"/>
  <c r="G26" i="8"/>
  <c r="F11" i="6"/>
  <c r="Q19" i="6" s="1"/>
  <c r="G5" i="9"/>
  <c r="C6" i="6"/>
  <c r="N12" i="6" s="1"/>
  <c r="F9" i="12"/>
  <c r="E69" i="6"/>
  <c r="D9" i="12"/>
  <c r="F11" i="9"/>
  <c r="D7" i="10"/>
  <c r="D6" i="12"/>
  <c r="G11" i="6"/>
  <c r="R19" i="6" s="1"/>
  <c r="D18" i="9"/>
  <c r="E8" i="12"/>
  <c r="E18" i="9"/>
  <c r="G5" i="6"/>
  <c r="F22" i="8"/>
  <c r="Q23" i="8" s="1"/>
  <c r="E38" i="6"/>
  <c r="E43" i="6"/>
  <c r="P52" i="6" s="1"/>
  <c r="G6" i="6"/>
  <c r="R12" i="6" s="1"/>
  <c r="E18" i="12"/>
  <c r="C5" i="10"/>
  <c r="C22" i="9"/>
  <c r="F9" i="6"/>
  <c r="Q25" i="6" s="1"/>
  <c r="E5" i="6"/>
  <c r="G22" i="9"/>
  <c r="G94" i="6"/>
  <c r="C26" i="8"/>
  <c r="G9" i="6"/>
  <c r="R25" i="6" s="1"/>
  <c r="F24" i="8"/>
  <c r="D38" i="6"/>
  <c r="G43" i="6"/>
  <c r="R52" i="6" s="1"/>
  <c r="C7" i="8"/>
  <c r="N6" i="8" s="1"/>
  <c r="F5" i="10"/>
  <c r="F6" i="12"/>
  <c r="F7" i="10"/>
  <c r="G7" i="8"/>
  <c r="D94" i="6"/>
  <c r="E5" i="9"/>
  <c r="C11" i="6"/>
  <c r="N19" i="6" s="1"/>
  <c r="D5" i="9"/>
  <c r="G5" i="10"/>
  <c r="F22" i="9"/>
  <c r="E22" i="9"/>
  <c r="D23" i="9"/>
  <c r="D9" i="6"/>
  <c r="O25" i="6" s="1"/>
  <c r="E7" i="10"/>
  <c r="F8" i="12"/>
  <c r="D6" i="6"/>
  <c r="O12" i="6" s="1"/>
  <c r="G11" i="9"/>
  <c r="C5" i="6"/>
  <c r="E23" i="9"/>
  <c r="F10" i="10"/>
  <c r="F5" i="9"/>
  <c r="D26" i="8"/>
  <c r="G10" i="10"/>
  <c r="G24" i="8"/>
  <c r="C38" i="6"/>
  <c r="E94" i="6"/>
  <c r="C23" i="9"/>
  <c r="F9" i="10"/>
  <c r="C24" i="8"/>
  <c r="H111" i="13"/>
  <c r="A110" i="13"/>
  <c r="A201" i="13"/>
  <c r="H202" i="13"/>
  <c r="N29" i="8" l="1"/>
  <c r="O7" i="8"/>
  <c r="O18" i="8"/>
  <c r="Q29" i="8"/>
  <c r="R29" i="8"/>
  <c r="O29" i="8"/>
  <c r="N7" i="8"/>
  <c r="N18" i="8"/>
  <c r="R6" i="8"/>
  <c r="R7" i="8"/>
  <c r="P29" i="8"/>
  <c r="P6" i="8"/>
  <c r="P7" i="8"/>
  <c r="Q32" i="6"/>
  <c r="Q15" i="6"/>
  <c r="Q83" i="6"/>
  <c r="N32" i="6"/>
  <c r="N15" i="6"/>
  <c r="P32" i="6"/>
  <c r="P15" i="6"/>
  <c r="O83" i="6"/>
  <c r="R32" i="6"/>
  <c r="R15" i="6"/>
  <c r="P83" i="6"/>
  <c r="N83" i="6"/>
  <c r="R83" i="6"/>
  <c r="O32" i="6"/>
  <c r="O15" i="6"/>
  <c r="N47" i="6"/>
  <c r="P47" i="6"/>
  <c r="R47" i="6"/>
  <c r="Q47" i="6"/>
  <c r="O47" i="6"/>
  <c r="R14" i="6"/>
  <c r="Q14" i="6"/>
  <c r="P14" i="6"/>
  <c r="N14" i="6"/>
  <c r="Q10" i="6"/>
  <c r="N10" i="6"/>
  <c r="O10" i="6"/>
  <c r="R10" i="6"/>
  <c r="O14" i="6"/>
  <c r="P10" i="6"/>
  <c r="C93" i="6"/>
  <c r="F93" i="6"/>
  <c r="C20" i="12"/>
  <c r="F20" i="12"/>
  <c r="D20" i="12"/>
  <c r="D93" i="6"/>
  <c r="E20" i="12"/>
  <c r="E93" i="6"/>
  <c r="G93" i="6"/>
  <c r="H203" i="13"/>
  <c r="A202" i="13"/>
  <c r="A111" i="13"/>
  <c r="H112" i="13"/>
  <c r="O106" i="6" l="1"/>
  <c r="Q106" i="6"/>
  <c r="R106" i="6"/>
  <c r="N106" i="6"/>
  <c r="P106" i="6"/>
  <c r="F6" i="10"/>
  <c r="G6" i="10"/>
  <c r="D6" i="10"/>
  <c r="C6" i="10"/>
  <c r="E6" i="10"/>
  <c r="A112" i="13"/>
  <c r="H113" i="13"/>
  <c r="A203" i="13"/>
  <c r="H204" i="13"/>
  <c r="D19" i="9" l="1"/>
  <c r="F19" i="9"/>
  <c r="O88" i="6"/>
  <c r="E19" i="9"/>
  <c r="G19" i="9"/>
  <c r="C19" i="9"/>
  <c r="N88" i="6"/>
  <c r="A204" i="13"/>
  <c r="H205" i="13"/>
  <c r="H114" i="13"/>
  <c r="A113" i="13"/>
  <c r="R88" i="6" s="1"/>
  <c r="P88" i="6" l="1"/>
  <c r="Q88" i="6"/>
  <c r="A114" i="13"/>
  <c r="H115" i="13"/>
  <c r="H206" i="13"/>
  <c r="A205" i="13"/>
  <c r="D56" i="8" l="1"/>
  <c r="O54" i="8" s="1"/>
  <c r="F56" i="8"/>
  <c r="Q54" i="8" s="1"/>
  <c r="A206" i="13"/>
  <c r="H207" i="13"/>
  <c r="H116" i="13"/>
  <c r="A115" i="13"/>
  <c r="H117" i="13" l="1"/>
  <c r="A116" i="13"/>
  <c r="H208" i="13"/>
  <c r="A207" i="13"/>
  <c r="A208" i="13" l="1"/>
  <c r="H209" i="13"/>
  <c r="A117" i="13"/>
  <c r="H118" i="13"/>
  <c r="N116" i="13" l="1"/>
  <c r="M116" i="13"/>
  <c r="L116" i="13"/>
  <c r="K116" i="13"/>
  <c r="R116" i="13"/>
  <c r="Q116" i="13"/>
  <c r="P116" i="13"/>
  <c r="H119" i="13"/>
  <c r="A118" i="13"/>
  <c r="A209" i="13"/>
  <c r="H210" i="13"/>
  <c r="U116" i="13" l="1"/>
  <c r="H211" i="13"/>
  <c r="A210" i="13"/>
  <c r="T116" i="13"/>
  <c r="N117" i="13"/>
  <c r="M117" i="13"/>
  <c r="L117" i="13"/>
  <c r="K117" i="13"/>
  <c r="P117" i="13"/>
  <c r="R117" i="13"/>
  <c r="Q117" i="13"/>
  <c r="A119" i="13"/>
  <c r="H120" i="13"/>
  <c r="V116" i="13" l="1"/>
  <c r="T117" i="13"/>
  <c r="A120" i="13"/>
  <c r="H121" i="13"/>
  <c r="A121" i="13" s="1"/>
  <c r="A211" i="13"/>
  <c r="H212" i="13"/>
  <c r="N118" i="13"/>
  <c r="P118" i="13"/>
  <c r="M118" i="13"/>
  <c r="L118" i="13"/>
  <c r="K118" i="13"/>
  <c r="R118" i="13"/>
  <c r="Q118" i="13"/>
  <c r="U117" i="13"/>
  <c r="V117" i="13" l="1"/>
  <c r="U118" i="13"/>
  <c r="T118" i="13"/>
  <c r="A212" i="13"/>
  <c r="H213" i="13"/>
  <c r="N120" i="13"/>
  <c r="M120" i="13"/>
  <c r="L120" i="13"/>
  <c r="K120" i="13"/>
  <c r="P120" i="13"/>
  <c r="R120" i="13"/>
  <c r="Q120" i="13"/>
  <c r="N119" i="13"/>
  <c r="M119" i="13"/>
  <c r="L119" i="13"/>
  <c r="K119" i="13"/>
  <c r="R119" i="13"/>
  <c r="Q119" i="13"/>
  <c r="P119" i="13"/>
  <c r="V118" i="13" l="1"/>
  <c r="U119" i="13"/>
  <c r="U120" i="13"/>
  <c r="T119" i="13"/>
  <c r="T120" i="13"/>
  <c r="H214" i="13"/>
  <c r="A213" i="13"/>
  <c r="V119" i="13" l="1"/>
  <c r="V120" i="13"/>
  <c r="A214" i="13"/>
  <c r="H215" i="13"/>
  <c r="H216" i="13" l="1"/>
  <c r="A215" i="13"/>
  <c r="A216" i="13" l="1"/>
  <c r="H217" i="13"/>
  <c r="A217" i="13" l="1"/>
  <c r="H218" i="13"/>
  <c r="H219" i="13" l="1"/>
  <c r="A218" i="13"/>
  <c r="A219" i="13" l="1"/>
  <c r="H220" i="13"/>
  <c r="A220" i="13" l="1"/>
  <c r="H221" i="13"/>
  <c r="H222" i="13" l="1"/>
  <c r="A221" i="13"/>
  <c r="A222" i="13" l="1"/>
  <c r="H223" i="13"/>
  <c r="A223" i="13" s="1"/>
  <c r="F42" i="6" l="1"/>
  <c r="Q51" i="6" s="1"/>
  <c r="D55" i="8"/>
  <c r="O57" i="8" s="1"/>
  <c r="F44" i="6"/>
  <c r="F20" i="9"/>
  <c r="G47" i="6"/>
  <c r="R58" i="6" s="1"/>
  <c r="E92" i="6"/>
  <c r="G71" i="6"/>
  <c r="C68" i="6"/>
  <c r="G39" i="8"/>
  <c r="R39" i="8" s="1"/>
  <c r="E56" i="8"/>
  <c r="P54" i="8" s="1"/>
  <c r="C6" i="9"/>
  <c r="C73" i="6"/>
  <c r="N69" i="6" s="1"/>
  <c r="C83" i="6"/>
  <c r="N72" i="6" s="1"/>
  <c r="E19" i="12"/>
  <c r="C90" i="6"/>
  <c r="F73" i="6"/>
  <c r="Q69" i="6" s="1"/>
  <c r="D10" i="12"/>
  <c r="E45" i="6"/>
  <c r="P57" i="6" s="1"/>
  <c r="F14" i="6"/>
  <c r="Q31" i="6" s="1"/>
  <c r="G75" i="6"/>
  <c r="R73" i="6" s="1"/>
  <c r="D20" i="9"/>
  <c r="D76" i="6"/>
  <c r="C8" i="6"/>
  <c r="N28" i="6" s="1"/>
  <c r="C45" i="6"/>
  <c r="N57" i="6" s="1"/>
  <c r="E42" i="6"/>
  <c r="P51" i="6" s="1"/>
  <c r="E59" i="8"/>
  <c r="P55" i="8" s="1"/>
  <c r="P90" i="6"/>
  <c r="C59" i="8"/>
  <c r="N55" i="8" s="1"/>
  <c r="D38" i="8"/>
  <c r="O41" i="8" s="1"/>
  <c r="D73" i="6"/>
  <c r="O69" i="6" s="1"/>
  <c r="D39" i="8"/>
  <c r="O39" i="8" s="1"/>
  <c r="G10" i="6"/>
  <c r="D68" i="6"/>
  <c r="G56" i="8"/>
  <c r="R54" i="8" s="1"/>
  <c r="F16" i="12"/>
  <c r="F7" i="6"/>
  <c r="E10" i="6"/>
  <c r="D40" i="6"/>
  <c r="O50" i="6" s="1"/>
  <c r="E8" i="6"/>
  <c r="P28" i="6" s="1"/>
  <c r="C39" i="6"/>
  <c r="N40" i="6" s="1"/>
  <c r="F32" i="6"/>
  <c r="N90" i="6"/>
  <c r="G5" i="8"/>
  <c r="D41" i="8"/>
  <c r="O40" i="8" s="1"/>
  <c r="G90" i="6"/>
  <c r="G40" i="6"/>
  <c r="R50" i="6" s="1"/>
  <c r="C41" i="6"/>
  <c r="N49" i="6" s="1"/>
  <c r="F75" i="6"/>
  <c r="Q73" i="6" s="1"/>
  <c r="G55" i="8"/>
  <c r="R57" i="8" s="1"/>
  <c r="D19" i="12"/>
  <c r="F8" i="6"/>
  <c r="Q28" i="6" s="1"/>
  <c r="C40" i="6"/>
  <c r="N50" i="6" s="1"/>
  <c r="G45" i="6"/>
  <c r="E53" i="8"/>
  <c r="P56" i="8" s="1"/>
  <c r="F47" i="6"/>
  <c r="Q58" i="6" s="1"/>
  <c r="G8" i="6"/>
  <c r="R28" i="6" s="1"/>
  <c r="D71" i="6"/>
  <c r="O80" i="6" s="1"/>
  <c r="G58" i="8"/>
  <c r="R59" i="8" s="1"/>
  <c r="G41" i="8"/>
  <c r="R40" i="8" s="1"/>
  <c r="G38" i="8"/>
  <c r="R41" i="8" s="1"/>
  <c r="D89" i="6"/>
  <c r="D75" i="6"/>
  <c r="O73" i="6" s="1"/>
  <c r="G39" i="6"/>
  <c r="R40" i="6" s="1"/>
  <c r="G89" i="6"/>
  <c r="G44" i="6"/>
  <c r="E89" i="6"/>
  <c r="F39" i="6"/>
  <c r="Q40" i="6" s="1"/>
  <c r="C76" i="6"/>
  <c r="E83" i="6"/>
  <c r="P72" i="6" s="1"/>
  <c r="F5" i="12"/>
  <c r="G73" i="6"/>
  <c r="R69" i="6" s="1"/>
  <c r="E16" i="12"/>
  <c r="E7" i="6"/>
  <c r="G53" i="8"/>
  <c r="R56" i="8" s="1"/>
  <c r="Q90" i="6"/>
  <c r="D13" i="6"/>
  <c r="O9" i="6" s="1"/>
  <c r="E5" i="12"/>
  <c r="E32" i="6"/>
  <c r="E40" i="6"/>
  <c r="P50" i="6" s="1"/>
  <c r="F89" i="6"/>
  <c r="Q92" i="6" s="1"/>
  <c r="D92" i="6"/>
  <c r="E95" i="6"/>
  <c r="P103" i="6" s="1"/>
  <c r="F83" i="6"/>
  <c r="Q72" i="6" s="1"/>
  <c r="C92" i="6"/>
  <c r="F59" i="8"/>
  <c r="Q55" i="8" s="1"/>
  <c r="E39" i="6"/>
  <c r="P40" i="6" s="1"/>
  <c r="G59" i="8"/>
  <c r="R55" i="8" s="1"/>
  <c r="D8" i="6"/>
  <c r="O28" i="6" s="1"/>
  <c r="G15" i="6"/>
  <c r="R24" i="6" s="1"/>
  <c r="C12" i="6"/>
  <c r="N18" i="6" s="1"/>
  <c r="E75" i="6"/>
  <c r="P73" i="6" s="1"/>
  <c r="E13" i="6"/>
  <c r="P9" i="6" s="1"/>
  <c r="D54" i="8"/>
  <c r="O58" i="8" s="1"/>
  <c r="C56" i="8"/>
  <c r="N54" i="8" s="1"/>
  <c r="E10" i="12"/>
  <c r="E68" i="6"/>
  <c r="G95" i="6"/>
  <c r="R103" i="6" s="1"/>
  <c r="E91" i="6"/>
  <c r="C47" i="6"/>
  <c r="N58" i="6" s="1"/>
  <c r="C19" i="12"/>
  <c r="D32" i="6"/>
  <c r="C96" i="6"/>
  <c r="C58" i="8"/>
  <c r="N59" i="8" s="1"/>
  <c r="G23" i="8"/>
  <c r="F12" i="6"/>
  <c r="Q18" i="6" s="1"/>
  <c r="F10" i="6"/>
  <c r="E6" i="9"/>
  <c r="D7" i="6"/>
  <c r="E20" i="9"/>
  <c r="F58" i="8"/>
  <c r="Q59" i="8" s="1"/>
  <c r="F15" i="6"/>
  <c r="Q24" i="6" s="1"/>
  <c r="E90" i="6"/>
  <c r="C10" i="6"/>
  <c r="G7" i="6"/>
  <c r="G42" i="6"/>
  <c r="R51" i="6" s="1"/>
  <c r="D45" i="6"/>
  <c r="O57" i="6" s="1"/>
  <c r="F13" i="6"/>
  <c r="Q9" i="6" s="1"/>
  <c r="F92" i="6"/>
  <c r="F40" i="6"/>
  <c r="Q50" i="6" s="1"/>
  <c r="F5" i="8"/>
  <c r="C10" i="12"/>
  <c r="D83" i="6"/>
  <c r="O72" i="6" s="1"/>
  <c r="C15" i="6"/>
  <c r="N24" i="6" s="1"/>
  <c r="E21" i="8"/>
  <c r="D47" i="6"/>
  <c r="O58" i="6" s="1"/>
  <c r="F38" i="8"/>
  <c r="Q41" i="8" s="1"/>
  <c r="E46" i="6"/>
  <c r="P42" i="6" s="1"/>
  <c r="E47" i="6"/>
  <c r="P58" i="6" s="1"/>
  <c r="D10" i="6"/>
  <c r="G76" i="6"/>
  <c r="G88" i="6"/>
  <c r="C95" i="6"/>
  <c r="N103" i="6" s="1"/>
  <c r="C20" i="9"/>
  <c r="C14" i="6"/>
  <c r="N31" i="6" s="1"/>
  <c r="C21" i="8"/>
  <c r="E76" i="6"/>
  <c r="C16" i="12"/>
  <c r="E41" i="8"/>
  <c r="P40" i="8" s="1"/>
  <c r="D15" i="6"/>
  <c r="O24" i="6" s="1"/>
  <c r="D44" i="6"/>
  <c r="F45" i="6"/>
  <c r="Q57" i="6" s="1"/>
  <c r="C67" i="6"/>
  <c r="D5" i="12"/>
  <c r="G41" i="6"/>
  <c r="R49" i="6" s="1"/>
  <c r="D88" i="6"/>
  <c r="E41" i="6"/>
  <c r="P49" i="6" s="1"/>
  <c r="G83" i="6"/>
  <c r="R72" i="6" s="1"/>
  <c r="D53" i="8"/>
  <c r="O56" i="8" s="1"/>
  <c r="C71" i="6"/>
  <c r="C5" i="12"/>
  <c r="C75" i="6"/>
  <c r="N73" i="6" s="1"/>
  <c r="G21" i="8"/>
  <c r="E44" i="6"/>
  <c r="G92" i="6"/>
  <c r="E58" i="8"/>
  <c r="P59" i="8" s="1"/>
  <c r="F90" i="6"/>
  <c r="G13" i="6"/>
  <c r="R9" i="6" s="1"/>
  <c r="F68" i="6"/>
  <c r="E23" i="8"/>
  <c r="O90" i="6"/>
  <c r="F19" i="12"/>
  <c r="E54" i="8"/>
  <c r="P58" i="8" s="1"/>
  <c r="E39" i="8"/>
  <c r="P39" i="8" s="1"/>
  <c r="E55" i="8"/>
  <c r="P57" i="8" s="1"/>
  <c r="E57" i="8"/>
  <c r="P53" i="8" s="1"/>
  <c r="G14" i="6"/>
  <c r="R31" i="6" s="1"/>
  <c r="F46" i="6"/>
  <c r="Q42" i="6" s="1"/>
  <c r="G67" i="6"/>
  <c r="E12" i="6"/>
  <c r="P18" i="6" s="1"/>
  <c r="E67" i="6"/>
  <c r="E71" i="6"/>
  <c r="E88" i="6"/>
  <c r="F53" i="8"/>
  <c r="Q56" i="8" s="1"/>
  <c r="G32" i="6"/>
  <c r="C44" i="6"/>
  <c r="D95" i="6"/>
  <c r="O103" i="6" s="1"/>
  <c r="C38" i="8"/>
  <c r="N41" i="8" s="1"/>
  <c r="E14" i="6"/>
  <c r="P31" i="6" s="1"/>
  <c r="D59" i="8"/>
  <c r="O55" i="8" s="1"/>
  <c r="D46" i="6"/>
  <c r="O42" i="6" s="1"/>
  <c r="F71" i="6"/>
  <c r="C57" i="8"/>
  <c r="N53" i="8" s="1"/>
  <c r="D58" i="8"/>
  <c r="O59" i="8" s="1"/>
  <c r="G96" i="6"/>
  <c r="D42" i="6"/>
  <c r="O51" i="6" s="1"/>
  <c r="G20" i="9"/>
  <c r="D5" i="8"/>
  <c r="C13" i="6"/>
  <c r="N9" i="6" s="1"/>
  <c r="F76" i="6"/>
  <c r="G12" i="6"/>
  <c r="R18" i="6" s="1"/>
  <c r="E96" i="6"/>
  <c r="C88" i="6"/>
  <c r="E40" i="8"/>
  <c r="P38" i="8" s="1"/>
  <c r="D90" i="6"/>
  <c r="F55" i="8"/>
  <c r="Q57" i="8" s="1"/>
  <c r="E5" i="8"/>
  <c r="E15" i="6"/>
  <c r="P24" i="6" s="1"/>
  <c r="G91" i="6"/>
  <c r="E38" i="8"/>
  <c r="P41" i="8" s="1"/>
  <c r="F41" i="6"/>
  <c r="Q49" i="6" s="1"/>
  <c r="D21" i="8"/>
  <c r="C91" i="6"/>
  <c r="C40" i="8"/>
  <c r="N38" i="8" s="1"/>
  <c r="C53" i="8"/>
  <c r="N56" i="8" s="1"/>
  <c r="F23" i="8"/>
  <c r="C46" i="6"/>
  <c r="N42" i="6" s="1"/>
  <c r="R90" i="6"/>
  <c r="D57" i="8"/>
  <c r="O53" i="8" s="1"/>
  <c r="F21" i="8"/>
  <c r="D41" i="6"/>
  <c r="O49" i="6" s="1"/>
  <c r="F40" i="8"/>
  <c r="Q38" i="8" s="1"/>
  <c r="F95" i="6"/>
  <c r="Q103" i="6" s="1"/>
  <c r="G46" i="6"/>
  <c r="R42" i="6" s="1"/>
  <c r="G6" i="9"/>
  <c r="D6" i="9"/>
  <c r="G54" i="8"/>
  <c r="R58" i="8" s="1"/>
  <c r="C89" i="6"/>
  <c r="F41" i="8"/>
  <c r="Q40" i="8" s="1"/>
  <c r="D14" i="6"/>
  <c r="O31" i="6" s="1"/>
  <c r="D67" i="6"/>
  <c r="C41" i="8"/>
  <c r="N40" i="8" s="1"/>
  <c r="F57" i="8"/>
  <c r="Q53" i="8" s="1"/>
  <c r="C5" i="8"/>
  <c r="F6" i="9"/>
  <c r="C55" i="8"/>
  <c r="N57" i="8" s="1"/>
  <c r="F39" i="8"/>
  <c r="Q39" i="8" s="1"/>
  <c r="D12" i="6"/>
  <c r="O18" i="6" s="1"/>
  <c r="F96" i="6"/>
  <c r="D91" i="6"/>
  <c r="C7" i="6"/>
  <c r="C39" i="8"/>
  <c r="N39" i="8" s="1"/>
  <c r="F54" i="8"/>
  <c r="Q58" i="8" s="1"/>
  <c r="D16" i="12"/>
  <c r="G40" i="8"/>
  <c r="R38" i="8" s="1"/>
  <c r="D39" i="6"/>
  <c r="O40" i="6" s="1"/>
  <c r="C23" i="8"/>
  <c r="D23" i="8"/>
  <c r="F67" i="6"/>
  <c r="C42" i="6"/>
  <c r="N51" i="6" s="1"/>
  <c r="G68" i="6"/>
  <c r="F10" i="12"/>
  <c r="D96" i="6"/>
  <c r="C54" i="8"/>
  <c r="N58" i="8" s="1"/>
  <c r="F91" i="6"/>
  <c r="E73" i="6"/>
  <c r="P69" i="6" s="1"/>
  <c r="G57" i="8"/>
  <c r="R53" i="8" s="1"/>
  <c r="C32" i="6"/>
  <c r="D40" i="8"/>
  <c r="O38" i="8" s="1"/>
  <c r="N4" i="13"/>
  <c r="N58" i="13"/>
  <c r="N15" i="13"/>
  <c r="N128" i="13"/>
  <c r="N86" i="13"/>
  <c r="N71" i="13"/>
  <c r="N26" i="13"/>
  <c r="N89" i="13"/>
  <c r="N40" i="13"/>
  <c r="N101" i="13"/>
  <c r="N28" i="13"/>
  <c r="N23" i="13"/>
  <c r="N123" i="13"/>
  <c r="N93" i="13"/>
  <c r="N39" i="13"/>
  <c r="N6" i="13"/>
  <c r="N111" i="13"/>
  <c r="N59" i="13"/>
  <c r="N126" i="13"/>
  <c r="N53" i="13"/>
  <c r="N22" i="13"/>
  <c r="N109" i="13"/>
  <c r="N76" i="13"/>
  <c r="N38" i="13"/>
  <c r="N96" i="13"/>
  <c r="N133" i="13"/>
  <c r="N10" i="13"/>
  <c r="N100" i="13"/>
  <c r="N54" i="13"/>
  <c r="N94" i="13"/>
  <c r="N125" i="13"/>
  <c r="N99" i="13"/>
  <c r="N82" i="13"/>
  <c r="N84" i="13"/>
  <c r="N47" i="13"/>
  <c r="N134" i="13"/>
  <c r="N35" i="13"/>
  <c r="N14" i="13"/>
  <c r="N7" i="13"/>
  <c r="N32" i="13"/>
  <c r="N55" i="13"/>
  <c r="N36" i="13"/>
  <c r="N21" i="13"/>
  <c r="N72" i="13"/>
  <c r="N83" i="13"/>
  <c r="N45" i="13"/>
  <c r="N90" i="13"/>
  <c r="N74" i="13"/>
  <c r="N77" i="13"/>
  <c r="N46" i="13"/>
  <c r="N106" i="13"/>
  <c r="N107" i="13"/>
  <c r="N85" i="13"/>
  <c r="K85" i="13"/>
  <c r="K34" i="13"/>
  <c r="N80" i="13"/>
  <c r="N13" i="13"/>
  <c r="K125" i="13"/>
  <c r="K109" i="13"/>
  <c r="K101" i="13"/>
  <c r="K93" i="13"/>
  <c r="K84" i="13"/>
  <c r="N75" i="13"/>
  <c r="K75" i="13"/>
  <c r="K58" i="13"/>
  <c r="N50" i="13"/>
  <c r="K50" i="13"/>
  <c r="K41" i="13"/>
  <c r="K33" i="13"/>
  <c r="K25" i="13"/>
  <c r="K17" i="13"/>
  <c r="K8" i="13"/>
  <c r="K126" i="13"/>
  <c r="N9" i="13"/>
  <c r="K9" i="13"/>
  <c r="N42" i="13"/>
  <c r="K134" i="13"/>
  <c r="N124" i="13"/>
  <c r="K124" i="13"/>
  <c r="N108" i="13"/>
  <c r="K108" i="13"/>
  <c r="K100" i="13"/>
  <c r="N92" i="13"/>
  <c r="K92" i="13"/>
  <c r="K83" i="13"/>
  <c r="K74" i="13"/>
  <c r="N57" i="13"/>
  <c r="K57" i="13"/>
  <c r="N49" i="13"/>
  <c r="K49" i="13"/>
  <c r="K40" i="13"/>
  <c r="K32" i="13"/>
  <c r="N24" i="13"/>
  <c r="K24" i="13"/>
  <c r="N16" i="13"/>
  <c r="K16" i="13"/>
  <c r="K7" i="13"/>
  <c r="K110" i="13"/>
  <c r="K59" i="13"/>
  <c r="K18" i="13"/>
  <c r="N129" i="13"/>
  <c r="N110" i="13"/>
  <c r="K133" i="13"/>
  <c r="K123" i="13"/>
  <c r="K115" i="13"/>
  <c r="K107" i="13"/>
  <c r="K99" i="13"/>
  <c r="N91" i="13"/>
  <c r="K91" i="13"/>
  <c r="K82" i="13"/>
  <c r="N73" i="13"/>
  <c r="K73" i="13"/>
  <c r="N56" i="13"/>
  <c r="K56" i="13"/>
  <c r="N48" i="13"/>
  <c r="K48" i="13"/>
  <c r="K39" i="13"/>
  <c r="N31" i="13"/>
  <c r="K31" i="13"/>
  <c r="K23" i="13"/>
  <c r="K15" i="13"/>
  <c r="K6" i="13"/>
  <c r="K130" i="13"/>
  <c r="K76" i="13"/>
  <c r="K26" i="13"/>
  <c r="N104" i="13"/>
  <c r="N11" i="13"/>
  <c r="N41" i="13"/>
  <c r="N132" i="13"/>
  <c r="K132" i="13"/>
  <c r="N114" i="13"/>
  <c r="K114" i="13"/>
  <c r="K106" i="13"/>
  <c r="N98" i="13"/>
  <c r="K98" i="13"/>
  <c r="K90" i="13"/>
  <c r="N81" i="13"/>
  <c r="K81" i="13"/>
  <c r="K72" i="13"/>
  <c r="K55" i="13"/>
  <c r="K47" i="13"/>
  <c r="K38" i="13"/>
  <c r="N30" i="13"/>
  <c r="K30" i="13"/>
  <c r="K22" i="13"/>
  <c r="K13" i="13"/>
  <c r="N5" i="13"/>
  <c r="K5" i="13"/>
  <c r="K129" i="13"/>
  <c r="N102" i="13"/>
  <c r="K102" i="13"/>
  <c r="K42" i="13"/>
  <c r="N130" i="13"/>
  <c r="N25" i="13"/>
  <c r="N131" i="13"/>
  <c r="K131" i="13"/>
  <c r="N113" i="13"/>
  <c r="K113" i="13"/>
  <c r="N105" i="13"/>
  <c r="K105" i="13"/>
  <c r="K97" i="13"/>
  <c r="K89" i="13"/>
  <c r="N79" i="13"/>
  <c r="K79" i="13"/>
  <c r="K71" i="13"/>
  <c r="K54" i="13"/>
  <c r="K46" i="13"/>
  <c r="N37" i="13"/>
  <c r="K37" i="13"/>
  <c r="N29" i="13"/>
  <c r="K29" i="13"/>
  <c r="K21" i="13"/>
  <c r="N12" i="13"/>
  <c r="K12" i="13"/>
  <c r="K80" i="13"/>
  <c r="N18" i="13"/>
  <c r="N17" i="13"/>
  <c r="K128" i="13"/>
  <c r="N112" i="13"/>
  <c r="K112" i="13"/>
  <c r="K104" i="13"/>
  <c r="K96" i="13"/>
  <c r="N88" i="13"/>
  <c r="K88" i="13"/>
  <c r="N78" i="13"/>
  <c r="K78" i="13"/>
  <c r="N69" i="13"/>
  <c r="K69" i="13"/>
  <c r="K53" i="13"/>
  <c r="K45" i="13"/>
  <c r="K36" i="13"/>
  <c r="K28" i="13"/>
  <c r="K20" i="13"/>
  <c r="K11" i="13"/>
  <c r="K14" i="13"/>
  <c r="K94" i="13"/>
  <c r="N51" i="13"/>
  <c r="K51" i="13"/>
  <c r="N115" i="13"/>
  <c r="N20" i="13"/>
  <c r="N127" i="13"/>
  <c r="K127" i="13"/>
  <c r="K111" i="13"/>
  <c r="N103" i="13"/>
  <c r="K103" i="13"/>
  <c r="K95" i="13"/>
  <c r="K86" i="13"/>
  <c r="K77" i="13"/>
  <c r="N52" i="13"/>
  <c r="K52" i="13"/>
  <c r="N44" i="13"/>
  <c r="K44" i="13"/>
  <c r="K35" i="13"/>
  <c r="N27" i="13"/>
  <c r="K27" i="13"/>
  <c r="N19" i="13"/>
  <c r="K19" i="13"/>
  <c r="K10" i="13"/>
  <c r="N95" i="13"/>
  <c r="N34" i="13"/>
  <c r="N8" i="13"/>
  <c r="N97" i="13"/>
  <c r="N33" i="13"/>
  <c r="P5" i="13"/>
  <c r="L5" i="13"/>
  <c r="M5" i="13"/>
  <c r="Q5" i="13"/>
  <c r="R5" i="13"/>
  <c r="P6" i="13"/>
  <c r="L6" i="13"/>
  <c r="M6" i="13"/>
  <c r="Q6" i="13"/>
  <c r="R6" i="13"/>
  <c r="P7" i="13"/>
  <c r="L7" i="13"/>
  <c r="M7" i="13"/>
  <c r="Q7" i="13"/>
  <c r="R7" i="13"/>
  <c r="P8" i="13"/>
  <c r="L8" i="13"/>
  <c r="M8" i="13"/>
  <c r="Q8" i="13"/>
  <c r="R8" i="13"/>
  <c r="P9" i="13"/>
  <c r="L9" i="13"/>
  <c r="M9" i="13"/>
  <c r="Q9" i="13"/>
  <c r="R9" i="13"/>
  <c r="P10" i="13"/>
  <c r="L10" i="13"/>
  <c r="M10" i="13"/>
  <c r="Q10" i="13"/>
  <c r="R10" i="13"/>
  <c r="P11" i="13"/>
  <c r="L11" i="13"/>
  <c r="M11" i="13"/>
  <c r="Q11" i="13"/>
  <c r="R11" i="13"/>
  <c r="P12" i="13"/>
  <c r="L12" i="13"/>
  <c r="M12" i="13"/>
  <c r="Q12" i="13"/>
  <c r="R12" i="13"/>
  <c r="P13" i="13"/>
  <c r="L13" i="13"/>
  <c r="M13" i="13"/>
  <c r="Q13" i="13"/>
  <c r="R13" i="13"/>
  <c r="P14" i="13"/>
  <c r="L14" i="13"/>
  <c r="M14" i="13"/>
  <c r="Q14" i="13"/>
  <c r="R14" i="13"/>
  <c r="P15" i="13"/>
  <c r="L15" i="13"/>
  <c r="M15" i="13"/>
  <c r="Q15" i="13"/>
  <c r="R15" i="13"/>
  <c r="P16" i="13"/>
  <c r="L16" i="13"/>
  <c r="M16" i="13"/>
  <c r="Q16" i="13"/>
  <c r="R16" i="13"/>
  <c r="P17" i="13"/>
  <c r="L17" i="13"/>
  <c r="M17" i="13"/>
  <c r="Q17" i="13"/>
  <c r="R17" i="13"/>
  <c r="P18" i="13"/>
  <c r="L18" i="13"/>
  <c r="M18" i="13"/>
  <c r="Q18" i="13"/>
  <c r="R18" i="13"/>
  <c r="P19" i="13"/>
  <c r="L19" i="13"/>
  <c r="M19" i="13"/>
  <c r="Q19" i="13"/>
  <c r="R19" i="13"/>
  <c r="P20" i="13"/>
  <c r="L20" i="13"/>
  <c r="M20" i="13"/>
  <c r="Q20" i="13"/>
  <c r="R20" i="13"/>
  <c r="P21" i="13"/>
  <c r="L21" i="13"/>
  <c r="M21" i="13"/>
  <c r="Q21" i="13"/>
  <c r="R21" i="13"/>
  <c r="P22" i="13"/>
  <c r="L22" i="13"/>
  <c r="M22" i="13"/>
  <c r="Q22" i="13"/>
  <c r="R22" i="13"/>
  <c r="P23" i="13"/>
  <c r="L23" i="13"/>
  <c r="M23" i="13"/>
  <c r="Q23" i="13"/>
  <c r="R23" i="13"/>
  <c r="P24" i="13"/>
  <c r="L24" i="13"/>
  <c r="M24" i="13"/>
  <c r="R24" i="13"/>
  <c r="Q24" i="13"/>
  <c r="L25" i="13"/>
  <c r="R25" i="13"/>
  <c r="M25" i="13"/>
  <c r="P25" i="13"/>
  <c r="Q25" i="13"/>
  <c r="P26" i="13"/>
  <c r="M26" i="13"/>
  <c r="R26" i="13"/>
  <c r="L26" i="13"/>
  <c r="Q26" i="13"/>
  <c r="R27" i="13"/>
  <c r="P27" i="13"/>
  <c r="L27" i="13"/>
  <c r="M27" i="13"/>
  <c r="Q27" i="13"/>
  <c r="L28" i="13"/>
  <c r="P28" i="13"/>
  <c r="R28" i="13"/>
  <c r="M28" i="13"/>
  <c r="Q28" i="13"/>
  <c r="P29" i="13"/>
  <c r="M29" i="13"/>
  <c r="R29" i="13"/>
  <c r="L29" i="13"/>
  <c r="Q29" i="13"/>
  <c r="L30" i="13"/>
  <c r="M30" i="13"/>
  <c r="R30" i="13"/>
  <c r="P30" i="13"/>
  <c r="Q30" i="13"/>
  <c r="L31" i="13"/>
  <c r="M31" i="13"/>
  <c r="R31" i="13"/>
  <c r="P31" i="13"/>
  <c r="Q31" i="13"/>
  <c r="R32" i="13"/>
  <c r="L32" i="13"/>
  <c r="M32" i="13"/>
  <c r="P32" i="13"/>
  <c r="Q32" i="13"/>
  <c r="M33" i="13"/>
  <c r="L33" i="13"/>
  <c r="R33" i="13"/>
  <c r="P33" i="13"/>
  <c r="Q33" i="13"/>
  <c r="R34" i="13"/>
  <c r="M34" i="13"/>
  <c r="L34" i="13"/>
  <c r="P34" i="13"/>
  <c r="Q34" i="13"/>
  <c r="R35" i="13"/>
  <c r="L35" i="13"/>
  <c r="M35" i="13"/>
  <c r="P35" i="13"/>
  <c r="Q35" i="13"/>
  <c r="L36" i="13"/>
  <c r="M36" i="13"/>
  <c r="R36" i="13"/>
  <c r="P36" i="13"/>
  <c r="Q36" i="13"/>
  <c r="R37" i="13"/>
  <c r="L37" i="13"/>
  <c r="M37" i="13"/>
  <c r="P37" i="13"/>
  <c r="Q37" i="13"/>
  <c r="L38" i="13"/>
  <c r="M38" i="13"/>
  <c r="R38" i="13"/>
  <c r="P38" i="13"/>
  <c r="Q38" i="13"/>
  <c r="L39" i="13"/>
  <c r="M39" i="13"/>
  <c r="R39" i="13"/>
  <c r="P39" i="13"/>
  <c r="Q39" i="13"/>
  <c r="R40" i="13"/>
  <c r="L40" i="13"/>
  <c r="M40" i="13"/>
  <c r="P40" i="13"/>
  <c r="Q40" i="13"/>
  <c r="M41" i="13"/>
  <c r="L41" i="13"/>
  <c r="R41" i="13"/>
  <c r="P41" i="13"/>
  <c r="Q41" i="13"/>
  <c r="M42" i="13"/>
  <c r="R42" i="13"/>
  <c r="L42" i="13"/>
  <c r="P42" i="13"/>
  <c r="Q42" i="13"/>
  <c r="R44" i="13"/>
  <c r="L44" i="13"/>
  <c r="M44" i="13"/>
  <c r="P44" i="13"/>
  <c r="Q44" i="13"/>
  <c r="L45" i="13"/>
  <c r="M45" i="13"/>
  <c r="R45" i="13"/>
  <c r="P45" i="13"/>
  <c r="Q45" i="13"/>
  <c r="R46" i="13"/>
  <c r="L46" i="13"/>
  <c r="M46" i="13"/>
  <c r="P46" i="13"/>
  <c r="Q46" i="13"/>
  <c r="L47" i="13"/>
  <c r="M47" i="13"/>
  <c r="R47" i="13"/>
  <c r="P47" i="13"/>
  <c r="Q47" i="13"/>
  <c r="L48" i="13"/>
  <c r="M48" i="13"/>
  <c r="R48" i="13"/>
  <c r="P48" i="13"/>
  <c r="Q48" i="13"/>
  <c r="R49" i="13"/>
  <c r="L49" i="13"/>
  <c r="M49" i="13"/>
  <c r="P49" i="13"/>
  <c r="Q49" i="13"/>
  <c r="M50" i="13"/>
  <c r="L50" i="13"/>
  <c r="R50" i="13"/>
  <c r="P50" i="13"/>
  <c r="Q50" i="13"/>
  <c r="M51" i="13"/>
  <c r="R51" i="13"/>
  <c r="L51" i="13"/>
  <c r="P51" i="13"/>
  <c r="Q51" i="13"/>
  <c r="R52" i="13"/>
  <c r="L52" i="13"/>
  <c r="M52" i="13"/>
  <c r="P52" i="13"/>
  <c r="Q52" i="13"/>
  <c r="L53" i="13"/>
  <c r="R53" i="13"/>
  <c r="P53" i="13"/>
  <c r="Q53" i="13"/>
  <c r="M53" i="13"/>
  <c r="R54" i="13"/>
  <c r="L54" i="13"/>
  <c r="P54" i="13"/>
  <c r="Q54" i="13"/>
  <c r="M54" i="13"/>
  <c r="L55" i="13"/>
  <c r="R55" i="13"/>
  <c r="P55" i="13"/>
  <c r="Q55" i="13"/>
  <c r="M55" i="13"/>
  <c r="L56" i="13"/>
  <c r="P56" i="13"/>
  <c r="Q56" i="13"/>
  <c r="R56" i="13"/>
  <c r="M56" i="13"/>
  <c r="L57" i="13"/>
  <c r="P57" i="13"/>
  <c r="Q57" i="13"/>
  <c r="R57" i="13"/>
  <c r="M57" i="13"/>
  <c r="L58" i="13"/>
  <c r="P58" i="13"/>
  <c r="Q58" i="13"/>
  <c r="R58" i="13"/>
  <c r="M58" i="13"/>
  <c r="L59" i="13"/>
  <c r="P59" i="13"/>
  <c r="Q59" i="13"/>
  <c r="R59" i="13"/>
  <c r="M59" i="13"/>
  <c r="P69" i="13"/>
  <c r="Q69" i="13"/>
  <c r="R69" i="13"/>
  <c r="L69" i="13"/>
  <c r="M69" i="13"/>
  <c r="P71" i="13"/>
  <c r="Q71" i="13"/>
  <c r="R71" i="13"/>
  <c r="L71" i="13"/>
  <c r="M71" i="13"/>
  <c r="P72" i="13"/>
  <c r="Q72" i="13"/>
  <c r="R72" i="13"/>
  <c r="L72" i="13"/>
  <c r="M72" i="13"/>
  <c r="P73" i="13"/>
  <c r="Q73" i="13"/>
  <c r="R73" i="13"/>
  <c r="L73" i="13"/>
  <c r="M73" i="13"/>
  <c r="P74" i="13"/>
  <c r="Q74" i="13"/>
  <c r="R74" i="13"/>
  <c r="L74" i="13"/>
  <c r="M74" i="13"/>
  <c r="P75" i="13"/>
  <c r="Q75" i="13"/>
  <c r="R75" i="13"/>
  <c r="L75" i="13"/>
  <c r="M75" i="13"/>
  <c r="P76" i="13"/>
  <c r="Q76" i="13"/>
  <c r="R76" i="13"/>
  <c r="L76" i="13"/>
  <c r="M76" i="13"/>
  <c r="P77" i="13"/>
  <c r="Q77" i="13"/>
  <c r="R77" i="13"/>
  <c r="L77" i="13"/>
  <c r="M77" i="13"/>
  <c r="P78" i="13"/>
  <c r="Q78" i="13"/>
  <c r="R78" i="13"/>
  <c r="L78" i="13"/>
  <c r="M78" i="13"/>
  <c r="P79" i="13"/>
  <c r="Q79" i="13"/>
  <c r="R79" i="13"/>
  <c r="L79" i="13"/>
  <c r="M79" i="13"/>
  <c r="P80" i="13"/>
  <c r="Q80" i="13"/>
  <c r="R80" i="13"/>
  <c r="L80" i="13"/>
  <c r="M80" i="13"/>
  <c r="P81" i="13"/>
  <c r="Q81" i="13"/>
  <c r="R81" i="13"/>
  <c r="L81" i="13"/>
  <c r="M81" i="13"/>
  <c r="P82" i="13"/>
  <c r="Q82" i="13"/>
  <c r="R82" i="13"/>
  <c r="L82" i="13"/>
  <c r="M82" i="13"/>
  <c r="P83" i="13"/>
  <c r="Q83" i="13"/>
  <c r="R83" i="13"/>
  <c r="L83" i="13"/>
  <c r="M83" i="13"/>
  <c r="P84" i="13"/>
  <c r="Q84" i="13"/>
  <c r="R84" i="13"/>
  <c r="L84" i="13"/>
  <c r="M84" i="13"/>
  <c r="P85" i="13"/>
  <c r="Q85" i="13"/>
  <c r="R85" i="13"/>
  <c r="L85" i="13"/>
  <c r="M85" i="13"/>
  <c r="P86" i="13"/>
  <c r="Q86" i="13"/>
  <c r="R86" i="13"/>
  <c r="L86" i="13"/>
  <c r="M86" i="13"/>
  <c r="P88" i="13"/>
  <c r="Q88" i="13"/>
  <c r="R88" i="13"/>
  <c r="L88" i="13"/>
  <c r="M88" i="13"/>
  <c r="P89" i="13"/>
  <c r="Q89" i="13"/>
  <c r="R89" i="13"/>
  <c r="L89" i="13"/>
  <c r="M89" i="13"/>
  <c r="P90" i="13"/>
  <c r="Q90" i="13"/>
  <c r="R90" i="13"/>
  <c r="L90" i="13"/>
  <c r="M90" i="13"/>
  <c r="P91" i="13"/>
  <c r="Q91" i="13"/>
  <c r="R91" i="13"/>
  <c r="L91" i="13"/>
  <c r="M91" i="13"/>
  <c r="P92" i="13"/>
  <c r="Q92" i="13"/>
  <c r="R92" i="13"/>
  <c r="L92" i="13"/>
  <c r="M92" i="13"/>
  <c r="P93" i="13"/>
  <c r="Q93" i="13"/>
  <c r="R93" i="13"/>
  <c r="L93" i="13"/>
  <c r="M93" i="13"/>
  <c r="P94" i="13"/>
  <c r="Q94" i="13"/>
  <c r="R94" i="13"/>
  <c r="L94" i="13"/>
  <c r="M94" i="13"/>
  <c r="P95" i="13"/>
  <c r="Q95" i="13"/>
  <c r="R95" i="13"/>
  <c r="L95" i="13"/>
  <c r="M95" i="13"/>
  <c r="P96" i="13"/>
  <c r="Q96" i="13"/>
  <c r="R96" i="13"/>
  <c r="L96" i="13"/>
  <c r="M96" i="13"/>
  <c r="P97" i="13"/>
  <c r="Q97" i="13"/>
  <c r="R97" i="13"/>
  <c r="L97" i="13"/>
  <c r="M97" i="13"/>
  <c r="P98" i="13"/>
  <c r="Q98" i="13"/>
  <c r="R98" i="13"/>
  <c r="L98" i="13"/>
  <c r="M98" i="13"/>
  <c r="P99" i="13"/>
  <c r="Q99" i="13"/>
  <c r="R99" i="13"/>
  <c r="L99" i="13"/>
  <c r="M99" i="13"/>
  <c r="P100" i="13"/>
  <c r="Q100" i="13"/>
  <c r="R100" i="13"/>
  <c r="L100" i="13"/>
  <c r="M100" i="13"/>
  <c r="P4" i="13"/>
  <c r="L4" i="13"/>
  <c r="M4" i="13"/>
  <c r="Q4" i="13"/>
  <c r="R4" i="13"/>
  <c r="P101" i="13"/>
  <c r="Q101" i="13"/>
  <c r="L101" i="13"/>
  <c r="M101" i="13"/>
  <c r="R101" i="13"/>
  <c r="L102" i="13"/>
  <c r="M102" i="13"/>
  <c r="P102" i="13"/>
  <c r="Q102" i="13"/>
  <c r="R102" i="13"/>
  <c r="L103" i="13"/>
  <c r="M103" i="13"/>
  <c r="P103" i="13"/>
  <c r="Q103" i="13"/>
  <c r="R103" i="13"/>
  <c r="P104" i="13"/>
  <c r="Q104" i="13"/>
  <c r="L104" i="13"/>
  <c r="M104" i="13"/>
  <c r="R104" i="13"/>
  <c r="P105" i="13"/>
  <c r="Q105" i="13"/>
  <c r="L105" i="13"/>
  <c r="M105" i="13"/>
  <c r="R105" i="13"/>
  <c r="L106" i="13"/>
  <c r="M106" i="13"/>
  <c r="P106" i="13"/>
  <c r="Q106" i="13"/>
  <c r="R106" i="13"/>
  <c r="L107" i="13"/>
  <c r="M107" i="13"/>
  <c r="P107" i="13"/>
  <c r="Q107" i="13"/>
  <c r="R107" i="13"/>
  <c r="P108" i="13"/>
  <c r="Q108" i="13"/>
  <c r="L108" i="13"/>
  <c r="M108" i="13"/>
  <c r="R108" i="13"/>
  <c r="P109" i="13"/>
  <c r="Q109" i="13"/>
  <c r="L109" i="13"/>
  <c r="M109" i="13"/>
  <c r="R109" i="13"/>
  <c r="L110" i="13"/>
  <c r="M110" i="13"/>
  <c r="P110" i="13"/>
  <c r="Q110" i="13"/>
  <c r="R110" i="13"/>
  <c r="L111" i="13"/>
  <c r="M111" i="13"/>
  <c r="P111" i="13"/>
  <c r="Q111" i="13"/>
  <c r="R111" i="13"/>
  <c r="P112" i="13"/>
  <c r="Q112" i="13"/>
  <c r="L112" i="13"/>
  <c r="M112" i="13"/>
  <c r="R112" i="13"/>
  <c r="P113" i="13"/>
  <c r="Q113" i="13"/>
  <c r="L113" i="13"/>
  <c r="M113" i="13"/>
  <c r="R113" i="13"/>
  <c r="L114" i="13"/>
  <c r="M114" i="13"/>
  <c r="P114" i="13"/>
  <c r="Q114" i="13"/>
  <c r="R114" i="13"/>
  <c r="L115" i="13"/>
  <c r="M115" i="13"/>
  <c r="Q115" i="13"/>
  <c r="R115" i="13"/>
  <c r="P115" i="13"/>
  <c r="Q123" i="13"/>
  <c r="R123" i="13"/>
  <c r="L123" i="13"/>
  <c r="M123" i="13"/>
  <c r="P123" i="13"/>
  <c r="Q124" i="13"/>
  <c r="R124" i="13"/>
  <c r="L124" i="13"/>
  <c r="M124" i="13"/>
  <c r="P124" i="13"/>
  <c r="Q125" i="13"/>
  <c r="R125" i="13"/>
  <c r="L125" i="13"/>
  <c r="M125" i="13"/>
  <c r="P125" i="13"/>
  <c r="Q126" i="13"/>
  <c r="R126" i="13"/>
  <c r="L126" i="13"/>
  <c r="M126" i="13"/>
  <c r="P126" i="13"/>
  <c r="Q127" i="13"/>
  <c r="R127" i="13"/>
  <c r="L127" i="13"/>
  <c r="M127" i="13"/>
  <c r="P127" i="13"/>
  <c r="Q128" i="13"/>
  <c r="R128" i="13"/>
  <c r="L128" i="13"/>
  <c r="M128" i="13"/>
  <c r="P128" i="13"/>
  <c r="Q129" i="13"/>
  <c r="R129" i="13"/>
  <c r="L129" i="13"/>
  <c r="M129" i="13"/>
  <c r="P129" i="13"/>
  <c r="Q130" i="13"/>
  <c r="R130" i="13"/>
  <c r="L130" i="13"/>
  <c r="M130" i="13"/>
  <c r="P130" i="13"/>
  <c r="Q131" i="13"/>
  <c r="R131" i="13"/>
  <c r="L131" i="13"/>
  <c r="M131" i="13"/>
  <c r="P131" i="13"/>
  <c r="Q132" i="13"/>
  <c r="R132" i="13"/>
  <c r="L132" i="13"/>
  <c r="M132" i="13"/>
  <c r="P132" i="13"/>
  <c r="Q133" i="13"/>
  <c r="R133" i="13"/>
  <c r="L133" i="13"/>
  <c r="M133" i="13"/>
  <c r="P133" i="13"/>
  <c r="Q134" i="13"/>
  <c r="R134" i="13"/>
  <c r="L134" i="13"/>
  <c r="M134" i="13"/>
  <c r="K4" i="13"/>
  <c r="P134" i="13"/>
  <c r="Q8" i="8" l="1"/>
  <c r="Q13" i="8"/>
  <c r="R22" i="8"/>
  <c r="R24" i="8"/>
  <c r="P22" i="8"/>
  <c r="P24" i="8"/>
  <c r="O22" i="8"/>
  <c r="O24" i="8"/>
  <c r="Q22" i="8"/>
  <c r="Q24" i="8"/>
  <c r="N22" i="8"/>
  <c r="N24" i="8"/>
  <c r="P8" i="8"/>
  <c r="P13" i="8"/>
  <c r="N8" i="8"/>
  <c r="N13" i="8"/>
  <c r="O8" i="8"/>
  <c r="O13" i="8"/>
  <c r="R8" i="8"/>
  <c r="R13" i="8"/>
  <c r="R25" i="8"/>
  <c r="R21" i="8"/>
  <c r="N25" i="8"/>
  <c r="N21" i="8"/>
  <c r="P25" i="8"/>
  <c r="P21" i="8"/>
  <c r="Q25" i="8"/>
  <c r="Q21" i="8"/>
  <c r="O25" i="8"/>
  <c r="O21" i="8"/>
  <c r="O91" i="6"/>
  <c r="O89" i="6"/>
  <c r="Q91" i="6"/>
  <c r="Q89" i="6"/>
  <c r="N91" i="6"/>
  <c r="N89" i="6"/>
  <c r="P92" i="6"/>
  <c r="P100" i="6"/>
  <c r="P95" i="6"/>
  <c r="P87" i="6"/>
  <c r="N94" i="6"/>
  <c r="N98" i="6"/>
  <c r="N95" i="6"/>
  <c r="N87" i="6"/>
  <c r="Q95" i="6"/>
  <c r="Q87" i="6"/>
  <c r="R95" i="6"/>
  <c r="R87" i="6"/>
  <c r="R92" i="6"/>
  <c r="R100" i="6"/>
  <c r="N92" i="6"/>
  <c r="N100" i="6"/>
  <c r="R91" i="6"/>
  <c r="R89" i="6"/>
  <c r="O92" i="6"/>
  <c r="O100" i="6"/>
  <c r="P94" i="6"/>
  <c r="P98" i="6"/>
  <c r="P91" i="6"/>
  <c r="P89" i="6"/>
  <c r="O95" i="6"/>
  <c r="O87" i="6"/>
  <c r="Q94" i="6"/>
  <c r="Q98" i="6"/>
  <c r="O94" i="6"/>
  <c r="O98" i="6"/>
  <c r="R94" i="6"/>
  <c r="R98" i="6"/>
  <c r="O68" i="6"/>
  <c r="O74" i="6"/>
  <c r="Q71" i="6"/>
  <c r="Q70" i="6"/>
  <c r="Q67" i="6"/>
  <c r="Q80" i="6"/>
  <c r="Q75" i="6"/>
  <c r="Q79" i="6"/>
  <c r="N75" i="6"/>
  <c r="N79" i="6"/>
  <c r="N67" i="6"/>
  <c r="N80" i="6"/>
  <c r="O71" i="6"/>
  <c r="O70" i="6"/>
  <c r="R67" i="6"/>
  <c r="R80" i="6"/>
  <c r="N68" i="6"/>
  <c r="N74" i="6"/>
  <c r="P21" i="6"/>
  <c r="P22" i="6"/>
  <c r="R75" i="6"/>
  <c r="R79" i="6"/>
  <c r="P67" i="6"/>
  <c r="P80" i="6"/>
  <c r="N71" i="6"/>
  <c r="N70" i="6"/>
  <c r="P68" i="6"/>
  <c r="P74" i="6"/>
  <c r="Q68" i="6"/>
  <c r="Q74" i="6"/>
  <c r="R71" i="6"/>
  <c r="R70" i="6"/>
  <c r="Q21" i="6"/>
  <c r="Q22" i="6"/>
  <c r="R68" i="6"/>
  <c r="R74" i="6"/>
  <c r="O21" i="6"/>
  <c r="O22" i="6"/>
  <c r="N21" i="6"/>
  <c r="N22" i="6"/>
  <c r="O75" i="6"/>
  <c r="O79" i="6"/>
  <c r="P71" i="6"/>
  <c r="P70" i="6"/>
  <c r="P75" i="6"/>
  <c r="P79" i="6"/>
  <c r="R21" i="6"/>
  <c r="R22" i="6"/>
  <c r="O67" i="6"/>
  <c r="R38" i="6"/>
  <c r="R57" i="6"/>
  <c r="O39" i="6"/>
  <c r="O54" i="6"/>
  <c r="P39" i="6"/>
  <c r="P54" i="6"/>
  <c r="Q39" i="6"/>
  <c r="Q54" i="6"/>
  <c r="N39" i="6"/>
  <c r="N54" i="6"/>
  <c r="R39" i="6"/>
  <c r="R54" i="6"/>
  <c r="P38" i="6"/>
  <c r="Q38" i="6"/>
  <c r="N38" i="6"/>
  <c r="O38" i="6"/>
  <c r="O8" i="6"/>
  <c r="O23" i="6"/>
  <c r="N8" i="6"/>
  <c r="N23" i="6"/>
  <c r="O6" i="6"/>
  <c r="O16" i="6"/>
  <c r="N7" i="6"/>
  <c r="N29" i="6"/>
  <c r="P11" i="6"/>
  <c r="P17" i="6"/>
  <c r="R7" i="6"/>
  <c r="R29" i="6"/>
  <c r="Q7" i="6"/>
  <c r="Q29" i="6"/>
  <c r="R11" i="6"/>
  <c r="R17" i="6"/>
  <c r="R6" i="6"/>
  <c r="R16" i="6"/>
  <c r="Q11" i="6"/>
  <c r="Q17" i="6"/>
  <c r="N11" i="6"/>
  <c r="N17" i="6"/>
  <c r="Q13" i="6"/>
  <c r="Q30" i="6"/>
  <c r="O11" i="6"/>
  <c r="O17" i="6"/>
  <c r="P8" i="6"/>
  <c r="P23" i="6"/>
  <c r="R13" i="6"/>
  <c r="R30" i="6"/>
  <c r="Q8" i="6"/>
  <c r="Q23" i="6"/>
  <c r="R8" i="6"/>
  <c r="R23" i="6"/>
  <c r="P7" i="6"/>
  <c r="P29" i="6"/>
  <c r="Q6" i="6"/>
  <c r="Q16" i="6"/>
  <c r="O13" i="6"/>
  <c r="O30" i="6"/>
  <c r="N13" i="6"/>
  <c r="N30" i="6"/>
  <c r="N6" i="6"/>
  <c r="N16" i="6"/>
  <c r="P13" i="6"/>
  <c r="P30" i="6"/>
  <c r="O7" i="6"/>
  <c r="O29" i="6"/>
  <c r="P6" i="6"/>
  <c r="P16" i="6"/>
  <c r="U37" i="13"/>
  <c r="U50" i="13"/>
  <c r="U49" i="13"/>
  <c r="U32" i="13"/>
  <c r="U58" i="13"/>
  <c r="T53" i="13"/>
  <c r="T21" i="13"/>
  <c r="T100" i="13"/>
  <c r="T28" i="13"/>
  <c r="T113" i="13"/>
  <c r="T23" i="13"/>
  <c r="T15" i="13"/>
  <c r="U51" i="13"/>
  <c r="U6" i="13"/>
  <c r="U31" i="13"/>
  <c r="U36" i="13"/>
  <c r="U46" i="13"/>
  <c r="T30" i="13"/>
  <c r="T7" i="13"/>
  <c r="T45" i="13"/>
  <c r="T83" i="13"/>
  <c r="T35" i="13"/>
  <c r="T54" i="13"/>
  <c r="T44" i="13"/>
  <c r="T79" i="13"/>
  <c r="T29" i="13"/>
  <c r="T81" i="13"/>
  <c r="T32" i="13"/>
  <c r="T92" i="13"/>
  <c r="T41" i="13"/>
  <c r="T132" i="13"/>
  <c r="T88" i="13"/>
  <c r="T49" i="13"/>
  <c r="T19" i="13"/>
  <c r="U56" i="13"/>
  <c r="U129" i="13"/>
  <c r="U82" i="13"/>
  <c r="U74" i="13"/>
  <c r="U77" i="13"/>
  <c r="U42" i="13"/>
  <c r="U90" i="13"/>
  <c r="U57" i="13"/>
  <c r="U17" i="13"/>
  <c r="U84" i="13"/>
  <c r="U112" i="13"/>
  <c r="U108" i="13"/>
  <c r="U104" i="13"/>
  <c r="U123" i="13"/>
  <c r="U111" i="13"/>
  <c r="U103" i="13"/>
  <c r="U89" i="13"/>
  <c r="U76" i="13"/>
  <c r="U91" i="13"/>
  <c r="U33" i="13"/>
  <c r="U29" i="13"/>
  <c r="U20" i="13"/>
  <c r="U12" i="13"/>
  <c r="U92" i="13"/>
  <c r="U132" i="13"/>
  <c r="U124" i="13"/>
  <c r="U105" i="13"/>
  <c r="U101" i="13"/>
  <c r="U81" i="13"/>
  <c r="U10" i="13"/>
  <c r="U99" i="13"/>
  <c r="U40" i="13"/>
  <c r="U53" i="13"/>
  <c r="T95" i="13"/>
  <c r="U95" i="13"/>
  <c r="U45" i="13"/>
  <c r="U96" i="13"/>
  <c r="U97" i="13"/>
  <c r="T130" i="13"/>
  <c r="U22" i="13"/>
  <c r="T48" i="13"/>
  <c r="T91" i="13"/>
  <c r="U18" i="13"/>
  <c r="U134" i="13"/>
  <c r="U25" i="13"/>
  <c r="T75" i="13"/>
  <c r="U34" i="13"/>
  <c r="T90" i="13"/>
  <c r="T82" i="13"/>
  <c r="T133" i="13"/>
  <c r="T59" i="13"/>
  <c r="T101" i="13"/>
  <c r="T58" i="13"/>
  <c r="T51" i="13"/>
  <c r="T12" i="13"/>
  <c r="T42" i="13"/>
  <c r="U85" i="13"/>
  <c r="T96" i="13"/>
  <c r="T111" i="13"/>
  <c r="T40" i="13"/>
  <c r="T4" i="13"/>
  <c r="U4" i="13"/>
  <c r="T14" i="13"/>
  <c r="T10" i="13"/>
  <c r="U9" i="13"/>
  <c r="T6" i="13"/>
  <c r="U94" i="13"/>
  <c r="U69" i="13"/>
  <c r="U21" i="13"/>
  <c r="U54" i="13"/>
  <c r="T105" i="13"/>
  <c r="U15" i="13"/>
  <c r="T56" i="13"/>
  <c r="U107" i="13"/>
  <c r="U110" i="13"/>
  <c r="U41" i="13"/>
  <c r="U93" i="13"/>
  <c r="T125" i="13"/>
  <c r="T134" i="13"/>
  <c r="T114" i="13"/>
  <c r="T110" i="13"/>
  <c r="T106" i="13"/>
  <c r="T102" i="13"/>
  <c r="T89" i="13"/>
  <c r="T72" i="13"/>
  <c r="T38" i="13"/>
  <c r="U19" i="13"/>
  <c r="T69" i="13"/>
  <c r="T112" i="13"/>
  <c r="U71" i="13"/>
  <c r="U113" i="13"/>
  <c r="U73" i="13"/>
  <c r="U115" i="13"/>
  <c r="U100" i="13"/>
  <c r="V100" i="13" s="1"/>
  <c r="T9" i="13"/>
  <c r="T94" i="13"/>
  <c r="T76" i="13"/>
  <c r="T39" i="13"/>
  <c r="T26" i="13"/>
  <c r="U59" i="13"/>
  <c r="U55" i="13"/>
  <c r="U14" i="13"/>
  <c r="T33" i="13"/>
  <c r="T52" i="13"/>
  <c r="U127" i="13"/>
  <c r="U11" i="13"/>
  <c r="U78" i="13"/>
  <c r="U128" i="13"/>
  <c r="U98" i="13"/>
  <c r="T11" i="13"/>
  <c r="T73" i="13"/>
  <c r="U16" i="13"/>
  <c r="U126" i="13"/>
  <c r="U109" i="13"/>
  <c r="T109" i="13"/>
  <c r="T93" i="13"/>
  <c r="T71" i="13"/>
  <c r="T131" i="13"/>
  <c r="U130" i="13"/>
  <c r="T123" i="13"/>
  <c r="T107" i="13"/>
  <c r="U106" i="13"/>
  <c r="T103" i="13"/>
  <c r="U102" i="13"/>
  <c r="U88" i="13"/>
  <c r="T86" i="13"/>
  <c r="T85" i="13"/>
  <c r="U83" i="13"/>
  <c r="U79" i="13"/>
  <c r="U75" i="13"/>
  <c r="U38" i="13"/>
  <c r="U30" i="13"/>
  <c r="T22" i="13"/>
  <c r="T97" i="13"/>
  <c r="U27" i="13"/>
  <c r="T127" i="13"/>
  <c r="T17" i="13"/>
  <c r="U131" i="13"/>
  <c r="U5" i="13"/>
  <c r="U47" i="13"/>
  <c r="T98" i="13"/>
  <c r="T104" i="13"/>
  <c r="T31" i="13"/>
  <c r="U133" i="13"/>
  <c r="T108" i="13"/>
  <c r="U8" i="13"/>
  <c r="T50" i="13"/>
  <c r="U125" i="13"/>
  <c r="T46" i="13"/>
  <c r="U52" i="13"/>
  <c r="U48" i="13"/>
  <c r="U44" i="13"/>
  <c r="U23" i="13"/>
  <c r="T16" i="13"/>
  <c r="U7" i="13"/>
  <c r="T8" i="13"/>
  <c r="T27" i="13"/>
  <c r="T20" i="13"/>
  <c r="V20" i="13" s="1"/>
  <c r="U28" i="13"/>
  <c r="V28" i="13" s="1"/>
  <c r="T18" i="13"/>
  <c r="T5" i="13"/>
  <c r="U26" i="13"/>
  <c r="U39" i="13"/>
  <c r="U24" i="13"/>
  <c r="T57" i="13"/>
  <c r="T13" i="13"/>
  <c r="T77" i="13"/>
  <c r="T36" i="13"/>
  <c r="T47" i="13"/>
  <c r="T128" i="13"/>
  <c r="T99" i="13"/>
  <c r="T78" i="13"/>
  <c r="T74" i="13"/>
  <c r="T34" i="13"/>
  <c r="U35" i="13"/>
  <c r="U86" i="13"/>
  <c r="T115" i="13"/>
  <c r="U80" i="13"/>
  <c r="T37" i="13"/>
  <c r="T25" i="13"/>
  <c r="U13" i="13"/>
  <c r="U72" i="13"/>
  <c r="U114" i="13"/>
  <c r="T129" i="13"/>
  <c r="T24" i="13"/>
  <c r="T124" i="13"/>
  <c r="V124" i="13" s="1"/>
  <c r="T80" i="13"/>
  <c r="T55" i="13"/>
  <c r="T84" i="13"/>
  <c r="T126" i="13"/>
  <c r="V56" i="13" l="1"/>
  <c r="E5" i="1"/>
  <c r="E3" i="1"/>
  <c r="E6" i="1"/>
  <c r="E4" i="1"/>
  <c r="C4" i="1"/>
  <c r="C6" i="1"/>
  <c r="C3" i="1"/>
  <c r="C5" i="1"/>
  <c r="V21" i="13"/>
  <c r="V17" i="13"/>
  <c r="V32" i="13"/>
  <c r="V74" i="13"/>
  <c r="V84" i="13"/>
  <c r="V129" i="13"/>
  <c r="V50" i="13"/>
  <c r="V103" i="13"/>
  <c r="V98" i="13"/>
  <c r="V58" i="13"/>
  <c r="V78" i="13"/>
  <c r="V37" i="13"/>
  <c r="V33" i="13"/>
  <c r="V134" i="13"/>
  <c r="V76" i="13"/>
  <c r="V77" i="13"/>
  <c r="V31" i="13"/>
  <c r="V89" i="13"/>
  <c r="V73" i="13"/>
  <c r="V9" i="13"/>
  <c r="V55" i="13"/>
  <c r="V96" i="13"/>
  <c r="V14" i="13"/>
  <c r="V49" i="13"/>
  <c r="V40" i="13"/>
  <c r="V24" i="13"/>
  <c r="V42" i="13"/>
  <c r="V113" i="13"/>
  <c r="V11" i="13"/>
  <c r="V125" i="13"/>
  <c r="V27" i="13"/>
  <c r="V8" i="13"/>
  <c r="V80" i="13"/>
  <c r="V92" i="13"/>
  <c r="V22" i="13"/>
  <c r="V107" i="13"/>
  <c r="V104" i="13"/>
  <c r="V88" i="13"/>
  <c r="V128" i="13"/>
  <c r="V52" i="13"/>
  <c r="V82" i="13"/>
  <c r="V4" i="13"/>
  <c r="V15" i="13"/>
  <c r="V112" i="13"/>
  <c r="V81" i="13"/>
  <c r="V36" i="13"/>
  <c r="V29" i="13"/>
  <c r="V105" i="13"/>
  <c r="V51" i="13"/>
  <c r="V44" i="13"/>
  <c r="V47" i="13"/>
  <c r="V34" i="13"/>
  <c r="V93" i="13"/>
  <c r="V53" i="13"/>
  <c r="V109" i="13"/>
  <c r="V59" i="13"/>
  <c r="V83" i="13"/>
  <c r="V46" i="13"/>
  <c r="V39" i="13"/>
  <c r="V106" i="13"/>
  <c r="V6" i="13"/>
  <c r="V45" i="13"/>
  <c r="V99" i="13"/>
  <c r="V25" i="13"/>
  <c r="V5" i="13"/>
  <c r="V7" i="13"/>
  <c r="V115" i="13"/>
  <c r="V108" i="13"/>
  <c r="V94" i="13"/>
  <c r="V90" i="13"/>
  <c r="V19" i="13"/>
  <c r="V30" i="13"/>
  <c r="V79" i="13"/>
  <c r="V23" i="13"/>
  <c r="V35" i="13"/>
  <c r="V54" i="13"/>
  <c r="V123" i="13"/>
  <c r="V41" i="13"/>
  <c r="V132" i="13"/>
  <c r="V12" i="13"/>
  <c r="V126" i="13"/>
  <c r="V127" i="13"/>
  <c r="V97" i="13"/>
  <c r="V111" i="13"/>
  <c r="V18" i="13"/>
  <c r="V133" i="13"/>
  <c r="V91" i="13"/>
  <c r="V95" i="13"/>
  <c r="V114" i="13"/>
  <c r="V10" i="13"/>
  <c r="V48" i="13"/>
  <c r="V131" i="13"/>
  <c r="V57" i="13"/>
  <c r="V71" i="13"/>
  <c r="V38" i="13"/>
  <c r="V75" i="13"/>
  <c r="V26" i="13"/>
  <c r="V102" i="13"/>
  <c r="V101" i="13"/>
  <c r="V85" i="13"/>
  <c r="V110" i="13"/>
  <c r="V13" i="13"/>
  <c r="V86" i="13"/>
  <c r="V69" i="13"/>
  <c r="V72" i="13"/>
  <c r="V16" i="13"/>
  <c r="V130" i="13"/>
  <c r="N4" i="1" l="1"/>
  <c r="Q4" i="1" s="1"/>
  <c r="N5" i="1"/>
  <c r="Q5" i="1" s="1"/>
  <c r="N6" i="1"/>
  <c r="Q6" i="1" s="1"/>
  <c r="E8" i="1"/>
  <c r="C8" i="1"/>
  <c r="N3" i="1"/>
  <c r="Q3" i="1" s="1"/>
  <c r="Y3" i="13"/>
  <c r="Y2" i="13"/>
  <c r="Y4" i="13"/>
  <c r="Y5" i="13"/>
</calcChain>
</file>

<file path=xl/sharedStrings.xml><?xml version="1.0" encoding="utf-8"?>
<sst xmlns="http://schemas.openxmlformats.org/spreadsheetml/2006/main" count="2309" uniqueCount="705">
  <si>
    <t>Last</t>
  </si>
  <si>
    <t>First</t>
  </si>
  <si>
    <t>Division</t>
  </si>
  <si>
    <t>M/F</t>
  </si>
  <si>
    <t>F</t>
  </si>
  <si>
    <t>Ft</t>
  </si>
  <si>
    <t>in</t>
  </si>
  <si>
    <t>School</t>
  </si>
  <si>
    <t>SJS</t>
  </si>
  <si>
    <t>Peoples</t>
  </si>
  <si>
    <t>M</t>
  </si>
  <si>
    <t>Pats</t>
  </si>
  <si>
    <t>Marko</t>
  </si>
  <si>
    <t>OLMC</t>
  </si>
  <si>
    <t>Griffin</t>
  </si>
  <si>
    <t>Assumption</t>
  </si>
  <si>
    <t>Sidhu</t>
  </si>
  <si>
    <t>Colin</t>
  </si>
  <si>
    <t>McEnroe</t>
  </si>
  <si>
    <t>Mary</t>
  </si>
  <si>
    <t>Joseph</t>
  </si>
  <si>
    <t>Robert</t>
  </si>
  <si>
    <t>Bella</t>
  </si>
  <si>
    <t>Howell</t>
  </si>
  <si>
    <t>Hulsy</t>
  </si>
  <si>
    <t>Maeve</t>
  </si>
  <si>
    <t>Henry</t>
  </si>
  <si>
    <t>Pye</t>
  </si>
  <si>
    <t>Karla</t>
  </si>
  <si>
    <t>decimal</t>
  </si>
  <si>
    <t>Raw Scores</t>
  </si>
  <si>
    <t>Ranked</t>
  </si>
  <si>
    <t>Place</t>
  </si>
  <si>
    <t>Points</t>
  </si>
  <si>
    <t>Sturtz</t>
  </si>
  <si>
    <t>Elijah</t>
  </si>
  <si>
    <t>Ross</t>
  </si>
  <si>
    <t>Jack</t>
  </si>
  <si>
    <t>Garcia</t>
  </si>
  <si>
    <t>Edwards</t>
  </si>
  <si>
    <t>Vivian</t>
  </si>
  <si>
    <t>Davis</t>
  </si>
  <si>
    <t>Kobi</t>
  </si>
  <si>
    <t>Smart</t>
  </si>
  <si>
    <t>Lucy</t>
  </si>
  <si>
    <t>Bruzzichesi</t>
  </si>
  <si>
    <t>Wizeman</t>
  </si>
  <si>
    <t>Aidan</t>
  </si>
  <si>
    <t>Robbie</t>
  </si>
  <si>
    <t>Emma</t>
  </si>
  <si>
    <t>Alex</t>
  </si>
  <si>
    <t>Shot</t>
  </si>
  <si>
    <t>Jav</t>
  </si>
  <si>
    <t>Long Jump</t>
  </si>
  <si>
    <t>Track Ttl</t>
  </si>
  <si>
    <t>Field Ttl</t>
  </si>
  <si>
    <t>Total</t>
  </si>
  <si>
    <t>Singh</t>
  </si>
  <si>
    <t>Kabir</t>
  </si>
  <si>
    <t>Esposito</t>
  </si>
  <si>
    <t>Vieira</t>
  </si>
  <si>
    <t>Lincoln</t>
  </si>
  <si>
    <t>Emily</t>
  </si>
  <si>
    <t>Owen</t>
  </si>
  <si>
    <t>Shrekgast</t>
  </si>
  <si>
    <t>Claire</t>
  </si>
  <si>
    <t>Maggie</t>
  </si>
  <si>
    <t>Lauren</t>
  </si>
  <si>
    <t>Dischinger</t>
  </si>
  <si>
    <t>MacDonald</t>
  </si>
  <si>
    <t>Farmer</t>
  </si>
  <si>
    <t>Stephanie</t>
  </si>
  <si>
    <t>Pignatello</t>
  </si>
  <si>
    <t>Delaney</t>
  </si>
  <si>
    <t>Katie</t>
  </si>
  <si>
    <t>Sherer</t>
  </si>
  <si>
    <t>Kaden</t>
  </si>
  <si>
    <t>Riley Ben</t>
  </si>
  <si>
    <t>Harmsey</t>
  </si>
  <si>
    <t>Guirguis</t>
  </si>
  <si>
    <t>Shane</t>
  </si>
  <si>
    <t>Grady</t>
  </si>
  <si>
    <t>Hall</t>
  </si>
  <si>
    <t>Time</t>
  </si>
  <si>
    <t>Heat</t>
  </si>
  <si>
    <t>Lane</t>
  </si>
  <si>
    <t>Collins</t>
  </si>
  <si>
    <t>Zachary</t>
  </si>
  <si>
    <t>Kunzweiler</t>
  </si>
  <si>
    <t>Roberts</t>
  </si>
  <si>
    <t>Sarah</t>
  </si>
  <si>
    <t>Joshua</t>
  </si>
  <si>
    <t>Rossano</t>
  </si>
  <si>
    <t>Mania</t>
  </si>
  <si>
    <t>Libby</t>
  </si>
  <si>
    <t>1st</t>
  </si>
  <si>
    <t>2nd</t>
  </si>
  <si>
    <t>3rd</t>
  </si>
  <si>
    <t>4th</t>
  </si>
  <si>
    <t>5th</t>
  </si>
  <si>
    <t>100m</t>
  </si>
  <si>
    <t>200m</t>
  </si>
  <si>
    <t>400m</t>
  </si>
  <si>
    <t>800m</t>
  </si>
  <si>
    <t>1600m</t>
  </si>
  <si>
    <t>Ava</t>
  </si>
  <si>
    <t>Noah</t>
  </si>
  <si>
    <t>Daly</t>
  </si>
  <si>
    <t>Caroline</t>
  </si>
  <si>
    <t>Anya</t>
  </si>
  <si>
    <t>Logan</t>
  </si>
  <si>
    <t>James</t>
  </si>
  <si>
    <t>Battista</t>
  </si>
  <si>
    <t>Sophia</t>
  </si>
  <si>
    <t>Krenek</t>
  </si>
  <si>
    <t>Matthew</t>
  </si>
  <si>
    <t>Malloy</t>
  </si>
  <si>
    <t>Lynch</t>
  </si>
  <si>
    <t>Chase</t>
  </si>
  <si>
    <t>Milelli</t>
  </si>
  <si>
    <t>Cameron</t>
  </si>
  <si>
    <t>Donovan</t>
  </si>
  <si>
    <t>C</t>
  </si>
  <si>
    <t>Competitor</t>
  </si>
  <si>
    <t>Total per event</t>
  </si>
  <si>
    <t>Anchor</t>
  </si>
  <si>
    <t>Track events</t>
  </si>
  <si>
    <t>Field Events</t>
  </si>
  <si>
    <t>Total Events</t>
  </si>
  <si>
    <t>DQ</t>
  </si>
  <si>
    <t>Total participants</t>
  </si>
  <si>
    <t>Competitor Number</t>
  </si>
  <si>
    <t>Last Name</t>
  </si>
  <si>
    <t>First Name</t>
  </si>
  <si>
    <t>Grade</t>
  </si>
  <si>
    <t>Gender</t>
  </si>
  <si>
    <t>ANZA</t>
  </si>
  <si>
    <t>BRIELLE</t>
  </si>
  <si>
    <t>AROCHO</t>
  </si>
  <si>
    <t>ISABEL</t>
  </si>
  <si>
    <t>BYRNES</t>
  </si>
  <si>
    <t>KATHERINE</t>
  </si>
  <si>
    <t>MACDONALD</t>
  </si>
  <si>
    <t>MARIELLE</t>
  </si>
  <si>
    <t>PFUNDSTEIN</t>
  </si>
  <si>
    <t>SIMONE</t>
  </si>
  <si>
    <t>TROWBRIDGE</t>
  </si>
  <si>
    <t>ASHYLN</t>
  </si>
  <si>
    <t>FLAHERTY</t>
  </si>
  <si>
    <t>CHARLES</t>
  </si>
  <si>
    <t>MAINARDI</t>
  </si>
  <si>
    <t>NATHANIEL</t>
  </si>
  <si>
    <t>SMITH</t>
  </si>
  <si>
    <t>WATSON</t>
  </si>
  <si>
    <t>SOTO PASCUAL</t>
  </si>
  <si>
    <t>LUCAS</t>
  </si>
  <si>
    <t>NOELIA</t>
  </si>
  <si>
    <t>BILLETER</t>
  </si>
  <si>
    <t>AEOLIA</t>
  </si>
  <si>
    <t>MORA</t>
  </si>
  <si>
    <t>VICTORIA</t>
  </si>
  <si>
    <t>BRIDGET</t>
  </si>
  <si>
    <t>TYRELL</t>
  </si>
  <si>
    <t>ANALIESE</t>
  </si>
  <si>
    <t>VANDENBERG</t>
  </si>
  <si>
    <t>MAEVE</t>
  </si>
  <si>
    <t>FLOREZ</t>
  </si>
  <si>
    <t>FABIAN</t>
  </si>
  <si>
    <t>MISA</t>
  </si>
  <si>
    <t>RAYMOND</t>
  </si>
  <si>
    <t>THOMAS</t>
  </si>
  <si>
    <t>VIVIAN</t>
  </si>
  <si>
    <t>FUENTES</t>
  </si>
  <si>
    <t>BELLA</t>
  </si>
  <si>
    <t>GREENMAN</t>
  </si>
  <si>
    <t>ELIZABETH (ELLE)</t>
  </si>
  <si>
    <t>MORROW</t>
  </si>
  <si>
    <t>PATRICK</t>
  </si>
  <si>
    <t>AIDAN</t>
  </si>
  <si>
    <t>VAN FLEET</t>
  </si>
  <si>
    <t>KEITH</t>
  </si>
  <si>
    <t>ELIANA</t>
  </si>
  <si>
    <t>BENTROVATO</t>
  </si>
  <si>
    <t>GIANNA</t>
  </si>
  <si>
    <t>DUFFY</t>
  </si>
  <si>
    <t>MARI V</t>
  </si>
  <si>
    <t>GOMEZ-OSORTO</t>
  </si>
  <si>
    <t>ALEJANDRA</t>
  </si>
  <si>
    <t>JOSEPHSON</t>
  </si>
  <si>
    <t>RUBY</t>
  </si>
  <si>
    <t>EMMA</t>
  </si>
  <si>
    <t>REGINA</t>
  </si>
  <si>
    <t>MARGARET</t>
  </si>
  <si>
    <t>WALSH</t>
  </si>
  <si>
    <t>KATHRYN</t>
  </si>
  <si>
    <t>HENRY</t>
  </si>
  <si>
    <t>BEN</t>
  </si>
  <si>
    <t>JUDE</t>
  </si>
  <si>
    <t>DECORGES</t>
  </si>
  <si>
    <t>ASHLYN</t>
  </si>
  <si>
    <t>ORLA</t>
  </si>
  <si>
    <t>SUTTER</t>
  </si>
  <si>
    <t>SHEA</t>
  </si>
  <si>
    <t>DELUCA</t>
  </si>
  <si>
    <t>IAN</t>
  </si>
  <si>
    <t>JULIAN</t>
  </si>
  <si>
    <t>PESCHETTI</t>
  </si>
  <si>
    <t>TORRES</t>
  </si>
  <si>
    <t>MIGUEL</t>
  </si>
  <si>
    <t>JOSEPH</t>
  </si>
  <si>
    <t>PALOMA</t>
  </si>
  <si>
    <t>DUMINIAK</t>
  </si>
  <si>
    <t>DANIAH</t>
  </si>
  <si>
    <t>GARRY</t>
  </si>
  <si>
    <t>CAITLIN</t>
  </si>
  <si>
    <t>KARLA MARIA</t>
  </si>
  <si>
    <t>HOFF</t>
  </si>
  <si>
    <t>SARAH</t>
  </si>
  <si>
    <t>MADELINE</t>
  </si>
  <si>
    <t>LUCY</t>
  </si>
  <si>
    <t>FLATT-FLOREZ</t>
  </si>
  <si>
    <t>DIONI</t>
  </si>
  <si>
    <t>MORTON</t>
  </si>
  <si>
    <t>BRIANNA</t>
  </si>
  <si>
    <t>MINTEL</t>
  </si>
  <si>
    <t>ANNIE</t>
  </si>
  <si>
    <t>BIANCA</t>
  </si>
  <si>
    <t>Johnson</t>
  </si>
  <si>
    <t>St James</t>
  </si>
  <si>
    <t>Pfinstner</t>
  </si>
  <si>
    <t>A</t>
  </si>
  <si>
    <t>B</t>
  </si>
  <si>
    <t>Kielczewski</t>
  </si>
  <si>
    <t>O</t>
  </si>
  <si>
    <t>N</t>
  </si>
  <si>
    <t>Mack</t>
  </si>
  <si>
    <t>Daus</t>
  </si>
  <si>
    <t>J</t>
  </si>
  <si>
    <t>S</t>
  </si>
  <si>
    <t>Fox</t>
  </si>
  <si>
    <t>Fok</t>
  </si>
  <si>
    <t>Karuitha</t>
  </si>
  <si>
    <t>Volpe</t>
  </si>
  <si>
    <t>M*</t>
  </si>
  <si>
    <t>E</t>
  </si>
  <si>
    <t>Dougherty</t>
  </si>
  <si>
    <t>Scott</t>
  </si>
  <si>
    <t>L</t>
  </si>
  <si>
    <t>T</t>
  </si>
  <si>
    <t>Anese</t>
  </si>
  <si>
    <t>Maloney</t>
  </si>
  <si>
    <t>Sheehan</t>
  </si>
  <si>
    <t>D</t>
  </si>
  <si>
    <t>Mendez</t>
  </si>
  <si>
    <t>C*</t>
  </si>
  <si>
    <t>Hummel</t>
  </si>
  <si>
    <t>Leon</t>
  </si>
  <si>
    <t>S*</t>
  </si>
  <si>
    <t>H</t>
  </si>
  <si>
    <t>K</t>
  </si>
  <si>
    <t>Wavro</t>
  </si>
  <si>
    <t>Durick</t>
  </si>
  <si>
    <t>St Pats</t>
  </si>
  <si>
    <t>Wazeter</t>
  </si>
  <si>
    <t>Cafaro</t>
  </si>
  <si>
    <t>Vittoria</t>
  </si>
  <si>
    <t>Bastow</t>
  </si>
  <si>
    <t>Cross</t>
  </si>
  <si>
    <t>Korn</t>
  </si>
  <si>
    <t>Neko</t>
  </si>
  <si>
    <t>Lelarge</t>
  </si>
  <si>
    <t>Johanna</t>
  </si>
  <si>
    <t>Cirlincione</t>
  </si>
  <si>
    <t>Polefko</t>
  </si>
  <si>
    <t>Stephen</t>
  </si>
  <si>
    <t>Evan</t>
  </si>
  <si>
    <t>Mary-Kate</t>
  </si>
  <si>
    <t>Sobers</t>
  </si>
  <si>
    <t>Ellis</t>
  </si>
  <si>
    <t>Shaloub</t>
  </si>
  <si>
    <t>Mathew</t>
  </si>
  <si>
    <t>Riya</t>
  </si>
  <si>
    <t>Losacco</t>
  </si>
  <si>
    <t>Alexandra</t>
  </si>
  <si>
    <t>Jaxson</t>
  </si>
  <si>
    <t>Szot</t>
  </si>
  <si>
    <t>Harrison</t>
  </si>
  <si>
    <t>Kvekic</t>
  </si>
  <si>
    <t>Schuck</t>
  </si>
  <si>
    <t>Pollack</t>
  </si>
  <si>
    <t>Kelsey</t>
  </si>
  <si>
    <t>Speace</t>
  </si>
  <si>
    <t>Josie</t>
  </si>
  <si>
    <t>Conlon</t>
  </si>
  <si>
    <t>Aubrey</t>
  </si>
  <si>
    <t>Pignetello</t>
  </si>
  <si>
    <t>Kim</t>
  </si>
  <si>
    <t>Chole</t>
  </si>
  <si>
    <t>Will</t>
  </si>
  <si>
    <t>Rose</t>
  </si>
  <si>
    <t>Madeline</t>
  </si>
  <si>
    <t>Zienowicz</t>
  </si>
  <si>
    <t>Young</t>
  </si>
  <si>
    <t>Isabell</t>
  </si>
  <si>
    <t>Chereches</t>
  </si>
  <si>
    <t>Giuliana</t>
  </si>
  <si>
    <t>Gil-Beltran</t>
  </si>
  <si>
    <t xml:space="preserve">Victoria </t>
  </si>
  <si>
    <t>Melvin-Jocher</t>
  </si>
  <si>
    <t>Kathleen</t>
  </si>
  <si>
    <t>King</t>
  </si>
  <si>
    <t>Porras</t>
  </si>
  <si>
    <t>Marcel</t>
  </si>
  <si>
    <t>Barker</t>
  </si>
  <si>
    <t>Giansanti</t>
  </si>
  <si>
    <t>Thad</t>
  </si>
  <si>
    <t>Annis</t>
  </si>
  <si>
    <t>Meszaros</t>
  </si>
  <si>
    <t>Sam</t>
  </si>
  <si>
    <t>Brusco</t>
  </si>
  <si>
    <t>Lewis</t>
  </si>
  <si>
    <t>Kaelyn</t>
  </si>
  <si>
    <t>Costello</t>
  </si>
  <si>
    <t>Finn</t>
  </si>
  <si>
    <t>Grum</t>
  </si>
  <si>
    <t>Sofia</t>
  </si>
  <si>
    <t>Haynes</t>
  </si>
  <si>
    <t>Ryan</t>
  </si>
  <si>
    <t>Walker</t>
  </si>
  <si>
    <t>Jamie</t>
  </si>
  <si>
    <t>Vinti</t>
  </si>
  <si>
    <t>Emanuele</t>
  </si>
  <si>
    <t>Keown</t>
  </si>
  <si>
    <t>Brendan</t>
  </si>
  <si>
    <t>Harding</t>
  </si>
  <si>
    <t>Dam</t>
  </si>
  <si>
    <t>Paguirigan</t>
  </si>
  <si>
    <t>Jabbour</t>
  </si>
  <si>
    <t>Jillian</t>
  </si>
  <si>
    <t>Tricarico</t>
  </si>
  <si>
    <t>Sadie</t>
  </si>
  <si>
    <t>Depasquale</t>
  </si>
  <si>
    <t>Siena</t>
  </si>
  <si>
    <t>Migliaccio</t>
  </si>
  <si>
    <t>Christina</t>
  </si>
  <si>
    <t>Parvulescus</t>
  </si>
  <si>
    <t>Cantor</t>
  </si>
  <si>
    <t>Mackenzie</t>
  </si>
  <si>
    <t>Murphy</t>
  </si>
  <si>
    <t>Tully</t>
  </si>
  <si>
    <t>Smith</t>
  </si>
  <si>
    <t>Todd</t>
  </si>
  <si>
    <t>Harry</t>
  </si>
  <si>
    <t>Adamsky</t>
  </si>
  <si>
    <t>Abigail</t>
  </si>
  <si>
    <t>St E</t>
  </si>
  <si>
    <t>Galeone</t>
  </si>
  <si>
    <t>Emiliana</t>
  </si>
  <si>
    <t>Rivera</t>
  </si>
  <si>
    <t>Gabriella</t>
  </si>
  <si>
    <t>Cinosky</t>
  </si>
  <si>
    <t>Sawyer</t>
  </si>
  <si>
    <t>Molina</t>
  </si>
  <si>
    <t>Viktoria</t>
  </si>
  <si>
    <t>Sciaretta</t>
  </si>
  <si>
    <t>Andrew</t>
  </si>
  <si>
    <t>Seaman</t>
  </si>
  <si>
    <t>Luke</t>
  </si>
  <si>
    <t>Post</t>
  </si>
  <si>
    <t>Taylor</t>
  </si>
  <si>
    <t>Nunez</t>
  </si>
  <si>
    <t>Kraft</t>
  </si>
  <si>
    <t>Ryder</t>
  </si>
  <si>
    <t>Lucca</t>
  </si>
  <si>
    <t>Vicente</t>
  </si>
  <si>
    <t>Valentina</t>
  </si>
  <si>
    <t>Halliez</t>
  </si>
  <si>
    <t>Thomas</t>
  </si>
  <si>
    <t>Vertullo</t>
  </si>
  <si>
    <t>Vincent</t>
  </si>
  <si>
    <t>McQueen</t>
  </si>
  <si>
    <t>Cole</t>
  </si>
  <si>
    <t>Dudley</t>
  </si>
  <si>
    <t>Kalinowski</t>
  </si>
  <si>
    <t>Brooke</t>
  </si>
  <si>
    <t>Seraphina</t>
  </si>
  <si>
    <t>Christian</t>
  </si>
  <si>
    <t>Connor</t>
  </si>
  <si>
    <t>Mannion</t>
  </si>
  <si>
    <t>Colby</t>
  </si>
  <si>
    <t>Paige</t>
  </si>
  <si>
    <t>Desimone</t>
  </si>
  <si>
    <t>Sharkey</t>
  </si>
  <si>
    <t>Fernando</t>
  </si>
  <si>
    <t>Bernice</t>
  </si>
  <si>
    <t>Giovanna</t>
  </si>
  <si>
    <t>Rohlf</t>
  </si>
  <si>
    <t>Audrey</t>
  </si>
  <si>
    <t>Blythe</t>
  </si>
  <si>
    <t>Aroneo</t>
  </si>
  <si>
    <t>Norah</t>
  </si>
  <si>
    <t>Allocco</t>
  </si>
  <si>
    <t>Nick</t>
  </si>
  <si>
    <t>McChesney</t>
  </si>
  <si>
    <t>Byrne</t>
  </si>
  <si>
    <t>Dillon</t>
  </si>
  <si>
    <t>Dominic</t>
  </si>
  <si>
    <t>Osborne</t>
  </si>
  <si>
    <t>Crum</t>
  </si>
  <si>
    <t>P</t>
  </si>
  <si>
    <t>J10</t>
  </si>
  <si>
    <t>J12</t>
  </si>
  <si>
    <t>J11</t>
  </si>
  <si>
    <t>A07</t>
  </si>
  <si>
    <t>E01</t>
  </si>
  <si>
    <t>E03</t>
  </si>
  <si>
    <t>E05</t>
  </si>
  <si>
    <t>M21</t>
  </si>
  <si>
    <t>J21</t>
  </si>
  <si>
    <t>E21</t>
  </si>
  <si>
    <t>A19</t>
  </si>
  <si>
    <t>JV</t>
  </si>
  <si>
    <t>J29</t>
  </si>
  <si>
    <t>E10</t>
  </si>
  <si>
    <t>J50</t>
  </si>
  <si>
    <t>J51</t>
  </si>
  <si>
    <t>E06</t>
  </si>
  <si>
    <t>J30</t>
  </si>
  <si>
    <t>A26</t>
  </si>
  <si>
    <t>A11</t>
  </si>
  <si>
    <t>A09</t>
  </si>
  <si>
    <t>A48</t>
  </si>
  <si>
    <t>E17</t>
  </si>
  <si>
    <t>J19</t>
  </si>
  <si>
    <t>A43</t>
  </si>
  <si>
    <t>M38</t>
  </si>
  <si>
    <t>A45</t>
  </si>
  <si>
    <t>A49</t>
  </si>
  <si>
    <t>E26</t>
  </si>
  <si>
    <t>A46</t>
  </si>
  <si>
    <t>M48</t>
  </si>
  <si>
    <t>A51</t>
  </si>
  <si>
    <t>J45</t>
  </si>
  <si>
    <t>J47</t>
  </si>
  <si>
    <t>E23</t>
  </si>
  <si>
    <t>J46</t>
  </si>
  <si>
    <t>J36</t>
  </si>
  <si>
    <t>J34</t>
  </si>
  <si>
    <t>A36</t>
  </si>
  <si>
    <t>J39</t>
  </si>
  <si>
    <t>E35</t>
  </si>
  <si>
    <t>rank</t>
  </si>
  <si>
    <t>Pathiban</t>
  </si>
  <si>
    <t>Aarya</t>
  </si>
  <si>
    <t>JV Girls</t>
  </si>
  <si>
    <t>JV Boys</t>
  </si>
  <si>
    <t>Varsity Girls</t>
  </si>
  <si>
    <t>Varsity Boys</t>
  </si>
  <si>
    <t>CANCELED</t>
  </si>
  <si>
    <t>Mason</t>
  </si>
  <si>
    <t>Rank</t>
  </si>
  <si>
    <t>J26</t>
  </si>
  <si>
    <t>J20</t>
  </si>
  <si>
    <t>M09</t>
  </si>
  <si>
    <t>J28</t>
  </si>
  <si>
    <t>M40</t>
  </si>
  <si>
    <t>A55</t>
  </si>
  <si>
    <t>A56</t>
  </si>
  <si>
    <t>J41</t>
  </si>
  <si>
    <t>J42</t>
  </si>
  <si>
    <t>J44</t>
  </si>
  <si>
    <t>J40</t>
  </si>
  <si>
    <t>E07</t>
  </si>
  <si>
    <t>J02</t>
  </si>
  <si>
    <t>J03</t>
  </si>
  <si>
    <t>M04</t>
  </si>
  <si>
    <t>J05</t>
  </si>
  <si>
    <t>J27</t>
  </si>
  <si>
    <t>M12</t>
  </si>
  <si>
    <t>J35</t>
  </si>
  <si>
    <t>E32</t>
  </si>
  <si>
    <t>M33</t>
  </si>
  <si>
    <t>J18</t>
  </si>
  <si>
    <t>J17</t>
  </si>
  <si>
    <t>J23</t>
  </si>
  <si>
    <t>J37</t>
  </si>
  <si>
    <t>J22</t>
  </si>
  <si>
    <t>M50</t>
  </si>
  <si>
    <t>J16</t>
  </si>
  <si>
    <t>J24</t>
  </si>
  <si>
    <t>J01</t>
  </si>
  <si>
    <t>A23</t>
  </si>
  <si>
    <t>A27</t>
  </si>
  <si>
    <t>Varsity Coed</t>
  </si>
  <si>
    <t>JV Coed</t>
  </si>
  <si>
    <t>Anchor runner</t>
  </si>
  <si>
    <t>V</t>
  </si>
  <si>
    <t>open mile</t>
  </si>
  <si>
    <t>DK mile</t>
  </si>
  <si>
    <t>4x400</t>
  </si>
  <si>
    <t>X</t>
  </si>
  <si>
    <t>SJA</t>
  </si>
  <si>
    <t>Gallo</t>
  </si>
  <si>
    <t>Sebastiano</t>
  </si>
  <si>
    <t xml:space="preserve">Labrada </t>
  </si>
  <si>
    <t>Alani</t>
  </si>
  <si>
    <t>DeMaio</t>
  </si>
  <si>
    <t>Julia</t>
  </si>
  <si>
    <t xml:space="preserve">Darius </t>
  </si>
  <si>
    <t>Lya</t>
  </si>
  <si>
    <t>Bonilla</t>
  </si>
  <si>
    <t>Gabriel</t>
  </si>
  <si>
    <t>Langan</t>
  </si>
  <si>
    <t>Brian</t>
  </si>
  <si>
    <t>Serioux</t>
  </si>
  <si>
    <t xml:space="preserve">Olivia </t>
  </si>
  <si>
    <t xml:space="preserve">Bennett </t>
  </si>
  <si>
    <t xml:space="preserve">Morgan </t>
  </si>
  <si>
    <t>Boynton</t>
  </si>
  <si>
    <t>Olivia</t>
  </si>
  <si>
    <t>Notarangelo</t>
  </si>
  <si>
    <t>Hendrix</t>
  </si>
  <si>
    <t>Alessia</t>
  </si>
  <si>
    <t>Polo</t>
  </si>
  <si>
    <t>Lucia</t>
  </si>
  <si>
    <t>Okyne</t>
  </si>
  <si>
    <t>Jaelle</t>
  </si>
  <si>
    <t>McArthur</t>
  </si>
  <si>
    <t xml:space="preserve">Logan </t>
  </si>
  <si>
    <t>Skorzak</t>
  </si>
  <si>
    <t xml:space="preserve">Adriana </t>
  </si>
  <si>
    <t>Lancellotti</t>
  </si>
  <si>
    <t xml:space="preserve">Francesco </t>
  </si>
  <si>
    <t>Victoria</t>
  </si>
  <si>
    <t>Adeoye</t>
  </si>
  <si>
    <t xml:space="preserve">Oyinda </t>
  </si>
  <si>
    <t>Costa</t>
  </si>
  <si>
    <t>Tomas</t>
  </si>
  <si>
    <t>Drake</t>
  </si>
  <si>
    <t xml:space="preserve">Justine </t>
  </si>
  <si>
    <t>Kilari</t>
  </si>
  <si>
    <t>Raagav</t>
  </si>
  <si>
    <t xml:space="preserve">Jackson </t>
  </si>
  <si>
    <t>Mathison</t>
  </si>
  <si>
    <t>Ethan</t>
  </si>
  <si>
    <t>Dhiman</t>
  </si>
  <si>
    <t>Millen</t>
  </si>
  <si>
    <t xml:space="preserve">Kennedy </t>
  </si>
  <si>
    <t xml:space="preserve">Villapando </t>
  </si>
  <si>
    <t xml:space="preserve">Jomelle </t>
  </si>
  <si>
    <t>German</t>
  </si>
  <si>
    <t xml:space="preserve">Giovanni </t>
  </si>
  <si>
    <t xml:space="preserve">McGettigan </t>
  </si>
  <si>
    <t>Dylan</t>
  </si>
  <si>
    <t>Junkroft</t>
  </si>
  <si>
    <t>Marrero</t>
  </si>
  <si>
    <t>Hayden</t>
  </si>
  <si>
    <t>Micheludis</t>
  </si>
  <si>
    <t>Lilli</t>
  </si>
  <si>
    <t>Olubanjo</t>
  </si>
  <si>
    <t>Iyanuoluwa</t>
  </si>
  <si>
    <t>Vivienne</t>
  </si>
  <si>
    <t>Anthony</t>
  </si>
  <si>
    <t>Koch</t>
  </si>
  <si>
    <t xml:space="preserve">Kaylee </t>
  </si>
  <si>
    <t>Osorto</t>
  </si>
  <si>
    <t>Iker</t>
  </si>
  <si>
    <t xml:space="preserve">Quiroz </t>
  </si>
  <si>
    <t xml:space="preserve">Luke </t>
  </si>
  <si>
    <t>Rufolo</t>
  </si>
  <si>
    <t>Jared</t>
  </si>
  <si>
    <t>Colten</t>
  </si>
  <si>
    <t>McCoy</t>
  </si>
  <si>
    <t xml:space="preserve">Elijah </t>
  </si>
  <si>
    <t>Lucas</t>
  </si>
  <si>
    <t>Steltz</t>
  </si>
  <si>
    <t>Quiroz</t>
  </si>
  <si>
    <t xml:space="preserve">Daniel </t>
  </si>
  <si>
    <t>Thoshni</t>
  </si>
  <si>
    <t>Jackson</t>
  </si>
  <si>
    <t>Madison</t>
  </si>
  <si>
    <t>Giacomo</t>
  </si>
  <si>
    <t xml:space="preserve">Torsiello </t>
  </si>
  <si>
    <t>Nina</t>
  </si>
  <si>
    <t>Jonathan</t>
  </si>
  <si>
    <t xml:space="preserve">Lexie </t>
  </si>
  <si>
    <t>Lamont</t>
  </si>
  <si>
    <t>Haley</t>
  </si>
  <si>
    <t>M23</t>
  </si>
  <si>
    <t>P06</t>
  </si>
  <si>
    <t>E33</t>
  </si>
  <si>
    <t>X50</t>
  </si>
  <si>
    <t>X49</t>
  </si>
  <si>
    <t>X53</t>
  </si>
  <si>
    <t>X43</t>
  </si>
  <si>
    <t>X55</t>
  </si>
  <si>
    <t>X45</t>
  </si>
  <si>
    <t>X32</t>
  </si>
  <si>
    <t>X35</t>
  </si>
  <si>
    <t>M45</t>
  </si>
  <si>
    <t>M36</t>
  </si>
  <si>
    <t>M24</t>
  </si>
  <si>
    <t>M55</t>
  </si>
  <si>
    <t>M02</t>
  </si>
  <si>
    <t>M05</t>
  </si>
  <si>
    <t>M26</t>
  </si>
  <si>
    <t>E31</t>
  </si>
  <si>
    <t>A12</t>
  </si>
  <si>
    <t>P10</t>
  </si>
  <si>
    <t>A25</t>
  </si>
  <si>
    <t>A17</t>
  </si>
  <si>
    <t>P21</t>
  </si>
  <si>
    <t>P01</t>
  </si>
  <si>
    <t>J33</t>
  </si>
  <si>
    <t>A53</t>
  </si>
  <si>
    <t>X48</t>
  </si>
  <si>
    <t>X08</t>
  </si>
  <si>
    <t>X38</t>
  </si>
  <si>
    <t>X25</t>
  </si>
  <si>
    <t>X21</t>
  </si>
  <si>
    <t>X24</t>
  </si>
  <si>
    <t>X57</t>
  </si>
  <si>
    <t>X26</t>
  </si>
  <si>
    <t>M42</t>
  </si>
  <si>
    <t>M14</t>
  </si>
  <si>
    <t>M35</t>
  </si>
  <si>
    <t>M16</t>
  </si>
  <si>
    <t>M15</t>
  </si>
  <si>
    <t>E08</t>
  </si>
  <si>
    <t>A24</t>
  </si>
  <si>
    <t>P02</t>
  </si>
  <si>
    <t>X16</t>
  </si>
  <si>
    <t>P23</t>
  </si>
  <si>
    <t>E38</t>
  </si>
  <si>
    <t>X01</t>
  </si>
  <si>
    <t>X18</t>
  </si>
  <si>
    <t>A06</t>
  </si>
  <si>
    <t>A01</t>
  </si>
  <si>
    <t>J25</t>
  </si>
  <si>
    <t>M34</t>
  </si>
  <si>
    <t>P14</t>
  </si>
  <si>
    <t>P07</t>
  </si>
  <si>
    <t>P09</t>
  </si>
  <si>
    <t>P28</t>
  </si>
  <si>
    <t>P12</t>
  </si>
  <si>
    <t>M25</t>
  </si>
  <si>
    <t>M37</t>
  </si>
  <si>
    <t>P16</t>
  </si>
  <si>
    <t>A08</t>
  </si>
  <si>
    <t>X02</t>
  </si>
  <si>
    <t>P03</t>
  </si>
  <si>
    <t>P27</t>
  </si>
  <si>
    <t>A03</t>
  </si>
  <si>
    <t>P30</t>
  </si>
  <si>
    <t>P15</t>
  </si>
  <si>
    <t>X17</t>
  </si>
  <si>
    <t>J49</t>
  </si>
  <si>
    <t>A30</t>
  </si>
  <si>
    <t>A35</t>
  </si>
  <si>
    <t>X44</t>
  </si>
  <si>
    <t>X56</t>
  </si>
  <si>
    <t>M57</t>
  </si>
  <si>
    <t>P29</t>
  </si>
  <si>
    <t>A22</t>
  </si>
  <si>
    <t>M43</t>
  </si>
  <si>
    <t>P22</t>
  </si>
  <si>
    <t>J06</t>
  </si>
  <si>
    <t>A29</t>
  </si>
  <si>
    <t>X14</t>
  </si>
  <si>
    <t>X13</t>
  </si>
  <si>
    <t>M03</t>
  </si>
  <si>
    <t>Andrews</t>
  </si>
  <si>
    <t>Avery</t>
  </si>
  <si>
    <t>P08</t>
  </si>
  <si>
    <t>M10</t>
  </si>
  <si>
    <t>14T</t>
  </si>
  <si>
    <t>14t</t>
  </si>
  <si>
    <t>X27</t>
  </si>
  <si>
    <t>RICHARD</t>
  </si>
  <si>
    <t>E25</t>
  </si>
  <si>
    <t>A52</t>
  </si>
  <si>
    <t>A41</t>
  </si>
  <si>
    <t>LAST</t>
  </si>
  <si>
    <t>FIRST</t>
  </si>
  <si>
    <t>DIST</t>
  </si>
  <si>
    <t>RANK</t>
  </si>
  <si>
    <t>2t</t>
  </si>
  <si>
    <t>7t</t>
  </si>
  <si>
    <t>E16</t>
  </si>
  <si>
    <t>E29</t>
  </si>
  <si>
    <t>A10</t>
  </si>
  <si>
    <t>A6</t>
  </si>
  <si>
    <t>A42</t>
  </si>
  <si>
    <t>M06</t>
  </si>
  <si>
    <t>10T</t>
  </si>
  <si>
    <t>10t</t>
  </si>
  <si>
    <t>1600m – two races, 21 minutes total</t>
  </si>
  <si>
    <t>100m – 16 heats, 19 minutes (!)</t>
  </si>
  <si>
    <t>800m – 4 races, 23 minutes</t>
  </si>
  <si>
    <t>200m – 19 heats, 38 minutes</t>
  </si>
  <si>
    <t>400m – 11 heats, 31 minutes</t>
  </si>
  <si>
    <t xml:space="preserve">4x400 – 4 heats, roughly 32 minutes (I didn’t clock the time of the last finish) </t>
  </si>
  <si>
    <t>minutes per race/heat</t>
  </si>
  <si>
    <t>6t</t>
  </si>
  <si>
    <t>11t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</si>
</sst>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;@"/>
    <numFmt numFmtId="169" formatCode="0.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quotePrefix="1" applyFill="1" applyBorder="1" applyAlignment="1">
      <alignment horizontal="center"/>
    </xf>
    <xf numFmtId="0" fontId="0" fillId="2" borderId="0" xfId="0" quotePrefix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47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/>
    <xf numFmtId="0" fontId="2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47" fontId="10" fillId="0" borderId="0" xfId="0" applyNumberFormat="1" applyFont="1" applyAlignment="1">
      <alignment vertical="center" wrapText="1"/>
    </xf>
    <xf numFmtId="0" fontId="7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169" fontId="0" fillId="0" borderId="0" xfId="0" applyNumberForma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8"/>
  <sheetViews>
    <sheetView workbookViewId="0">
      <selection activeCell="E11" sqref="E11"/>
    </sheetView>
  </sheetViews>
  <sheetFormatPr defaultRowHeight="15" x14ac:dyDescent="0.25"/>
  <cols>
    <col min="2" max="2" width="11.42578125" customWidth="1"/>
    <col min="8" max="8" width="9.140625" style="36"/>
  </cols>
  <sheetData>
    <row r="1" spans="2:17" x14ac:dyDescent="0.25">
      <c r="L1" s="24" t="s">
        <v>458</v>
      </c>
    </row>
    <row r="2" spans="2:17" x14ac:dyDescent="0.25">
      <c r="C2" s="26">
        <v>100</v>
      </c>
      <c r="D2" s="26">
        <v>200</v>
      </c>
      <c r="E2" s="26">
        <v>400</v>
      </c>
      <c r="F2" s="26">
        <v>800</v>
      </c>
      <c r="G2" s="26" t="s">
        <v>497</v>
      </c>
      <c r="H2" s="26" t="s">
        <v>498</v>
      </c>
      <c r="I2" s="26" t="s">
        <v>499</v>
      </c>
      <c r="J2" s="26" t="s">
        <v>51</v>
      </c>
      <c r="K2" s="26" t="s">
        <v>52</v>
      </c>
      <c r="L2" s="26" t="s">
        <v>53</v>
      </c>
      <c r="M2" s="26"/>
      <c r="N2" s="26" t="s">
        <v>54</v>
      </c>
      <c r="O2" s="26" t="s">
        <v>55</v>
      </c>
      <c r="P2" s="26"/>
      <c r="Q2" s="26" t="s">
        <v>56</v>
      </c>
    </row>
    <row r="3" spans="2:17" x14ac:dyDescent="0.25">
      <c r="B3" s="25" t="s">
        <v>228</v>
      </c>
      <c r="C3" s="27">
        <f ca="1">SUMIF('100m'!$N:$N,TeamTotals!$B3,'100m'!$L:$L)</f>
        <v>0</v>
      </c>
      <c r="D3" s="28"/>
      <c r="E3" s="28">
        <f ca="1">SUMIF('400m'!$N:$N,TeamTotals!$B3,'400m'!$L:$L)</f>
        <v>0</v>
      </c>
      <c r="F3" s="28">
        <f>SUMIF('800m'!$N:$N,TeamTotals!$B3,'800m'!$L:$L)</f>
        <v>0</v>
      </c>
      <c r="G3" s="28">
        <f>SUMIF('1600m'!$N:$N,TeamTotals!$B3,'1600m'!$L:$L)</f>
        <v>0</v>
      </c>
      <c r="H3" s="28" t="e">
        <f>SUMIF(#REF!,TeamTotals!$B3,#REF!)</f>
        <v>#REF!</v>
      </c>
      <c r="I3" s="28">
        <f>SUMIF(Relay4x400!$L:$L,TeamTotals!$B3,Relay4x400!$J:$J)</f>
        <v>0</v>
      </c>
      <c r="J3" s="28">
        <f>SUMIF(Shot!$N:$N,TeamTotals!$B3,Shot!$L:$L)</f>
        <v>0</v>
      </c>
      <c r="K3" s="28">
        <f>SUMIF(Jav!$N:$N,TeamTotals!$B3,Jav!$L:$L)</f>
        <v>0</v>
      </c>
      <c r="L3" s="28">
        <f>SUMIF('Long Jump'!$N:$N,TeamTotals!$B3,'Long Jump'!$L:$L)</f>
        <v>0</v>
      </c>
      <c r="M3" s="28"/>
      <c r="N3" s="28" t="e">
        <f ca="1">SUM(C3:I3)</f>
        <v>#REF!</v>
      </c>
      <c r="O3" s="28">
        <f>SUM(J3:L3)</f>
        <v>0</v>
      </c>
      <c r="P3" s="28"/>
      <c r="Q3" s="32" t="e">
        <f ca="1">SUM(N3:O3)</f>
        <v>#REF!</v>
      </c>
    </row>
    <row r="4" spans="2:17" x14ac:dyDescent="0.25">
      <c r="B4" s="25" t="s">
        <v>11</v>
      </c>
      <c r="C4" s="29">
        <f ca="1">SUMIF('100m'!$N:$N,TeamTotals!$B4,'100m'!$L:$L)</f>
        <v>0</v>
      </c>
      <c r="D4" s="30"/>
      <c r="E4" s="30">
        <f ca="1">SUMIF('400m'!$N:$N,TeamTotals!$B4,'400m'!$L:$L)</f>
        <v>0</v>
      </c>
      <c r="F4" s="30">
        <f>SUMIF('800m'!$N:$N,TeamTotals!$B4,'800m'!$L:$L)</f>
        <v>0</v>
      </c>
      <c r="G4" s="30">
        <f>SUMIF('1600m'!$N:$N,TeamTotals!$B4,'1600m'!$L:$L)</f>
        <v>0</v>
      </c>
      <c r="H4" s="30" t="e">
        <f>SUMIF(#REF!,TeamTotals!$B4,#REF!)</f>
        <v>#REF!</v>
      </c>
      <c r="I4" s="30">
        <f>SUMIF(Relay4x400!$L:$L,TeamTotals!$B4,Relay4x400!$J:$J)</f>
        <v>0</v>
      </c>
      <c r="J4" s="30">
        <f>SUMIF(Shot!$N:$N,TeamTotals!$B4,Shot!$L:$L)</f>
        <v>0</v>
      </c>
      <c r="K4" s="30">
        <f>SUMIF(Jav!$N:$N,TeamTotals!$B4,Jav!$L:$L)</f>
        <v>0</v>
      </c>
      <c r="L4" s="30">
        <f>SUMIF('Long Jump'!$N:$N,TeamTotals!$B4,'Long Jump'!$L:$L)</f>
        <v>0</v>
      </c>
      <c r="M4" s="30"/>
      <c r="N4" s="30" t="e">
        <f ca="1">SUM(C4:I4)</f>
        <v>#REF!</v>
      </c>
      <c r="O4" s="30">
        <f>SUM(J4:L4)</f>
        <v>0</v>
      </c>
      <c r="P4" s="30"/>
      <c r="Q4" s="33" t="e">
        <f ca="1">SUM(N4:O4)</f>
        <v>#REF!</v>
      </c>
    </row>
    <row r="5" spans="2:17" x14ac:dyDescent="0.25">
      <c r="B5" s="25" t="s">
        <v>15</v>
      </c>
      <c r="C5" s="29">
        <f ca="1">SUMIF('100m'!$N:$N,TeamTotals!$B5,'100m'!$L:$L)</f>
        <v>0</v>
      </c>
      <c r="D5" s="30"/>
      <c r="E5" s="30">
        <f ca="1">SUMIF('400m'!$N:$N,TeamTotals!$B5,'400m'!$L:$L)</f>
        <v>0</v>
      </c>
      <c r="F5" s="30">
        <f>SUMIF('800m'!$N:$N,TeamTotals!$B5,'800m'!$L:$L)</f>
        <v>0</v>
      </c>
      <c r="G5" s="30">
        <f>SUMIF('1600m'!$N:$N,TeamTotals!$B5,'1600m'!$L:$L)</f>
        <v>0</v>
      </c>
      <c r="H5" s="30" t="e">
        <f>SUMIF(#REF!,TeamTotals!$B5,#REF!)</f>
        <v>#REF!</v>
      </c>
      <c r="I5" s="30">
        <f>SUMIF(Relay4x400!$L:$L,TeamTotals!$B5,Relay4x400!$J:$J)</f>
        <v>0</v>
      </c>
      <c r="J5" s="30">
        <f>SUMIF(Shot!$N:$N,TeamTotals!$B5,Shot!$L:$L)</f>
        <v>0</v>
      </c>
      <c r="K5" s="30">
        <f>SUMIF(Jav!$N:$N,TeamTotals!$B5,Jav!$L:$L)</f>
        <v>0</v>
      </c>
      <c r="L5" s="30">
        <f>SUMIF('Long Jump'!$N:$N,TeamTotals!$B5,'Long Jump'!$L:$L)</f>
        <v>0</v>
      </c>
      <c r="M5" s="30"/>
      <c r="N5" s="30" t="e">
        <f ca="1">SUM(C5:I5)</f>
        <v>#REF!</v>
      </c>
      <c r="O5" s="30">
        <f>SUM(J5:L5)</f>
        <v>0</v>
      </c>
      <c r="P5" s="30"/>
      <c r="Q5" s="33" t="e">
        <f ca="1">SUM(N5:O5)</f>
        <v>#REF!</v>
      </c>
    </row>
    <row r="6" spans="2:17" x14ac:dyDescent="0.25">
      <c r="B6" s="25" t="s">
        <v>13</v>
      </c>
      <c r="C6" s="31">
        <f ca="1">SUMIF('100m'!$N:$N,TeamTotals!$B6,'100m'!$L:$L)</f>
        <v>0</v>
      </c>
      <c r="D6" s="3"/>
      <c r="E6" s="3">
        <f ca="1">SUMIF('400m'!$N:$N,TeamTotals!$B6,'400m'!$L:$L)</f>
        <v>0</v>
      </c>
      <c r="F6" s="3">
        <f>SUMIF('800m'!$N:$N,TeamTotals!$B6,'800m'!$L:$L)</f>
        <v>0</v>
      </c>
      <c r="G6" s="3">
        <f>SUMIF('1600m'!$N:$N,TeamTotals!$B6,'1600m'!$L:$L)</f>
        <v>0</v>
      </c>
      <c r="H6" s="3" t="e">
        <f>SUMIF(#REF!,TeamTotals!$B6,#REF!)</f>
        <v>#REF!</v>
      </c>
      <c r="I6" s="3">
        <f>SUMIF(Relay4x400!$L:$L,TeamTotals!$B6,Relay4x400!$J:$J)</f>
        <v>0</v>
      </c>
      <c r="J6" s="3">
        <f>SUMIF(Shot!$N:$N,TeamTotals!$B6,Shot!$L:$L)</f>
        <v>0</v>
      </c>
      <c r="K6" s="3">
        <f>SUMIF(Jav!$N:$N,TeamTotals!$B6,Jav!$L:$L)</f>
        <v>0</v>
      </c>
      <c r="L6" s="3">
        <f>SUMIF('Long Jump'!$N:$N,TeamTotals!$B6,'Long Jump'!$L:$L)</f>
        <v>0</v>
      </c>
      <c r="M6" s="3"/>
      <c r="N6" s="3" t="e">
        <f ca="1">SUM(C6:I6)</f>
        <v>#REF!</v>
      </c>
      <c r="O6" s="3">
        <f>SUM(J6:L6)</f>
        <v>0</v>
      </c>
      <c r="P6" s="3"/>
      <c r="Q6" s="34" t="e">
        <f ca="1">SUM(N6:O6)</f>
        <v>#REF!</v>
      </c>
    </row>
    <row r="8" spans="2:17" x14ac:dyDescent="0.25">
      <c r="B8" s="37" t="s">
        <v>124</v>
      </c>
      <c r="C8" s="5">
        <f ca="1">SUM(C3:C6)</f>
        <v>0</v>
      </c>
      <c r="D8" s="5"/>
      <c r="E8" s="5">
        <f t="shared" ref="E8:L8" ca="1" si="0">SUM(E3:E6)</f>
        <v>0</v>
      </c>
      <c r="F8" s="5">
        <f t="shared" si="0"/>
        <v>0</v>
      </c>
      <c r="G8" s="5">
        <f t="shared" si="0"/>
        <v>0</v>
      </c>
      <c r="H8" s="5" t="e">
        <f t="shared" ref="H8" si="1">SUM(H3:H6)</f>
        <v>#REF!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0</v>
      </c>
      <c r="Q8" s="39"/>
    </row>
    <row r="11" spans="2:17" x14ac:dyDescent="0.25">
      <c r="F11" s="36"/>
    </row>
    <row r="12" spans="2:17" x14ac:dyDescent="0.25">
      <c r="E12" s="23"/>
      <c r="F12" s="23"/>
      <c r="L12" t="s">
        <v>95</v>
      </c>
    </row>
    <row r="13" spans="2:17" x14ac:dyDescent="0.25">
      <c r="E13" s="23"/>
      <c r="F13" s="23"/>
      <c r="L13" t="s">
        <v>96</v>
      </c>
    </row>
    <row r="14" spans="2:17" x14ac:dyDescent="0.25">
      <c r="E14" s="23"/>
      <c r="F14" s="23"/>
      <c r="L14" t="s">
        <v>97</v>
      </c>
    </row>
    <row r="15" spans="2:17" x14ac:dyDescent="0.25">
      <c r="E15" s="23"/>
      <c r="F15" s="23"/>
      <c r="L15" t="s">
        <v>98</v>
      </c>
    </row>
    <row r="16" spans="2:17" x14ac:dyDescent="0.25">
      <c r="E16" s="23"/>
      <c r="F16" s="23"/>
      <c r="L16" t="s">
        <v>99</v>
      </c>
    </row>
    <row r="18" spans="4:4" x14ac:dyDescent="0.25">
      <c r="D18" s="2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Z29"/>
  <sheetViews>
    <sheetView topLeftCell="A5" workbookViewId="0">
      <selection activeCell="N20" sqref="N20"/>
    </sheetView>
  </sheetViews>
  <sheetFormatPr defaultRowHeight="15" x14ac:dyDescent="0.25"/>
  <cols>
    <col min="1" max="2" width="9.140625" style="36"/>
    <col min="6" max="6" width="9.140625" style="5" customWidth="1"/>
    <col min="7" max="7" width="4.5703125" style="5" bestFit="1" customWidth="1"/>
    <col min="8" max="8" width="11.5703125" style="16" bestFit="1" customWidth="1"/>
    <col min="10" max="11" width="9.140625" style="6"/>
    <col min="12" max="12" width="11.5703125" style="7" bestFit="1" customWidth="1"/>
    <col min="13" max="14" width="9.140625" style="7"/>
    <col min="15" max="15" width="9.140625" style="6"/>
    <col min="16" max="16" width="9.140625" style="18"/>
  </cols>
  <sheetData>
    <row r="1" spans="2:26" x14ac:dyDescent="0.25">
      <c r="C1" t="s">
        <v>30</v>
      </c>
      <c r="L1" s="7" t="s">
        <v>31</v>
      </c>
    </row>
    <row r="2" spans="2:26" x14ac:dyDescent="0.25">
      <c r="D2" t="s">
        <v>125</v>
      </c>
      <c r="E2" t="s">
        <v>125</v>
      </c>
      <c r="M2" s="7" t="s">
        <v>495</v>
      </c>
    </row>
    <row r="3" spans="2:26" s="1" customFormat="1" x14ac:dyDescent="0.25">
      <c r="B3" s="1" t="s">
        <v>125</v>
      </c>
      <c r="C3" s="1" t="s">
        <v>7</v>
      </c>
      <c r="D3" s="1" t="s">
        <v>0</v>
      </c>
      <c r="E3" s="1" t="s">
        <v>1</v>
      </c>
      <c r="F3" s="2" t="s">
        <v>2</v>
      </c>
      <c r="G3" s="3" t="s">
        <v>84</v>
      </c>
      <c r="H3" s="17" t="s">
        <v>83</v>
      </c>
      <c r="J3" s="8" t="s">
        <v>33</v>
      </c>
      <c r="K3" s="8" t="s">
        <v>32</v>
      </c>
      <c r="L3" s="9" t="s">
        <v>7</v>
      </c>
      <c r="M3" s="9" t="s">
        <v>0</v>
      </c>
      <c r="N3" s="9" t="s">
        <v>1</v>
      </c>
      <c r="O3" s="10" t="s">
        <v>2</v>
      </c>
      <c r="P3" s="19" t="s">
        <v>83</v>
      </c>
    </row>
    <row r="4" spans="2:26" ht="18.75" x14ac:dyDescent="0.3">
      <c r="F4" s="4"/>
      <c r="J4" s="46" t="s">
        <v>494</v>
      </c>
      <c r="K4" s="46"/>
      <c r="L4" s="46"/>
      <c r="M4" s="46"/>
      <c r="N4" s="46"/>
      <c r="O4" s="46"/>
      <c r="P4" s="46"/>
      <c r="R4" s="20"/>
      <c r="S4" s="20"/>
      <c r="T4" s="20"/>
      <c r="U4" s="21"/>
      <c r="V4" s="21"/>
      <c r="W4" s="21"/>
      <c r="X4" s="21"/>
      <c r="Y4" s="21"/>
    </row>
    <row r="5" spans="2:26" ht="15.75" x14ac:dyDescent="0.25">
      <c r="B5" s="36" t="s">
        <v>462</v>
      </c>
      <c r="C5" s="5" t="str">
        <f>INDEX(Rosters!F:F,MATCH(LEFT($B5,1)&amp;"-"&amp;TEXT(RIGHT($B5,LEN($B5)-1),"0#"),Rosters!$A:$A,0))</f>
        <v>St James</v>
      </c>
      <c r="D5" s="5" t="str">
        <f>INDEX(Rosters!B:B,MATCH(LEFT($B5,1)&amp;"-"&amp;TEXT(RIGHT($B5,LEN($B5)-1),"0#"),Rosters!$A:$A,0))</f>
        <v>Collins</v>
      </c>
      <c r="E5" s="5" t="str">
        <f>INDEX(Rosters!C:C,MATCH(LEFT($B5,1)&amp;"-"&amp;TEXT(RIGHT($B5,LEN($B5)-1),"0#"),Rosters!$A:$A,0))</f>
        <v>E</v>
      </c>
      <c r="F5" s="5" t="str">
        <f>INDEX(Rosters!G:G,MATCH(LEFT($B5,1)&amp;"-"&amp;TEXT(RIGHT($B5,LEN($B5)-1),"0#"),Rosters!$A:$A,0))</f>
        <v>JV</v>
      </c>
      <c r="G5" s="5">
        <v>1</v>
      </c>
      <c r="H5" s="16">
        <v>3.8960648148148144E-3</v>
      </c>
      <c r="K5" s="6">
        <v>1</v>
      </c>
      <c r="L5" s="7" t="s">
        <v>228</v>
      </c>
      <c r="M5" s="7" t="s">
        <v>86</v>
      </c>
      <c r="N5" s="7" t="s">
        <v>244</v>
      </c>
      <c r="O5" s="11" t="s">
        <v>421</v>
      </c>
      <c r="P5" s="18">
        <v>3.8960648148148144E-3</v>
      </c>
      <c r="R5" s="21"/>
      <c r="S5" s="20"/>
      <c r="T5" s="20"/>
      <c r="U5" s="21"/>
      <c r="V5" s="21"/>
      <c r="W5" s="21"/>
      <c r="X5" s="21"/>
      <c r="Y5" s="21"/>
    </row>
    <row r="6" spans="2:26" ht="15.75" x14ac:dyDescent="0.25">
      <c r="B6" s="36" t="s">
        <v>645</v>
      </c>
      <c r="C6" s="5" t="str">
        <f>INDEX(Rosters!F:F,MATCH(LEFT($B6,1)&amp;"-"&amp;TEXT(RIGHT($B6,LEN($B6)-1),"0#"),Rosters!$A:$A,0))</f>
        <v>OLMC</v>
      </c>
      <c r="D6" s="5" t="str">
        <f>INDEX(Rosters!B:B,MATCH(LEFT($B6,1)&amp;"-"&amp;TEXT(RIGHT($B6,LEN($B6)-1),"0#"),Rosters!$A:$A,0))</f>
        <v>VAN FLEET</v>
      </c>
      <c r="E6" s="5" t="str">
        <f>INDEX(Rosters!C:C,MATCH(LEFT($B6,1)&amp;"-"&amp;TEXT(RIGHT($B6,LEN($B6)-1),"0#"),Rosters!$A:$A,0))</f>
        <v>KEITH</v>
      </c>
      <c r="F6" s="5" t="str">
        <f>INDEX(Rosters!G:G,MATCH(LEFT($B6,1)&amp;"-"&amp;TEXT(RIGHT($B6,LEN($B6)-1),"0#"),Rosters!$A:$A,0))</f>
        <v>JV</v>
      </c>
      <c r="G6" s="5">
        <v>1</v>
      </c>
      <c r="H6" s="16">
        <v>4.0927083333333327E-3</v>
      </c>
      <c r="K6" s="6">
        <f>K5+1</f>
        <v>2</v>
      </c>
      <c r="L6" s="7" t="s">
        <v>13</v>
      </c>
      <c r="M6" s="7" t="s">
        <v>179</v>
      </c>
      <c r="N6" s="7" t="s">
        <v>180</v>
      </c>
      <c r="O6" s="11" t="s">
        <v>421</v>
      </c>
      <c r="P6" s="18">
        <v>4.0927083333333327E-3</v>
      </c>
      <c r="R6" s="21"/>
      <c r="S6" s="20"/>
      <c r="T6" s="20"/>
      <c r="U6" s="21"/>
      <c r="V6" s="21"/>
      <c r="W6" s="21"/>
      <c r="X6" s="21"/>
      <c r="Y6" s="21"/>
    </row>
    <row r="7" spans="2:26" ht="15.75" x14ac:dyDescent="0.25">
      <c r="B7" s="36" t="s">
        <v>629</v>
      </c>
      <c r="C7" s="5" t="str">
        <f>INDEX(Rosters!F:F,MATCH(LEFT($B7,1)&amp;"-"&amp;TEXT(RIGHT($B7,LEN($B7)-1),"0#"),Rosters!$A:$A,0))</f>
        <v>Assumption</v>
      </c>
      <c r="D7" s="5" t="str">
        <f>INDEX(Rosters!B:B,MATCH(LEFT($B7,1)&amp;"-"&amp;TEXT(RIGHT($B7,LEN($B7)-1),"0#"),Rosters!$A:$A,0))</f>
        <v>Davis</v>
      </c>
      <c r="E7" s="5" t="str">
        <f>INDEX(Rosters!C:C,MATCH(LEFT($B7,1)&amp;"-"&amp;TEXT(RIGHT($B7,LEN($B7)-1),"0#"),Rosters!$A:$A,0))</f>
        <v>Robbie</v>
      </c>
      <c r="F7" s="5" t="str">
        <f>INDEX(Rosters!G:G,MATCH(LEFT($B7,1)&amp;"-"&amp;TEXT(RIGHT($B7,LEN($B7)-1),"0#"),Rosters!$A:$A,0))</f>
        <v>JV</v>
      </c>
      <c r="G7" s="5">
        <v>1</v>
      </c>
      <c r="H7" s="16">
        <v>4.2027777777777775E-3</v>
      </c>
      <c r="K7" s="6">
        <f t="shared" ref="K7:K10" si="0">K6+1</f>
        <v>3</v>
      </c>
      <c r="L7" s="7" t="s">
        <v>228</v>
      </c>
      <c r="M7" s="7" t="s">
        <v>246</v>
      </c>
      <c r="N7" s="7" t="s">
        <v>17</v>
      </c>
      <c r="O7" s="11" t="s">
        <v>421</v>
      </c>
      <c r="P7" s="18">
        <v>4.1350694444444447E-3</v>
      </c>
      <c r="R7" s="21"/>
      <c r="S7" s="20"/>
      <c r="T7" s="20"/>
      <c r="U7" s="21"/>
      <c r="V7" s="21"/>
      <c r="W7" s="21"/>
      <c r="X7" s="21"/>
      <c r="Y7" s="21"/>
    </row>
    <row r="8" spans="2:26" ht="15.75" x14ac:dyDescent="0.25">
      <c r="B8" s="36" t="s">
        <v>415</v>
      </c>
      <c r="C8" s="5" t="str">
        <f>INDEX(Rosters!F:F,MATCH(LEFT($B8,1)&amp;"-"&amp;TEXT(RIGHT($B8,LEN($B8)-1),"0#"),Rosters!$A:$A,0))</f>
        <v>St E</v>
      </c>
      <c r="D8" s="5" t="str">
        <f>INDEX(Rosters!B:B,MATCH(LEFT($B8,1)&amp;"-"&amp;TEXT(RIGHT($B8,LEN($B8)-1),"0#"),Rosters!$A:$A,0))</f>
        <v>Rivera</v>
      </c>
      <c r="E8" s="5" t="str">
        <f>INDEX(Rosters!C:C,MATCH(LEFT($B8,1)&amp;"-"&amp;TEXT(RIGHT($B8,LEN($B8)-1),"0#"),Rosters!$A:$A,0))</f>
        <v>Gabriella</v>
      </c>
      <c r="F8" s="5" t="str">
        <f>INDEX(Rosters!G:G,MATCH(LEFT($B8,1)&amp;"-"&amp;TEXT(RIGHT($B8,LEN($B8)-1),"0#"),Rosters!$A:$A,0))</f>
        <v>JV</v>
      </c>
      <c r="G8" s="5">
        <v>1</v>
      </c>
      <c r="H8" s="16">
        <v>4.4724537037037033E-3</v>
      </c>
      <c r="K8" s="6">
        <f t="shared" si="0"/>
        <v>4</v>
      </c>
      <c r="L8" s="7" t="s">
        <v>15</v>
      </c>
      <c r="M8" s="7" t="s">
        <v>41</v>
      </c>
      <c r="N8" s="7" t="s">
        <v>48</v>
      </c>
      <c r="O8" s="11" t="s">
        <v>421</v>
      </c>
      <c r="P8" s="18">
        <v>4.2027777777777775E-3</v>
      </c>
      <c r="R8" s="21"/>
      <c r="S8" s="20"/>
      <c r="T8" s="20"/>
      <c r="U8" s="21"/>
      <c r="V8" s="21"/>
      <c r="W8" s="21"/>
      <c r="X8" s="21"/>
      <c r="Y8" s="21"/>
    </row>
    <row r="9" spans="2:26" ht="15.75" x14ac:dyDescent="0.25">
      <c r="B9" s="36" t="s">
        <v>589</v>
      </c>
      <c r="C9" s="5" t="str">
        <f>INDEX(Rosters!F:F,MATCH(LEFT($B9,1)&amp;"-"&amp;TEXT(RIGHT($B9,LEN($B9)-1),"0#"),Rosters!$A:$A,0))</f>
        <v>St Pats</v>
      </c>
      <c r="D9" s="5" t="str">
        <f>INDEX(Rosters!B:B,MATCH(LEFT($B9,1)&amp;"-"&amp;TEXT(RIGHT($B9,LEN($B9)-1),"0#"),Rosters!$A:$A,0))</f>
        <v>Korn</v>
      </c>
      <c r="E9" s="5" t="str">
        <f>INDEX(Rosters!C:C,MATCH(LEFT($B9,1)&amp;"-"&amp;TEXT(RIGHT($B9,LEN($B9)-1),"0#"),Rosters!$A:$A,0))</f>
        <v>Neko</v>
      </c>
      <c r="F9" s="5" t="str">
        <f>INDEX(Rosters!G:G,MATCH(LEFT($B9,1)&amp;"-"&amp;TEXT(RIGHT($B9,LEN($B9)-1),"0#"),Rosters!$A:$A,0))</f>
        <v>JV</v>
      </c>
      <c r="G9" s="5">
        <v>1</v>
      </c>
      <c r="H9" s="16">
        <v>4.8547453703703704E-3</v>
      </c>
      <c r="K9" s="6">
        <f t="shared" si="0"/>
        <v>5</v>
      </c>
      <c r="L9" s="7" t="s">
        <v>228</v>
      </c>
      <c r="M9" s="7" t="s">
        <v>232</v>
      </c>
      <c r="N9" s="7" t="s">
        <v>230</v>
      </c>
      <c r="O9" s="11" t="s">
        <v>421</v>
      </c>
      <c r="P9" s="18">
        <v>4.3741898148148151E-3</v>
      </c>
      <c r="R9" s="21"/>
      <c r="S9" s="20"/>
      <c r="T9" s="20"/>
      <c r="U9" s="21"/>
      <c r="V9" s="21"/>
      <c r="W9" s="21"/>
      <c r="X9" s="21"/>
      <c r="Y9" s="21"/>
    </row>
    <row r="10" spans="2:26" ht="15.75" x14ac:dyDescent="0.25">
      <c r="B10" s="36" t="s">
        <v>486</v>
      </c>
      <c r="C10" s="5" t="str">
        <f>INDEX(Rosters!F:F,MATCH(LEFT($B10,1)&amp;"-"&amp;TEXT(RIGHT($B10,LEN($B10)-1),"0#"),Rosters!$A:$A,0))</f>
        <v>St James</v>
      </c>
      <c r="D10" s="5" t="str">
        <f>INDEX(Rosters!B:B,MATCH(LEFT($B10,1)&amp;"-"&amp;TEXT(RIGHT($B10,LEN($B10)-1),"0#"),Rosters!$A:$A,0))</f>
        <v>Scott</v>
      </c>
      <c r="E10" s="5" t="str">
        <f>INDEX(Rosters!C:C,MATCH(LEFT($B10,1)&amp;"-"&amp;TEXT(RIGHT($B10,LEN($B10)-1),"0#"),Rosters!$A:$A,0))</f>
        <v>Colin</v>
      </c>
      <c r="F10" s="5" t="str">
        <f>INDEX(Rosters!G:G,MATCH(LEFT($B10,1)&amp;"-"&amp;TEXT(RIGHT($B10,LEN($B10)-1),"0#"),Rosters!$A:$A,0))</f>
        <v>JV</v>
      </c>
      <c r="G10" s="5">
        <v>2</v>
      </c>
      <c r="H10" s="16">
        <v>4.1350694444444447E-3</v>
      </c>
      <c r="K10" s="6">
        <f t="shared" si="0"/>
        <v>6</v>
      </c>
      <c r="L10" s="7" t="s">
        <v>355</v>
      </c>
      <c r="M10" s="7" t="s">
        <v>358</v>
      </c>
      <c r="N10" s="7" t="s">
        <v>359</v>
      </c>
      <c r="O10" s="11" t="s">
        <v>421</v>
      </c>
      <c r="P10" s="18">
        <v>4.4724537037037033E-3</v>
      </c>
      <c r="R10" s="21"/>
      <c r="S10" s="20"/>
      <c r="T10" s="20"/>
      <c r="U10" s="21"/>
      <c r="V10" s="21"/>
      <c r="W10" s="21"/>
      <c r="X10" s="21"/>
      <c r="Y10" s="21"/>
    </row>
    <row r="11" spans="2:26" ht="15.75" x14ac:dyDescent="0.25">
      <c r="B11" s="36" t="s">
        <v>638</v>
      </c>
      <c r="C11" s="5" t="str">
        <f>INDEX(Rosters!F:F,MATCH(LEFT($B11,1)&amp;"-"&amp;TEXT(RIGHT($B11,LEN($B11)-1),"0#"),Rosters!$A:$A,0))</f>
        <v>St James</v>
      </c>
      <c r="D11" s="5" t="str">
        <f>INDEX(Rosters!B:B,MATCH(LEFT($B11,1)&amp;"-"&amp;TEXT(RIGHT($B11,LEN($B11)-1),"0#"),Rosters!$A:$A,0))</f>
        <v>Kielczewski</v>
      </c>
      <c r="E11" s="5" t="str">
        <f>INDEX(Rosters!C:C,MATCH(LEFT($B11,1)&amp;"-"&amp;TEXT(RIGHT($B11,LEN($B11)-1),"0#"),Rosters!$A:$A,0))</f>
        <v>A</v>
      </c>
      <c r="F11" s="5" t="str">
        <f>INDEX(Rosters!G:G,MATCH(LEFT($B11,1)&amp;"-"&amp;TEXT(RIGHT($B11,LEN($B11)-1),"0#"),Rosters!$A:$A,0))</f>
        <v>JV</v>
      </c>
      <c r="G11" s="5">
        <v>2</v>
      </c>
      <c r="H11" s="16">
        <v>4.3741898148148151E-3</v>
      </c>
      <c r="K11" s="6">
        <v>7</v>
      </c>
      <c r="L11" s="7" t="s">
        <v>15</v>
      </c>
      <c r="M11" s="7" t="s">
        <v>92</v>
      </c>
      <c r="N11" s="7" t="s">
        <v>91</v>
      </c>
      <c r="O11" s="11" t="s">
        <v>421</v>
      </c>
      <c r="P11" s="18">
        <v>4.7828703703703705E-3</v>
      </c>
      <c r="R11" s="20"/>
      <c r="S11" s="20"/>
      <c r="T11" s="20"/>
      <c r="U11" s="21"/>
      <c r="V11" s="21"/>
      <c r="W11" s="21"/>
      <c r="X11" s="21"/>
      <c r="Y11" s="21"/>
    </row>
    <row r="12" spans="2:26" x14ac:dyDescent="0.25">
      <c r="B12" s="36" t="s">
        <v>429</v>
      </c>
      <c r="C12" s="5" t="str">
        <f>INDEX(Rosters!F:F,MATCH(LEFT($B12,1)&amp;"-"&amp;TEXT(RIGHT($B12,LEN($B12)-1),"0#"),Rosters!$A:$A,0))</f>
        <v>Assumption</v>
      </c>
      <c r="D12" s="5" t="str">
        <f>INDEX(Rosters!B:B,MATCH(LEFT($B12,1)&amp;"-"&amp;TEXT(RIGHT($B12,LEN($B12)-1),"0#"),Rosters!$A:$A,0))</f>
        <v>Rossano</v>
      </c>
      <c r="E12" s="5" t="str">
        <f>INDEX(Rosters!C:C,MATCH(LEFT($B12,1)&amp;"-"&amp;TEXT(RIGHT($B12,LEN($B12)-1),"0#"),Rosters!$A:$A,0))</f>
        <v>Joshua</v>
      </c>
      <c r="F12" s="5" t="str">
        <f>INDEX(Rosters!G:G,MATCH(LEFT($B12,1)&amp;"-"&amp;TEXT(RIGHT($B12,LEN($B12)-1),"0#"),Rosters!$A:$A,0))</f>
        <v>JV</v>
      </c>
      <c r="G12" s="5">
        <v>2</v>
      </c>
      <c r="H12" s="16">
        <v>4.7828703703703705E-3</v>
      </c>
      <c r="K12" s="6">
        <v>8</v>
      </c>
      <c r="L12" s="7" t="s">
        <v>262</v>
      </c>
      <c r="M12" s="7" t="s">
        <v>268</v>
      </c>
      <c r="N12" s="7" t="s">
        <v>269</v>
      </c>
      <c r="O12" s="11" t="s">
        <v>421</v>
      </c>
      <c r="P12" s="18">
        <v>4.8547453703703704E-3</v>
      </c>
    </row>
    <row r="13" spans="2:26" x14ac:dyDescent="0.25">
      <c r="C13" s="5"/>
      <c r="D13" s="5"/>
      <c r="E13" s="5"/>
      <c r="O13" s="11"/>
    </row>
    <row r="14" spans="2:26" x14ac:dyDescent="0.25">
      <c r="C14" s="5"/>
      <c r="D14" s="5"/>
      <c r="E14" s="5"/>
      <c r="O14" s="11"/>
    </row>
    <row r="15" spans="2:26" ht="18.75" x14ac:dyDescent="0.3">
      <c r="C15" s="5"/>
      <c r="D15" s="5"/>
      <c r="E15" s="5"/>
      <c r="J15" s="48" t="s">
        <v>493</v>
      </c>
      <c r="K15" s="48"/>
      <c r="L15" s="48"/>
      <c r="M15" s="48"/>
      <c r="N15" s="48"/>
      <c r="O15" s="48"/>
      <c r="P15" s="48"/>
      <c r="R15" s="21"/>
      <c r="S15" s="20"/>
      <c r="T15" s="20"/>
      <c r="U15" s="21"/>
      <c r="V15" s="21"/>
      <c r="W15" s="21"/>
      <c r="X15" s="21"/>
      <c r="Y15" s="21"/>
      <c r="Z15" s="22"/>
    </row>
    <row r="16" spans="2:26" ht="15.75" x14ac:dyDescent="0.25">
      <c r="B16" s="36" t="s">
        <v>419</v>
      </c>
      <c r="C16" s="5" t="str">
        <f>INDEX(Rosters!F:F,MATCH(LEFT($B16,1)&amp;"-"&amp;TEXT(RIGHT($B16,LEN($B16)-1),"0#"),Rosters!$A:$A,0))</f>
        <v>St E</v>
      </c>
      <c r="D16" s="5" t="str">
        <f>INDEX(Rosters!B:B,MATCH(LEFT($B16,1)&amp;"-"&amp;TEXT(RIGHT($B16,LEN($B16)-1),"0#"),Rosters!$A:$A,0))</f>
        <v>Mannion</v>
      </c>
      <c r="E16" s="5" t="str">
        <f>INDEX(Rosters!C:C,MATCH(LEFT($B16,1)&amp;"-"&amp;TEXT(RIGHT($B16,LEN($B16)-1),"0#"),Rosters!$A:$A,0))</f>
        <v>Colby</v>
      </c>
      <c r="F16" s="5" t="str">
        <f>INDEX(Rosters!G:G,MATCH(LEFT($B16,1)&amp;"-"&amp;TEXT(RIGHT($B16,LEN($B16)-1),"0#"),Rosters!$A:$A,0))</f>
        <v>V</v>
      </c>
      <c r="G16" s="5">
        <v>1</v>
      </c>
      <c r="H16" s="16">
        <v>3.2605324074074077E-3</v>
      </c>
      <c r="K16" s="6">
        <v>1</v>
      </c>
      <c r="L16" s="7" t="s">
        <v>355</v>
      </c>
      <c r="M16" s="7" t="s">
        <v>388</v>
      </c>
      <c r="N16" s="7" t="s">
        <v>389</v>
      </c>
      <c r="O16" s="11" t="s">
        <v>496</v>
      </c>
      <c r="P16" s="18">
        <v>3.2605324074074077E-3</v>
      </c>
      <c r="R16" s="21"/>
      <c r="S16" s="20"/>
      <c r="T16" s="20"/>
      <c r="U16" s="21"/>
      <c r="V16" s="21"/>
      <c r="W16" s="21"/>
      <c r="X16" s="21"/>
      <c r="Y16" s="21"/>
      <c r="Z16" s="22"/>
    </row>
    <row r="17" spans="2:26" ht="15.75" x14ac:dyDescent="0.25">
      <c r="B17" s="36" t="s">
        <v>623</v>
      </c>
      <c r="C17" s="5" t="str">
        <f>INDEX(Rosters!F:F,MATCH(LEFT($B17,1)&amp;"-"&amp;TEXT(RIGHT($B17,LEN($B17)-1),"0#"),Rosters!$A:$A,0))</f>
        <v>OLMC</v>
      </c>
      <c r="D17" s="5" t="str">
        <f>INDEX(Rosters!B:B,MATCH(LEFT($B17,1)&amp;"-"&amp;TEXT(RIGHT($B17,LEN($B17)-1),"0#"),Rosters!$A:$A,0))</f>
        <v>FUENTES</v>
      </c>
      <c r="E17" s="5" t="str">
        <f>INDEX(Rosters!C:C,MATCH(LEFT($B17,1)&amp;"-"&amp;TEXT(RIGHT($B17,LEN($B17)-1),"0#"),Rosters!$A:$A,0))</f>
        <v>JULIAN</v>
      </c>
      <c r="F17" s="5" t="str">
        <f>INDEX(Rosters!G:G,MATCH(LEFT($B17,1)&amp;"-"&amp;TEXT(RIGHT($B17,LEN($B17)-1),"0#"),Rosters!$A:$A,0))</f>
        <v>V</v>
      </c>
      <c r="G17" s="5">
        <v>1</v>
      </c>
      <c r="H17" s="16">
        <v>3.3792824074074072E-3</v>
      </c>
      <c r="K17" s="6">
        <f>K16+1</f>
        <v>2</v>
      </c>
      <c r="L17" s="7" t="s">
        <v>13</v>
      </c>
      <c r="M17" s="7" t="s">
        <v>172</v>
      </c>
      <c r="N17" s="7" t="s">
        <v>205</v>
      </c>
      <c r="O17" s="11" t="s">
        <v>496</v>
      </c>
      <c r="P17" s="18">
        <v>3.3792824074074072E-3</v>
      </c>
      <c r="R17" s="21"/>
      <c r="S17" s="20"/>
      <c r="T17" s="20"/>
      <c r="U17" s="21"/>
      <c r="V17" s="21"/>
      <c r="W17" s="21"/>
      <c r="X17" s="21"/>
      <c r="Y17" s="21"/>
      <c r="Z17" s="22"/>
    </row>
    <row r="18" spans="2:26" ht="15.75" x14ac:dyDescent="0.25">
      <c r="B18" s="36" t="s">
        <v>447</v>
      </c>
      <c r="C18" s="5" t="str">
        <f>INDEX(Rosters!F:F,MATCH(LEFT($B18,1)&amp;"-"&amp;TEXT(RIGHT($B18,LEN($B18)-1),"0#"),Rosters!$A:$A,0))</f>
        <v>St James</v>
      </c>
      <c r="D18" s="5" t="str">
        <f>INDEX(Rosters!B:B,MATCH(LEFT($B18,1)&amp;"-"&amp;TEXT(RIGHT($B18,LEN($B18)-1),"0#"),Rosters!$A:$A,0))</f>
        <v>Sheehan</v>
      </c>
      <c r="E18" s="5" t="str">
        <f>INDEX(Rosters!C:C,MATCH(LEFT($B18,1)&amp;"-"&amp;TEXT(RIGHT($B18,LEN($B18)-1),"0#"),Rosters!$A:$A,0))</f>
        <v>B</v>
      </c>
      <c r="F18" s="5" t="str">
        <f>INDEX(Rosters!G:G,MATCH(LEFT($B18,1)&amp;"-"&amp;TEXT(RIGHT($B18,LEN($B18)-1),"0#"),Rosters!$A:$A,0))</f>
        <v>V</v>
      </c>
      <c r="G18" s="5">
        <v>1</v>
      </c>
      <c r="H18" s="16">
        <v>3.4488425925925923E-3</v>
      </c>
      <c r="K18" s="6">
        <f t="shared" ref="K18:K23" si="1">K17+1</f>
        <v>3</v>
      </c>
      <c r="L18" s="7" t="s">
        <v>228</v>
      </c>
      <c r="M18" s="7" t="s">
        <v>251</v>
      </c>
      <c r="N18" s="7" t="s">
        <v>231</v>
      </c>
      <c r="O18" s="11" t="s">
        <v>496</v>
      </c>
      <c r="P18" s="18">
        <v>3.4488425925925923E-3</v>
      </c>
      <c r="R18" s="21"/>
      <c r="S18" s="20"/>
      <c r="T18" s="20"/>
      <c r="U18" s="21"/>
      <c r="V18" s="21"/>
      <c r="W18" s="21"/>
      <c r="X18" s="21"/>
      <c r="Y18" s="21"/>
      <c r="Z18" s="22"/>
    </row>
    <row r="19" spans="2:26" ht="15.75" x14ac:dyDescent="0.25">
      <c r="B19" s="36" t="s">
        <v>441</v>
      </c>
      <c r="C19" s="5" t="str">
        <f>INDEX(Rosters!F:F,MATCH(LEFT($B19,1)&amp;"-"&amp;TEXT(RIGHT($B19,LEN($B19)-1),"0#"),Rosters!$A:$A,0))</f>
        <v>Assumption</v>
      </c>
      <c r="D19" s="5" t="str">
        <f>INDEX(Rosters!B:B,MATCH(LEFT($B19,1)&amp;"-"&amp;TEXT(RIGHT($B19,LEN($B19)-1),"0#"),Rosters!$A:$A,0))</f>
        <v>Harmsey</v>
      </c>
      <c r="E19" s="5" t="str">
        <f>INDEX(Rosters!C:C,MATCH(LEFT($B19,1)&amp;"-"&amp;TEXT(RIGHT($B19,LEN($B19)-1),"0#"),Rosters!$A:$A,0))</f>
        <v>Riley Ben</v>
      </c>
      <c r="F19" s="5" t="str">
        <f>INDEX(Rosters!G:G,MATCH(LEFT($B19,1)&amp;"-"&amp;TEXT(RIGHT($B19,LEN($B19)-1),"0#"),Rosters!$A:$A,0))</f>
        <v>V</v>
      </c>
      <c r="G19" s="5">
        <v>1</v>
      </c>
      <c r="H19" s="16">
        <v>3.5223379629629632E-3</v>
      </c>
      <c r="K19" s="6">
        <f t="shared" si="1"/>
        <v>4</v>
      </c>
      <c r="L19" s="7" t="s">
        <v>15</v>
      </c>
      <c r="M19" s="7" t="s">
        <v>78</v>
      </c>
      <c r="N19" s="7" t="s">
        <v>77</v>
      </c>
      <c r="O19" s="11" t="s">
        <v>496</v>
      </c>
      <c r="P19" s="18">
        <v>3.5223379629629632E-3</v>
      </c>
      <c r="R19" s="21"/>
      <c r="S19" s="20"/>
      <c r="T19" s="20"/>
      <c r="U19" s="21"/>
      <c r="V19" s="21"/>
      <c r="W19" s="21"/>
      <c r="X19" s="21"/>
      <c r="Y19" s="21"/>
      <c r="Z19" s="22"/>
    </row>
    <row r="20" spans="2:26" ht="15.75" x14ac:dyDescent="0.25">
      <c r="B20" s="36" t="s">
        <v>662</v>
      </c>
      <c r="C20" s="5" t="str">
        <f>INDEX(Rosters!F:F,MATCH(LEFT($B20,1)&amp;"-"&amp;TEXT(RIGHT($B20,LEN($B20)-1),"0#"),Rosters!$A:$A,0))</f>
        <v>St Pats</v>
      </c>
      <c r="D20" s="5" t="str">
        <f>INDEX(Rosters!B:B,MATCH(LEFT($B20,1)&amp;"-"&amp;TEXT(RIGHT($B20,LEN($B20)-1),"0#"),Rosters!$A:$A,0))</f>
        <v>Pignetello</v>
      </c>
      <c r="E20" s="5" t="str">
        <f>INDEX(Rosters!C:C,MATCH(LEFT($B20,1)&amp;"-"&amp;TEXT(RIGHT($B20,LEN($B20)-1),"0#"),Rosters!$A:$A,0))</f>
        <v>Katie</v>
      </c>
      <c r="F20" s="5" t="str">
        <f>INDEX(Rosters!G:G,MATCH(LEFT($B20,1)&amp;"-"&amp;TEXT(RIGHT($B20,LEN($B20)-1),"0#"),Rosters!$A:$A,0))</f>
        <v>V</v>
      </c>
      <c r="G20" s="5">
        <v>1</v>
      </c>
      <c r="H20" s="16">
        <v>3.8618055555555554E-3</v>
      </c>
      <c r="K20" s="6">
        <f t="shared" si="1"/>
        <v>5</v>
      </c>
      <c r="L20" s="7" t="s">
        <v>228</v>
      </c>
      <c r="M20" s="7" t="s">
        <v>253</v>
      </c>
      <c r="N20" s="7" t="s">
        <v>254</v>
      </c>
      <c r="O20" s="11" t="s">
        <v>496</v>
      </c>
      <c r="P20" s="18">
        <v>3.8163194444444447E-3</v>
      </c>
      <c r="R20" s="21"/>
      <c r="S20" s="20"/>
      <c r="T20" s="20"/>
      <c r="U20" s="21"/>
      <c r="V20" s="21"/>
      <c r="W20" s="21"/>
      <c r="X20" s="21"/>
      <c r="Y20" s="21"/>
      <c r="Z20" s="22"/>
    </row>
    <row r="21" spans="2:26" x14ac:dyDescent="0.25">
      <c r="B21" s="36" t="s">
        <v>446</v>
      </c>
      <c r="C21" s="5" t="str">
        <f>INDEX(Rosters!F:F,MATCH(LEFT($B21,1)&amp;"-"&amp;TEXT(RIGHT($B21,LEN($B21)-1),"0#"),Rosters!$A:$A,0))</f>
        <v>St James</v>
      </c>
      <c r="D21" s="5" t="str">
        <f>INDEX(Rosters!B:B,MATCH(LEFT($B21,1)&amp;"-"&amp;TEXT(RIGHT($B21,LEN($B21)-1),"0#"),Rosters!$A:$A,0))</f>
        <v>Mendez</v>
      </c>
      <c r="E21" s="5" t="str">
        <f>INDEX(Rosters!C:C,MATCH(LEFT($B21,1)&amp;"-"&amp;TEXT(RIGHT($B21,LEN($B21)-1),"0#"),Rosters!$A:$A,0))</f>
        <v>C*</v>
      </c>
      <c r="F21" s="5" t="str">
        <f>INDEX(Rosters!G:G,MATCH(LEFT($B21,1)&amp;"-"&amp;TEXT(RIGHT($B21,LEN($B21)-1),"0#"),Rosters!$A:$A,0))</f>
        <v>V</v>
      </c>
      <c r="G21" s="5">
        <v>2</v>
      </c>
      <c r="H21" s="16">
        <v>3.8163194444444447E-3</v>
      </c>
      <c r="K21" s="6">
        <f t="shared" si="1"/>
        <v>6</v>
      </c>
      <c r="L21" s="7" t="s">
        <v>262</v>
      </c>
      <c r="M21" s="7" t="s">
        <v>295</v>
      </c>
      <c r="N21" s="7" t="s">
        <v>74</v>
      </c>
      <c r="O21" s="11" t="s">
        <v>496</v>
      </c>
      <c r="P21" s="18">
        <v>3.8618055555555554E-3</v>
      </c>
    </row>
    <row r="22" spans="2:26" x14ac:dyDescent="0.25">
      <c r="B22" s="36" t="s">
        <v>481</v>
      </c>
      <c r="C22" s="5" t="str">
        <f>INDEX(Rosters!F:F,MATCH(LEFT($B22,1)&amp;"-"&amp;TEXT(RIGHT($B22,LEN($B22)-1),"0#"),Rosters!$A:$A,0))</f>
        <v>OLMC</v>
      </c>
      <c r="D22" s="5" t="str">
        <f>INDEX(Rosters!B:B,MATCH(LEFT($B22,1)&amp;"-"&amp;TEXT(RIGHT($B22,LEN($B22)-1),"0#"),Rosters!$A:$A,0))</f>
        <v>TYRELL</v>
      </c>
      <c r="E22" s="5" t="str">
        <f>INDEX(Rosters!C:C,MATCH(LEFT($B22,1)&amp;"-"&amp;TEXT(RIGHT($B22,LEN($B22)-1),"0#"),Rosters!$A:$A,0))</f>
        <v>MARGARET</v>
      </c>
      <c r="F22" s="5" t="str">
        <f>INDEX(Rosters!G:G,MATCH(LEFT($B22,1)&amp;"-"&amp;TEXT(RIGHT($B22,LEN($B22)-1),"0#"),Rosters!$A:$A,0))</f>
        <v>V</v>
      </c>
      <c r="G22" s="5">
        <v>2</v>
      </c>
      <c r="H22" s="16">
        <v>3.9976851851851848E-3</v>
      </c>
      <c r="K22" s="6">
        <f t="shared" si="1"/>
        <v>7</v>
      </c>
      <c r="L22" s="7" t="s">
        <v>13</v>
      </c>
      <c r="M22" s="7" t="s">
        <v>162</v>
      </c>
      <c r="N22" s="7" t="s">
        <v>192</v>
      </c>
      <c r="O22" s="11" t="s">
        <v>496</v>
      </c>
      <c r="P22" s="18">
        <v>3.9976851851851848E-3</v>
      </c>
    </row>
    <row r="23" spans="2:26" x14ac:dyDescent="0.25">
      <c r="B23" s="36" t="s">
        <v>448</v>
      </c>
      <c r="C23" s="5" t="str">
        <f>INDEX(Rosters!F:F,MATCH(LEFT($B23,1)&amp;"-"&amp;TEXT(RIGHT($B23,LEN($B23)-1),"0#"),Rosters!$A:$A,0))</f>
        <v>Assumption</v>
      </c>
      <c r="D23" s="5" t="str">
        <f>INDEX(Rosters!B:B,MATCH(LEFT($B23,1)&amp;"-"&amp;TEXT(RIGHT($B23,LEN($B23)-1),"0#"),Rosters!$A:$A,0))</f>
        <v>Keown</v>
      </c>
      <c r="E23" s="5" t="str">
        <f>INDEX(Rosters!C:C,MATCH(LEFT($B23,1)&amp;"-"&amp;TEXT(RIGHT($B23,LEN($B23)-1),"0#"),Rosters!$A:$A,0))</f>
        <v>Brendan</v>
      </c>
      <c r="F23" s="5" t="str">
        <f>INDEX(Rosters!G:G,MATCH(LEFT($B23,1)&amp;"-"&amp;TEXT(RIGHT($B23,LEN($B23)-1),"0#"),Rosters!$A:$A,0))</f>
        <v>V</v>
      </c>
      <c r="G23" s="5">
        <v>2</v>
      </c>
      <c r="H23" s="16">
        <v>4.328240740740741E-3</v>
      </c>
      <c r="K23" s="6">
        <f t="shared" si="1"/>
        <v>8</v>
      </c>
      <c r="L23" s="7" t="s">
        <v>15</v>
      </c>
      <c r="M23" s="7" t="s">
        <v>332</v>
      </c>
      <c r="N23" s="7" t="s">
        <v>333</v>
      </c>
      <c r="O23" s="11" t="s">
        <v>496</v>
      </c>
      <c r="P23" s="18">
        <v>4.328240740740741E-3</v>
      </c>
    </row>
    <row r="24" spans="2:26" x14ac:dyDescent="0.25">
      <c r="C24" s="36"/>
      <c r="D24" s="36"/>
      <c r="E24" s="36"/>
      <c r="F24" s="4"/>
      <c r="O24" s="11"/>
    </row>
    <row r="25" spans="2:26" x14ac:dyDescent="0.25">
      <c r="C25" s="36"/>
      <c r="D25" s="36"/>
      <c r="E25" s="36"/>
      <c r="F25" s="4"/>
      <c r="O25" s="11"/>
    </row>
    <row r="26" spans="2:26" x14ac:dyDescent="0.25">
      <c r="C26" s="36"/>
      <c r="D26" s="36"/>
      <c r="E26" s="36"/>
      <c r="F26" s="4"/>
      <c r="O26" s="11"/>
    </row>
    <row r="27" spans="2:26" x14ac:dyDescent="0.25">
      <c r="C27" s="36"/>
      <c r="D27" s="36"/>
      <c r="E27" s="36"/>
      <c r="F27" s="4"/>
      <c r="O27" s="11"/>
    </row>
    <row r="28" spans="2:26" x14ac:dyDescent="0.25">
      <c r="C28" s="36"/>
      <c r="D28" s="36"/>
      <c r="E28" s="36"/>
      <c r="F28" s="4"/>
    </row>
    <row r="29" spans="2:26" x14ac:dyDescent="0.25">
      <c r="C29" s="36"/>
      <c r="D29" s="36"/>
      <c r="E29" s="36"/>
    </row>
  </sheetData>
  <sortState xmlns:xlrd2="http://schemas.microsoft.com/office/spreadsheetml/2017/richdata2" ref="L16:P23">
    <sortCondition ref="P16:P23"/>
  </sortState>
  <mergeCells count="2">
    <mergeCell ref="J4:P4"/>
    <mergeCell ref="J15:P15"/>
  </mergeCells>
  <phoneticPr fontId="9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333"/>
  <sheetViews>
    <sheetView topLeftCell="A2" workbookViewId="0">
      <pane ySplit="765" topLeftCell="A206" activePane="bottomLeft"/>
      <selection activeCell="J2" sqref="J1:K1048576"/>
      <selection pane="bottomLeft" activeCell="C225" sqref="C225"/>
    </sheetView>
  </sheetViews>
  <sheetFormatPr defaultRowHeight="15" x14ac:dyDescent="0.25"/>
  <cols>
    <col min="7" max="9" width="9.140625" style="36"/>
  </cols>
  <sheetData>
    <row r="1" spans="1:27" ht="15.75" thickBot="1" x14ac:dyDescent="0.3">
      <c r="A1" s="36"/>
      <c r="B1" s="36"/>
      <c r="C1" s="36"/>
      <c r="D1" s="36"/>
      <c r="E1" s="36"/>
      <c r="F1" s="36"/>
      <c r="Y1" t="s">
        <v>130</v>
      </c>
    </row>
    <row r="2" spans="1:27" x14ac:dyDescent="0.25">
      <c r="A2" s="36"/>
      <c r="B2" s="36"/>
      <c r="C2" s="40" t="s">
        <v>13</v>
      </c>
      <c r="D2" s="41" t="s">
        <v>10</v>
      </c>
      <c r="E2" s="36"/>
      <c r="F2" s="36"/>
      <c r="K2" s="5" t="s">
        <v>51</v>
      </c>
      <c r="L2" s="5" t="s">
        <v>52</v>
      </c>
      <c r="M2" s="5" t="s">
        <v>53</v>
      </c>
      <c r="N2" s="5" t="s">
        <v>100</v>
      </c>
      <c r="O2" s="5" t="s">
        <v>101</v>
      </c>
      <c r="P2" s="5" t="s">
        <v>102</v>
      </c>
      <c r="Q2" s="5" t="s">
        <v>103</v>
      </c>
      <c r="R2" s="5" t="s">
        <v>104</v>
      </c>
      <c r="S2" s="5"/>
      <c r="T2" s="5" t="s">
        <v>126</v>
      </c>
      <c r="U2" s="5" t="s">
        <v>127</v>
      </c>
      <c r="V2" s="5" t="s">
        <v>128</v>
      </c>
      <c r="X2" s="5" t="s">
        <v>13</v>
      </c>
      <c r="Y2">
        <f>COUNTIFS(V:V,"&gt;0",F:F,$X2)</f>
        <v>0</v>
      </c>
    </row>
    <row r="3" spans="1:27" x14ac:dyDescent="0.25">
      <c r="A3" s="36"/>
      <c r="B3" s="36"/>
      <c r="C3" s="42" t="s">
        <v>228</v>
      </c>
      <c r="D3" s="43" t="s">
        <v>237</v>
      </c>
      <c r="E3" s="36"/>
      <c r="F3" s="36"/>
      <c r="I3" s="35"/>
      <c r="K3" s="38">
        <f>COUNTIF(Shot!B:B,Rosters!$A3)</f>
        <v>0</v>
      </c>
      <c r="L3" s="38">
        <f>COUNTIF(Jav!$B:$B,Rosters!$A3)</f>
        <v>0</v>
      </c>
      <c r="M3" s="38">
        <f>COUNTIF('Long Jump'!$B:$B,Rosters!$A3)</f>
        <v>0</v>
      </c>
      <c r="N3" s="38">
        <f>COUNTIF('100m'!$B:$B,Rosters!$A3)</f>
        <v>0</v>
      </c>
      <c r="O3" s="38"/>
      <c r="P3" s="38">
        <f>COUNTIF('400m'!$B:$B,Rosters!$A3)</f>
        <v>0</v>
      </c>
      <c r="Q3" s="38">
        <f>COUNTIF('800m'!$B:$B,Rosters!$A3)</f>
        <v>0</v>
      </c>
      <c r="R3" s="38">
        <f>COUNTIF('1600m'!$B:$B,Rosters!$A3)</f>
        <v>0</v>
      </c>
      <c r="S3" s="5"/>
      <c r="T3" s="5">
        <f>SUM(N3:R3)</f>
        <v>0</v>
      </c>
      <c r="U3" s="5">
        <f>SUM(K3:M3)</f>
        <v>0</v>
      </c>
      <c r="V3" s="5">
        <f>SUM(T3:U3)</f>
        <v>0</v>
      </c>
      <c r="X3" s="5" t="s">
        <v>15</v>
      </c>
      <c r="Y3" s="36">
        <f>COUNTIFS(V:V,"&gt;0",F:F,$X3)</f>
        <v>0</v>
      </c>
      <c r="Z3" s="36"/>
      <c r="AA3" s="36"/>
    </row>
    <row r="4" spans="1:27" x14ac:dyDescent="0.25">
      <c r="A4" s="36"/>
      <c r="B4" s="36"/>
      <c r="C4" s="42" t="s">
        <v>15</v>
      </c>
      <c r="D4" s="43" t="s">
        <v>230</v>
      </c>
      <c r="E4" s="36"/>
      <c r="F4" s="36"/>
      <c r="I4" s="35"/>
      <c r="J4" s="36"/>
      <c r="K4" s="38">
        <f>COUNTIF(Shot!B:B,Rosters!$A4)</f>
        <v>0</v>
      </c>
      <c r="L4" s="38">
        <f>COUNTIF(Jav!$B:$B,Rosters!$A4)</f>
        <v>0</v>
      </c>
      <c r="M4" s="38">
        <f>COUNTIF('Long Jump'!$B:$B,Rosters!$A4)</f>
        <v>0</v>
      </c>
      <c r="N4" s="38">
        <f>COUNTIF('100m'!$B:$B,Rosters!$A4)</f>
        <v>0</v>
      </c>
      <c r="O4" s="38"/>
      <c r="P4" s="38">
        <f>COUNTIF('400m'!$B:$B,Rosters!$A4)</f>
        <v>0</v>
      </c>
      <c r="Q4" s="38">
        <f>COUNTIF('800m'!$B:$B,Rosters!$A4)</f>
        <v>0</v>
      </c>
      <c r="R4" s="38">
        <f>COUNTIF('1600m'!$B:$B,Rosters!$A4)</f>
        <v>0</v>
      </c>
      <c r="S4" s="5"/>
      <c r="T4" s="5">
        <f t="shared" ref="T4:T67" si="0">SUM(N4:R4)</f>
        <v>0</v>
      </c>
      <c r="U4" s="5">
        <f t="shared" ref="U4:U67" si="1">SUM(K4:M4)</f>
        <v>0</v>
      </c>
      <c r="V4" s="5">
        <f t="shared" ref="V4:V67" si="2">SUM(T4:U4)</f>
        <v>0</v>
      </c>
      <c r="X4" s="36" t="s">
        <v>8</v>
      </c>
      <c r="Y4" s="36">
        <f>COUNTIFS(V:V,"&gt;0",F:F,$X4)</f>
        <v>0</v>
      </c>
      <c r="Z4" s="36"/>
      <c r="AA4" s="36"/>
    </row>
    <row r="5" spans="1:27" x14ac:dyDescent="0.25">
      <c r="A5" s="36"/>
      <c r="B5" s="36"/>
      <c r="C5" s="42" t="s">
        <v>355</v>
      </c>
      <c r="D5" s="43" t="s">
        <v>244</v>
      </c>
      <c r="E5" s="36"/>
      <c r="F5" s="36"/>
      <c r="I5" s="35"/>
      <c r="J5" s="36"/>
      <c r="K5" s="38">
        <f>COUNTIF(Shot!B:B,Rosters!$A5)</f>
        <v>0</v>
      </c>
      <c r="L5" s="38">
        <f>COUNTIF(Jav!$B:$B,Rosters!$A5)</f>
        <v>0</v>
      </c>
      <c r="M5" s="38">
        <f>COUNTIF('Long Jump'!$B:$B,Rosters!$A5)</f>
        <v>0</v>
      </c>
      <c r="N5" s="38">
        <f>COUNTIF('100m'!$B:$B,Rosters!$A5)</f>
        <v>0</v>
      </c>
      <c r="O5" s="38"/>
      <c r="P5" s="38">
        <f>COUNTIF('400m'!$B:$B,Rosters!$A5)</f>
        <v>0</v>
      </c>
      <c r="Q5" s="38">
        <f>COUNTIF('800m'!$B:$B,Rosters!$A5)</f>
        <v>0</v>
      </c>
      <c r="R5" s="38">
        <f>COUNTIF('1600m'!$B:$B,Rosters!$A5)</f>
        <v>0</v>
      </c>
      <c r="S5" s="5"/>
      <c r="T5" s="5">
        <f t="shared" si="0"/>
        <v>0</v>
      </c>
      <c r="U5" s="5">
        <f t="shared" si="1"/>
        <v>0</v>
      </c>
      <c r="V5" s="5">
        <f t="shared" si="2"/>
        <v>0</v>
      </c>
      <c r="X5" s="36" t="s">
        <v>11</v>
      </c>
      <c r="Y5" s="36">
        <f>COUNTIFS(V:V,"&gt;0",F:F,$X5)</f>
        <v>0</v>
      </c>
      <c r="Z5" s="36"/>
      <c r="AA5" s="36"/>
    </row>
    <row r="6" spans="1:27" x14ac:dyDescent="0.25">
      <c r="A6" s="36"/>
      <c r="B6" s="36"/>
      <c r="C6" s="42" t="s">
        <v>501</v>
      </c>
      <c r="D6" s="43" t="s">
        <v>500</v>
      </c>
      <c r="E6" s="36"/>
      <c r="F6" s="36"/>
      <c r="I6" s="35"/>
      <c r="J6" s="36"/>
      <c r="K6" s="38">
        <f>COUNTIF(Shot!B:B,Rosters!$A7)</f>
        <v>0</v>
      </c>
      <c r="L6" s="38">
        <f>COUNTIF(Jav!$B:$B,Rosters!$A7)</f>
        <v>0</v>
      </c>
      <c r="M6" s="38">
        <f>COUNTIF('Long Jump'!$B:$B,Rosters!$A7)</f>
        <v>0</v>
      </c>
      <c r="N6" s="38">
        <f>COUNTIF('100m'!$B:$B,Rosters!$A7)</f>
        <v>0</v>
      </c>
      <c r="O6" s="38"/>
      <c r="P6" s="38">
        <f>COUNTIF('400m'!$B:$B,Rosters!$A7)</f>
        <v>0</v>
      </c>
      <c r="Q6" s="38">
        <f>COUNTIF('800m'!$B:$B,Rosters!$A7)</f>
        <v>0</v>
      </c>
      <c r="R6" s="38">
        <f>COUNTIF('1600m'!$B:$B,Rosters!$A7)</f>
        <v>0</v>
      </c>
      <c r="S6" s="5"/>
      <c r="T6" s="5">
        <f t="shared" si="0"/>
        <v>0</v>
      </c>
      <c r="U6" s="5">
        <f t="shared" si="1"/>
        <v>0</v>
      </c>
      <c r="V6" s="5">
        <f t="shared" si="2"/>
        <v>0</v>
      </c>
    </row>
    <row r="7" spans="1:27" ht="15.75" thickBot="1" x14ac:dyDescent="0.3">
      <c r="A7" s="36"/>
      <c r="B7" s="36"/>
      <c r="C7" s="44" t="s">
        <v>262</v>
      </c>
      <c r="D7" s="45" t="s">
        <v>409</v>
      </c>
      <c r="E7" s="36"/>
      <c r="F7" s="36"/>
      <c r="I7" s="35"/>
      <c r="J7" s="36"/>
      <c r="K7" s="38">
        <f>COUNTIF(Shot!B:B,Rosters!$A8)</f>
        <v>0</v>
      </c>
      <c r="L7" s="38">
        <f>COUNTIF(Jav!$B:$B,Rosters!$A8)</f>
        <v>0</v>
      </c>
      <c r="M7" s="38">
        <f>COUNTIF('Long Jump'!$B:$B,Rosters!$A8)</f>
        <v>0</v>
      </c>
      <c r="N7" s="38">
        <f>COUNTIF('100m'!$B:$B,Rosters!$A8)</f>
        <v>0</v>
      </c>
      <c r="O7" s="38"/>
      <c r="P7" s="38">
        <f>COUNTIF('400m'!$B:$B,Rosters!$A8)</f>
        <v>0</v>
      </c>
      <c r="Q7" s="38">
        <f>COUNTIF('800m'!$B:$B,Rosters!$A8)</f>
        <v>0</v>
      </c>
      <c r="R7" s="38">
        <f>COUNTIF('1600m'!$B:$B,Rosters!$A8)</f>
        <v>0</v>
      </c>
      <c r="S7" s="5"/>
      <c r="T7" s="5">
        <f t="shared" si="0"/>
        <v>0</v>
      </c>
      <c r="U7" s="5">
        <f t="shared" si="1"/>
        <v>0</v>
      </c>
      <c r="V7" s="5">
        <f t="shared" si="2"/>
        <v>0</v>
      </c>
    </row>
    <row r="8" spans="1:27" x14ac:dyDescent="0.25">
      <c r="A8" s="36"/>
      <c r="B8" s="36"/>
      <c r="C8" s="36"/>
      <c r="D8" s="36"/>
      <c r="E8" s="36"/>
      <c r="F8" s="36"/>
      <c r="I8" s="35"/>
      <c r="J8" s="36"/>
      <c r="K8" s="38">
        <f>COUNTIF(Shot!B:B,Rosters!$A9)</f>
        <v>0</v>
      </c>
      <c r="L8" s="38">
        <f>COUNTIF(Jav!$B:$B,Rosters!$A9)</f>
        <v>0</v>
      </c>
      <c r="M8" s="38">
        <f>COUNTIF('Long Jump'!$B:$B,Rosters!$A9)</f>
        <v>0</v>
      </c>
      <c r="N8" s="38">
        <f>COUNTIF('100m'!$B:$B,Rosters!$A9)</f>
        <v>0</v>
      </c>
      <c r="O8" s="38"/>
      <c r="P8" s="38">
        <f>COUNTIF('400m'!$B:$B,Rosters!$A9)</f>
        <v>0</v>
      </c>
      <c r="Q8" s="38">
        <f>COUNTIF('800m'!$B:$B,Rosters!$A9)</f>
        <v>0</v>
      </c>
      <c r="R8" s="38">
        <f>COUNTIF('1600m'!$B:$B,Rosters!$A9)</f>
        <v>0</v>
      </c>
      <c r="S8" s="5"/>
      <c r="T8" s="5">
        <f t="shared" si="0"/>
        <v>0</v>
      </c>
      <c r="U8" s="5">
        <f t="shared" si="1"/>
        <v>0</v>
      </c>
      <c r="V8" s="5">
        <f t="shared" si="2"/>
        <v>0</v>
      </c>
    </row>
    <row r="9" spans="1:27" x14ac:dyDescent="0.25">
      <c r="A9" s="36" t="s">
        <v>131</v>
      </c>
      <c r="B9" s="36" t="s">
        <v>132</v>
      </c>
      <c r="C9" s="36" t="s">
        <v>133</v>
      </c>
      <c r="D9" s="36" t="s">
        <v>134</v>
      </c>
      <c r="E9" s="36" t="s">
        <v>135</v>
      </c>
      <c r="F9" s="36" t="s">
        <v>7</v>
      </c>
      <c r="G9" s="36" t="s">
        <v>2</v>
      </c>
      <c r="I9" s="35"/>
      <c r="J9" s="36"/>
      <c r="K9" s="38">
        <f>COUNTIF(Shot!B:B,Rosters!$A10)</f>
        <v>0</v>
      </c>
      <c r="L9" s="38">
        <f>COUNTIF(Jav!$B:$B,Rosters!$A10)</f>
        <v>0</v>
      </c>
      <c r="M9" s="38">
        <f>COUNTIF('Long Jump'!$B:$B,Rosters!$A10)</f>
        <v>0</v>
      </c>
      <c r="N9" s="38">
        <f>COUNTIF('100m'!$B:$B,Rosters!$A10)</f>
        <v>0</v>
      </c>
      <c r="O9" s="38"/>
      <c r="P9" s="38">
        <f>COUNTIF('400m'!$B:$B,Rosters!$A10)</f>
        <v>0</v>
      </c>
      <c r="Q9" s="38">
        <f>COUNTIF('800m'!$B:$B,Rosters!$A10)</f>
        <v>0</v>
      </c>
      <c r="R9" s="38">
        <f>COUNTIF('1600m'!$B:$B,Rosters!$A10)</f>
        <v>0</v>
      </c>
      <c r="S9" s="5"/>
      <c r="T9" s="5">
        <f t="shared" si="0"/>
        <v>0</v>
      </c>
      <c r="U9" s="5">
        <f t="shared" si="1"/>
        <v>0</v>
      </c>
      <c r="V9" s="5">
        <f t="shared" si="2"/>
        <v>0</v>
      </c>
    </row>
    <row r="10" spans="1:27" x14ac:dyDescent="0.25">
      <c r="A10" s="36" t="str">
        <f t="shared" ref="A10:A41" si="3">INDEX($D$2:$D$7,MATCH(F10,$C$2:$C$7,0))&amp;"-"&amp;TEXT(H10,"#00")</f>
        <v>M-01</v>
      </c>
      <c r="B10" s="36" t="s">
        <v>136</v>
      </c>
      <c r="C10" s="36" t="s">
        <v>137</v>
      </c>
      <c r="D10" s="36">
        <v>3</v>
      </c>
      <c r="E10" s="36" t="s">
        <v>4</v>
      </c>
      <c r="F10" s="36" t="s">
        <v>13</v>
      </c>
      <c r="G10" s="36" t="str">
        <f>IF(D10&lt;6,"JV","V")</f>
        <v>JV</v>
      </c>
      <c r="H10" s="36">
        <v>1</v>
      </c>
      <c r="I10" s="35"/>
      <c r="J10" s="36"/>
      <c r="K10" s="38">
        <f>COUNTIF(Shot!B:B,Rosters!$A11)</f>
        <v>0</v>
      </c>
      <c r="L10" s="38">
        <f>COUNTIF(Jav!$B:$B,Rosters!$A11)</f>
        <v>0</v>
      </c>
      <c r="M10" s="38">
        <f>COUNTIF('Long Jump'!$B:$B,Rosters!$A11)</f>
        <v>0</v>
      </c>
      <c r="N10" s="38">
        <f>COUNTIF('100m'!$B:$B,Rosters!$A11)</f>
        <v>0</v>
      </c>
      <c r="O10" s="38"/>
      <c r="P10" s="38">
        <f>COUNTIF('400m'!$B:$B,Rosters!$A11)</f>
        <v>0</v>
      </c>
      <c r="Q10" s="38">
        <f>COUNTIF('800m'!$B:$B,Rosters!$A11)</f>
        <v>0</v>
      </c>
      <c r="R10" s="38">
        <f>COUNTIF('1600m'!$B:$B,Rosters!$A11)</f>
        <v>0</v>
      </c>
      <c r="S10" s="5"/>
      <c r="T10" s="5">
        <f t="shared" si="0"/>
        <v>0</v>
      </c>
      <c r="U10" s="5">
        <f t="shared" si="1"/>
        <v>0</v>
      </c>
      <c r="V10" s="5">
        <f t="shared" si="2"/>
        <v>0</v>
      </c>
    </row>
    <row r="11" spans="1:27" x14ac:dyDescent="0.25">
      <c r="A11" s="36" t="str">
        <f t="shared" si="3"/>
        <v>M-02</v>
      </c>
      <c r="B11" s="36" t="s">
        <v>138</v>
      </c>
      <c r="C11" s="36" t="s">
        <v>139</v>
      </c>
      <c r="D11" s="36">
        <v>3</v>
      </c>
      <c r="E11" s="36" t="s">
        <v>4</v>
      </c>
      <c r="F11" s="36" t="s">
        <v>13</v>
      </c>
      <c r="G11" s="36" t="str">
        <f t="shared" ref="G11:G66" si="4">IF(D11&lt;6,"JV","V")</f>
        <v>JV</v>
      </c>
      <c r="H11" s="36">
        <v>2</v>
      </c>
      <c r="I11" s="35"/>
      <c r="J11" s="36"/>
      <c r="K11" s="38">
        <f>COUNTIF(Shot!B:B,Rosters!$A12)</f>
        <v>0</v>
      </c>
      <c r="L11" s="38">
        <f>COUNTIF(Jav!$B:$B,Rosters!$A12)</f>
        <v>0</v>
      </c>
      <c r="M11" s="38">
        <f>COUNTIF('Long Jump'!$B:$B,Rosters!$A12)</f>
        <v>0</v>
      </c>
      <c r="N11" s="38">
        <f>COUNTIF('100m'!$B:$B,Rosters!$A12)</f>
        <v>0</v>
      </c>
      <c r="O11" s="38"/>
      <c r="P11" s="38">
        <f>COUNTIF('400m'!$B:$B,Rosters!$A12)</f>
        <v>0</v>
      </c>
      <c r="Q11" s="38">
        <f>COUNTIF('800m'!$B:$B,Rosters!$A12)</f>
        <v>0</v>
      </c>
      <c r="R11" s="38">
        <f>COUNTIF('1600m'!$B:$B,Rosters!$A12)</f>
        <v>0</v>
      </c>
      <c r="S11" s="5"/>
      <c r="T11" s="5">
        <f t="shared" si="0"/>
        <v>0</v>
      </c>
      <c r="U11" s="5">
        <f t="shared" si="1"/>
        <v>0</v>
      </c>
      <c r="V11" s="5">
        <f t="shared" si="2"/>
        <v>0</v>
      </c>
    </row>
    <row r="12" spans="1:27" x14ac:dyDescent="0.25">
      <c r="A12" s="36" t="str">
        <f t="shared" si="3"/>
        <v>M-03</v>
      </c>
      <c r="B12" s="36" t="s">
        <v>140</v>
      </c>
      <c r="C12" s="36" t="s">
        <v>141</v>
      </c>
      <c r="D12" s="36">
        <v>3</v>
      </c>
      <c r="E12" s="36" t="s">
        <v>4</v>
      </c>
      <c r="F12" s="36" t="s">
        <v>13</v>
      </c>
      <c r="G12" s="36" t="str">
        <f t="shared" si="4"/>
        <v>JV</v>
      </c>
      <c r="H12" s="36">
        <v>3</v>
      </c>
      <c r="I12" s="35"/>
      <c r="J12" s="36"/>
      <c r="K12" s="38">
        <f>COUNTIF(Shot!B:B,Rosters!$A13)</f>
        <v>0</v>
      </c>
      <c r="L12" s="38">
        <f>COUNTIF(Jav!$B:$B,Rosters!$A13)</f>
        <v>0</v>
      </c>
      <c r="M12" s="38">
        <f>COUNTIF('Long Jump'!$B:$B,Rosters!$A13)</f>
        <v>0</v>
      </c>
      <c r="N12" s="38">
        <f>COUNTIF('100m'!$B:$B,Rosters!$A13)</f>
        <v>0</v>
      </c>
      <c r="O12" s="38"/>
      <c r="P12" s="38">
        <f>COUNTIF('400m'!$B:$B,Rosters!$A13)</f>
        <v>0</v>
      </c>
      <c r="Q12" s="38">
        <f>COUNTIF('800m'!$B:$B,Rosters!$A13)</f>
        <v>0</v>
      </c>
      <c r="R12" s="38">
        <f>COUNTIF('1600m'!$B:$B,Rosters!$A13)</f>
        <v>0</v>
      </c>
      <c r="S12" s="5"/>
      <c r="T12" s="5">
        <f t="shared" si="0"/>
        <v>0</v>
      </c>
      <c r="U12" s="5">
        <f t="shared" si="1"/>
        <v>0</v>
      </c>
      <c r="V12" s="5">
        <f t="shared" si="2"/>
        <v>0</v>
      </c>
    </row>
    <row r="13" spans="1:27" x14ac:dyDescent="0.25">
      <c r="A13" s="36" t="str">
        <f t="shared" si="3"/>
        <v>M-04</v>
      </c>
      <c r="B13" s="36" t="s">
        <v>142</v>
      </c>
      <c r="C13" s="36" t="s">
        <v>143</v>
      </c>
      <c r="D13" s="36">
        <v>3</v>
      </c>
      <c r="E13" s="36" t="s">
        <v>4</v>
      </c>
      <c r="F13" s="36" t="s">
        <v>13</v>
      </c>
      <c r="G13" s="36" t="str">
        <f t="shared" si="4"/>
        <v>JV</v>
      </c>
      <c r="H13" s="36">
        <v>4</v>
      </c>
      <c r="I13" s="35"/>
      <c r="J13" s="36"/>
      <c r="K13" s="38">
        <f>COUNTIF(Shot!B:B,Rosters!$A14)</f>
        <v>0</v>
      </c>
      <c r="L13" s="38">
        <f>COUNTIF(Jav!$B:$B,Rosters!$A14)</f>
        <v>0</v>
      </c>
      <c r="M13" s="38">
        <f>COUNTIF('Long Jump'!$B:$B,Rosters!$A14)</f>
        <v>0</v>
      </c>
      <c r="N13" s="38">
        <f>COUNTIF('100m'!$B:$B,Rosters!$A14)</f>
        <v>0</v>
      </c>
      <c r="O13" s="38"/>
      <c r="P13" s="38">
        <f>COUNTIF('400m'!$B:$B,Rosters!$A14)</f>
        <v>0</v>
      </c>
      <c r="Q13" s="38">
        <f>COUNTIF('800m'!$B:$B,Rosters!$A14)</f>
        <v>0</v>
      </c>
      <c r="R13" s="38">
        <f>COUNTIF('1600m'!$B:$B,Rosters!$A14)</f>
        <v>0</v>
      </c>
      <c r="S13" s="5"/>
      <c r="T13" s="5">
        <f t="shared" si="0"/>
        <v>0</v>
      </c>
      <c r="U13" s="5">
        <f t="shared" si="1"/>
        <v>0</v>
      </c>
      <c r="V13" s="5">
        <f t="shared" si="2"/>
        <v>0</v>
      </c>
    </row>
    <row r="14" spans="1:27" x14ac:dyDescent="0.25">
      <c r="A14" s="36" t="str">
        <f t="shared" si="3"/>
        <v>M-05</v>
      </c>
      <c r="B14" s="36" t="s">
        <v>144</v>
      </c>
      <c r="C14" s="36" t="s">
        <v>145</v>
      </c>
      <c r="D14" s="36">
        <v>3</v>
      </c>
      <c r="E14" s="36" t="s">
        <v>4</v>
      </c>
      <c r="F14" s="36" t="s">
        <v>13</v>
      </c>
      <c r="G14" s="36" t="str">
        <f t="shared" si="4"/>
        <v>JV</v>
      </c>
      <c r="H14" s="36">
        <v>5</v>
      </c>
      <c r="I14" s="35"/>
      <c r="J14" s="36"/>
      <c r="K14" s="38">
        <f>COUNTIF(Shot!B:B,Rosters!$A15)</f>
        <v>0</v>
      </c>
      <c r="L14" s="38">
        <f>COUNTIF(Jav!$B:$B,Rosters!$A15)</f>
        <v>0</v>
      </c>
      <c r="M14" s="38">
        <f>COUNTIF('Long Jump'!$B:$B,Rosters!$A15)</f>
        <v>0</v>
      </c>
      <c r="N14" s="38">
        <f>COUNTIF('100m'!$B:$B,Rosters!$A15)</f>
        <v>0</v>
      </c>
      <c r="O14" s="38"/>
      <c r="P14" s="38">
        <f>COUNTIF('400m'!$B:$B,Rosters!$A15)</f>
        <v>0</v>
      </c>
      <c r="Q14" s="38">
        <f>COUNTIF('800m'!$B:$B,Rosters!$A15)</f>
        <v>0</v>
      </c>
      <c r="R14" s="38">
        <f>COUNTIF('1600m'!$B:$B,Rosters!$A15)</f>
        <v>0</v>
      </c>
      <c r="S14" s="5"/>
      <c r="T14" s="5">
        <f t="shared" si="0"/>
        <v>0</v>
      </c>
      <c r="U14" s="5">
        <f t="shared" si="1"/>
        <v>0</v>
      </c>
      <c r="V14" s="5">
        <f t="shared" si="2"/>
        <v>0</v>
      </c>
    </row>
    <row r="15" spans="1:27" x14ac:dyDescent="0.25">
      <c r="A15" s="36" t="str">
        <f t="shared" si="3"/>
        <v>M-06</v>
      </c>
      <c r="B15" s="36" t="s">
        <v>146</v>
      </c>
      <c r="C15" s="36" t="s">
        <v>147</v>
      </c>
      <c r="D15" s="36">
        <v>3</v>
      </c>
      <c r="E15" s="36" t="s">
        <v>4</v>
      </c>
      <c r="F15" s="36" t="s">
        <v>13</v>
      </c>
      <c r="G15" s="36" t="str">
        <f t="shared" si="4"/>
        <v>JV</v>
      </c>
      <c r="H15" s="36">
        <v>6</v>
      </c>
      <c r="I15" s="35"/>
      <c r="J15" s="36"/>
      <c r="K15" s="38">
        <f>COUNTIF(Shot!B:B,Rosters!$A16)</f>
        <v>0</v>
      </c>
      <c r="L15" s="38">
        <f>COUNTIF(Jav!$B:$B,Rosters!$A16)</f>
        <v>0</v>
      </c>
      <c r="M15" s="38">
        <f>COUNTIF('Long Jump'!$B:$B,Rosters!$A16)</f>
        <v>0</v>
      </c>
      <c r="N15" s="38">
        <f>COUNTIF('100m'!$B:$B,Rosters!$A16)</f>
        <v>0</v>
      </c>
      <c r="O15" s="38"/>
      <c r="P15" s="38">
        <f>COUNTIF('400m'!$B:$B,Rosters!$A16)</f>
        <v>0</v>
      </c>
      <c r="Q15" s="38">
        <f>COUNTIF('800m'!$B:$B,Rosters!$A16)</f>
        <v>0</v>
      </c>
      <c r="R15" s="38">
        <f>COUNTIF('1600m'!$B:$B,Rosters!$A16)</f>
        <v>0</v>
      </c>
      <c r="S15" s="5"/>
      <c r="T15" s="5">
        <f t="shared" si="0"/>
        <v>0</v>
      </c>
      <c r="U15" s="5">
        <f t="shared" si="1"/>
        <v>0</v>
      </c>
      <c r="V15" s="5">
        <f t="shared" si="2"/>
        <v>0</v>
      </c>
    </row>
    <row r="16" spans="1:27" x14ac:dyDescent="0.25">
      <c r="A16" s="36" t="str">
        <f t="shared" si="3"/>
        <v>M-07</v>
      </c>
      <c r="B16" s="36" t="s">
        <v>148</v>
      </c>
      <c r="C16" s="36" t="s">
        <v>149</v>
      </c>
      <c r="D16" s="36">
        <v>3</v>
      </c>
      <c r="E16" s="36" t="s">
        <v>10</v>
      </c>
      <c r="F16" s="36" t="s">
        <v>13</v>
      </c>
      <c r="G16" s="36" t="str">
        <f t="shared" si="4"/>
        <v>JV</v>
      </c>
      <c r="H16" s="36">
        <v>7</v>
      </c>
      <c r="I16" s="35"/>
      <c r="J16" s="36"/>
      <c r="K16" s="38">
        <f>COUNTIF(Shot!B:B,Rosters!$A17)</f>
        <v>0</v>
      </c>
      <c r="L16" s="38">
        <f>COUNTIF(Jav!$B:$B,Rosters!$A17)</f>
        <v>0</v>
      </c>
      <c r="M16" s="38">
        <f>COUNTIF('Long Jump'!$B:$B,Rosters!$A17)</f>
        <v>0</v>
      </c>
      <c r="N16" s="38">
        <f>COUNTIF('100m'!$B:$B,Rosters!$A17)</f>
        <v>0</v>
      </c>
      <c r="O16" s="38"/>
      <c r="P16" s="38">
        <f>COUNTIF('400m'!$B:$B,Rosters!$A17)</f>
        <v>0</v>
      </c>
      <c r="Q16" s="38">
        <f>COUNTIF('800m'!$B:$B,Rosters!$A17)</f>
        <v>0</v>
      </c>
      <c r="R16" s="38">
        <f>COUNTIF('1600m'!$B:$B,Rosters!$A17)</f>
        <v>0</v>
      </c>
      <c r="S16" s="5"/>
      <c r="T16" s="5">
        <f t="shared" si="0"/>
        <v>0</v>
      </c>
      <c r="U16" s="5">
        <f t="shared" si="1"/>
        <v>0</v>
      </c>
      <c r="V16" s="5">
        <f t="shared" si="2"/>
        <v>0</v>
      </c>
    </row>
    <row r="17" spans="1:22" x14ac:dyDescent="0.25">
      <c r="A17" s="36" t="str">
        <f t="shared" si="3"/>
        <v>M-08</v>
      </c>
      <c r="B17" s="36" t="s">
        <v>150</v>
      </c>
      <c r="C17" s="36" t="s">
        <v>151</v>
      </c>
      <c r="D17" s="36">
        <v>3</v>
      </c>
      <c r="E17" s="36" t="s">
        <v>10</v>
      </c>
      <c r="F17" s="36" t="s">
        <v>13</v>
      </c>
      <c r="G17" s="36" t="str">
        <f t="shared" si="4"/>
        <v>JV</v>
      </c>
      <c r="H17" s="36">
        <v>8</v>
      </c>
      <c r="I17" s="35"/>
      <c r="J17" s="36"/>
      <c r="K17" s="38">
        <f>COUNTIF(Shot!B:B,Rosters!$A18)</f>
        <v>0</v>
      </c>
      <c r="L17" s="38">
        <f>COUNTIF(Jav!$B:$B,Rosters!$A18)</f>
        <v>0</v>
      </c>
      <c r="M17" s="38">
        <f>COUNTIF('Long Jump'!$B:$B,Rosters!$A18)</f>
        <v>0</v>
      </c>
      <c r="N17" s="38">
        <f>COUNTIF('100m'!$B:$B,Rosters!$A18)</f>
        <v>0</v>
      </c>
      <c r="O17" s="38"/>
      <c r="P17" s="38">
        <f>COUNTIF('400m'!$B:$B,Rosters!$A18)</f>
        <v>0</v>
      </c>
      <c r="Q17" s="38">
        <f>COUNTIF('800m'!$B:$B,Rosters!$A18)</f>
        <v>0</v>
      </c>
      <c r="R17" s="38">
        <f>COUNTIF('1600m'!$B:$B,Rosters!$A18)</f>
        <v>0</v>
      </c>
      <c r="S17" s="5"/>
      <c r="T17" s="5">
        <f t="shared" si="0"/>
        <v>0</v>
      </c>
      <c r="U17" s="5">
        <f t="shared" si="1"/>
        <v>0</v>
      </c>
      <c r="V17" s="5">
        <f t="shared" si="2"/>
        <v>0</v>
      </c>
    </row>
    <row r="18" spans="1:22" x14ac:dyDescent="0.25">
      <c r="A18" s="36" t="str">
        <f t="shared" si="3"/>
        <v>M-09</v>
      </c>
      <c r="B18" s="36" t="s">
        <v>152</v>
      </c>
      <c r="C18" s="36" t="s">
        <v>153</v>
      </c>
      <c r="D18" s="36">
        <v>3</v>
      </c>
      <c r="E18" s="36" t="s">
        <v>10</v>
      </c>
      <c r="F18" s="36" t="s">
        <v>13</v>
      </c>
      <c r="G18" s="36" t="str">
        <f t="shared" si="4"/>
        <v>JV</v>
      </c>
      <c r="H18" s="36">
        <v>9</v>
      </c>
      <c r="I18" s="35"/>
      <c r="J18" s="36"/>
      <c r="K18" s="38">
        <f>COUNTIF(Shot!B:B,Rosters!$A19)</f>
        <v>0</v>
      </c>
      <c r="L18" s="38">
        <f>COUNTIF(Jav!$B:$B,Rosters!$A19)</f>
        <v>0</v>
      </c>
      <c r="M18" s="38">
        <f>COUNTIF('Long Jump'!$B:$B,Rosters!$A19)</f>
        <v>0</v>
      </c>
      <c r="N18" s="38">
        <f>COUNTIF('100m'!$B:$B,Rosters!$A19)</f>
        <v>0</v>
      </c>
      <c r="O18" s="38"/>
      <c r="P18" s="38">
        <f>COUNTIF('400m'!$B:$B,Rosters!$A19)</f>
        <v>0</v>
      </c>
      <c r="Q18" s="38">
        <f>COUNTIF('800m'!$B:$B,Rosters!$A19)</f>
        <v>0</v>
      </c>
      <c r="R18" s="38">
        <f>COUNTIF('1600m'!$B:$B,Rosters!$A19)</f>
        <v>0</v>
      </c>
      <c r="S18" s="5"/>
      <c r="T18" s="5">
        <f t="shared" si="0"/>
        <v>0</v>
      </c>
      <c r="U18" s="5">
        <f t="shared" si="1"/>
        <v>0</v>
      </c>
      <c r="V18" s="5">
        <f t="shared" si="2"/>
        <v>0</v>
      </c>
    </row>
    <row r="19" spans="1:22" x14ac:dyDescent="0.25">
      <c r="A19" s="36" t="str">
        <f t="shared" si="3"/>
        <v>M-10</v>
      </c>
      <c r="B19" s="36" t="s">
        <v>154</v>
      </c>
      <c r="C19" s="36" t="s">
        <v>155</v>
      </c>
      <c r="D19" s="36">
        <v>3</v>
      </c>
      <c r="E19" s="36" t="s">
        <v>10</v>
      </c>
      <c r="F19" s="36" t="s">
        <v>13</v>
      </c>
      <c r="G19" s="36" t="str">
        <f t="shared" si="4"/>
        <v>JV</v>
      </c>
      <c r="H19" s="36">
        <v>10</v>
      </c>
      <c r="I19" s="35"/>
      <c r="J19" s="36"/>
      <c r="K19" s="38">
        <f>COUNTIF(Shot!B:B,Rosters!$A20)</f>
        <v>0</v>
      </c>
      <c r="L19" s="38">
        <f>COUNTIF(Jav!$B:$B,Rosters!$A20)</f>
        <v>0</v>
      </c>
      <c r="M19" s="38">
        <f>COUNTIF('Long Jump'!$B:$B,Rosters!$A20)</f>
        <v>0</v>
      </c>
      <c r="N19" s="38">
        <f>COUNTIF('100m'!$B:$B,Rosters!$A20)</f>
        <v>0</v>
      </c>
      <c r="O19" s="38"/>
      <c r="P19" s="38">
        <f>COUNTIF('400m'!$B:$B,Rosters!$A20)</f>
        <v>0</v>
      </c>
      <c r="Q19" s="38">
        <f>COUNTIF('800m'!$B:$B,Rosters!$A20)</f>
        <v>0</v>
      </c>
      <c r="R19" s="38">
        <f>COUNTIF('1600m'!$B:$B,Rosters!$A20)</f>
        <v>0</v>
      </c>
      <c r="S19" s="5"/>
      <c r="T19" s="5">
        <f t="shared" si="0"/>
        <v>0</v>
      </c>
      <c r="U19" s="5">
        <f t="shared" si="1"/>
        <v>0</v>
      </c>
      <c r="V19" s="5">
        <f t="shared" si="2"/>
        <v>0</v>
      </c>
    </row>
    <row r="20" spans="1:22" x14ac:dyDescent="0.25">
      <c r="A20" s="36" t="str">
        <f t="shared" si="3"/>
        <v>M-11</v>
      </c>
      <c r="B20" s="36" t="s">
        <v>138</v>
      </c>
      <c r="C20" s="36" t="s">
        <v>156</v>
      </c>
      <c r="D20" s="36">
        <v>4</v>
      </c>
      <c r="E20" s="36" t="s">
        <v>4</v>
      </c>
      <c r="F20" s="36" t="s">
        <v>13</v>
      </c>
      <c r="G20" s="36" t="str">
        <f t="shared" si="4"/>
        <v>JV</v>
      </c>
      <c r="H20" s="36">
        <v>11</v>
      </c>
      <c r="I20" s="35"/>
      <c r="J20" s="36"/>
      <c r="K20" s="38">
        <f>COUNTIF(Shot!B:B,Rosters!$A21)</f>
        <v>0</v>
      </c>
      <c r="L20" s="38">
        <f>COUNTIF(Jav!$B:$B,Rosters!$A21)</f>
        <v>0</v>
      </c>
      <c r="M20" s="38">
        <f>COUNTIF('Long Jump'!$B:$B,Rosters!$A21)</f>
        <v>0</v>
      </c>
      <c r="N20" s="38">
        <f>COUNTIF('100m'!$B:$B,Rosters!$A21)</f>
        <v>0</v>
      </c>
      <c r="O20" s="38"/>
      <c r="P20" s="38">
        <f>COUNTIF('400m'!$B:$B,Rosters!$A21)</f>
        <v>0</v>
      </c>
      <c r="Q20" s="38">
        <f>COUNTIF('800m'!$B:$B,Rosters!$A21)</f>
        <v>0</v>
      </c>
      <c r="R20" s="38">
        <f>COUNTIF('1600m'!$B:$B,Rosters!$A21)</f>
        <v>0</v>
      </c>
      <c r="S20" s="5"/>
      <c r="T20" s="5">
        <f t="shared" si="0"/>
        <v>0</v>
      </c>
      <c r="U20" s="5">
        <f t="shared" si="1"/>
        <v>0</v>
      </c>
      <c r="V20" s="5">
        <f t="shared" si="2"/>
        <v>0</v>
      </c>
    </row>
    <row r="21" spans="1:22" x14ac:dyDescent="0.25">
      <c r="A21" s="36" t="str">
        <f t="shared" si="3"/>
        <v>M-12</v>
      </c>
      <c r="B21" s="36" t="s">
        <v>157</v>
      </c>
      <c r="C21" s="36" t="s">
        <v>158</v>
      </c>
      <c r="D21" s="36">
        <v>4</v>
      </c>
      <c r="E21" s="36" t="s">
        <v>4</v>
      </c>
      <c r="F21" s="36" t="s">
        <v>13</v>
      </c>
      <c r="G21" s="36" t="str">
        <f t="shared" si="4"/>
        <v>JV</v>
      </c>
      <c r="H21" s="36">
        <v>12</v>
      </c>
      <c r="I21" s="35"/>
      <c r="J21" s="36"/>
      <c r="K21" s="38">
        <f>COUNTIF(Shot!B:B,Rosters!$A22)</f>
        <v>0</v>
      </c>
      <c r="L21" s="38">
        <f>COUNTIF(Jav!$B:$B,Rosters!$A22)</f>
        <v>0</v>
      </c>
      <c r="M21" s="38">
        <f>COUNTIF('Long Jump'!$B:$B,Rosters!$A22)</f>
        <v>0</v>
      </c>
      <c r="N21" s="38">
        <f>COUNTIF('100m'!$B:$B,Rosters!$A22)</f>
        <v>0</v>
      </c>
      <c r="O21" s="38"/>
      <c r="P21" s="38">
        <f>COUNTIF('400m'!$B:$B,Rosters!$A22)</f>
        <v>0</v>
      </c>
      <c r="Q21" s="38">
        <f>COUNTIF('800m'!$B:$B,Rosters!$A22)</f>
        <v>0</v>
      </c>
      <c r="R21" s="38">
        <f>COUNTIF('1600m'!$B:$B,Rosters!$A22)</f>
        <v>0</v>
      </c>
      <c r="S21" s="5"/>
      <c r="T21" s="5">
        <f t="shared" si="0"/>
        <v>0</v>
      </c>
      <c r="U21" s="5">
        <f t="shared" si="1"/>
        <v>0</v>
      </c>
      <c r="V21" s="5">
        <f t="shared" si="2"/>
        <v>0</v>
      </c>
    </row>
    <row r="22" spans="1:22" x14ac:dyDescent="0.25">
      <c r="A22" s="36" t="str">
        <f t="shared" si="3"/>
        <v>M-13</v>
      </c>
      <c r="B22" s="36" t="s">
        <v>159</v>
      </c>
      <c r="C22" s="36" t="s">
        <v>160</v>
      </c>
      <c r="D22" s="36">
        <v>4</v>
      </c>
      <c r="E22" s="36" t="s">
        <v>4</v>
      </c>
      <c r="F22" s="36" t="s">
        <v>13</v>
      </c>
      <c r="G22" s="36" t="str">
        <f t="shared" si="4"/>
        <v>JV</v>
      </c>
      <c r="H22" s="36">
        <v>13</v>
      </c>
      <c r="I22" s="35"/>
      <c r="J22" s="36"/>
      <c r="K22" s="38">
        <f>COUNTIF(Shot!B:B,Rosters!$A23)</f>
        <v>0</v>
      </c>
      <c r="L22" s="38">
        <f>COUNTIF(Jav!$B:$B,Rosters!$A23)</f>
        <v>0</v>
      </c>
      <c r="M22" s="38">
        <f>COUNTIF('Long Jump'!$B:$B,Rosters!$A23)</f>
        <v>0</v>
      </c>
      <c r="N22" s="38">
        <f>COUNTIF('100m'!$B:$B,Rosters!$A23)</f>
        <v>0</v>
      </c>
      <c r="O22" s="38"/>
      <c r="P22" s="38">
        <f>COUNTIF('400m'!$B:$B,Rosters!$A23)</f>
        <v>0</v>
      </c>
      <c r="Q22" s="38">
        <f>COUNTIF('800m'!$B:$B,Rosters!$A23)</f>
        <v>0</v>
      </c>
      <c r="R22" s="38">
        <f>COUNTIF('1600m'!$B:$B,Rosters!$A23)</f>
        <v>0</v>
      </c>
      <c r="S22" s="5"/>
      <c r="T22" s="5">
        <f t="shared" si="0"/>
        <v>0</v>
      </c>
      <c r="U22" s="5">
        <f t="shared" si="1"/>
        <v>0</v>
      </c>
      <c r="V22" s="5">
        <f t="shared" si="2"/>
        <v>0</v>
      </c>
    </row>
    <row r="23" spans="1:22" x14ac:dyDescent="0.25">
      <c r="A23" s="36" t="str">
        <f t="shared" si="3"/>
        <v>M-14</v>
      </c>
      <c r="B23" s="36" t="s">
        <v>144</v>
      </c>
      <c r="C23" s="36" t="s">
        <v>161</v>
      </c>
      <c r="D23" s="36">
        <v>4</v>
      </c>
      <c r="E23" s="36" t="s">
        <v>4</v>
      </c>
      <c r="F23" s="36" t="s">
        <v>13</v>
      </c>
      <c r="G23" s="36" t="str">
        <f t="shared" si="4"/>
        <v>JV</v>
      </c>
      <c r="H23" s="36">
        <v>14</v>
      </c>
      <c r="I23" s="35"/>
      <c r="J23" s="36"/>
      <c r="K23" s="38">
        <f>COUNTIF(Shot!B:B,Rosters!$A24)</f>
        <v>0</v>
      </c>
      <c r="L23" s="38">
        <f>COUNTIF(Jav!$B:$B,Rosters!$A24)</f>
        <v>0</v>
      </c>
      <c r="M23" s="38">
        <f>COUNTIF('Long Jump'!$B:$B,Rosters!$A24)</f>
        <v>0</v>
      </c>
      <c r="N23" s="38">
        <f>COUNTIF('100m'!$B:$B,Rosters!$A24)</f>
        <v>0</v>
      </c>
      <c r="O23" s="38"/>
      <c r="P23" s="38">
        <f>COUNTIF('400m'!$B:$B,Rosters!$A24)</f>
        <v>0</v>
      </c>
      <c r="Q23" s="38">
        <f>COUNTIF('800m'!$B:$B,Rosters!$A24)</f>
        <v>0</v>
      </c>
      <c r="R23" s="38">
        <f>COUNTIF('1600m'!$B:$B,Rosters!$A24)</f>
        <v>0</v>
      </c>
      <c r="S23" s="5"/>
      <c r="T23" s="5">
        <f t="shared" si="0"/>
        <v>0</v>
      </c>
      <c r="U23" s="5">
        <f t="shared" si="1"/>
        <v>0</v>
      </c>
      <c r="V23" s="5">
        <f t="shared" si="2"/>
        <v>0</v>
      </c>
    </row>
    <row r="24" spans="1:22" x14ac:dyDescent="0.25">
      <c r="A24" s="36" t="str">
        <f t="shared" si="3"/>
        <v>M-15</v>
      </c>
      <c r="B24" s="36" t="s">
        <v>162</v>
      </c>
      <c r="C24" s="36" t="s">
        <v>163</v>
      </c>
      <c r="D24" s="36">
        <v>4</v>
      </c>
      <c r="E24" s="36" t="s">
        <v>4</v>
      </c>
      <c r="F24" s="36" t="s">
        <v>13</v>
      </c>
      <c r="G24" s="36" t="str">
        <f t="shared" si="4"/>
        <v>JV</v>
      </c>
      <c r="H24" s="36">
        <v>15</v>
      </c>
      <c r="I24" s="35"/>
      <c r="J24" s="36"/>
      <c r="K24" s="38">
        <f>COUNTIF(Shot!B:B,Rosters!$A25)</f>
        <v>0</v>
      </c>
      <c r="L24" s="38">
        <f>COUNTIF(Jav!$B:$B,Rosters!$A25)</f>
        <v>0</v>
      </c>
      <c r="M24" s="38">
        <f>COUNTIF('Long Jump'!$B:$B,Rosters!$A25)</f>
        <v>0</v>
      </c>
      <c r="N24" s="38">
        <f>COUNTIF('100m'!$B:$B,Rosters!$A25)</f>
        <v>0</v>
      </c>
      <c r="O24" s="38"/>
      <c r="P24" s="38">
        <f>COUNTIF('400m'!$B:$B,Rosters!$A25)</f>
        <v>0</v>
      </c>
      <c r="Q24" s="38">
        <f>COUNTIF('800m'!$B:$B,Rosters!$A25)</f>
        <v>0</v>
      </c>
      <c r="R24" s="38">
        <f>COUNTIF('1600m'!$B:$B,Rosters!$A25)</f>
        <v>0</v>
      </c>
      <c r="S24" s="5"/>
      <c r="T24" s="5">
        <f t="shared" si="0"/>
        <v>0</v>
      </c>
      <c r="U24" s="5">
        <f t="shared" si="1"/>
        <v>0</v>
      </c>
      <c r="V24" s="5">
        <f t="shared" si="2"/>
        <v>0</v>
      </c>
    </row>
    <row r="25" spans="1:22" x14ac:dyDescent="0.25">
      <c r="A25" s="36" t="str">
        <f t="shared" si="3"/>
        <v>M-16</v>
      </c>
      <c r="B25" s="36" t="s">
        <v>164</v>
      </c>
      <c r="C25" s="36" t="s">
        <v>165</v>
      </c>
      <c r="D25" s="36">
        <v>4</v>
      </c>
      <c r="E25" s="36" t="s">
        <v>4</v>
      </c>
      <c r="F25" s="36" t="s">
        <v>13</v>
      </c>
      <c r="G25" s="36" t="str">
        <f t="shared" si="4"/>
        <v>JV</v>
      </c>
      <c r="H25" s="36">
        <v>16</v>
      </c>
      <c r="I25" s="35"/>
      <c r="J25" s="36"/>
      <c r="K25" s="38">
        <f>COUNTIF(Shot!B:B,Rosters!$A26)</f>
        <v>0</v>
      </c>
      <c r="L25" s="38">
        <f>COUNTIF(Jav!$B:$B,Rosters!$A26)</f>
        <v>0</v>
      </c>
      <c r="M25" s="38">
        <f>COUNTIF('Long Jump'!$B:$B,Rosters!$A26)</f>
        <v>0</v>
      </c>
      <c r="N25" s="38">
        <f>COUNTIF('100m'!$B:$B,Rosters!$A26)</f>
        <v>0</v>
      </c>
      <c r="O25" s="38"/>
      <c r="P25" s="38">
        <f>COUNTIF('400m'!$B:$B,Rosters!$A26)</f>
        <v>0</v>
      </c>
      <c r="Q25" s="38">
        <f>COUNTIF('800m'!$B:$B,Rosters!$A26)</f>
        <v>0</v>
      </c>
      <c r="R25" s="38">
        <f>COUNTIF('1600m'!$B:$B,Rosters!$A26)</f>
        <v>0</v>
      </c>
      <c r="S25" s="5"/>
      <c r="T25" s="5">
        <f t="shared" si="0"/>
        <v>0</v>
      </c>
      <c r="U25" s="5">
        <f t="shared" si="1"/>
        <v>0</v>
      </c>
      <c r="V25" s="5">
        <f t="shared" si="2"/>
        <v>0</v>
      </c>
    </row>
    <row r="26" spans="1:22" x14ac:dyDescent="0.25">
      <c r="A26" s="36" t="str">
        <f t="shared" si="3"/>
        <v>M-17</v>
      </c>
      <c r="B26" s="36" t="s">
        <v>166</v>
      </c>
      <c r="C26" s="36" t="s">
        <v>167</v>
      </c>
      <c r="D26" s="36">
        <v>4</v>
      </c>
      <c r="E26" s="36" t="s">
        <v>10</v>
      </c>
      <c r="F26" s="36" t="s">
        <v>13</v>
      </c>
      <c r="G26" s="36" t="str">
        <f t="shared" si="4"/>
        <v>JV</v>
      </c>
      <c r="H26" s="36">
        <v>17</v>
      </c>
      <c r="I26" s="35"/>
      <c r="J26" s="36"/>
      <c r="K26" s="38">
        <f>COUNTIF(Shot!B:B,Rosters!$A27)</f>
        <v>0</v>
      </c>
      <c r="L26" s="38">
        <f>COUNTIF(Jav!$B:$B,Rosters!$A27)</f>
        <v>0</v>
      </c>
      <c r="M26" s="38">
        <f>COUNTIF('Long Jump'!$B:$B,Rosters!$A27)</f>
        <v>0</v>
      </c>
      <c r="N26" s="38">
        <f>COUNTIF('100m'!$B:$B,Rosters!$A27)</f>
        <v>0</v>
      </c>
      <c r="O26" s="38"/>
      <c r="P26" s="38">
        <f>COUNTIF('400m'!$B:$B,Rosters!$A27)</f>
        <v>0</v>
      </c>
      <c r="Q26" s="38">
        <f>COUNTIF('800m'!$B:$B,Rosters!$A27)</f>
        <v>0</v>
      </c>
      <c r="R26" s="38">
        <f>COUNTIF('1600m'!$B:$B,Rosters!$A27)</f>
        <v>0</v>
      </c>
      <c r="S26" s="5"/>
      <c r="T26" s="5">
        <f t="shared" si="0"/>
        <v>0</v>
      </c>
      <c r="U26" s="5">
        <f t="shared" si="1"/>
        <v>0</v>
      </c>
      <c r="V26" s="5">
        <f t="shared" si="2"/>
        <v>0</v>
      </c>
    </row>
    <row r="27" spans="1:22" x14ac:dyDescent="0.25">
      <c r="A27" s="36" t="str">
        <f t="shared" si="3"/>
        <v>M-18</v>
      </c>
      <c r="B27" s="36" t="s">
        <v>168</v>
      </c>
      <c r="C27" s="36" t="s">
        <v>169</v>
      </c>
      <c r="D27" s="36">
        <v>4</v>
      </c>
      <c r="E27" s="36" t="s">
        <v>10</v>
      </c>
      <c r="F27" s="36" t="s">
        <v>13</v>
      </c>
      <c r="G27" s="36" t="str">
        <f t="shared" si="4"/>
        <v>JV</v>
      </c>
      <c r="H27" s="36">
        <v>18</v>
      </c>
      <c r="I27" s="35"/>
      <c r="J27" s="36"/>
      <c r="K27" s="38">
        <f>COUNTIF(Shot!B:B,Rosters!$A28)</f>
        <v>0</v>
      </c>
      <c r="L27" s="38">
        <f>COUNTIF(Jav!$B:$B,Rosters!$A28)</f>
        <v>0</v>
      </c>
      <c r="M27" s="38">
        <f>COUNTIF('Long Jump'!$B:$B,Rosters!$A28)</f>
        <v>0</v>
      </c>
      <c r="N27" s="38">
        <f>COUNTIF('100m'!$B:$B,Rosters!$A28)</f>
        <v>0</v>
      </c>
      <c r="O27" s="38"/>
      <c r="P27" s="38">
        <f>COUNTIF('400m'!$B:$B,Rosters!$A28)</f>
        <v>0</v>
      </c>
      <c r="Q27" s="38">
        <f>COUNTIF('800m'!$B:$B,Rosters!$A28)</f>
        <v>0</v>
      </c>
      <c r="R27" s="38">
        <f>COUNTIF('1600m'!$B:$B,Rosters!$A28)</f>
        <v>0</v>
      </c>
      <c r="S27" s="5"/>
      <c r="T27" s="5">
        <f t="shared" si="0"/>
        <v>0</v>
      </c>
      <c r="U27" s="5">
        <f t="shared" si="1"/>
        <v>0</v>
      </c>
      <c r="V27" s="5">
        <f t="shared" si="2"/>
        <v>0</v>
      </c>
    </row>
    <row r="28" spans="1:22" x14ac:dyDescent="0.25">
      <c r="A28" s="36" t="str">
        <f t="shared" si="3"/>
        <v>M-19</v>
      </c>
      <c r="B28" s="36" t="s">
        <v>159</v>
      </c>
      <c r="C28" s="36" t="s">
        <v>170</v>
      </c>
      <c r="D28" s="36">
        <v>4</v>
      </c>
      <c r="E28" s="36" t="s">
        <v>10</v>
      </c>
      <c r="F28" s="36" t="s">
        <v>13</v>
      </c>
      <c r="G28" s="36" t="str">
        <f t="shared" si="4"/>
        <v>JV</v>
      </c>
      <c r="H28" s="36">
        <v>19</v>
      </c>
      <c r="I28" s="35"/>
      <c r="J28" s="36"/>
      <c r="K28" s="38">
        <f>COUNTIF(Shot!B:B,Rosters!$A29)</f>
        <v>0</v>
      </c>
      <c r="L28" s="38">
        <f>COUNTIF(Jav!$B:$B,Rosters!$A29)</f>
        <v>0</v>
      </c>
      <c r="M28" s="38">
        <f>COUNTIF('Long Jump'!$B:$B,Rosters!$A29)</f>
        <v>0</v>
      </c>
      <c r="N28" s="38">
        <f>COUNTIF('100m'!$B:$B,Rosters!$A29)</f>
        <v>0</v>
      </c>
      <c r="O28" s="38"/>
      <c r="P28" s="38">
        <f>COUNTIF('400m'!$B:$B,Rosters!$A29)</f>
        <v>0</v>
      </c>
      <c r="Q28" s="38">
        <f>COUNTIF('800m'!$B:$B,Rosters!$A29)</f>
        <v>0</v>
      </c>
      <c r="R28" s="38">
        <f>COUNTIF('1600m'!$B:$B,Rosters!$A29)</f>
        <v>0</v>
      </c>
      <c r="S28" s="5"/>
      <c r="T28" s="5">
        <f t="shared" si="0"/>
        <v>0</v>
      </c>
      <c r="U28" s="5">
        <f t="shared" si="1"/>
        <v>0</v>
      </c>
      <c r="V28" s="5">
        <f t="shared" si="2"/>
        <v>0</v>
      </c>
    </row>
    <row r="29" spans="1:22" x14ac:dyDescent="0.25">
      <c r="A29" s="36" t="str">
        <f t="shared" si="3"/>
        <v>M-20</v>
      </c>
      <c r="B29" s="36" t="s">
        <v>148</v>
      </c>
      <c r="C29" s="36" t="s">
        <v>171</v>
      </c>
      <c r="D29" s="36">
        <v>5</v>
      </c>
      <c r="E29" s="36" t="s">
        <v>4</v>
      </c>
      <c r="F29" s="36" t="s">
        <v>13</v>
      </c>
      <c r="G29" s="36" t="str">
        <f t="shared" si="4"/>
        <v>JV</v>
      </c>
      <c r="H29" s="36">
        <v>20</v>
      </c>
      <c r="I29" s="35"/>
      <c r="J29" s="36"/>
      <c r="K29" s="38">
        <f>COUNTIF(Shot!B:B,Rosters!$A30)</f>
        <v>0</v>
      </c>
      <c r="L29" s="38">
        <f>COUNTIF(Jav!$B:$B,Rosters!$A30)</f>
        <v>0</v>
      </c>
      <c r="M29" s="38">
        <f>COUNTIF('Long Jump'!$B:$B,Rosters!$A30)</f>
        <v>0</v>
      </c>
      <c r="N29" s="38">
        <f>COUNTIF('100m'!$B:$B,Rosters!$A30)</f>
        <v>0</v>
      </c>
      <c r="O29" s="38"/>
      <c r="P29" s="38">
        <f>COUNTIF('400m'!$B:$B,Rosters!$A30)</f>
        <v>0</v>
      </c>
      <c r="Q29" s="38">
        <f>COUNTIF('800m'!$B:$B,Rosters!$A30)</f>
        <v>0</v>
      </c>
      <c r="R29" s="38">
        <f>COUNTIF('1600m'!$B:$B,Rosters!$A30)</f>
        <v>0</v>
      </c>
      <c r="S29" s="5"/>
      <c r="T29" s="5">
        <f t="shared" si="0"/>
        <v>0</v>
      </c>
      <c r="U29" s="5">
        <f t="shared" si="1"/>
        <v>0</v>
      </c>
      <c r="V29" s="5">
        <f t="shared" si="2"/>
        <v>0</v>
      </c>
    </row>
    <row r="30" spans="1:22" x14ac:dyDescent="0.25">
      <c r="A30" s="36" t="str">
        <f t="shared" si="3"/>
        <v>M-21</v>
      </c>
      <c r="B30" s="36" t="s">
        <v>172</v>
      </c>
      <c r="C30" s="36" t="s">
        <v>173</v>
      </c>
      <c r="D30" s="36">
        <v>5</v>
      </c>
      <c r="E30" s="36" t="s">
        <v>4</v>
      </c>
      <c r="F30" s="36" t="s">
        <v>13</v>
      </c>
      <c r="G30" s="36" t="str">
        <f t="shared" si="4"/>
        <v>JV</v>
      </c>
      <c r="H30" s="36">
        <v>21</v>
      </c>
      <c r="I30" s="35"/>
      <c r="J30" s="36"/>
      <c r="K30" s="38">
        <f>COUNTIF(Shot!B:B,Rosters!$A31)</f>
        <v>0</v>
      </c>
      <c r="L30" s="38">
        <f>COUNTIF(Jav!$B:$B,Rosters!$A31)</f>
        <v>0</v>
      </c>
      <c r="M30" s="38">
        <f>COUNTIF('Long Jump'!$B:$B,Rosters!$A31)</f>
        <v>0</v>
      </c>
      <c r="N30" s="38">
        <f>COUNTIF('100m'!$B:$B,Rosters!$A31)</f>
        <v>0</v>
      </c>
      <c r="O30" s="38"/>
      <c r="P30" s="38">
        <f>COUNTIF('400m'!$B:$B,Rosters!$A31)</f>
        <v>0</v>
      </c>
      <c r="Q30" s="38">
        <f>COUNTIF('800m'!$B:$B,Rosters!$A31)</f>
        <v>0</v>
      </c>
      <c r="R30" s="38">
        <f>COUNTIF('1600m'!$B:$B,Rosters!$A31)</f>
        <v>0</v>
      </c>
      <c r="S30" s="5"/>
      <c r="T30" s="5">
        <f t="shared" si="0"/>
        <v>0</v>
      </c>
      <c r="U30" s="5">
        <f t="shared" si="1"/>
        <v>0</v>
      </c>
      <c r="V30" s="5">
        <f t="shared" si="2"/>
        <v>0</v>
      </c>
    </row>
    <row r="31" spans="1:22" x14ac:dyDescent="0.25">
      <c r="A31" s="36" t="str">
        <f t="shared" si="3"/>
        <v>M-22</v>
      </c>
      <c r="B31" s="36" t="s">
        <v>174</v>
      </c>
      <c r="C31" s="36" t="s">
        <v>175</v>
      </c>
      <c r="D31" s="36">
        <v>5</v>
      </c>
      <c r="E31" s="36" t="s">
        <v>4</v>
      </c>
      <c r="F31" s="36" t="s">
        <v>13</v>
      </c>
      <c r="G31" s="36" t="str">
        <f t="shared" si="4"/>
        <v>JV</v>
      </c>
      <c r="H31" s="36">
        <v>22</v>
      </c>
      <c r="I31" s="35"/>
      <c r="J31" s="36"/>
      <c r="K31" s="38">
        <f>COUNTIF(Shot!B:B,Rosters!$A32)</f>
        <v>0</v>
      </c>
      <c r="L31" s="38">
        <f>COUNTIF(Jav!$B:$B,Rosters!$A32)</f>
        <v>0</v>
      </c>
      <c r="M31" s="38">
        <f>COUNTIF('Long Jump'!$B:$B,Rosters!$A32)</f>
        <v>0</v>
      </c>
      <c r="N31" s="38">
        <f>COUNTIF('100m'!$B:$B,Rosters!$A32)</f>
        <v>0</v>
      </c>
      <c r="O31" s="38"/>
      <c r="P31" s="38">
        <f>COUNTIF('400m'!$B:$B,Rosters!$A32)</f>
        <v>0</v>
      </c>
      <c r="Q31" s="38">
        <f>COUNTIF('800m'!$B:$B,Rosters!$A32)</f>
        <v>0</v>
      </c>
      <c r="R31" s="38">
        <f>COUNTIF('1600m'!$B:$B,Rosters!$A32)</f>
        <v>0</v>
      </c>
      <c r="S31" s="5"/>
      <c r="T31" s="5">
        <f t="shared" si="0"/>
        <v>0</v>
      </c>
      <c r="U31" s="5">
        <f t="shared" si="1"/>
        <v>0</v>
      </c>
      <c r="V31" s="5">
        <f t="shared" si="2"/>
        <v>0</v>
      </c>
    </row>
    <row r="32" spans="1:22" x14ac:dyDescent="0.25">
      <c r="A32" s="36" t="str">
        <f t="shared" si="3"/>
        <v>M-23</v>
      </c>
      <c r="B32" s="36" t="s">
        <v>176</v>
      </c>
      <c r="C32" s="36" t="s">
        <v>177</v>
      </c>
      <c r="D32" s="36">
        <v>5</v>
      </c>
      <c r="E32" s="36" t="s">
        <v>10</v>
      </c>
      <c r="F32" s="36" t="s">
        <v>13</v>
      </c>
      <c r="G32" s="36" t="str">
        <f t="shared" si="4"/>
        <v>JV</v>
      </c>
      <c r="H32" s="36">
        <v>23</v>
      </c>
      <c r="I32" s="35"/>
      <c r="J32" s="36"/>
      <c r="K32" s="38">
        <f>COUNTIF(Shot!B:B,Rosters!$A33)</f>
        <v>0</v>
      </c>
      <c r="L32" s="38">
        <f>COUNTIF(Jav!$B:$B,Rosters!$A33)</f>
        <v>0</v>
      </c>
      <c r="M32" s="38">
        <f>COUNTIF('Long Jump'!$B:$B,Rosters!$A33)</f>
        <v>0</v>
      </c>
      <c r="N32" s="38">
        <f>COUNTIF('100m'!$B:$B,Rosters!$A33)</f>
        <v>0</v>
      </c>
      <c r="O32" s="38"/>
      <c r="P32" s="38">
        <f>COUNTIF('400m'!$B:$B,Rosters!$A33)</f>
        <v>0</v>
      </c>
      <c r="Q32" s="38">
        <f>COUNTIF('800m'!$B:$B,Rosters!$A33)</f>
        <v>0</v>
      </c>
      <c r="R32" s="38">
        <f>COUNTIF('1600m'!$B:$B,Rosters!$A33)</f>
        <v>0</v>
      </c>
      <c r="S32" s="5"/>
      <c r="T32" s="5">
        <f t="shared" si="0"/>
        <v>0</v>
      </c>
      <c r="U32" s="5">
        <f t="shared" si="1"/>
        <v>0</v>
      </c>
      <c r="V32" s="5">
        <f t="shared" si="2"/>
        <v>0</v>
      </c>
    </row>
    <row r="33" spans="1:22" x14ac:dyDescent="0.25">
      <c r="A33" s="36" t="str">
        <f t="shared" si="3"/>
        <v>M-24</v>
      </c>
      <c r="B33" s="36" t="s">
        <v>146</v>
      </c>
      <c r="C33" s="36" t="s">
        <v>178</v>
      </c>
      <c r="D33" s="36">
        <v>5</v>
      </c>
      <c r="E33" s="36" t="s">
        <v>10</v>
      </c>
      <c r="F33" s="36" t="s">
        <v>13</v>
      </c>
      <c r="G33" s="36" t="str">
        <f t="shared" si="4"/>
        <v>JV</v>
      </c>
      <c r="H33" s="36">
        <v>24</v>
      </c>
      <c r="I33" s="35"/>
      <c r="J33" s="36"/>
      <c r="K33" s="38">
        <f>COUNTIF(Shot!B:B,Rosters!$A34)</f>
        <v>0</v>
      </c>
      <c r="L33" s="38">
        <f>COUNTIF(Jav!$B:$B,Rosters!$A34)</f>
        <v>0</v>
      </c>
      <c r="M33" s="38">
        <f>COUNTIF('Long Jump'!$B:$B,Rosters!$A34)</f>
        <v>0</v>
      </c>
      <c r="N33" s="38">
        <f>COUNTIF('100m'!$B:$B,Rosters!$A34)</f>
        <v>0</v>
      </c>
      <c r="O33" s="38"/>
      <c r="P33" s="38">
        <f>COUNTIF('400m'!$B:$B,Rosters!$A34)</f>
        <v>0</v>
      </c>
      <c r="Q33" s="38">
        <f>COUNTIF('800m'!$B:$B,Rosters!$A34)</f>
        <v>0</v>
      </c>
      <c r="R33" s="38">
        <f>COUNTIF('1600m'!$B:$B,Rosters!$A34)</f>
        <v>0</v>
      </c>
      <c r="S33" s="5"/>
      <c r="T33" s="5">
        <f t="shared" si="0"/>
        <v>0</v>
      </c>
      <c r="U33" s="5">
        <f t="shared" si="1"/>
        <v>0</v>
      </c>
      <c r="V33" s="5">
        <f t="shared" si="2"/>
        <v>0</v>
      </c>
    </row>
    <row r="34" spans="1:22" x14ac:dyDescent="0.25">
      <c r="A34" s="36" t="str">
        <f t="shared" si="3"/>
        <v>M-25</v>
      </c>
      <c r="B34" s="36" t="s">
        <v>179</v>
      </c>
      <c r="C34" s="36" t="s">
        <v>180</v>
      </c>
      <c r="D34" s="36">
        <v>5</v>
      </c>
      <c r="E34" s="36" t="s">
        <v>10</v>
      </c>
      <c r="F34" s="36" t="s">
        <v>13</v>
      </c>
      <c r="G34" s="36" t="str">
        <f t="shared" si="4"/>
        <v>JV</v>
      </c>
      <c r="H34" s="36">
        <v>25</v>
      </c>
      <c r="I34" s="35"/>
      <c r="J34" s="36"/>
      <c r="K34" s="38">
        <f>COUNTIF(Shot!B:B,Rosters!$A35)</f>
        <v>0</v>
      </c>
      <c r="L34" s="38">
        <f>COUNTIF(Jav!$B:$B,Rosters!$A35)</f>
        <v>0</v>
      </c>
      <c r="M34" s="38">
        <f>COUNTIF('Long Jump'!$B:$B,Rosters!$A35)</f>
        <v>0</v>
      </c>
      <c r="N34" s="38">
        <f>COUNTIF('100m'!$B:$B,Rosters!$A35)</f>
        <v>0</v>
      </c>
      <c r="O34" s="38"/>
      <c r="P34" s="38">
        <f>COUNTIF('400m'!$B:$B,Rosters!$A35)</f>
        <v>0</v>
      </c>
      <c r="Q34" s="38">
        <f>COUNTIF('800m'!$B:$B,Rosters!$A35)</f>
        <v>0</v>
      </c>
      <c r="R34" s="38">
        <f>COUNTIF('1600m'!$B:$B,Rosters!$A35)</f>
        <v>0</v>
      </c>
      <c r="S34" s="5"/>
      <c r="T34" s="5">
        <f t="shared" si="0"/>
        <v>0</v>
      </c>
      <c r="U34" s="5">
        <f t="shared" si="1"/>
        <v>0</v>
      </c>
      <c r="V34" s="5">
        <f t="shared" si="2"/>
        <v>0</v>
      </c>
    </row>
    <row r="35" spans="1:22" x14ac:dyDescent="0.25">
      <c r="A35" s="36" t="str">
        <f t="shared" si="3"/>
        <v>M-26</v>
      </c>
      <c r="B35" s="36" t="s">
        <v>138</v>
      </c>
      <c r="C35" s="36" t="s">
        <v>181</v>
      </c>
      <c r="D35" s="36">
        <v>6</v>
      </c>
      <c r="E35" s="36" t="s">
        <v>4</v>
      </c>
      <c r="F35" s="36" t="s">
        <v>13</v>
      </c>
      <c r="G35" s="36" t="str">
        <f t="shared" si="4"/>
        <v>V</v>
      </c>
      <c r="H35" s="36">
        <v>26</v>
      </c>
      <c r="I35" s="35"/>
      <c r="J35" s="36"/>
      <c r="K35" s="38">
        <f>COUNTIF(Shot!B:B,Rosters!$A36)</f>
        <v>0</v>
      </c>
      <c r="L35" s="38">
        <f>COUNTIF(Jav!$B:$B,Rosters!$A36)</f>
        <v>0</v>
      </c>
      <c r="M35" s="38">
        <f>COUNTIF('Long Jump'!$B:$B,Rosters!$A36)</f>
        <v>0</v>
      </c>
      <c r="N35" s="38">
        <f>COUNTIF('100m'!$B:$B,Rosters!$A36)</f>
        <v>0</v>
      </c>
      <c r="O35" s="38"/>
      <c r="P35" s="38">
        <f>COUNTIF('400m'!$B:$B,Rosters!$A36)</f>
        <v>0</v>
      </c>
      <c r="Q35" s="38">
        <f>COUNTIF('800m'!$B:$B,Rosters!$A36)</f>
        <v>0</v>
      </c>
      <c r="R35" s="38">
        <f>COUNTIF('1600m'!$B:$B,Rosters!$A36)</f>
        <v>0</v>
      </c>
      <c r="S35" s="5"/>
      <c r="T35" s="5">
        <f t="shared" si="0"/>
        <v>0</v>
      </c>
      <c r="U35" s="5">
        <f t="shared" si="1"/>
        <v>0</v>
      </c>
      <c r="V35" s="5">
        <f t="shared" si="2"/>
        <v>0</v>
      </c>
    </row>
    <row r="36" spans="1:22" x14ac:dyDescent="0.25">
      <c r="A36" s="36" t="str">
        <f t="shared" si="3"/>
        <v>M-27</v>
      </c>
      <c r="B36" s="36" t="s">
        <v>182</v>
      </c>
      <c r="C36" s="36" t="s">
        <v>183</v>
      </c>
      <c r="D36" s="36">
        <v>6</v>
      </c>
      <c r="E36" s="36" t="s">
        <v>4</v>
      </c>
      <c r="F36" s="36" t="s">
        <v>13</v>
      </c>
      <c r="G36" s="36" t="str">
        <f t="shared" si="4"/>
        <v>V</v>
      </c>
      <c r="H36" s="36">
        <v>27</v>
      </c>
      <c r="I36" s="35"/>
      <c r="J36" s="36"/>
      <c r="K36" s="38">
        <f>COUNTIF(Shot!B:B,Rosters!$A37)</f>
        <v>0</v>
      </c>
      <c r="L36" s="38">
        <f>COUNTIF(Jav!$B:$B,Rosters!$A37)</f>
        <v>0</v>
      </c>
      <c r="M36" s="38">
        <f>COUNTIF('Long Jump'!$B:$B,Rosters!$A37)</f>
        <v>0</v>
      </c>
      <c r="N36" s="38">
        <f>COUNTIF('100m'!$B:$B,Rosters!$A37)</f>
        <v>0</v>
      </c>
      <c r="O36" s="38"/>
      <c r="P36" s="38">
        <f>COUNTIF('400m'!$B:$B,Rosters!$A37)</f>
        <v>0</v>
      </c>
      <c r="Q36" s="38">
        <f>COUNTIF('800m'!$B:$B,Rosters!$A37)</f>
        <v>0</v>
      </c>
      <c r="R36" s="38">
        <f>COUNTIF('1600m'!$B:$B,Rosters!$A37)</f>
        <v>0</v>
      </c>
      <c r="S36" s="5"/>
      <c r="T36" s="5">
        <f t="shared" si="0"/>
        <v>0</v>
      </c>
      <c r="U36" s="5">
        <f t="shared" si="1"/>
        <v>0</v>
      </c>
      <c r="V36" s="5">
        <f t="shared" si="2"/>
        <v>0</v>
      </c>
    </row>
    <row r="37" spans="1:22" x14ac:dyDescent="0.25">
      <c r="A37" s="36" t="str">
        <f t="shared" si="3"/>
        <v>M-28</v>
      </c>
      <c r="B37" s="36" t="s">
        <v>184</v>
      </c>
      <c r="C37" s="36" t="s">
        <v>185</v>
      </c>
      <c r="D37" s="36">
        <v>6</v>
      </c>
      <c r="E37" s="36" t="s">
        <v>4</v>
      </c>
      <c r="F37" s="36" t="s">
        <v>13</v>
      </c>
      <c r="G37" s="36" t="str">
        <f t="shared" si="4"/>
        <v>V</v>
      </c>
      <c r="H37" s="36">
        <v>28</v>
      </c>
      <c r="I37" s="35"/>
      <c r="J37" s="36"/>
      <c r="K37" s="38">
        <f>COUNTIF(Shot!B:B,Rosters!$A38)</f>
        <v>0</v>
      </c>
      <c r="L37" s="38">
        <f>COUNTIF(Jav!$B:$B,Rosters!$A38)</f>
        <v>0</v>
      </c>
      <c r="M37" s="38">
        <f>COUNTIF('Long Jump'!$B:$B,Rosters!$A38)</f>
        <v>0</v>
      </c>
      <c r="N37" s="38">
        <f>COUNTIF('100m'!$B:$B,Rosters!$A38)</f>
        <v>0</v>
      </c>
      <c r="O37" s="38"/>
      <c r="P37" s="38">
        <f>COUNTIF('400m'!$B:$B,Rosters!$A38)</f>
        <v>0</v>
      </c>
      <c r="Q37" s="38">
        <f>COUNTIF('800m'!$B:$B,Rosters!$A38)</f>
        <v>0</v>
      </c>
      <c r="R37" s="38">
        <f>COUNTIF('1600m'!$B:$B,Rosters!$A38)</f>
        <v>0</v>
      </c>
      <c r="S37" s="5"/>
      <c r="T37" s="5">
        <f t="shared" si="0"/>
        <v>0</v>
      </c>
      <c r="U37" s="5">
        <f t="shared" si="1"/>
        <v>0</v>
      </c>
      <c r="V37" s="5">
        <f t="shared" si="2"/>
        <v>0</v>
      </c>
    </row>
    <row r="38" spans="1:22" x14ac:dyDescent="0.25">
      <c r="A38" s="36" t="str">
        <f t="shared" si="3"/>
        <v>M-29</v>
      </c>
      <c r="B38" s="36" t="s">
        <v>186</v>
      </c>
      <c r="C38" s="36" t="s">
        <v>187</v>
      </c>
      <c r="D38" s="36">
        <v>6</v>
      </c>
      <c r="E38" s="36" t="s">
        <v>4</v>
      </c>
      <c r="F38" s="36" t="s">
        <v>13</v>
      </c>
      <c r="G38" s="36" t="str">
        <f t="shared" si="4"/>
        <v>V</v>
      </c>
      <c r="H38" s="36">
        <v>29</v>
      </c>
      <c r="I38" s="35"/>
      <c r="J38" s="36"/>
      <c r="K38" s="38">
        <f>COUNTIF(Shot!B:B,Rosters!$A39)</f>
        <v>0</v>
      </c>
      <c r="L38" s="38">
        <f>COUNTIF(Jav!$B:$B,Rosters!$A39)</f>
        <v>0</v>
      </c>
      <c r="M38" s="38">
        <f>COUNTIF('Long Jump'!$B:$B,Rosters!$A39)</f>
        <v>0</v>
      </c>
      <c r="N38" s="38">
        <f>COUNTIF('100m'!$B:$B,Rosters!$A39)</f>
        <v>0</v>
      </c>
      <c r="O38" s="38"/>
      <c r="P38" s="38">
        <f>COUNTIF('400m'!$B:$B,Rosters!$A39)</f>
        <v>0</v>
      </c>
      <c r="Q38" s="38">
        <f>COUNTIF('800m'!$B:$B,Rosters!$A39)</f>
        <v>0</v>
      </c>
      <c r="R38" s="38">
        <f>COUNTIF('1600m'!$B:$B,Rosters!$A39)</f>
        <v>0</v>
      </c>
      <c r="S38" s="5"/>
      <c r="T38" s="5">
        <f t="shared" si="0"/>
        <v>0</v>
      </c>
      <c r="U38" s="5">
        <f t="shared" si="1"/>
        <v>0</v>
      </c>
      <c r="V38" s="5">
        <f t="shared" si="2"/>
        <v>0</v>
      </c>
    </row>
    <row r="39" spans="1:22" x14ac:dyDescent="0.25">
      <c r="A39" s="36" t="str">
        <f t="shared" si="3"/>
        <v>M-30</v>
      </c>
      <c r="B39" s="36" t="s">
        <v>188</v>
      </c>
      <c r="C39" s="36" t="s">
        <v>189</v>
      </c>
      <c r="D39" s="36">
        <v>6</v>
      </c>
      <c r="E39" s="36" t="s">
        <v>4</v>
      </c>
      <c r="F39" s="36" t="s">
        <v>13</v>
      </c>
      <c r="G39" s="36" t="str">
        <f t="shared" si="4"/>
        <v>V</v>
      </c>
      <c r="H39" s="36">
        <v>30</v>
      </c>
      <c r="I39" s="35"/>
      <c r="J39" s="36"/>
      <c r="K39" s="38">
        <f>COUNTIF(Shot!B:B,Rosters!$A40)</f>
        <v>0</v>
      </c>
      <c r="L39" s="38">
        <f>COUNTIF(Jav!$B:$B,Rosters!$A40)</f>
        <v>0</v>
      </c>
      <c r="M39" s="38">
        <f>COUNTIF('Long Jump'!$B:$B,Rosters!$A40)</f>
        <v>0</v>
      </c>
      <c r="N39" s="38">
        <f>COUNTIF('100m'!$B:$B,Rosters!$A40)</f>
        <v>0</v>
      </c>
      <c r="O39" s="38"/>
      <c r="P39" s="38">
        <f>COUNTIF('400m'!$B:$B,Rosters!$A40)</f>
        <v>0</v>
      </c>
      <c r="Q39" s="38">
        <f>COUNTIF('800m'!$B:$B,Rosters!$A40)</f>
        <v>0</v>
      </c>
      <c r="R39" s="38">
        <f>COUNTIF('1600m'!$B:$B,Rosters!$A40)</f>
        <v>0</v>
      </c>
      <c r="S39" s="5"/>
      <c r="T39" s="5">
        <f t="shared" si="0"/>
        <v>0</v>
      </c>
      <c r="U39" s="5">
        <f t="shared" si="1"/>
        <v>0</v>
      </c>
      <c r="V39" s="5">
        <f t="shared" si="2"/>
        <v>0</v>
      </c>
    </row>
    <row r="40" spans="1:22" x14ac:dyDescent="0.25">
      <c r="A40" s="36" t="str">
        <f t="shared" si="3"/>
        <v>M-31</v>
      </c>
      <c r="B40" s="36" t="s">
        <v>150</v>
      </c>
      <c r="C40" s="36" t="s">
        <v>190</v>
      </c>
      <c r="D40" s="36">
        <v>6</v>
      </c>
      <c r="E40" s="36" t="s">
        <v>4</v>
      </c>
      <c r="F40" s="36" t="s">
        <v>13</v>
      </c>
      <c r="G40" s="36" t="str">
        <f t="shared" si="4"/>
        <v>V</v>
      </c>
      <c r="H40" s="36">
        <v>31</v>
      </c>
      <c r="I40" s="35"/>
      <c r="J40" s="36"/>
      <c r="K40" s="38">
        <f>COUNTIF(Shot!B:B,Rosters!$A41)</f>
        <v>0</v>
      </c>
      <c r="L40" s="38">
        <f>COUNTIF(Jav!$B:$B,Rosters!$A41)</f>
        <v>0</v>
      </c>
      <c r="M40" s="38">
        <f>COUNTIF('Long Jump'!$B:$B,Rosters!$A41)</f>
        <v>0</v>
      </c>
      <c r="N40" s="38">
        <f>COUNTIF('100m'!$B:$B,Rosters!$A41)</f>
        <v>0</v>
      </c>
      <c r="O40" s="38"/>
      <c r="P40" s="38">
        <f>COUNTIF('400m'!$B:$B,Rosters!$A41)</f>
        <v>0</v>
      </c>
      <c r="Q40" s="38">
        <f>COUNTIF('800m'!$B:$B,Rosters!$A41)</f>
        <v>0</v>
      </c>
      <c r="R40" s="38">
        <f>COUNTIF('1600m'!$B:$B,Rosters!$A41)</f>
        <v>0</v>
      </c>
      <c r="S40" s="5"/>
      <c r="T40" s="5">
        <f t="shared" si="0"/>
        <v>0</v>
      </c>
      <c r="U40" s="5">
        <f t="shared" si="1"/>
        <v>0</v>
      </c>
      <c r="V40" s="5">
        <f t="shared" si="2"/>
        <v>0</v>
      </c>
    </row>
    <row r="41" spans="1:22" x14ac:dyDescent="0.25">
      <c r="A41" s="36" t="str">
        <f t="shared" si="3"/>
        <v>M-32</v>
      </c>
      <c r="B41" s="36" t="s">
        <v>168</v>
      </c>
      <c r="C41" s="36" t="s">
        <v>191</v>
      </c>
      <c r="D41" s="36">
        <v>6</v>
      </c>
      <c r="E41" s="36" t="s">
        <v>4</v>
      </c>
      <c r="F41" s="36" t="s">
        <v>13</v>
      </c>
      <c r="G41" s="36" t="str">
        <f t="shared" si="4"/>
        <v>V</v>
      </c>
      <c r="H41" s="36">
        <v>32</v>
      </c>
      <c r="I41" s="35"/>
      <c r="J41" s="36"/>
      <c r="K41" s="38">
        <f>COUNTIF(Shot!B:B,Rosters!$A42)</f>
        <v>0</v>
      </c>
      <c r="L41" s="38">
        <f>COUNTIF(Jav!$B:$B,Rosters!$A42)</f>
        <v>0</v>
      </c>
      <c r="M41" s="38">
        <f>COUNTIF('Long Jump'!$B:$B,Rosters!$A42)</f>
        <v>0</v>
      </c>
      <c r="N41" s="38">
        <f>COUNTIF('100m'!$B:$B,Rosters!$A42)</f>
        <v>0</v>
      </c>
      <c r="O41" s="38"/>
      <c r="P41" s="38">
        <f>COUNTIF('400m'!$B:$B,Rosters!$A42)</f>
        <v>0</v>
      </c>
      <c r="Q41" s="38">
        <f>COUNTIF('800m'!$B:$B,Rosters!$A42)</f>
        <v>0</v>
      </c>
      <c r="R41" s="38">
        <f>COUNTIF('1600m'!$B:$B,Rosters!$A42)</f>
        <v>0</v>
      </c>
      <c r="S41" s="5"/>
      <c r="T41" s="5">
        <f t="shared" si="0"/>
        <v>0</v>
      </c>
      <c r="U41" s="5">
        <f t="shared" si="1"/>
        <v>0</v>
      </c>
      <c r="V41" s="5">
        <f t="shared" si="2"/>
        <v>0</v>
      </c>
    </row>
    <row r="42" spans="1:22" x14ac:dyDescent="0.25">
      <c r="A42" s="36" t="str">
        <f t="shared" ref="A42:A66" si="5">INDEX($D$2:$D$7,MATCH(F42,$C$2:$C$7,0))&amp;"-"&amp;TEXT(H42,"#00")</f>
        <v>M-33</v>
      </c>
      <c r="B42" s="36" t="s">
        <v>162</v>
      </c>
      <c r="C42" s="36" t="s">
        <v>192</v>
      </c>
      <c r="D42" s="36">
        <v>6</v>
      </c>
      <c r="E42" s="36" t="s">
        <v>4</v>
      </c>
      <c r="F42" s="36" t="s">
        <v>13</v>
      </c>
      <c r="G42" s="36" t="str">
        <f t="shared" si="4"/>
        <v>V</v>
      </c>
      <c r="H42" s="36">
        <v>33</v>
      </c>
      <c r="I42" s="35"/>
      <c r="J42" s="36"/>
      <c r="K42" s="38">
        <f>COUNTIF(Shot!B:B,Rosters!$A43)</f>
        <v>0</v>
      </c>
      <c r="L42" s="38">
        <f>COUNTIF(Jav!$B:$B,Rosters!$A43)</f>
        <v>0</v>
      </c>
      <c r="M42" s="38">
        <f>COUNTIF('Long Jump'!$B:$B,Rosters!$A43)</f>
        <v>0</v>
      </c>
      <c r="N42" s="38">
        <f>COUNTIF('100m'!$B:$B,Rosters!$A43)</f>
        <v>0</v>
      </c>
      <c r="O42" s="38"/>
      <c r="P42" s="38">
        <f>COUNTIF('400m'!$B:$B,Rosters!$A43)</f>
        <v>0</v>
      </c>
      <c r="Q42" s="38">
        <f>COUNTIF('800m'!$B:$B,Rosters!$A43)</f>
        <v>0</v>
      </c>
      <c r="R42" s="38">
        <f>COUNTIF('1600m'!$B:$B,Rosters!$A43)</f>
        <v>0</v>
      </c>
      <c r="S42" s="5"/>
      <c r="T42" s="5">
        <f t="shared" si="0"/>
        <v>0</v>
      </c>
      <c r="U42" s="5">
        <f t="shared" si="1"/>
        <v>0</v>
      </c>
      <c r="V42" s="5">
        <f t="shared" si="2"/>
        <v>0</v>
      </c>
    </row>
    <row r="43" spans="1:22" x14ac:dyDescent="0.25">
      <c r="A43" s="36" t="str">
        <f t="shared" si="5"/>
        <v>M-34</v>
      </c>
      <c r="B43" s="36" t="s">
        <v>193</v>
      </c>
      <c r="C43" s="36" t="s">
        <v>194</v>
      </c>
      <c r="D43" s="36">
        <v>6</v>
      </c>
      <c r="E43" s="36" t="s">
        <v>4</v>
      </c>
      <c r="F43" s="36" t="s">
        <v>13</v>
      </c>
      <c r="G43" s="36" t="str">
        <f t="shared" si="4"/>
        <v>V</v>
      </c>
      <c r="H43" s="36">
        <v>34</v>
      </c>
      <c r="I43" s="35"/>
      <c r="K43" s="38"/>
      <c r="L43" s="38"/>
      <c r="M43" s="38"/>
      <c r="N43" s="38"/>
      <c r="O43" s="38"/>
      <c r="P43" s="38"/>
      <c r="Q43" s="38"/>
      <c r="R43" s="38"/>
      <c r="S43" s="5"/>
      <c r="T43" s="5"/>
      <c r="U43" s="5"/>
      <c r="V43" s="5"/>
    </row>
    <row r="44" spans="1:22" x14ac:dyDescent="0.25">
      <c r="A44" s="36" t="str">
        <f t="shared" si="5"/>
        <v>M-35</v>
      </c>
      <c r="B44" s="36" t="s">
        <v>142</v>
      </c>
      <c r="C44" s="36" t="s">
        <v>195</v>
      </c>
      <c r="D44" s="36">
        <v>6</v>
      </c>
      <c r="E44" s="36" t="s">
        <v>10</v>
      </c>
      <c r="F44" s="36" t="s">
        <v>13</v>
      </c>
      <c r="G44" s="36" t="str">
        <f t="shared" si="4"/>
        <v>V</v>
      </c>
      <c r="H44" s="36">
        <v>35</v>
      </c>
      <c r="K44" s="38">
        <f>COUNTIF(Shot!B:B,Rosters!$A45)</f>
        <v>0</v>
      </c>
      <c r="L44" s="38">
        <f>COUNTIF(Jav!$B:$B,Rosters!$A45)</f>
        <v>0</v>
      </c>
      <c r="M44" s="38">
        <f>COUNTIF('Long Jump'!$B:$B,Rosters!$A45)</f>
        <v>0</v>
      </c>
      <c r="N44" s="38">
        <f>COUNTIF('100m'!$B:$B,Rosters!$A45)</f>
        <v>0</v>
      </c>
      <c r="O44" s="38"/>
      <c r="P44" s="38">
        <f>COUNTIF('400m'!$B:$B,Rosters!$A45)</f>
        <v>0</v>
      </c>
      <c r="Q44" s="38">
        <f>COUNTIF('800m'!$B:$B,Rosters!$A45)</f>
        <v>0</v>
      </c>
      <c r="R44" s="38">
        <f>COUNTIF('1600m'!$B:$B,Rosters!$A45)</f>
        <v>0</v>
      </c>
      <c r="S44" s="5"/>
      <c r="T44" s="5">
        <f t="shared" si="0"/>
        <v>0</v>
      </c>
      <c r="U44" s="5">
        <f t="shared" si="1"/>
        <v>0</v>
      </c>
      <c r="V44" s="5">
        <f t="shared" si="2"/>
        <v>0</v>
      </c>
    </row>
    <row r="45" spans="1:22" x14ac:dyDescent="0.25">
      <c r="A45" s="36" t="str">
        <f t="shared" si="5"/>
        <v>M-36</v>
      </c>
      <c r="B45" s="36" t="s">
        <v>144</v>
      </c>
      <c r="C45" s="36" t="s">
        <v>196</v>
      </c>
      <c r="D45" s="36">
        <v>6</v>
      </c>
      <c r="E45" s="36" t="s">
        <v>10</v>
      </c>
      <c r="F45" s="36" t="s">
        <v>13</v>
      </c>
      <c r="G45" s="36" t="str">
        <f t="shared" si="4"/>
        <v>V</v>
      </c>
      <c r="H45" s="36">
        <v>36</v>
      </c>
      <c r="I45" s="35"/>
      <c r="K45" s="38">
        <f>COUNTIF(Shot!B:B,Rosters!$A46)</f>
        <v>0</v>
      </c>
      <c r="L45" s="38">
        <f>COUNTIF(Jav!$B:$B,Rosters!$A46)</f>
        <v>0</v>
      </c>
      <c r="M45" s="38">
        <f>COUNTIF('Long Jump'!$B:$B,Rosters!$A46)</f>
        <v>0</v>
      </c>
      <c r="N45" s="38">
        <f>COUNTIF('100m'!$B:$B,Rosters!$A46)</f>
        <v>0</v>
      </c>
      <c r="O45" s="38"/>
      <c r="P45" s="38">
        <f>COUNTIF('400m'!$B:$B,Rosters!$A46)</f>
        <v>0</v>
      </c>
      <c r="Q45" s="38">
        <f>COUNTIF('800m'!$B:$B,Rosters!$A46)</f>
        <v>0</v>
      </c>
      <c r="R45" s="38">
        <f>COUNTIF('1600m'!$B:$B,Rosters!$A46)</f>
        <v>0</v>
      </c>
      <c r="S45" s="5"/>
      <c r="T45" s="5">
        <f t="shared" si="0"/>
        <v>0</v>
      </c>
      <c r="U45" s="5">
        <f t="shared" si="1"/>
        <v>0</v>
      </c>
      <c r="V45" s="5">
        <f t="shared" si="2"/>
        <v>0</v>
      </c>
    </row>
    <row r="46" spans="1:22" x14ac:dyDescent="0.25">
      <c r="A46" s="36" t="str">
        <f t="shared" si="5"/>
        <v>M-37</v>
      </c>
      <c r="B46" s="36" t="s">
        <v>164</v>
      </c>
      <c r="C46" s="36" t="s">
        <v>197</v>
      </c>
      <c r="D46" s="36">
        <v>6</v>
      </c>
      <c r="E46" s="36" t="s">
        <v>10</v>
      </c>
      <c r="F46" s="36" t="s">
        <v>13</v>
      </c>
      <c r="G46" s="36" t="str">
        <f t="shared" si="4"/>
        <v>V</v>
      </c>
      <c r="H46" s="36">
        <v>37</v>
      </c>
      <c r="I46" s="35"/>
      <c r="K46" s="38">
        <f>COUNTIF(Shot!B:B,Rosters!$A47)</f>
        <v>0</v>
      </c>
      <c r="L46" s="38">
        <f>COUNTIF(Jav!$B:$B,Rosters!$A47)</f>
        <v>0</v>
      </c>
      <c r="M46" s="38">
        <f>COUNTIF('Long Jump'!$B:$B,Rosters!$A47)</f>
        <v>0</v>
      </c>
      <c r="N46" s="38">
        <f>COUNTIF('100m'!$B:$B,Rosters!$A47)</f>
        <v>0</v>
      </c>
      <c r="O46" s="38"/>
      <c r="P46" s="38">
        <f>COUNTIF('400m'!$B:$B,Rosters!$A47)</f>
        <v>0</v>
      </c>
      <c r="Q46" s="38">
        <f>COUNTIF('800m'!$B:$B,Rosters!$A47)</f>
        <v>0</v>
      </c>
      <c r="R46" s="38">
        <f>COUNTIF('1600m'!$B:$B,Rosters!$A47)</f>
        <v>0</v>
      </c>
      <c r="S46" s="5"/>
      <c r="T46" s="5">
        <f t="shared" si="0"/>
        <v>0</v>
      </c>
      <c r="U46" s="5">
        <f t="shared" si="1"/>
        <v>0</v>
      </c>
      <c r="V46" s="5">
        <f t="shared" si="2"/>
        <v>0</v>
      </c>
    </row>
    <row r="47" spans="1:22" x14ac:dyDescent="0.25">
      <c r="A47" s="36" t="str">
        <f t="shared" si="5"/>
        <v>M-38</v>
      </c>
      <c r="B47" s="36" t="s">
        <v>198</v>
      </c>
      <c r="C47" s="36" t="s">
        <v>199</v>
      </c>
      <c r="D47" s="36">
        <v>7</v>
      </c>
      <c r="E47" s="36" t="s">
        <v>4</v>
      </c>
      <c r="F47" s="36" t="s">
        <v>13</v>
      </c>
      <c r="G47" s="36" t="str">
        <f t="shared" si="4"/>
        <v>V</v>
      </c>
      <c r="H47" s="36">
        <v>38</v>
      </c>
      <c r="I47" s="35"/>
      <c r="K47" s="38">
        <f>COUNTIF(Shot!B:B,Rosters!$A48)</f>
        <v>0</v>
      </c>
      <c r="L47" s="38">
        <f>COUNTIF(Jav!$B:$B,Rosters!$A48)</f>
        <v>0</v>
      </c>
      <c r="M47" s="38">
        <f>COUNTIF('Long Jump'!$B:$B,Rosters!$A48)</f>
        <v>0</v>
      </c>
      <c r="N47" s="38">
        <f>COUNTIF('100m'!$B:$B,Rosters!$A48)</f>
        <v>0</v>
      </c>
      <c r="O47" s="38"/>
      <c r="P47" s="38">
        <f>COUNTIF('400m'!$B:$B,Rosters!$A48)</f>
        <v>0</v>
      </c>
      <c r="Q47" s="38">
        <f>COUNTIF('800m'!$B:$B,Rosters!$A48)</f>
        <v>0</v>
      </c>
      <c r="R47" s="38">
        <f>COUNTIF('1600m'!$B:$B,Rosters!$A48)</f>
        <v>0</v>
      </c>
      <c r="S47" s="5"/>
      <c r="T47" s="5">
        <f t="shared" si="0"/>
        <v>0</v>
      </c>
      <c r="U47" s="5">
        <f t="shared" si="1"/>
        <v>0</v>
      </c>
      <c r="V47" s="5">
        <f t="shared" si="2"/>
        <v>0</v>
      </c>
    </row>
    <row r="48" spans="1:22" x14ac:dyDescent="0.25">
      <c r="A48" s="36" t="str">
        <f t="shared" si="5"/>
        <v>M-39</v>
      </c>
      <c r="B48" s="36" t="s">
        <v>148</v>
      </c>
      <c r="C48" s="36" t="s">
        <v>200</v>
      </c>
      <c r="D48" s="36">
        <v>7</v>
      </c>
      <c r="E48" s="36" t="s">
        <v>4</v>
      </c>
      <c r="F48" s="36" t="s">
        <v>13</v>
      </c>
      <c r="G48" s="36" t="str">
        <f t="shared" si="4"/>
        <v>V</v>
      </c>
      <c r="H48" s="36">
        <v>39</v>
      </c>
      <c r="I48" s="35"/>
      <c r="K48" s="38">
        <f>COUNTIF(Shot!B:B,Rosters!$A49)</f>
        <v>0</v>
      </c>
      <c r="L48" s="38">
        <f>COUNTIF(Jav!$B:$B,Rosters!$A49)</f>
        <v>0</v>
      </c>
      <c r="M48" s="38">
        <f>COUNTIF('Long Jump'!$B:$B,Rosters!$A49)</f>
        <v>0</v>
      </c>
      <c r="N48" s="38">
        <f>COUNTIF('100m'!$B:$B,Rosters!$A49)</f>
        <v>0</v>
      </c>
      <c r="O48" s="38"/>
      <c r="P48" s="38">
        <f>COUNTIF('400m'!$B:$B,Rosters!$A49)</f>
        <v>0</v>
      </c>
      <c r="Q48" s="38">
        <f>COUNTIF('800m'!$B:$B,Rosters!$A49)</f>
        <v>0</v>
      </c>
      <c r="R48" s="38">
        <f>COUNTIF('1600m'!$B:$B,Rosters!$A49)</f>
        <v>0</v>
      </c>
      <c r="S48" s="5"/>
      <c r="T48" s="5">
        <f t="shared" si="0"/>
        <v>0</v>
      </c>
      <c r="U48" s="5">
        <f t="shared" si="1"/>
        <v>0</v>
      </c>
      <c r="V48" s="5">
        <f t="shared" si="2"/>
        <v>0</v>
      </c>
    </row>
    <row r="49" spans="1:22" x14ac:dyDescent="0.25">
      <c r="A49" s="36" t="str">
        <f t="shared" si="5"/>
        <v>M-40</v>
      </c>
      <c r="B49" s="36" t="s">
        <v>201</v>
      </c>
      <c r="C49" s="36" t="s">
        <v>202</v>
      </c>
      <c r="D49" s="36">
        <v>7</v>
      </c>
      <c r="E49" s="36" t="s">
        <v>4</v>
      </c>
      <c r="F49" s="36" t="s">
        <v>13</v>
      </c>
      <c r="G49" s="36" t="str">
        <f t="shared" si="4"/>
        <v>V</v>
      </c>
      <c r="H49" s="36">
        <v>40</v>
      </c>
      <c r="I49" s="35"/>
      <c r="K49" s="38">
        <f>COUNTIF(Shot!B:B,Rosters!$A50)</f>
        <v>0</v>
      </c>
      <c r="L49" s="38">
        <f>COUNTIF(Jav!$B:$B,Rosters!$A50)</f>
        <v>0</v>
      </c>
      <c r="M49" s="38">
        <f>COUNTIF('Long Jump'!$B:$B,Rosters!$A50)</f>
        <v>0</v>
      </c>
      <c r="N49" s="38">
        <f>COUNTIF('100m'!$B:$B,Rosters!$A50)</f>
        <v>0</v>
      </c>
      <c r="O49" s="38"/>
      <c r="P49" s="38">
        <f>COUNTIF('400m'!$B:$B,Rosters!$A50)</f>
        <v>0</v>
      </c>
      <c r="Q49" s="38">
        <f>COUNTIF('800m'!$B:$B,Rosters!$A50)</f>
        <v>0</v>
      </c>
      <c r="R49" s="38">
        <f>COUNTIF('1600m'!$B:$B,Rosters!$A50)</f>
        <v>0</v>
      </c>
      <c r="S49" s="5"/>
      <c r="T49" s="5">
        <f t="shared" si="0"/>
        <v>0</v>
      </c>
      <c r="U49" s="5">
        <f t="shared" si="1"/>
        <v>0</v>
      </c>
      <c r="V49" s="5">
        <f t="shared" si="2"/>
        <v>0</v>
      </c>
    </row>
    <row r="50" spans="1:22" x14ac:dyDescent="0.25">
      <c r="A50" s="36" t="str">
        <f t="shared" si="5"/>
        <v>M-41</v>
      </c>
      <c r="B50" s="36" t="s">
        <v>203</v>
      </c>
      <c r="C50" s="36" t="s">
        <v>204</v>
      </c>
      <c r="D50" s="36">
        <v>7</v>
      </c>
      <c r="E50" s="36" t="s">
        <v>10</v>
      </c>
      <c r="F50" s="36" t="s">
        <v>13</v>
      </c>
      <c r="G50" s="36" t="str">
        <f t="shared" si="4"/>
        <v>V</v>
      </c>
      <c r="H50" s="36">
        <v>41</v>
      </c>
      <c r="I50" s="35"/>
      <c r="K50" s="38">
        <f>COUNTIF(Shot!B:B,Rosters!$A51)</f>
        <v>0</v>
      </c>
      <c r="L50" s="38">
        <f>COUNTIF(Jav!$B:$B,Rosters!$A51)</f>
        <v>0</v>
      </c>
      <c r="M50" s="38">
        <f>COUNTIF('Long Jump'!$B:$B,Rosters!$A51)</f>
        <v>0</v>
      </c>
      <c r="N50" s="38">
        <f>COUNTIF('100m'!$B:$B,Rosters!$A51)</f>
        <v>0</v>
      </c>
      <c r="O50" s="38"/>
      <c r="P50" s="38">
        <f>COUNTIF('400m'!$B:$B,Rosters!$A51)</f>
        <v>0</v>
      </c>
      <c r="Q50" s="38">
        <f>COUNTIF('800m'!$B:$B,Rosters!$A51)</f>
        <v>0</v>
      </c>
      <c r="R50" s="38">
        <f>COUNTIF('1600m'!$B:$B,Rosters!$A51)</f>
        <v>0</v>
      </c>
      <c r="S50" s="5"/>
      <c r="T50" s="5">
        <f t="shared" si="0"/>
        <v>0</v>
      </c>
      <c r="U50" s="5">
        <f t="shared" si="1"/>
        <v>0</v>
      </c>
      <c r="V50" s="5">
        <f t="shared" si="2"/>
        <v>0</v>
      </c>
    </row>
    <row r="51" spans="1:22" x14ac:dyDescent="0.25">
      <c r="A51" s="36" t="str">
        <f t="shared" si="5"/>
        <v>M-42</v>
      </c>
      <c r="B51" s="36" t="s">
        <v>172</v>
      </c>
      <c r="C51" s="36" t="s">
        <v>205</v>
      </c>
      <c r="D51" s="36">
        <v>7</v>
      </c>
      <c r="E51" s="36" t="s">
        <v>10</v>
      </c>
      <c r="F51" s="36" t="s">
        <v>13</v>
      </c>
      <c r="G51" s="36" t="str">
        <f t="shared" si="4"/>
        <v>V</v>
      </c>
      <c r="H51" s="36">
        <v>42</v>
      </c>
      <c r="I51" s="35"/>
      <c r="K51" s="38">
        <f>COUNTIF(Shot!B:B,Rosters!$A52)</f>
        <v>0</v>
      </c>
      <c r="L51" s="38">
        <f>COUNTIF(Jav!$B:$B,Rosters!$A52)</f>
        <v>0</v>
      </c>
      <c r="M51" s="38">
        <f>COUNTIF('Long Jump'!$B:$B,Rosters!$A52)</f>
        <v>0</v>
      </c>
      <c r="N51" s="38">
        <f>COUNTIF('100m'!$B:$B,Rosters!$A52)</f>
        <v>0</v>
      </c>
      <c r="O51" s="38"/>
      <c r="P51" s="38">
        <f>COUNTIF('400m'!$B:$B,Rosters!$A52)</f>
        <v>0</v>
      </c>
      <c r="Q51" s="38">
        <f>COUNTIF('800m'!$B:$B,Rosters!$A52)</f>
        <v>0</v>
      </c>
      <c r="R51" s="38">
        <f>COUNTIF('1600m'!$B:$B,Rosters!$A52)</f>
        <v>0</v>
      </c>
      <c r="S51" s="5"/>
      <c r="T51" s="5">
        <f t="shared" si="0"/>
        <v>0</v>
      </c>
      <c r="U51" s="5">
        <f t="shared" si="1"/>
        <v>0</v>
      </c>
      <c r="V51" s="5">
        <f t="shared" si="2"/>
        <v>0</v>
      </c>
    </row>
    <row r="52" spans="1:22" x14ac:dyDescent="0.25">
      <c r="A52" s="36" t="str">
        <f t="shared" si="5"/>
        <v>M-43</v>
      </c>
      <c r="B52" s="36" t="s">
        <v>206</v>
      </c>
      <c r="C52" s="36" t="s">
        <v>169</v>
      </c>
      <c r="D52" s="36">
        <v>7</v>
      </c>
      <c r="E52" s="36" t="s">
        <v>10</v>
      </c>
      <c r="F52" s="36" t="s">
        <v>13</v>
      </c>
      <c r="G52" s="36" t="str">
        <f t="shared" si="4"/>
        <v>V</v>
      </c>
      <c r="H52" s="36">
        <v>43</v>
      </c>
      <c r="I52" s="35"/>
      <c r="K52" s="38">
        <f>COUNTIF(Shot!B:B,Rosters!$A53)</f>
        <v>0</v>
      </c>
      <c r="L52" s="38">
        <f>COUNTIF(Jav!$B:$B,Rosters!$A53)</f>
        <v>0</v>
      </c>
      <c r="M52" s="38">
        <f>COUNTIF('Long Jump'!$B:$B,Rosters!$A53)</f>
        <v>0</v>
      </c>
      <c r="N52" s="38">
        <f>COUNTIF('100m'!$B:$B,Rosters!$A53)</f>
        <v>0</v>
      </c>
      <c r="O52" s="38"/>
      <c r="P52" s="38">
        <f>COUNTIF('400m'!$B:$B,Rosters!$A53)</f>
        <v>0</v>
      </c>
      <c r="Q52" s="38">
        <f>COUNTIF('800m'!$B:$B,Rosters!$A53)</f>
        <v>0</v>
      </c>
      <c r="R52" s="38">
        <f>COUNTIF('1600m'!$B:$B,Rosters!$A53)</f>
        <v>0</v>
      </c>
      <c r="S52" s="5"/>
      <c r="T52" s="5">
        <f t="shared" si="0"/>
        <v>0</v>
      </c>
      <c r="U52" s="5">
        <f t="shared" si="1"/>
        <v>0</v>
      </c>
      <c r="V52" s="5">
        <f t="shared" si="2"/>
        <v>0</v>
      </c>
    </row>
    <row r="53" spans="1:22" x14ac:dyDescent="0.25">
      <c r="A53" s="36" t="str">
        <f t="shared" si="5"/>
        <v>M-44</v>
      </c>
      <c r="B53" s="36" t="s">
        <v>207</v>
      </c>
      <c r="C53" s="36" t="s">
        <v>208</v>
      </c>
      <c r="D53" s="36">
        <v>7</v>
      </c>
      <c r="E53" s="36" t="s">
        <v>10</v>
      </c>
      <c r="F53" s="36" t="s">
        <v>13</v>
      </c>
      <c r="G53" s="36" t="str">
        <f t="shared" si="4"/>
        <v>V</v>
      </c>
      <c r="H53" s="36">
        <v>44</v>
      </c>
      <c r="I53" s="35"/>
      <c r="K53" s="38">
        <f>COUNTIF(Shot!B:B,Rosters!$A54)</f>
        <v>0</v>
      </c>
      <c r="L53" s="38">
        <f>COUNTIF(Jav!$B:$B,Rosters!$A54)</f>
        <v>0</v>
      </c>
      <c r="M53" s="38">
        <f>COUNTIF('Long Jump'!$B:$B,Rosters!$A54)</f>
        <v>0</v>
      </c>
      <c r="N53" s="38">
        <f>COUNTIF('100m'!$B:$B,Rosters!$A54)</f>
        <v>0</v>
      </c>
      <c r="O53" s="38"/>
      <c r="P53" s="38">
        <f>COUNTIF('400m'!$B:$B,Rosters!$A54)</f>
        <v>0</v>
      </c>
      <c r="Q53" s="38">
        <f>COUNTIF('800m'!$B:$B,Rosters!$A54)</f>
        <v>0</v>
      </c>
      <c r="R53" s="38">
        <f>COUNTIF('1600m'!$B:$B,Rosters!$A54)</f>
        <v>0</v>
      </c>
      <c r="S53" s="5"/>
      <c r="T53" s="5">
        <f t="shared" si="0"/>
        <v>0</v>
      </c>
      <c r="U53" s="5">
        <f t="shared" si="1"/>
        <v>0</v>
      </c>
      <c r="V53" s="5">
        <f t="shared" si="2"/>
        <v>0</v>
      </c>
    </row>
    <row r="54" spans="1:22" x14ac:dyDescent="0.25">
      <c r="A54" s="36" t="str">
        <f t="shared" si="5"/>
        <v>M-45</v>
      </c>
      <c r="B54" s="36" t="s">
        <v>162</v>
      </c>
      <c r="C54" s="36" t="s">
        <v>209</v>
      </c>
      <c r="D54" s="36">
        <v>7</v>
      </c>
      <c r="E54" s="36" t="s">
        <v>10</v>
      </c>
      <c r="F54" s="36" t="s">
        <v>13</v>
      </c>
      <c r="G54" s="36" t="str">
        <f t="shared" si="4"/>
        <v>V</v>
      </c>
      <c r="H54" s="36">
        <v>45</v>
      </c>
      <c r="I54" s="35"/>
      <c r="K54" s="38">
        <f>COUNTIF(Shot!B:B,Rosters!$A55)</f>
        <v>0</v>
      </c>
      <c r="L54" s="38">
        <f>COUNTIF(Jav!$B:$B,Rosters!$A55)</f>
        <v>0</v>
      </c>
      <c r="M54" s="38">
        <f>COUNTIF('Long Jump'!$B:$B,Rosters!$A55)</f>
        <v>0</v>
      </c>
      <c r="N54" s="38">
        <f>COUNTIF('100m'!$B:$B,Rosters!$A55)</f>
        <v>0</v>
      </c>
      <c r="O54" s="38"/>
      <c r="P54" s="38">
        <f>COUNTIF('400m'!$B:$B,Rosters!$A55)</f>
        <v>0</v>
      </c>
      <c r="Q54" s="38">
        <f>COUNTIF('800m'!$B:$B,Rosters!$A55)</f>
        <v>0</v>
      </c>
      <c r="R54" s="38">
        <f>COUNTIF('1600m'!$B:$B,Rosters!$A55)</f>
        <v>0</v>
      </c>
      <c r="S54" s="5"/>
      <c r="T54" s="5">
        <f t="shared" si="0"/>
        <v>0</v>
      </c>
      <c r="U54" s="5">
        <f t="shared" si="1"/>
        <v>0</v>
      </c>
      <c r="V54" s="5">
        <f t="shared" si="2"/>
        <v>0</v>
      </c>
    </row>
    <row r="55" spans="1:22" x14ac:dyDescent="0.25">
      <c r="A55" s="36" t="str">
        <f t="shared" si="5"/>
        <v>M-46</v>
      </c>
      <c r="B55" s="36" t="s">
        <v>184</v>
      </c>
      <c r="C55" s="36" t="s">
        <v>210</v>
      </c>
      <c r="D55" s="36">
        <v>8</v>
      </c>
      <c r="E55" s="36" t="s">
        <v>4</v>
      </c>
      <c r="F55" s="36" t="s">
        <v>13</v>
      </c>
      <c r="G55" s="36" t="str">
        <f t="shared" si="4"/>
        <v>V</v>
      </c>
      <c r="H55" s="36">
        <v>46</v>
      </c>
      <c r="I55" s="35"/>
      <c r="K55" s="38">
        <f>COUNTIF(Shot!B:B,Rosters!$A56)</f>
        <v>0</v>
      </c>
      <c r="L55" s="38">
        <f>COUNTIF(Jav!$B:$B,Rosters!$A56)</f>
        <v>0</v>
      </c>
      <c r="M55" s="38">
        <f>COUNTIF('Long Jump'!$B:$B,Rosters!$A56)</f>
        <v>0</v>
      </c>
      <c r="N55" s="38">
        <f>COUNTIF('100m'!$B:$B,Rosters!$A56)</f>
        <v>0</v>
      </c>
      <c r="O55" s="38"/>
      <c r="P55" s="38">
        <f>COUNTIF('400m'!$B:$B,Rosters!$A56)</f>
        <v>0</v>
      </c>
      <c r="Q55" s="38">
        <f>COUNTIF('800m'!$B:$B,Rosters!$A56)</f>
        <v>0</v>
      </c>
      <c r="R55" s="38">
        <f>COUNTIF('1600m'!$B:$B,Rosters!$A56)</f>
        <v>0</v>
      </c>
      <c r="S55" s="5"/>
      <c r="T55" s="5">
        <f t="shared" si="0"/>
        <v>0</v>
      </c>
      <c r="U55" s="5">
        <f t="shared" si="1"/>
        <v>0</v>
      </c>
      <c r="V55" s="5">
        <f t="shared" si="2"/>
        <v>0</v>
      </c>
    </row>
    <row r="56" spans="1:22" x14ac:dyDescent="0.25">
      <c r="A56" s="36" t="str">
        <f t="shared" si="5"/>
        <v>M-47</v>
      </c>
      <c r="B56" s="36" t="s">
        <v>211</v>
      </c>
      <c r="C56" s="36" t="s">
        <v>212</v>
      </c>
      <c r="D56" s="36">
        <v>8</v>
      </c>
      <c r="E56" s="36" t="s">
        <v>4</v>
      </c>
      <c r="F56" s="36" t="s">
        <v>13</v>
      </c>
      <c r="G56" s="36" t="str">
        <f t="shared" si="4"/>
        <v>V</v>
      </c>
      <c r="H56" s="36">
        <v>47</v>
      </c>
      <c r="I56" s="35"/>
      <c r="K56" s="38">
        <f>COUNTIF(Shot!B:B,Rosters!$A57)</f>
        <v>0</v>
      </c>
      <c r="L56" s="38">
        <f>COUNTIF(Jav!$B:$B,Rosters!$A57)</f>
        <v>0</v>
      </c>
      <c r="M56" s="38">
        <f>COUNTIF('Long Jump'!$B:$B,Rosters!$A57)</f>
        <v>0</v>
      </c>
      <c r="N56" s="38">
        <f>COUNTIF('100m'!$B:$B,Rosters!$A57)</f>
        <v>0</v>
      </c>
      <c r="O56" s="38"/>
      <c r="P56" s="38">
        <f>COUNTIF('400m'!$B:$B,Rosters!$A57)</f>
        <v>0</v>
      </c>
      <c r="Q56" s="38">
        <f>COUNTIF('800m'!$B:$B,Rosters!$A57)</f>
        <v>0</v>
      </c>
      <c r="R56" s="38">
        <f>COUNTIF('1600m'!$B:$B,Rosters!$A57)</f>
        <v>0</v>
      </c>
      <c r="S56" s="5"/>
      <c r="T56" s="5">
        <f t="shared" si="0"/>
        <v>0</v>
      </c>
      <c r="U56" s="5">
        <f t="shared" si="1"/>
        <v>0</v>
      </c>
      <c r="V56" s="5">
        <f t="shared" si="2"/>
        <v>0</v>
      </c>
    </row>
    <row r="57" spans="1:22" x14ac:dyDescent="0.25">
      <c r="A57" s="36" t="str">
        <f t="shared" si="5"/>
        <v>M-48</v>
      </c>
      <c r="B57" s="36" t="s">
        <v>213</v>
      </c>
      <c r="C57" s="36" t="s">
        <v>214</v>
      </c>
      <c r="D57" s="36">
        <v>8</v>
      </c>
      <c r="E57" s="36" t="s">
        <v>4</v>
      </c>
      <c r="F57" s="36" t="s">
        <v>13</v>
      </c>
      <c r="G57" s="36" t="str">
        <f t="shared" si="4"/>
        <v>V</v>
      </c>
      <c r="H57" s="36">
        <v>48</v>
      </c>
      <c r="I57" s="35"/>
      <c r="K57" s="38">
        <f>COUNTIF(Shot!B:B,Rosters!$A58)</f>
        <v>0</v>
      </c>
      <c r="L57" s="38">
        <f>COUNTIF(Jav!$B:$B,Rosters!$A58)</f>
        <v>0</v>
      </c>
      <c r="M57" s="38">
        <f>COUNTIF('Long Jump'!$B:$B,Rosters!$A58)</f>
        <v>0</v>
      </c>
      <c r="N57" s="38">
        <f>COUNTIF('100m'!$B:$B,Rosters!$A58)</f>
        <v>0</v>
      </c>
      <c r="O57" s="38"/>
      <c r="P57" s="38">
        <f>COUNTIF('400m'!$B:$B,Rosters!$A58)</f>
        <v>0</v>
      </c>
      <c r="Q57" s="38">
        <f>COUNTIF('800m'!$B:$B,Rosters!$A58)</f>
        <v>0</v>
      </c>
      <c r="R57" s="38">
        <f>COUNTIF('1600m'!$B:$B,Rosters!$A58)</f>
        <v>0</v>
      </c>
      <c r="S57" s="5"/>
      <c r="T57" s="5">
        <f t="shared" si="0"/>
        <v>0</v>
      </c>
      <c r="U57" s="5">
        <f t="shared" si="1"/>
        <v>0</v>
      </c>
      <c r="V57" s="5">
        <f t="shared" si="2"/>
        <v>0</v>
      </c>
    </row>
    <row r="58" spans="1:22" x14ac:dyDescent="0.25">
      <c r="A58" s="36" t="str">
        <f t="shared" si="5"/>
        <v>M-49</v>
      </c>
      <c r="B58" s="36" t="s">
        <v>186</v>
      </c>
      <c r="C58" s="36" t="s">
        <v>215</v>
      </c>
      <c r="D58" s="36">
        <v>8</v>
      </c>
      <c r="E58" s="36" t="s">
        <v>4</v>
      </c>
      <c r="F58" s="36" t="s">
        <v>13</v>
      </c>
      <c r="G58" s="36" t="str">
        <f t="shared" si="4"/>
        <v>V</v>
      </c>
      <c r="H58" s="36">
        <v>49</v>
      </c>
      <c r="I58" s="35"/>
      <c r="K58" s="38">
        <f>COUNTIF(Shot!B:B,Rosters!$A59)</f>
        <v>0</v>
      </c>
      <c r="L58" s="38">
        <f>COUNTIF(Jav!$B:$B,Rosters!$A59)</f>
        <v>0</v>
      </c>
      <c r="M58" s="38">
        <f>COUNTIF('Long Jump'!$B:$B,Rosters!$A59)</f>
        <v>0</v>
      </c>
      <c r="N58" s="38">
        <f>COUNTIF('100m'!$B:$B,Rosters!$A59)</f>
        <v>0</v>
      </c>
      <c r="O58" s="38"/>
      <c r="P58" s="38">
        <f>COUNTIF('400m'!$B:$B,Rosters!$A59)</f>
        <v>0</v>
      </c>
      <c r="Q58" s="38">
        <f>COUNTIF('800m'!$B:$B,Rosters!$A59)</f>
        <v>0</v>
      </c>
      <c r="R58" s="38">
        <f>COUNTIF('1600m'!$B:$B,Rosters!$A59)</f>
        <v>0</v>
      </c>
      <c r="S58" s="5"/>
      <c r="T58" s="5">
        <f t="shared" si="0"/>
        <v>0</v>
      </c>
      <c r="U58" s="5">
        <f t="shared" si="1"/>
        <v>0</v>
      </c>
      <c r="V58" s="5">
        <f t="shared" si="2"/>
        <v>0</v>
      </c>
    </row>
    <row r="59" spans="1:22" x14ac:dyDescent="0.25">
      <c r="A59" s="36" t="str">
        <f t="shared" si="5"/>
        <v>M-50</v>
      </c>
      <c r="B59" s="36" t="s">
        <v>216</v>
      </c>
      <c r="C59" s="36" t="s">
        <v>217</v>
      </c>
      <c r="D59" s="36">
        <v>8</v>
      </c>
      <c r="E59" s="36" t="s">
        <v>4</v>
      </c>
      <c r="F59" s="36" t="s">
        <v>13</v>
      </c>
      <c r="G59" s="36" t="str">
        <f t="shared" si="4"/>
        <v>V</v>
      </c>
      <c r="H59" s="36">
        <v>50</v>
      </c>
      <c r="I59" s="35"/>
      <c r="K59" s="38">
        <f>COUNTIF(Shot!B:B,Rosters!$A60)</f>
        <v>0</v>
      </c>
      <c r="L59" s="38">
        <f>COUNTIF(Jav!$B:$B,Rosters!$A60)</f>
        <v>0</v>
      </c>
      <c r="M59" s="38">
        <f>COUNTIF('Long Jump'!$B:$B,Rosters!$A60)</f>
        <v>0</v>
      </c>
      <c r="N59" s="38">
        <f>COUNTIF('100m'!$B:$B,Rosters!$A60)</f>
        <v>0</v>
      </c>
      <c r="O59" s="38"/>
      <c r="P59" s="38">
        <f>COUNTIF('400m'!$B:$B,Rosters!$A60)</f>
        <v>0</v>
      </c>
      <c r="Q59" s="38">
        <f>COUNTIF('800m'!$B:$B,Rosters!$A60)</f>
        <v>0</v>
      </c>
      <c r="R59" s="38">
        <f>COUNTIF('1600m'!$B:$B,Rosters!$A60)</f>
        <v>0</v>
      </c>
      <c r="S59" s="5"/>
      <c r="T59" s="5">
        <f t="shared" si="0"/>
        <v>0</v>
      </c>
      <c r="U59" s="5">
        <f t="shared" si="1"/>
        <v>0</v>
      </c>
      <c r="V59" s="5">
        <f t="shared" si="2"/>
        <v>0</v>
      </c>
    </row>
    <row r="60" spans="1:22" x14ac:dyDescent="0.25">
      <c r="A60" s="36" t="str">
        <f t="shared" si="5"/>
        <v>M-51</v>
      </c>
      <c r="B60" s="36" t="s">
        <v>150</v>
      </c>
      <c r="C60" s="36" t="s">
        <v>218</v>
      </c>
      <c r="D60" s="36">
        <v>8</v>
      </c>
      <c r="E60" s="36" t="s">
        <v>4</v>
      </c>
      <c r="F60" s="36" t="s">
        <v>13</v>
      </c>
      <c r="G60" s="36" t="str">
        <f t="shared" si="4"/>
        <v>V</v>
      </c>
      <c r="H60" s="36">
        <v>51</v>
      </c>
      <c r="I60" s="35"/>
      <c r="K60" s="38">
        <f>COUNTIF(Shot!B:B,Rosters!$A61)</f>
        <v>0</v>
      </c>
      <c r="L60" s="38">
        <f>COUNTIF(Jav!$B:$B,Rosters!$A61)</f>
        <v>0</v>
      </c>
      <c r="M60" s="38">
        <f>COUNTIF('Long Jump'!$B:$B,Rosters!$A61)</f>
        <v>0</v>
      </c>
      <c r="N60" s="38">
        <f>COUNTIF('100m'!$B:$B,Rosters!$A61)</f>
        <v>0</v>
      </c>
      <c r="O60" s="38"/>
      <c r="P60" s="38">
        <f>COUNTIF('400m'!$B:$B,Rosters!$A61)</f>
        <v>0</v>
      </c>
      <c r="Q60" s="38">
        <f>COUNTIF('800m'!$B:$B,Rosters!$A61)</f>
        <v>0</v>
      </c>
      <c r="R60" s="38">
        <f>COUNTIF('1600m'!$B:$B,Rosters!$A61)</f>
        <v>0</v>
      </c>
      <c r="S60" s="5"/>
      <c r="T60" s="5">
        <f t="shared" si="0"/>
        <v>0</v>
      </c>
      <c r="U60" s="5">
        <f t="shared" si="1"/>
        <v>0</v>
      </c>
      <c r="V60" s="5">
        <f t="shared" si="2"/>
        <v>0</v>
      </c>
    </row>
    <row r="61" spans="1:22" x14ac:dyDescent="0.25">
      <c r="A61" s="36" t="str">
        <f t="shared" si="5"/>
        <v>M-52</v>
      </c>
      <c r="B61" s="36" t="s">
        <v>159</v>
      </c>
      <c r="C61" s="36" t="s">
        <v>219</v>
      </c>
      <c r="D61" s="36">
        <v>8</v>
      </c>
      <c r="E61" s="36" t="s">
        <v>4</v>
      </c>
      <c r="F61" s="36" t="s">
        <v>13</v>
      </c>
      <c r="G61" s="36" t="str">
        <f t="shared" si="4"/>
        <v>V</v>
      </c>
      <c r="H61" s="36">
        <v>52</v>
      </c>
      <c r="I61" s="35"/>
      <c r="K61" s="38">
        <f>COUNTIF(Shot!B:B,Rosters!$A62)</f>
        <v>0</v>
      </c>
      <c r="L61" s="38">
        <f>COUNTIF(Jav!$B:$B,Rosters!$A62)</f>
        <v>0</v>
      </c>
      <c r="M61" s="38">
        <f>COUNTIF('Long Jump'!$B:$B,Rosters!$A62)</f>
        <v>0</v>
      </c>
      <c r="N61" s="38">
        <f>COUNTIF('100m'!$B:$B,Rosters!$A62)</f>
        <v>0</v>
      </c>
      <c r="O61" s="38"/>
      <c r="P61" s="38">
        <f>COUNTIF('400m'!$B:$B,Rosters!$A62)</f>
        <v>0</v>
      </c>
      <c r="Q61" s="38">
        <f>COUNTIF('800m'!$B:$B,Rosters!$A62)</f>
        <v>0</v>
      </c>
      <c r="R61" s="38">
        <f>COUNTIF('1600m'!$B:$B,Rosters!$A62)</f>
        <v>0</v>
      </c>
      <c r="S61" s="5"/>
      <c r="T61" s="5">
        <f t="shared" si="0"/>
        <v>0</v>
      </c>
      <c r="U61" s="5">
        <f t="shared" si="1"/>
        <v>0</v>
      </c>
      <c r="V61" s="5">
        <f t="shared" si="2"/>
        <v>0</v>
      </c>
    </row>
    <row r="62" spans="1:22" x14ac:dyDescent="0.25">
      <c r="A62" s="36" t="str">
        <f t="shared" si="5"/>
        <v>M-53</v>
      </c>
      <c r="B62" s="36" t="s">
        <v>220</v>
      </c>
      <c r="C62" s="36" t="s">
        <v>221</v>
      </c>
      <c r="D62" s="36">
        <v>8</v>
      </c>
      <c r="E62" s="36" t="s">
        <v>10</v>
      </c>
      <c r="F62" s="36" t="s">
        <v>13</v>
      </c>
      <c r="G62" s="36" t="str">
        <f t="shared" si="4"/>
        <v>V</v>
      </c>
      <c r="H62" s="36">
        <v>53</v>
      </c>
      <c r="I62" s="35"/>
      <c r="K62" s="38">
        <f>COUNTIF(Shot!B:B,Rosters!$A63)</f>
        <v>0</v>
      </c>
      <c r="L62" s="38">
        <f>COUNTIF(Jav!$B:$B,Rosters!$A63)</f>
        <v>0</v>
      </c>
      <c r="M62" s="38">
        <f>COUNTIF('Long Jump'!$B:$B,Rosters!$A63)</f>
        <v>0</v>
      </c>
      <c r="N62" s="38">
        <f>COUNTIF('100m'!$B:$B,Rosters!$A63)</f>
        <v>0</v>
      </c>
      <c r="O62" s="38"/>
      <c r="P62" s="38">
        <f>COUNTIF('400m'!$B:$B,Rosters!$A63)</f>
        <v>0</v>
      </c>
      <c r="Q62" s="38">
        <f>COUNTIF('800m'!$B:$B,Rosters!$A63)</f>
        <v>0</v>
      </c>
      <c r="R62" s="38">
        <f>COUNTIF('1600m'!$B:$B,Rosters!$A63)</f>
        <v>0</v>
      </c>
      <c r="S62" s="5"/>
      <c r="T62" s="5">
        <f t="shared" si="0"/>
        <v>0</v>
      </c>
      <c r="U62" s="5">
        <f t="shared" si="1"/>
        <v>0</v>
      </c>
      <c r="V62" s="5">
        <f t="shared" si="2"/>
        <v>0</v>
      </c>
    </row>
    <row r="63" spans="1:22" x14ac:dyDescent="0.25">
      <c r="A63" s="36" t="str">
        <f t="shared" si="5"/>
        <v>M-54</v>
      </c>
      <c r="B63" s="36" t="s">
        <v>222</v>
      </c>
      <c r="C63" s="36" t="s">
        <v>223</v>
      </c>
      <c r="D63" s="36">
        <v>7</v>
      </c>
      <c r="E63" s="36" t="s">
        <v>4</v>
      </c>
      <c r="F63" s="36" t="s">
        <v>13</v>
      </c>
      <c r="G63" s="36" t="str">
        <f t="shared" si="4"/>
        <v>V</v>
      </c>
      <c r="H63" s="36">
        <v>54</v>
      </c>
      <c r="I63" s="35"/>
      <c r="K63" s="38">
        <f>COUNTIF(Shot!B:B,Rosters!$A64)</f>
        <v>0</v>
      </c>
      <c r="L63" s="38">
        <f>COUNTIF(Jav!$B:$B,Rosters!$A64)</f>
        <v>0</v>
      </c>
      <c r="M63" s="38">
        <f>COUNTIF('Long Jump'!$B:$B,Rosters!$A64)</f>
        <v>0</v>
      </c>
      <c r="N63" s="38">
        <f>COUNTIF('100m'!$B:$B,Rosters!$A64)</f>
        <v>0</v>
      </c>
      <c r="O63" s="38"/>
      <c r="P63" s="38">
        <f>COUNTIF('400m'!$B:$B,Rosters!$A64)</f>
        <v>0</v>
      </c>
      <c r="Q63" s="38">
        <f>COUNTIF('800m'!$B:$B,Rosters!$A64)</f>
        <v>0</v>
      </c>
      <c r="R63" s="38">
        <f>COUNTIF('1600m'!$B:$B,Rosters!$A64)</f>
        <v>0</v>
      </c>
      <c r="S63" s="5"/>
      <c r="T63" s="5">
        <f t="shared" si="0"/>
        <v>0</v>
      </c>
      <c r="U63" s="5">
        <f t="shared" si="1"/>
        <v>0</v>
      </c>
      <c r="V63" s="5">
        <f t="shared" si="2"/>
        <v>0</v>
      </c>
    </row>
    <row r="64" spans="1:22" x14ac:dyDescent="0.25">
      <c r="A64" s="36" t="str">
        <f t="shared" si="5"/>
        <v>M-55</v>
      </c>
      <c r="B64" s="36" t="s">
        <v>224</v>
      </c>
      <c r="C64" s="36" t="s">
        <v>225</v>
      </c>
      <c r="D64" s="36">
        <v>4</v>
      </c>
      <c r="E64" s="36" t="s">
        <v>4</v>
      </c>
      <c r="F64" s="36" t="s">
        <v>13</v>
      </c>
      <c r="G64" s="36" t="str">
        <f t="shared" si="4"/>
        <v>JV</v>
      </c>
      <c r="H64" s="36">
        <v>55</v>
      </c>
      <c r="I64" s="35"/>
      <c r="K64" s="38">
        <f>COUNTIF(Shot!B:B,Rosters!$A65)</f>
        <v>0</v>
      </c>
      <c r="L64" s="38">
        <f>COUNTIF(Jav!$B:$B,Rosters!$A65)</f>
        <v>0</v>
      </c>
      <c r="M64" s="38">
        <f>COUNTIF('Long Jump'!$B:$B,Rosters!$A65)</f>
        <v>0</v>
      </c>
      <c r="N64" s="38">
        <f>COUNTIF('100m'!$B:$B,Rosters!$A65)</f>
        <v>0</v>
      </c>
      <c r="O64" s="38"/>
      <c r="P64" s="38">
        <f>COUNTIF('400m'!$B:$B,Rosters!$A65)</f>
        <v>0</v>
      </c>
      <c r="Q64" s="38">
        <f>COUNTIF('800m'!$B:$B,Rosters!$A65)</f>
        <v>0</v>
      </c>
      <c r="R64" s="38">
        <f>COUNTIF('1600m'!$B:$B,Rosters!$A65)</f>
        <v>0</v>
      </c>
      <c r="S64" s="5"/>
      <c r="T64" s="5">
        <f t="shared" si="0"/>
        <v>0</v>
      </c>
      <c r="U64" s="5">
        <f t="shared" si="1"/>
        <v>0</v>
      </c>
      <c r="V64" s="5">
        <f t="shared" si="2"/>
        <v>0</v>
      </c>
    </row>
    <row r="65" spans="1:23" x14ac:dyDescent="0.25">
      <c r="A65" s="36" t="str">
        <f t="shared" si="5"/>
        <v>M-56</v>
      </c>
      <c r="B65" s="36" t="s">
        <v>222</v>
      </c>
      <c r="C65" s="36" t="s">
        <v>226</v>
      </c>
      <c r="D65" s="36">
        <v>4</v>
      </c>
      <c r="E65" s="36" t="s">
        <v>4</v>
      </c>
      <c r="F65" s="36" t="s">
        <v>13</v>
      </c>
      <c r="G65" s="36" t="str">
        <f t="shared" si="4"/>
        <v>JV</v>
      </c>
      <c r="H65" s="36">
        <v>56</v>
      </c>
      <c r="I65" s="35"/>
      <c r="K65" s="38">
        <f>COUNTIF(Shot!B:B,Rosters!$A66)</f>
        <v>0</v>
      </c>
      <c r="L65" s="38">
        <f>COUNTIF(Jav!$B:$B,Rosters!$A66)</f>
        <v>0</v>
      </c>
      <c r="M65" s="38">
        <f>COUNTIF('Long Jump'!$B:$B,Rosters!$A66)</f>
        <v>0</v>
      </c>
      <c r="N65" s="38">
        <f>COUNTIF('100m'!$B:$B,Rosters!$A66)</f>
        <v>0</v>
      </c>
      <c r="O65" s="38"/>
      <c r="P65" s="38">
        <f>COUNTIF('400m'!$B:$B,Rosters!$A66)</f>
        <v>0</v>
      </c>
      <c r="Q65" s="38">
        <f>COUNTIF('800m'!$B:$B,Rosters!$A66)</f>
        <v>0</v>
      </c>
      <c r="R65" s="38">
        <f>COUNTIF('1600m'!$B:$B,Rosters!$A66)</f>
        <v>0</v>
      </c>
      <c r="S65" s="5"/>
      <c r="T65" s="5">
        <f t="shared" si="0"/>
        <v>0</v>
      </c>
      <c r="U65" s="5">
        <f t="shared" si="1"/>
        <v>0</v>
      </c>
      <c r="V65" s="5">
        <f t="shared" si="2"/>
        <v>0</v>
      </c>
    </row>
    <row r="66" spans="1:23" x14ac:dyDescent="0.25">
      <c r="A66" s="36" t="str">
        <f t="shared" si="5"/>
        <v>M-57</v>
      </c>
      <c r="B66" s="36" t="s">
        <v>216</v>
      </c>
      <c r="C66" s="36" t="s">
        <v>678</v>
      </c>
      <c r="D66" s="36">
        <v>3</v>
      </c>
      <c r="E66" s="36" t="s">
        <v>10</v>
      </c>
      <c r="F66" s="36" t="s">
        <v>13</v>
      </c>
      <c r="G66" s="36" t="str">
        <f t="shared" si="4"/>
        <v>JV</v>
      </c>
      <c r="H66" s="36">
        <v>57</v>
      </c>
      <c r="I66" s="35"/>
      <c r="K66" s="38">
        <f>COUNTIF(Shot!B:B,Rosters!$A67)</f>
        <v>0</v>
      </c>
      <c r="L66" s="38">
        <f>COUNTIF(Jav!$B:$B,Rosters!$A67)</f>
        <v>0</v>
      </c>
      <c r="M66" s="38">
        <f>COUNTIF('Long Jump'!$B:$B,Rosters!$A67)</f>
        <v>0</v>
      </c>
      <c r="N66" s="38">
        <f>COUNTIF('100m'!$B:$B,Rosters!$A67)</f>
        <v>0</v>
      </c>
      <c r="O66" s="38"/>
      <c r="P66" s="38">
        <f>COUNTIF('400m'!$B:$B,Rosters!$A67)</f>
        <v>0</v>
      </c>
      <c r="Q66" s="38">
        <f>COUNTIF('800m'!$B:$B,Rosters!$A67)</f>
        <v>0</v>
      </c>
      <c r="R66" s="38">
        <f>COUNTIF('1600m'!$B:$B,Rosters!$A67)</f>
        <v>0</v>
      </c>
      <c r="S66" s="5"/>
      <c r="T66" s="5">
        <f t="shared" si="0"/>
        <v>0</v>
      </c>
      <c r="U66" s="5">
        <f t="shared" si="1"/>
        <v>0</v>
      </c>
      <c r="V66" s="5">
        <f t="shared" si="2"/>
        <v>0</v>
      </c>
    </row>
    <row r="67" spans="1:23" x14ac:dyDescent="0.25">
      <c r="A67" s="36"/>
      <c r="B67" s="36"/>
      <c r="C67" s="36"/>
      <c r="D67" s="36"/>
      <c r="E67" s="36"/>
      <c r="F67" s="36"/>
      <c r="I67" s="35"/>
      <c r="K67" s="38">
        <f>COUNTIF(Shot!B:B,Rosters!$A68)</f>
        <v>0</v>
      </c>
      <c r="L67" s="38">
        <f>COUNTIF(Jav!$B:$B,Rosters!$A68)</f>
        <v>0</v>
      </c>
      <c r="M67" s="38">
        <f>COUNTIF('Long Jump'!$B:$B,Rosters!$A68)</f>
        <v>0</v>
      </c>
      <c r="N67" s="38">
        <f>COUNTIF('100m'!$B:$B,Rosters!$A68)</f>
        <v>0</v>
      </c>
      <c r="O67" s="38"/>
      <c r="P67" s="38">
        <f>COUNTIF('400m'!$B:$B,Rosters!$A68)</f>
        <v>0</v>
      </c>
      <c r="Q67" s="38">
        <f>COUNTIF('800m'!$B:$B,Rosters!$A68)</f>
        <v>0</v>
      </c>
      <c r="R67" s="38">
        <f>COUNTIF('1600m'!$B:$B,Rosters!$A68)</f>
        <v>0</v>
      </c>
      <c r="S67" s="5"/>
      <c r="T67" s="5">
        <f t="shared" si="0"/>
        <v>0</v>
      </c>
      <c r="U67" s="5">
        <f t="shared" si="1"/>
        <v>0</v>
      </c>
      <c r="V67" s="5">
        <f t="shared" si="2"/>
        <v>0</v>
      </c>
    </row>
    <row r="68" spans="1:23" x14ac:dyDescent="0.25">
      <c r="A68" s="36"/>
      <c r="B68" s="36"/>
      <c r="C68" s="36"/>
      <c r="D68" s="36"/>
      <c r="E68" s="36"/>
      <c r="F68" s="36"/>
      <c r="I68" s="35"/>
      <c r="K68" s="38">
        <f>COUNTIF(Shot!B:B,Rosters!$A69)</f>
        <v>0</v>
      </c>
      <c r="L68" s="38">
        <f>COUNTIF(Jav!$B:$B,Rosters!$A69)</f>
        <v>0</v>
      </c>
      <c r="M68" s="38">
        <f>COUNTIF('Long Jump'!$B:$B,Rosters!$A69)</f>
        <v>0</v>
      </c>
      <c r="N68" s="38">
        <f>COUNTIF('100m'!$B:$B,Rosters!$A69)</f>
        <v>0</v>
      </c>
      <c r="O68" s="38"/>
      <c r="P68" s="38">
        <f>COUNTIF('400m'!$B:$B,Rosters!$A69)</f>
        <v>0</v>
      </c>
      <c r="Q68" s="38">
        <f>COUNTIF('800m'!$B:$B,Rosters!$A69)</f>
        <v>0</v>
      </c>
      <c r="R68" s="38">
        <f>COUNTIF('1600m'!$B:$B,Rosters!$A69)</f>
        <v>0</v>
      </c>
      <c r="S68" s="5"/>
      <c r="T68" s="5">
        <f t="shared" ref="T68:T131" si="6">SUM(N68:R68)</f>
        <v>0</v>
      </c>
      <c r="U68" s="5">
        <f t="shared" ref="U68:U131" si="7">SUM(K68:M68)</f>
        <v>0</v>
      </c>
      <c r="V68" s="5">
        <f t="shared" ref="V68:V131" si="8">SUM(T68:U68)</f>
        <v>0</v>
      </c>
      <c r="W68" s="36"/>
    </row>
    <row r="69" spans="1:23" x14ac:dyDescent="0.25">
      <c r="A69" s="36"/>
      <c r="B69" s="36"/>
      <c r="C69" s="36"/>
      <c r="D69" s="36"/>
      <c r="E69" s="36"/>
      <c r="F69" s="36"/>
      <c r="I69" s="35"/>
      <c r="K69" s="38">
        <f>COUNTIF(Shot!B:B,Rosters!$A70)</f>
        <v>0</v>
      </c>
      <c r="L69" s="38">
        <f>COUNTIF(Jav!$B:$B,Rosters!$A70)</f>
        <v>0</v>
      </c>
      <c r="M69" s="38">
        <f>COUNTIF('Long Jump'!$B:$B,Rosters!$A70)</f>
        <v>0</v>
      </c>
      <c r="N69" s="38">
        <f>COUNTIF('100m'!$B:$B,Rosters!$A70)</f>
        <v>0</v>
      </c>
      <c r="O69" s="38"/>
      <c r="P69" s="38">
        <f>COUNTIF('400m'!$B:$B,Rosters!$A70)</f>
        <v>0</v>
      </c>
      <c r="Q69" s="38">
        <f>COUNTIF('800m'!$B:$B,Rosters!$A70)</f>
        <v>0</v>
      </c>
      <c r="R69" s="38">
        <f>COUNTIF('1600m'!$B:$B,Rosters!$A70)</f>
        <v>0</v>
      </c>
      <c r="S69" s="5"/>
      <c r="T69" s="5">
        <f t="shared" si="6"/>
        <v>0</v>
      </c>
      <c r="U69" s="5">
        <f t="shared" si="7"/>
        <v>0</v>
      </c>
      <c r="V69" s="5">
        <f t="shared" si="8"/>
        <v>0</v>
      </c>
      <c r="W69" s="36"/>
    </row>
    <row r="70" spans="1:23" x14ac:dyDescent="0.25">
      <c r="A70" s="36"/>
      <c r="B70" s="36"/>
      <c r="C70" s="36"/>
      <c r="D70" s="36"/>
      <c r="E70" s="36"/>
      <c r="F70" s="36"/>
      <c r="I70" s="35"/>
      <c r="K70" s="38"/>
      <c r="L70" s="38"/>
      <c r="M70" s="38"/>
      <c r="N70" s="38"/>
      <c r="O70" s="38"/>
      <c r="P70" s="38"/>
      <c r="Q70" s="38"/>
      <c r="R70" s="38"/>
      <c r="S70" s="5"/>
      <c r="T70" s="5"/>
      <c r="U70" s="5"/>
      <c r="V70" s="5"/>
      <c r="W70" s="36"/>
    </row>
    <row r="71" spans="1:23" x14ac:dyDescent="0.25">
      <c r="A71" s="36"/>
      <c r="B71" s="36"/>
      <c r="C71" s="36"/>
      <c r="D71" s="36"/>
      <c r="E71" s="36"/>
      <c r="F71" s="36"/>
      <c r="I71" s="35"/>
      <c r="K71" s="38">
        <f>COUNTIF(Shot!B:B,Rosters!$A72)</f>
        <v>0</v>
      </c>
      <c r="L71" s="38">
        <f>COUNTIF(Jav!$B:$B,Rosters!$A72)</f>
        <v>0</v>
      </c>
      <c r="M71" s="38">
        <f>COUNTIF('Long Jump'!$B:$B,Rosters!$A72)</f>
        <v>0</v>
      </c>
      <c r="N71" s="38">
        <f>COUNTIF('100m'!$B:$B,Rosters!$A72)</f>
        <v>0</v>
      </c>
      <c r="O71" s="38"/>
      <c r="P71" s="38">
        <f>COUNTIF('400m'!$B:$B,Rosters!$A72)</f>
        <v>0</v>
      </c>
      <c r="Q71" s="38">
        <f>COUNTIF('800m'!$B:$B,Rosters!$A72)</f>
        <v>0</v>
      </c>
      <c r="R71" s="38">
        <f>COUNTIF('1600m'!$B:$B,Rosters!$A72)</f>
        <v>0</v>
      </c>
      <c r="S71" s="5"/>
      <c r="T71" s="5">
        <f t="shared" si="6"/>
        <v>0</v>
      </c>
      <c r="U71" s="5">
        <f t="shared" si="7"/>
        <v>0</v>
      </c>
      <c r="V71" s="5">
        <f t="shared" si="8"/>
        <v>0</v>
      </c>
      <c r="W71" s="36"/>
    </row>
    <row r="72" spans="1:23" x14ac:dyDescent="0.25">
      <c r="A72" s="36"/>
      <c r="B72" s="36"/>
      <c r="C72" s="36"/>
      <c r="D72" s="36"/>
      <c r="E72" s="36"/>
      <c r="F72" s="36"/>
      <c r="I72" s="35"/>
      <c r="K72" s="38">
        <f>COUNTIF(Shot!B:B,Rosters!$A73)</f>
        <v>0</v>
      </c>
      <c r="L72" s="38">
        <f>COUNTIF(Jav!$B:$B,Rosters!$A73)</f>
        <v>0</v>
      </c>
      <c r="M72" s="38">
        <f>COUNTIF('Long Jump'!$B:$B,Rosters!$A73)</f>
        <v>0</v>
      </c>
      <c r="N72" s="38">
        <f>COUNTIF('100m'!$B:$B,Rosters!$A73)</f>
        <v>0</v>
      </c>
      <c r="O72" s="38"/>
      <c r="P72" s="38">
        <f>COUNTIF('400m'!$B:$B,Rosters!$A73)</f>
        <v>0</v>
      </c>
      <c r="Q72" s="38">
        <f>COUNTIF('800m'!$B:$B,Rosters!$A73)</f>
        <v>0</v>
      </c>
      <c r="R72" s="38">
        <f>COUNTIF('1600m'!$B:$B,Rosters!$A73)</f>
        <v>0</v>
      </c>
      <c r="S72" s="5"/>
      <c r="T72" s="5">
        <f t="shared" si="6"/>
        <v>0</v>
      </c>
      <c r="U72" s="5">
        <f t="shared" si="7"/>
        <v>0</v>
      </c>
      <c r="V72" s="5">
        <f t="shared" si="8"/>
        <v>0</v>
      </c>
      <c r="W72" s="36"/>
    </row>
    <row r="73" spans="1:23" x14ac:dyDescent="0.25">
      <c r="A73" s="36"/>
      <c r="B73" s="36"/>
      <c r="C73" s="36"/>
      <c r="D73" s="36"/>
      <c r="E73" s="36"/>
      <c r="F73" s="36"/>
      <c r="I73" s="35"/>
      <c r="K73" s="38">
        <f>COUNTIF(Shot!B:B,Rosters!$A74)</f>
        <v>0</v>
      </c>
      <c r="L73" s="38">
        <f>COUNTIF(Jav!$B:$B,Rosters!$A74)</f>
        <v>0</v>
      </c>
      <c r="M73" s="38">
        <f>COUNTIF('Long Jump'!$B:$B,Rosters!$A74)</f>
        <v>0</v>
      </c>
      <c r="N73" s="38">
        <f>COUNTIF('100m'!$B:$B,Rosters!$A74)</f>
        <v>0</v>
      </c>
      <c r="O73" s="38"/>
      <c r="P73" s="38">
        <f>COUNTIF('400m'!$B:$B,Rosters!$A74)</f>
        <v>0</v>
      </c>
      <c r="Q73" s="38">
        <f>COUNTIF('800m'!$B:$B,Rosters!$A74)</f>
        <v>0</v>
      </c>
      <c r="R73" s="38">
        <f>COUNTIF('1600m'!$B:$B,Rosters!$A74)</f>
        <v>0</v>
      </c>
      <c r="S73" s="5"/>
      <c r="T73" s="5">
        <f t="shared" si="6"/>
        <v>0</v>
      </c>
      <c r="U73" s="5">
        <f t="shared" si="7"/>
        <v>0</v>
      </c>
      <c r="V73" s="5">
        <f t="shared" si="8"/>
        <v>0</v>
      </c>
      <c r="W73" s="36"/>
    </row>
    <row r="74" spans="1:23" x14ac:dyDescent="0.25">
      <c r="A74" s="36"/>
      <c r="B74" s="36"/>
      <c r="C74" s="36"/>
      <c r="D74" s="36"/>
      <c r="E74" s="36"/>
      <c r="F74" s="36"/>
      <c r="I74" s="35"/>
      <c r="K74" s="38">
        <f>COUNTIF(Shot!B:B,Rosters!$A75)</f>
        <v>0</v>
      </c>
      <c r="L74" s="38">
        <f>COUNTIF(Jav!$B:$B,Rosters!$A75)</f>
        <v>0</v>
      </c>
      <c r="M74" s="38">
        <f>COUNTIF('Long Jump'!$B:$B,Rosters!$A75)</f>
        <v>0</v>
      </c>
      <c r="N74" s="38">
        <f>COUNTIF('100m'!$B:$B,Rosters!$A75)</f>
        <v>0</v>
      </c>
      <c r="O74" s="38"/>
      <c r="P74" s="38">
        <f>COUNTIF('400m'!$B:$B,Rosters!$A75)</f>
        <v>0</v>
      </c>
      <c r="Q74" s="38">
        <f>COUNTIF('800m'!$B:$B,Rosters!$A75)</f>
        <v>0</v>
      </c>
      <c r="R74" s="38">
        <f>COUNTIF('1600m'!$B:$B,Rosters!$A75)</f>
        <v>0</v>
      </c>
      <c r="S74" s="5"/>
      <c r="T74" s="5">
        <f t="shared" si="6"/>
        <v>0</v>
      </c>
      <c r="U74" s="5">
        <f t="shared" si="7"/>
        <v>0</v>
      </c>
      <c r="V74" s="5">
        <f t="shared" si="8"/>
        <v>0</v>
      </c>
      <c r="W74" s="36"/>
    </row>
    <row r="75" spans="1:23" x14ac:dyDescent="0.25">
      <c r="A75" s="36" t="str">
        <f t="shared" ref="A75:A106" si="9">INDEX($D$2:$D$7,MATCH(F75,$C$2:$C$7,0))&amp;"-"&amp;TEXT(H75,"#00")</f>
        <v>J-01</v>
      </c>
      <c r="B75" s="36" t="s">
        <v>227</v>
      </c>
      <c r="C75" s="36" t="s">
        <v>122</v>
      </c>
      <c r="D75" s="36">
        <v>5</v>
      </c>
      <c r="E75" s="36" t="s">
        <v>4</v>
      </c>
      <c r="F75" s="36" t="s">
        <v>228</v>
      </c>
      <c r="G75" s="36" t="str">
        <f>IF(D75&lt;6,"JV","V")</f>
        <v>JV</v>
      </c>
      <c r="H75" s="36">
        <v>1</v>
      </c>
      <c r="I75" s="35"/>
      <c r="K75" s="38">
        <f>COUNTIF(Shot!B:B,Rosters!$A76)</f>
        <v>0</v>
      </c>
      <c r="L75" s="38">
        <f>COUNTIF(Jav!$B:$B,Rosters!$A76)</f>
        <v>0</v>
      </c>
      <c r="M75" s="38">
        <f>COUNTIF('Long Jump'!$B:$B,Rosters!$A76)</f>
        <v>0</v>
      </c>
      <c r="N75" s="38">
        <f>COUNTIF('100m'!$B:$B,Rosters!$A76)</f>
        <v>0</v>
      </c>
      <c r="O75" s="38"/>
      <c r="P75" s="38">
        <f>COUNTIF('400m'!$B:$B,Rosters!$A76)</f>
        <v>0</v>
      </c>
      <c r="Q75" s="38">
        <f>COUNTIF('800m'!$B:$B,Rosters!$A76)</f>
        <v>0</v>
      </c>
      <c r="R75" s="38">
        <f>COUNTIF('1600m'!$B:$B,Rosters!$A76)</f>
        <v>0</v>
      </c>
      <c r="S75" s="5"/>
      <c r="T75" s="5">
        <f t="shared" si="6"/>
        <v>0</v>
      </c>
      <c r="U75" s="5">
        <f t="shared" si="7"/>
        <v>0</v>
      </c>
      <c r="V75" s="5">
        <f t="shared" si="8"/>
        <v>0</v>
      </c>
      <c r="W75" s="36"/>
    </row>
    <row r="76" spans="1:23" x14ac:dyDescent="0.25">
      <c r="A76" s="36" t="str">
        <f t="shared" si="9"/>
        <v>J-02</v>
      </c>
      <c r="B76" s="36" t="s">
        <v>27</v>
      </c>
      <c r="C76" s="36" t="s">
        <v>28</v>
      </c>
      <c r="D76" s="36">
        <v>5</v>
      </c>
      <c r="E76" s="36" t="s">
        <v>4</v>
      </c>
      <c r="F76" s="36" t="s">
        <v>228</v>
      </c>
      <c r="G76" s="36" t="str">
        <f t="shared" ref="G76:G125" si="10">IF(D76&lt;6,"JV","V")</f>
        <v>JV</v>
      </c>
      <c r="H76" s="36">
        <f>H75+1</f>
        <v>2</v>
      </c>
      <c r="I76" s="35"/>
      <c r="K76" s="38">
        <f>COUNTIF(Shot!B:B,Rosters!$A77)</f>
        <v>0</v>
      </c>
      <c r="L76" s="38">
        <f>COUNTIF(Jav!$B:$B,Rosters!$A77)</f>
        <v>0</v>
      </c>
      <c r="M76" s="38">
        <f>COUNTIF('Long Jump'!$B:$B,Rosters!$A77)</f>
        <v>0</v>
      </c>
      <c r="N76" s="38">
        <f>COUNTIF('100m'!$B:$B,Rosters!$A77)</f>
        <v>0</v>
      </c>
      <c r="O76" s="38"/>
      <c r="P76" s="38">
        <f>COUNTIF('400m'!$B:$B,Rosters!$A77)</f>
        <v>0</v>
      </c>
      <c r="Q76" s="38">
        <f>COUNTIF('800m'!$B:$B,Rosters!$A77)</f>
        <v>0</v>
      </c>
      <c r="R76" s="38">
        <f>COUNTIF('1600m'!$B:$B,Rosters!$A77)</f>
        <v>0</v>
      </c>
      <c r="S76" s="5"/>
      <c r="T76" s="5">
        <f t="shared" si="6"/>
        <v>0</v>
      </c>
      <c r="U76" s="5">
        <f t="shared" si="7"/>
        <v>0</v>
      </c>
      <c r="V76" s="5">
        <f t="shared" si="8"/>
        <v>0</v>
      </c>
      <c r="W76" s="36"/>
    </row>
    <row r="77" spans="1:23" x14ac:dyDescent="0.25">
      <c r="A77" s="36" t="str">
        <f t="shared" si="9"/>
        <v>J-03</v>
      </c>
      <c r="B77" s="36" t="s">
        <v>229</v>
      </c>
      <c r="C77" s="36" t="s">
        <v>230</v>
      </c>
      <c r="D77" s="36">
        <v>3</v>
      </c>
      <c r="E77" s="36" t="s">
        <v>4</v>
      </c>
      <c r="F77" s="36" t="s">
        <v>228</v>
      </c>
      <c r="G77" s="36" t="str">
        <f t="shared" si="10"/>
        <v>JV</v>
      </c>
      <c r="H77" s="36">
        <f t="shared" ref="H77:H121" si="11">H76+1</f>
        <v>3</v>
      </c>
      <c r="I77" s="35"/>
      <c r="K77" s="38">
        <f>COUNTIF(Shot!B:B,Rosters!$A78)</f>
        <v>0</v>
      </c>
      <c r="L77" s="38">
        <f>COUNTIF(Jav!$B:$B,Rosters!$A78)</f>
        <v>0</v>
      </c>
      <c r="M77" s="38">
        <f>COUNTIF('Long Jump'!$B:$B,Rosters!$A78)</f>
        <v>0</v>
      </c>
      <c r="N77" s="38">
        <f>COUNTIF('100m'!$B:$B,Rosters!$A78)</f>
        <v>0</v>
      </c>
      <c r="O77" s="38"/>
      <c r="P77" s="38">
        <f>COUNTIF('400m'!$B:$B,Rosters!$A78)</f>
        <v>0</v>
      </c>
      <c r="Q77" s="38">
        <f>COUNTIF('800m'!$B:$B,Rosters!$A78)</f>
        <v>0</v>
      </c>
      <c r="R77" s="38">
        <f>COUNTIF('1600m'!$B:$B,Rosters!$A78)</f>
        <v>0</v>
      </c>
      <c r="S77" s="5"/>
      <c r="T77" s="5">
        <f t="shared" si="6"/>
        <v>0</v>
      </c>
      <c r="U77" s="5">
        <f t="shared" si="7"/>
        <v>0</v>
      </c>
      <c r="V77" s="5">
        <f t="shared" si="8"/>
        <v>0</v>
      </c>
      <c r="W77" s="36"/>
    </row>
    <row r="78" spans="1:23" x14ac:dyDescent="0.25">
      <c r="A78" s="36" t="str">
        <f t="shared" si="9"/>
        <v>J-04</v>
      </c>
      <c r="B78" s="36" t="s">
        <v>119</v>
      </c>
      <c r="C78" s="36" t="s">
        <v>231</v>
      </c>
      <c r="D78" s="36">
        <v>3</v>
      </c>
      <c r="E78" s="36" t="s">
        <v>4</v>
      </c>
      <c r="F78" s="36" t="s">
        <v>228</v>
      </c>
      <c r="G78" s="36" t="str">
        <f t="shared" si="10"/>
        <v>JV</v>
      </c>
      <c r="H78" s="36">
        <f t="shared" si="11"/>
        <v>4</v>
      </c>
      <c r="I78" s="35"/>
      <c r="K78" s="38">
        <f>COUNTIF(Shot!B:B,Rosters!$A79)</f>
        <v>0</v>
      </c>
      <c r="L78" s="38">
        <f>COUNTIF(Jav!$B:$B,Rosters!$A79)</f>
        <v>0</v>
      </c>
      <c r="M78" s="38">
        <f>COUNTIF('Long Jump'!$B:$B,Rosters!$A79)</f>
        <v>0</v>
      </c>
      <c r="N78" s="38">
        <f>COUNTIF('100m'!$B:$B,Rosters!$A79)</f>
        <v>0</v>
      </c>
      <c r="O78" s="38"/>
      <c r="P78" s="38">
        <f>COUNTIF('400m'!$B:$B,Rosters!$A79)</f>
        <v>0</v>
      </c>
      <c r="Q78" s="38">
        <f>COUNTIF('800m'!$B:$B,Rosters!$A79)</f>
        <v>0</v>
      </c>
      <c r="R78" s="38">
        <f>COUNTIF('1600m'!$B:$B,Rosters!$A79)</f>
        <v>0</v>
      </c>
      <c r="S78" s="5"/>
      <c r="T78" s="5">
        <f t="shared" si="6"/>
        <v>0</v>
      </c>
      <c r="U78" s="5">
        <f t="shared" si="7"/>
        <v>0</v>
      </c>
      <c r="V78" s="5">
        <f t="shared" si="8"/>
        <v>0</v>
      </c>
      <c r="W78" s="36"/>
    </row>
    <row r="79" spans="1:23" x14ac:dyDescent="0.25">
      <c r="A79" s="36" t="str">
        <f t="shared" si="9"/>
        <v>J-05</v>
      </c>
      <c r="B79" s="36" t="s">
        <v>232</v>
      </c>
      <c r="C79" s="36" t="s">
        <v>233</v>
      </c>
      <c r="D79" s="36">
        <v>3</v>
      </c>
      <c r="E79" s="36" t="s">
        <v>4</v>
      </c>
      <c r="F79" s="36" t="s">
        <v>228</v>
      </c>
      <c r="G79" s="36" t="str">
        <f t="shared" si="10"/>
        <v>JV</v>
      </c>
      <c r="H79" s="36">
        <f t="shared" si="11"/>
        <v>5</v>
      </c>
      <c r="I79" s="35"/>
      <c r="K79" s="38">
        <f>COUNTIF(Shot!B:B,Rosters!$A80)</f>
        <v>0</v>
      </c>
      <c r="L79" s="38">
        <f>COUNTIF(Jav!$B:$B,Rosters!$A80)</f>
        <v>0</v>
      </c>
      <c r="M79" s="38">
        <f>COUNTIF('Long Jump'!$B:$B,Rosters!$A80)</f>
        <v>0</v>
      </c>
      <c r="N79" s="38">
        <f>COUNTIF('100m'!$B:$B,Rosters!$A80)</f>
        <v>0</v>
      </c>
      <c r="O79" s="38"/>
      <c r="P79" s="38">
        <f>COUNTIF('400m'!$B:$B,Rosters!$A80)</f>
        <v>0</v>
      </c>
      <c r="Q79" s="38">
        <f>COUNTIF('800m'!$B:$B,Rosters!$A80)</f>
        <v>0</v>
      </c>
      <c r="R79" s="38">
        <f>COUNTIF('1600m'!$B:$B,Rosters!$A80)</f>
        <v>0</v>
      </c>
      <c r="S79" s="5"/>
      <c r="T79" s="5">
        <f t="shared" si="6"/>
        <v>0</v>
      </c>
      <c r="U79" s="5">
        <f t="shared" si="7"/>
        <v>0</v>
      </c>
      <c r="V79" s="5">
        <f t="shared" si="8"/>
        <v>0</v>
      </c>
      <c r="W79" s="36"/>
    </row>
    <row r="80" spans="1:23" x14ac:dyDescent="0.25">
      <c r="A80" s="36" t="str">
        <f t="shared" si="9"/>
        <v>J-06</v>
      </c>
      <c r="B80" s="36" t="s">
        <v>45</v>
      </c>
      <c r="C80" s="36" t="s">
        <v>234</v>
      </c>
      <c r="D80" s="36">
        <v>5</v>
      </c>
      <c r="E80" s="36" t="s">
        <v>4</v>
      </c>
      <c r="F80" s="36" t="s">
        <v>228</v>
      </c>
      <c r="G80" s="36" t="str">
        <f t="shared" si="10"/>
        <v>JV</v>
      </c>
      <c r="H80" s="36">
        <f t="shared" si="11"/>
        <v>6</v>
      </c>
      <c r="I80" s="35"/>
      <c r="K80" s="38">
        <f>COUNTIF(Shot!B:B,Rosters!$A81)</f>
        <v>0</v>
      </c>
      <c r="L80" s="38">
        <f>COUNTIF(Jav!$B:$B,Rosters!$A81)</f>
        <v>0</v>
      </c>
      <c r="M80" s="38">
        <f>COUNTIF('Long Jump'!$B:$B,Rosters!$A81)</f>
        <v>0</v>
      </c>
      <c r="N80" s="38">
        <f>COUNTIF('100m'!$B:$B,Rosters!$A81)</f>
        <v>0</v>
      </c>
      <c r="O80" s="38"/>
      <c r="P80" s="38">
        <f>COUNTIF('400m'!$B:$B,Rosters!$A81)</f>
        <v>0</v>
      </c>
      <c r="Q80" s="38">
        <f>COUNTIF('800m'!$B:$B,Rosters!$A81)</f>
        <v>0</v>
      </c>
      <c r="R80" s="38">
        <f>COUNTIF('1600m'!$B:$B,Rosters!$A81)</f>
        <v>0</v>
      </c>
      <c r="S80" s="5"/>
      <c r="T80" s="5">
        <f t="shared" si="6"/>
        <v>0</v>
      </c>
      <c r="U80" s="5">
        <f t="shared" si="7"/>
        <v>0</v>
      </c>
      <c r="V80" s="5">
        <f t="shared" si="8"/>
        <v>0</v>
      </c>
      <c r="W80" s="36"/>
    </row>
    <row r="81" spans="1:23" x14ac:dyDescent="0.25">
      <c r="A81" s="36" t="str">
        <f t="shared" si="9"/>
        <v>J-07</v>
      </c>
      <c r="B81" s="36" t="s">
        <v>235</v>
      </c>
      <c r="C81" s="36" t="s">
        <v>234</v>
      </c>
      <c r="D81" s="36">
        <v>5</v>
      </c>
      <c r="E81" s="36" t="s">
        <v>4</v>
      </c>
      <c r="F81" s="36" t="s">
        <v>228</v>
      </c>
      <c r="G81" s="36" t="str">
        <f t="shared" si="10"/>
        <v>JV</v>
      </c>
      <c r="H81" s="36">
        <f t="shared" si="11"/>
        <v>7</v>
      </c>
      <c r="I81" s="35"/>
      <c r="K81" s="38">
        <f>COUNTIF(Shot!B:B,Rosters!$A82)</f>
        <v>0</v>
      </c>
      <c r="L81" s="38">
        <f>COUNTIF(Jav!$B:$B,Rosters!$A82)</f>
        <v>0</v>
      </c>
      <c r="M81" s="38">
        <f>COUNTIF('Long Jump'!$B:$B,Rosters!$A82)</f>
        <v>0</v>
      </c>
      <c r="N81" s="38">
        <f>COUNTIF('100m'!$B:$B,Rosters!$A82)</f>
        <v>0</v>
      </c>
      <c r="O81" s="38"/>
      <c r="P81" s="38">
        <f>COUNTIF('400m'!$B:$B,Rosters!$A82)</f>
        <v>0</v>
      </c>
      <c r="Q81" s="38">
        <f>COUNTIF('800m'!$B:$B,Rosters!$A82)</f>
        <v>0</v>
      </c>
      <c r="R81" s="38">
        <f>COUNTIF('1600m'!$B:$B,Rosters!$A82)</f>
        <v>0</v>
      </c>
      <c r="S81" s="5"/>
      <c r="T81" s="5">
        <f t="shared" si="6"/>
        <v>0</v>
      </c>
      <c r="U81" s="5">
        <f t="shared" si="7"/>
        <v>0</v>
      </c>
      <c r="V81" s="5">
        <f t="shared" si="8"/>
        <v>0</v>
      </c>
      <c r="W81" s="36"/>
    </row>
    <row r="82" spans="1:23" x14ac:dyDescent="0.25">
      <c r="A82" s="36" t="str">
        <f t="shared" si="9"/>
        <v>J-08</v>
      </c>
      <c r="B82" s="36" t="s">
        <v>236</v>
      </c>
      <c r="C82" s="36" t="s">
        <v>237</v>
      </c>
      <c r="D82" s="36">
        <v>3</v>
      </c>
      <c r="E82" s="36" t="s">
        <v>4</v>
      </c>
      <c r="F82" s="36" t="s">
        <v>228</v>
      </c>
      <c r="G82" s="36" t="str">
        <f t="shared" si="10"/>
        <v>JV</v>
      </c>
      <c r="H82" s="36">
        <f t="shared" si="11"/>
        <v>8</v>
      </c>
      <c r="I82" s="35"/>
      <c r="K82" s="38">
        <f>COUNTIF(Shot!B:B,Rosters!$A83)</f>
        <v>0</v>
      </c>
      <c r="L82" s="38">
        <f>COUNTIF(Jav!$B:$B,Rosters!$A83)</f>
        <v>0</v>
      </c>
      <c r="M82" s="38">
        <f>COUNTIF('Long Jump'!$B:$B,Rosters!$A83)</f>
        <v>0</v>
      </c>
      <c r="N82" s="38">
        <f>COUNTIF('100m'!$B:$B,Rosters!$A83)</f>
        <v>0</v>
      </c>
      <c r="O82" s="38"/>
      <c r="P82" s="38">
        <f>COUNTIF('400m'!$B:$B,Rosters!$A83)</f>
        <v>0</v>
      </c>
      <c r="Q82" s="38">
        <f>COUNTIF('800m'!$B:$B,Rosters!$A83)</f>
        <v>0</v>
      </c>
      <c r="R82" s="38">
        <f>COUNTIF('1600m'!$B:$B,Rosters!$A83)</f>
        <v>0</v>
      </c>
      <c r="S82" s="5"/>
      <c r="T82" s="5">
        <f t="shared" si="6"/>
        <v>0</v>
      </c>
      <c r="U82" s="5">
        <f t="shared" si="7"/>
        <v>0</v>
      </c>
      <c r="V82" s="5">
        <f t="shared" si="8"/>
        <v>0</v>
      </c>
      <c r="W82" s="36"/>
    </row>
    <row r="83" spans="1:23" x14ac:dyDescent="0.25">
      <c r="A83" s="36" t="str">
        <f t="shared" si="9"/>
        <v>J-09</v>
      </c>
      <c r="B83" s="36" t="s">
        <v>112</v>
      </c>
      <c r="C83" s="36" t="s">
        <v>238</v>
      </c>
      <c r="D83" s="36">
        <v>5</v>
      </c>
      <c r="E83" s="36" t="s">
        <v>4</v>
      </c>
      <c r="F83" s="36" t="s">
        <v>228</v>
      </c>
      <c r="G83" s="36" t="str">
        <f t="shared" si="10"/>
        <v>JV</v>
      </c>
      <c r="H83" s="36">
        <f t="shared" si="11"/>
        <v>9</v>
      </c>
      <c r="I83" s="35"/>
      <c r="K83" s="38">
        <f>COUNTIF(Shot!B:B,Rosters!$A84)</f>
        <v>0</v>
      </c>
      <c r="L83" s="38">
        <f>COUNTIF(Jav!$B:$B,Rosters!$A84)</f>
        <v>0</v>
      </c>
      <c r="M83" s="38">
        <f>COUNTIF('Long Jump'!$B:$B,Rosters!$A84)</f>
        <v>0</v>
      </c>
      <c r="N83" s="38">
        <f>COUNTIF('100m'!$B:$B,Rosters!$A84)</f>
        <v>0</v>
      </c>
      <c r="O83" s="38"/>
      <c r="P83" s="38">
        <f>COUNTIF('400m'!$B:$B,Rosters!$A84)</f>
        <v>0</v>
      </c>
      <c r="Q83" s="38">
        <f>COUNTIF('800m'!$B:$B,Rosters!$A84)</f>
        <v>0</v>
      </c>
      <c r="R83" s="38">
        <f>COUNTIF('1600m'!$B:$B,Rosters!$A84)</f>
        <v>0</v>
      </c>
      <c r="S83" s="5"/>
      <c r="T83" s="5">
        <f t="shared" si="6"/>
        <v>0</v>
      </c>
      <c r="U83" s="5">
        <f t="shared" si="7"/>
        <v>0</v>
      </c>
      <c r="V83" s="5">
        <f t="shared" si="8"/>
        <v>0</v>
      </c>
      <c r="W83" s="36"/>
    </row>
    <row r="84" spans="1:23" x14ac:dyDescent="0.25">
      <c r="A84" s="36" t="str">
        <f t="shared" si="9"/>
        <v>J-10</v>
      </c>
      <c r="B84" s="36" t="s">
        <v>239</v>
      </c>
      <c r="C84" s="36" t="s">
        <v>230</v>
      </c>
      <c r="D84" s="36">
        <v>3</v>
      </c>
      <c r="E84" s="36" t="s">
        <v>4</v>
      </c>
      <c r="F84" s="36" t="s">
        <v>228</v>
      </c>
      <c r="G84" s="36" t="str">
        <f t="shared" si="10"/>
        <v>JV</v>
      </c>
      <c r="H84" s="36">
        <f t="shared" si="11"/>
        <v>10</v>
      </c>
      <c r="I84" s="35"/>
      <c r="K84" s="38">
        <f>COUNTIF(Shot!B:B,Rosters!$A85)</f>
        <v>0</v>
      </c>
      <c r="L84" s="38">
        <f>COUNTIF(Jav!$B:$B,Rosters!$A85)</f>
        <v>0</v>
      </c>
      <c r="M84" s="38">
        <f>COUNTIF('Long Jump'!$B:$B,Rosters!$A85)</f>
        <v>0</v>
      </c>
      <c r="N84" s="38">
        <f>COUNTIF('100m'!$B:$B,Rosters!$A85)</f>
        <v>0</v>
      </c>
      <c r="O84" s="38"/>
      <c r="P84" s="38">
        <f>COUNTIF('400m'!$B:$B,Rosters!$A85)</f>
        <v>0</v>
      </c>
      <c r="Q84" s="38">
        <f>COUNTIF('800m'!$B:$B,Rosters!$A85)</f>
        <v>0</v>
      </c>
      <c r="R84" s="38">
        <f>COUNTIF('1600m'!$B:$B,Rosters!$A85)</f>
        <v>0</v>
      </c>
      <c r="S84" s="5"/>
      <c r="T84" s="5">
        <f t="shared" si="6"/>
        <v>0</v>
      </c>
      <c r="U84" s="5">
        <f t="shared" si="7"/>
        <v>0</v>
      </c>
      <c r="V84" s="5">
        <f t="shared" si="8"/>
        <v>0</v>
      </c>
      <c r="W84" s="36"/>
    </row>
    <row r="85" spans="1:23" x14ac:dyDescent="0.25">
      <c r="A85" s="36" t="str">
        <f t="shared" si="9"/>
        <v>J-11</v>
      </c>
      <c r="B85" s="36" t="s">
        <v>240</v>
      </c>
      <c r="C85" s="36" t="s">
        <v>238</v>
      </c>
      <c r="D85" s="36">
        <v>3</v>
      </c>
      <c r="E85" s="36" t="s">
        <v>4</v>
      </c>
      <c r="F85" s="36" t="s">
        <v>228</v>
      </c>
      <c r="G85" s="36" t="str">
        <f t="shared" si="10"/>
        <v>JV</v>
      </c>
      <c r="H85" s="36">
        <f t="shared" si="11"/>
        <v>11</v>
      </c>
      <c r="I85" s="35"/>
      <c r="K85" s="38">
        <f>COUNTIF(Shot!B:B,Rosters!$A86)</f>
        <v>0</v>
      </c>
      <c r="L85" s="38">
        <f>COUNTIF(Jav!$B:$B,Rosters!$A86)</f>
        <v>0</v>
      </c>
      <c r="M85" s="38">
        <f>COUNTIF('Long Jump'!$B:$B,Rosters!$A86)</f>
        <v>0</v>
      </c>
      <c r="N85" s="38">
        <f>COUNTIF('100m'!$B:$B,Rosters!$A86)</f>
        <v>0</v>
      </c>
      <c r="O85" s="38"/>
      <c r="P85" s="38">
        <f>COUNTIF('400m'!$B:$B,Rosters!$A86)</f>
        <v>0</v>
      </c>
      <c r="Q85" s="38">
        <f>COUNTIF('800m'!$B:$B,Rosters!$A86)</f>
        <v>0</v>
      </c>
      <c r="R85" s="38">
        <f>COUNTIF('1600m'!$B:$B,Rosters!$A86)</f>
        <v>0</v>
      </c>
      <c r="S85" s="5"/>
      <c r="T85" s="5">
        <f t="shared" si="6"/>
        <v>0</v>
      </c>
      <c r="U85" s="5">
        <f t="shared" si="7"/>
        <v>0</v>
      </c>
      <c r="V85" s="5">
        <f t="shared" si="8"/>
        <v>0</v>
      </c>
      <c r="W85" s="36"/>
    </row>
    <row r="86" spans="1:23" x14ac:dyDescent="0.25">
      <c r="A86" s="36" t="str">
        <f t="shared" si="9"/>
        <v>J-12</v>
      </c>
      <c r="B86" s="36" t="s">
        <v>241</v>
      </c>
      <c r="C86" s="36" t="s">
        <v>10</v>
      </c>
      <c r="D86" s="36">
        <v>3</v>
      </c>
      <c r="E86" s="36" t="s">
        <v>4</v>
      </c>
      <c r="F86" s="36" t="s">
        <v>228</v>
      </c>
      <c r="G86" s="36" t="str">
        <f t="shared" si="10"/>
        <v>JV</v>
      </c>
      <c r="H86" s="36">
        <f t="shared" si="11"/>
        <v>12</v>
      </c>
      <c r="I86" s="35"/>
      <c r="K86" s="38">
        <f>COUNTIF(Shot!B:B,Rosters!$A87)</f>
        <v>0</v>
      </c>
      <c r="L86" s="38">
        <f>COUNTIF(Jav!$B:$B,Rosters!$A87)</f>
        <v>0</v>
      </c>
      <c r="M86" s="38">
        <f>COUNTIF('Long Jump'!$B:$B,Rosters!$A87)</f>
        <v>0</v>
      </c>
      <c r="N86" s="38">
        <f>COUNTIF('100m'!$B:$B,Rosters!$A87)</f>
        <v>0</v>
      </c>
      <c r="O86" s="38"/>
      <c r="P86" s="38">
        <f>COUNTIF('400m'!$B:$B,Rosters!$A87)</f>
        <v>0</v>
      </c>
      <c r="Q86" s="38">
        <f>COUNTIF('800m'!$B:$B,Rosters!$A87)</f>
        <v>0</v>
      </c>
      <c r="R86" s="38">
        <f>COUNTIF('1600m'!$B:$B,Rosters!$A87)</f>
        <v>0</v>
      </c>
      <c r="S86" s="5"/>
      <c r="T86" s="5">
        <f t="shared" si="6"/>
        <v>0</v>
      </c>
      <c r="U86" s="5">
        <f t="shared" si="7"/>
        <v>0</v>
      </c>
      <c r="V86" s="5">
        <f t="shared" si="8"/>
        <v>0</v>
      </c>
      <c r="W86" s="36"/>
    </row>
    <row r="87" spans="1:23" x14ac:dyDescent="0.25">
      <c r="A87" s="36" t="str">
        <f t="shared" si="9"/>
        <v>J-13</v>
      </c>
      <c r="B87" s="36" t="s">
        <v>242</v>
      </c>
      <c r="C87" s="36" t="s">
        <v>66</v>
      </c>
      <c r="D87" s="36">
        <v>3</v>
      </c>
      <c r="E87" s="36" t="s">
        <v>4</v>
      </c>
      <c r="F87" s="36" t="s">
        <v>228</v>
      </c>
      <c r="G87" s="36" t="str">
        <f t="shared" si="10"/>
        <v>JV</v>
      </c>
      <c r="H87" s="36">
        <f t="shared" si="11"/>
        <v>13</v>
      </c>
      <c r="I87" s="35"/>
      <c r="K87" s="38"/>
      <c r="L87" s="38"/>
      <c r="M87" s="38"/>
      <c r="N87" s="38"/>
      <c r="O87" s="38"/>
      <c r="P87" s="38"/>
      <c r="Q87" s="38"/>
      <c r="R87" s="38"/>
      <c r="S87" s="5"/>
      <c r="T87" s="5"/>
      <c r="U87" s="5"/>
      <c r="V87" s="5"/>
      <c r="W87" s="36"/>
    </row>
    <row r="88" spans="1:23" x14ac:dyDescent="0.25">
      <c r="A88" s="36" t="str">
        <f t="shared" si="9"/>
        <v>J-14</v>
      </c>
      <c r="B88" s="36" t="s">
        <v>242</v>
      </c>
      <c r="C88" s="36" t="s">
        <v>231</v>
      </c>
      <c r="D88" s="36">
        <v>3</v>
      </c>
      <c r="E88" s="36" t="s">
        <v>4</v>
      </c>
      <c r="F88" s="36" t="s">
        <v>228</v>
      </c>
      <c r="G88" s="36" t="str">
        <f t="shared" si="10"/>
        <v>JV</v>
      </c>
      <c r="H88" s="36">
        <f t="shared" si="11"/>
        <v>14</v>
      </c>
      <c r="K88" s="38">
        <f>COUNTIF(Shot!B:B,Rosters!$A89)</f>
        <v>0</v>
      </c>
      <c r="L88" s="38">
        <f>COUNTIF(Jav!$B:$B,Rosters!$A89)</f>
        <v>0</v>
      </c>
      <c r="M88" s="38">
        <f>COUNTIF('Long Jump'!$B:$B,Rosters!$A89)</f>
        <v>0</v>
      </c>
      <c r="N88" s="38">
        <f>COUNTIF('100m'!$B:$B,Rosters!$A89)</f>
        <v>0</v>
      </c>
      <c r="O88" s="38"/>
      <c r="P88" s="38">
        <f>COUNTIF('400m'!$B:$B,Rosters!$A89)</f>
        <v>0</v>
      </c>
      <c r="Q88" s="38">
        <f>COUNTIF('800m'!$B:$B,Rosters!$A89)</f>
        <v>0</v>
      </c>
      <c r="R88" s="38">
        <f>COUNTIF('1600m'!$B:$B,Rosters!$A89)</f>
        <v>0</v>
      </c>
      <c r="S88" s="5"/>
      <c r="T88" s="5">
        <f t="shared" si="6"/>
        <v>0</v>
      </c>
      <c r="U88" s="5">
        <f t="shared" si="7"/>
        <v>0</v>
      </c>
      <c r="V88" s="5">
        <f t="shared" si="8"/>
        <v>0</v>
      </c>
      <c r="W88" s="36"/>
    </row>
    <row r="89" spans="1:23" x14ac:dyDescent="0.25">
      <c r="A89" s="36" t="str">
        <f t="shared" si="9"/>
        <v>J-15</v>
      </c>
      <c r="B89" s="36" t="s">
        <v>235</v>
      </c>
      <c r="C89" s="36" t="s">
        <v>10</v>
      </c>
      <c r="D89" s="36">
        <v>2</v>
      </c>
      <c r="E89" s="36" t="s">
        <v>4</v>
      </c>
      <c r="F89" s="36" t="s">
        <v>228</v>
      </c>
      <c r="G89" s="36" t="str">
        <f t="shared" si="10"/>
        <v>JV</v>
      </c>
      <c r="H89" s="36">
        <f t="shared" si="11"/>
        <v>15</v>
      </c>
      <c r="I89" s="35"/>
      <c r="K89" s="38">
        <f>COUNTIF(Shot!B:B,Rosters!$A90)</f>
        <v>0</v>
      </c>
      <c r="L89" s="38">
        <f>COUNTIF(Jav!$B:$B,Rosters!$A90)</f>
        <v>0</v>
      </c>
      <c r="M89" s="38">
        <f>COUNTIF('Long Jump'!$B:$B,Rosters!$A90)</f>
        <v>0</v>
      </c>
      <c r="N89" s="38">
        <f>COUNTIF('100m'!$B:$B,Rosters!$A90)</f>
        <v>0</v>
      </c>
      <c r="O89" s="38"/>
      <c r="P89" s="38">
        <f>COUNTIF('400m'!$B:$B,Rosters!$A90)</f>
        <v>0</v>
      </c>
      <c r="Q89" s="38">
        <f>COUNTIF('800m'!$B:$B,Rosters!$A90)</f>
        <v>0</v>
      </c>
      <c r="R89" s="38">
        <f>COUNTIF('1600m'!$B:$B,Rosters!$A90)</f>
        <v>0</v>
      </c>
      <c r="S89" s="5"/>
      <c r="T89" s="5">
        <f t="shared" si="6"/>
        <v>0</v>
      </c>
      <c r="U89" s="5">
        <f t="shared" si="7"/>
        <v>0</v>
      </c>
      <c r="V89" s="5">
        <f t="shared" si="8"/>
        <v>0</v>
      </c>
      <c r="W89" s="36"/>
    </row>
    <row r="90" spans="1:23" x14ac:dyDescent="0.25">
      <c r="A90" s="36" t="str">
        <f t="shared" si="9"/>
        <v>J-16</v>
      </c>
      <c r="B90" s="36" t="s">
        <v>46</v>
      </c>
      <c r="C90" s="36" t="s">
        <v>243</v>
      </c>
      <c r="D90" s="36">
        <v>8</v>
      </c>
      <c r="E90" s="36" t="s">
        <v>4</v>
      </c>
      <c r="F90" s="36" t="s">
        <v>228</v>
      </c>
      <c r="G90" s="36" t="str">
        <f t="shared" si="10"/>
        <v>V</v>
      </c>
      <c r="H90" s="36">
        <f t="shared" si="11"/>
        <v>16</v>
      </c>
      <c r="I90" s="35"/>
      <c r="K90" s="38">
        <f>COUNTIF(Shot!B:B,Rosters!$A91)</f>
        <v>0</v>
      </c>
      <c r="L90" s="38">
        <f>COUNTIF(Jav!$B:$B,Rosters!$A91)</f>
        <v>0</v>
      </c>
      <c r="M90" s="38">
        <f>COUNTIF('Long Jump'!$B:$B,Rosters!$A91)</f>
        <v>0</v>
      </c>
      <c r="N90" s="38">
        <f>COUNTIF('100m'!$B:$B,Rosters!$A91)</f>
        <v>0</v>
      </c>
      <c r="O90" s="38"/>
      <c r="P90" s="38">
        <f>COUNTIF('400m'!$B:$B,Rosters!$A91)</f>
        <v>0</v>
      </c>
      <c r="Q90" s="38">
        <f>COUNTIF('800m'!$B:$B,Rosters!$A91)</f>
        <v>0</v>
      </c>
      <c r="R90" s="38">
        <f>COUNTIF('1600m'!$B:$B,Rosters!$A91)</f>
        <v>0</v>
      </c>
      <c r="S90" s="5"/>
      <c r="T90" s="5">
        <f t="shared" si="6"/>
        <v>0</v>
      </c>
      <c r="U90" s="5">
        <f t="shared" si="7"/>
        <v>0</v>
      </c>
      <c r="V90" s="5">
        <f t="shared" si="8"/>
        <v>0</v>
      </c>
      <c r="W90" s="36"/>
    </row>
    <row r="91" spans="1:23" x14ac:dyDescent="0.25">
      <c r="A91" s="36" t="str">
        <f t="shared" si="9"/>
        <v>J-17</v>
      </c>
      <c r="B91" s="36" t="s">
        <v>93</v>
      </c>
      <c r="C91" s="36" t="s">
        <v>244</v>
      </c>
      <c r="D91" s="36">
        <v>7</v>
      </c>
      <c r="E91" s="36" t="s">
        <v>4</v>
      </c>
      <c r="F91" s="36" t="s">
        <v>228</v>
      </c>
      <c r="G91" s="36" t="str">
        <f t="shared" si="10"/>
        <v>V</v>
      </c>
      <c r="H91" s="36">
        <f t="shared" si="11"/>
        <v>17</v>
      </c>
      <c r="I91" s="35"/>
      <c r="K91" s="38">
        <f>COUNTIF(Shot!B:B,Rosters!$A92)</f>
        <v>0</v>
      </c>
      <c r="L91" s="38">
        <f>COUNTIF(Jav!$B:$B,Rosters!$A92)</f>
        <v>0</v>
      </c>
      <c r="M91" s="38">
        <f>COUNTIF('Long Jump'!$B:$B,Rosters!$A92)</f>
        <v>0</v>
      </c>
      <c r="N91" s="38">
        <f>COUNTIF('100m'!$B:$B,Rosters!$A92)</f>
        <v>0</v>
      </c>
      <c r="O91" s="38"/>
      <c r="P91" s="38">
        <f>COUNTIF('400m'!$B:$B,Rosters!$A92)</f>
        <v>0</v>
      </c>
      <c r="Q91" s="38">
        <f>COUNTIF('800m'!$B:$B,Rosters!$A92)</f>
        <v>0</v>
      </c>
      <c r="R91" s="38">
        <f>COUNTIF('1600m'!$B:$B,Rosters!$A92)</f>
        <v>0</v>
      </c>
      <c r="S91" s="5"/>
      <c r="T91" s="5">
        <f t="shared" si="6"/>
        <v>0</v>
      </c>
      <c r="U91" s="5">
        <f t="shared" si="7"/>
        <v>0</v>
      </c>
      <c r="V91" s="5">
        <f t="shared" si="8"/>
        <v>0</v>
      </c>
      <c r="W91" s="36"/>
    </row>
    <row r="92" spans="1:23" x14ac:dyDescent="0.25">
      <c r="A92" s="36" t="str">
        <f t="shared" si="9"/>
        <v>J-18</v>
      </c>
      <c r="B92" s="36" t="s">
        <v>38</v>
      </c>
      <c r="C92" s="36" t="s">
        <v>237</v>
      </c>
      <c r="D92" s="36">
        <v>6</v>
      </c>
      <c r="E92" s="36" t="s">
        <v>4</v>
      </c>
      <c r="F92" s="36" t="s">
        <v>228</v>
      </c>
      <c r="G92" s="36" t="str">
        <f t="shared" si="10"/>
        <v>V</v>
      </c>
      <c r="H92" s="36">
        <f t="shared" si="11"/>
        <v>18</v>
      </c>
      <c r="I92" s="35"/>
      <c r="K92" s="38">
        <f>COUNTIF(Shot!B:B,Rosters!$A93)</f>
        <v>0</v>
      </c>
      <c r="L92" s="38">
        <f>COUNTIF(Jav!$B:$B,Rosters!$A93)</f>
        <v>0</v>
      </c>
      <c r="M92" s="38">
        <f>COUNTIF('Long Jump'!$B:$B,Rosters!$A93)</f>
        <v>0</v>
      </c>
      <c r="N92" s="38">
        <f>COUNTIF('100m'!$B:$B,Rosters!$A93)</f>
        <v>0</v>
      </c>
      <c r="O92" s="38"/>
      <c r="P92" s="38">
        <f>COUNTIF('400m'!$B:$B,Rosters!$A93)</f>
        <v>0</v>
      </c>
      <c r="Q92" s="38">
        <f>COUNTIF('800m'!$B:$B,Rosters!$A93)</f>
        <v>0</v>
      </c>
      <c r="R92" s="38">
        <f>COUNTIF('1600m'!$B:$B,Rosters!$A93)</f>
        <v>0</v>
      </c>
      <c r="S92" s="5"/>
      <c r="T92" s="5">
        <f t="shared" si="6"/>
        <v>0</v>
      </c>
      <c r="U92" s="5">
        <f t="shared" si="7"/>
        <v>0</v>
      </c>
      <c r="V92" s="5">
        <f t="shared" si="8"/>
        <v>0</v>
      </c>
      <c r="W92" s="36"/>
    </row>
    <row r="93" spans="1:23" x14ac:dyDescent="0.25">
      <c r="A93" s="36" t="str">
        <f t="shared" si="9"/>
        <v>J-19</v>
      </c>
      <c r="B93" s="36" t="s">
        <v>245</v>
      </c>
      <c r="C93" s="36" t="s">
        <v>244</v>
      </c>
      <c r="D93" s="36">
        <v>6</v>
      </c>
      <c r="E93" s="36" t="s">
        <v>4</v>
      </c>
      <c r="F93" s="36" t="s">
        <v>228</v>
      </c>
      <c r="G93" s="36" t="str">
        <f t="shared" si="10"/>
        <v>V</v>
      </c>
      <c r="H93" s="36">
        <f t="shared" si="11"/>
        <v>19</v>
      </c>
      <c r="I93" s="35"/>
      <c r="K93" s="38">
        <f>COUNTIF(Shot!B:B,Rosters!$A94)</f>
        <v>0</v>
      </c>
      <c r="L93" s="38">
        <f>COUNTIF(Jav!$B:$B,Rosters!$A94)</f>
        <v>0</v>
      </c>
      <c r="M93" s="38">
        <f>COUNTIF('Long Jump'!$B:$B,Rosters!$A94)</f>
        <v>0</v>
      </c>
      <c r="N93" s="38">
        <f>COUNTIF('100m'!$B:$B,Rosters!$A94)</f>
        <v>0</v>
      </c>
      <c r="O93" s="38"/>
      <c r="P93" s="38">
        <f>COUNTIF('400m'!$B:$B,Rosters!$A94)</f>
        <v>0</v>
      </c>
      <c r="Q93" s="38">
        <f>COUNTIF('800m'!$B:$B,Rosters!$A94)</f>
        <v>0</v>
      </c>
      <c r="R93" s="38">
        <f>COUNTIF('1600m'!$B:$B,Rosters!$A94)</f>
        <v>0</v>
      </c>
      <c r="S93" s="5"/>
      <c r="T93" s="5">
        <f t="shared" si="6"/>
        <v>0</v>
      </c>
      <c r="U93" s="5">
        <f t="shared" si="7"/>
        <v>0</v>
      </c>
      <c r="V93" s="5">
        <f t="shared" si="8"/>
        <v>0</v>
      </c>
      <c r="W93" s="36"/>
    </row>
    <row r="94" spans="1:23" x14ac:dyDescent="0.25">
      <c r="A94" s="36" t="str">
        <f t="shared" si="9"/>
        <v>J-20</v>
      </c>
      <c r="B94" s="36" t="s">
        <v>86</v>
      </c>
      <c r="C94" s="36" t="s">
        <v>244</v>
      </c>
      <c r="D94" s="36">
        <v>5</v>
      </c>
      <c r="E94" s="36" t="s">
        <v>10</v>
      </c>
      <c r="F94" s="36" t="s">
        <v>228</v>
      </c>
      <c r="G94" s="36" t="str">
        <f t="shared" si="10"/>
        <v>JV</v>
      </c>
      <c r="H94" s="36">
        <f t="shared" si="11"/>
        <v>20</v>
      </c>
      <c r="I94" s="35"/>
      <c r="K94" s="38">
        <f>COUNTIF(Shot!B:B,Rosters!$A95)</f>
        <v>0</v>
      </c>
      <c r="L94" s="38">
        <f>COUNTIF(Jav!$B:$B,Rosters!$A95)</f>
        <v>0</v>
      </c>
      <c r="M94" s="38">
        <f>COUNTIF('Long Jump'!$B:$B,Rosters!$A95)</f>
        <v>0</v>
      </c>
      <c r="N94" s="38">
        <f>COUNTIF('100m'!$B:$B,Rosters!$A95)</f>
        <v>0</v>
      </c>
      <c r="O94" s="38"/>
      <c r="P94" s="38">
        <f>COUNTIF('400m'!$B:$B,Rosters!$A95)</f>
        <v>0</v>
      </c>
      <c r="Q94" s="38">
        <f>COUNTIF('800m'!$B:$B,Rosters!$A95)</f>
        <v>0</v>
      </c>
      <c r="R94" s="38">
        <f>COUNTIF('1600m'!$B:$B,Rosters!$A95)</f>
        <v>0</v>
      </c>
      <c r="S94" s="5"/>
      <c r="T94" s="5">
        <f t="shared" si="6"/>
        <v>0</v>
      </c>
      <c r="U94" s="5">
        <f t="shared" si="7"/>
        <v>0</v>
      </c>
      <c r="V94" s="5">
        <f t="shared" si="8"/>
        <v>0</v>
      </c>
      <c r="W94" s="36"/>
    </row>
    <row r="95" spans="1:23" x14ac:dyDescent="0.25">
      <c r="A95" s="36" t="str">
        <f t="shared" si="9"/>
        <v>J-21</v>
      </c>
      <c r="B95" s="36" t="s">
        <v>27</v>
      </c>
      <c r="C95" s="36" t="s">
        <v>76</v>
      </c>
      <c r="D95" s="36">
        <v>4</v>
      </c>
      <c r="E95" s="36" t="s">
        <v>10</v>
      </c>
      <c r="F95" s="36" t="s">
        <v>228</v>
      </c>
      <c r="G95" s="36" t="str">
        <f t="shared" si="10"/>
        <v>JV</v>
      </c>
      <c r="H95" s="36">
        <f t="shared" si="11"/>
        <v>21</v>
      </c>
      <c r="I95" s="35"/>
      <c r="K95" s="38">
        <f>COUNTIF(Shot!B:B,Rosters!$A96)</f>
        <v>0</v>
      </c>
      <c r="L95" s="38">
        <f>COUNTIF(Jav!$B:$B,Rosters!$A96)</f>
        <v>0</v>
      </c>
      <c r="M95" s="38">
        <f>COUNTIF('Long Jump'!$B:$B,Rosters!$A96)</f>
        <v>0</v>
      </c>
      <c r="N95" s="38">
        <f>COUNTIF('100m'!$B:$B,Rosters!$A96)</f>
        <v>0</v>
      </c>
      <c r="O95" s="38"/>
      <c r="P95" s="38">
        <f>COUNTIF('400m'!$B:$B,Rosters!$A96)</f>
        <v>0</v>
      </c>
      <c r="Q95" s="38">
        <f>COUNTIF('800m'!$B:$B,Rosters!$A96)</f>
        <v>0</v>
      </c>
      <c r="R95" s="38">
        <f>COUNTIF('1600m'!$B:$B,Rosters!$A96)</f>
        <v>0</v>
      </c>
      <c r="S95" s="5"/>
      <c r="T95" s="5">
        <f t="shared" si="6"/>
        <v>0</v>
      </c>
      <c r="U95" s="5">
        <f t="shared" si="7"/>
        <v>0</v>
      </c>
      <c r="V95" s="5">
        <f t="shared" si="8"/>
        <v>0</v>
      </c>
      <c r="W95" s="36"/>
    </row>
    <row r="96" spans="1:23" x14ac:dyDescent="0.25">
      <c r="A96" s="36" t="str">
        <f t="shared" si="9"/>
        <v>J-22</v>
      </c>
      <c r="B96" s="36" t="s">
        <v>246</v>
      </c>
      <c r="C96" s="36" t="s">
        <v>17</v>
      </c>
      <c r="D96" s="36">
        <v>5</v>
      </c>
      <c r="E96" s="36" t="s">
        <v>10</v>
      </c>
      <c r="F96" s="36" t="s">
        <v>228</v>
      </c>
      <c r="G96" s="36" t="str">
        <f t="shared" si="10"/>
        <v>JV</v>
      </c>
      <c r="H96" s="36">
        <f t="shared" si="11"/>
        <v>22</v>
      </c>
      <c r="I96" s="35"/>
      <c r="K96" s="38">
        <f>COUNTIF(Shot!B:B,Rosters!$A97)</f>
        <v>0</v>
      </c>
      <c r="L96" s="38">
        <f>COUNTIF(Jav!$B:$B,Rosters!$A97)</f>
        <v>0</v>
      </c>
      <c r="M96" s="38">
        <f>COUNTIF('Long Jump'!$B:$B,Rosters!$A97)</f>
        <v>0</v>
      </c>
      <c r="N96" s="38">
        <f>COUNTIF('100m'!$B:$B,Rosters!$A97)</f>
        <v>0</v>
      </c>
      <c r="O96" s="38"/>
      <c r="P96" s="38">
        <f>COUNTIF('400m'!$B:$B,Rosters!$A97)</f>
        <v>0</v>
      </c>
      <c r="Q96" s="38">
        <f>COUNTIF('800m'!$B:$B,Rosters!$A97)</f>
        <v>0</v>
      </c>
      <c r="R96" s="38">
        <f>COUNTIF('1600m'!$B:$B,Rosters!$A97)</f>
        <v>0</v>
      </c>
      <c r="S96" s="5"/>
      <c r="T96" s="5">
        <f t="shared" si="6"/>
        <v>0</v>
      </c>
      <c r="U96" s="5">
        <f t="shared" si="7"/>
        <v>0</v>
      </c>
      <c r="V96" s="5">
        <f t="shared" si="8"/>
        <v>0</v>
      </c>
      <c r="W96" s="36"/>
    </row>
    <row r="97" spans="1:23" x14ac:dyDescent="0.25">
      <c r="A97" s="36" t="str">
        <f t="shared" si="9"/>
        <v>J-23</v>
      </c>
      <c r="B97" s="36" t="s">
        <v>227</v>
      </c>
      <c r="C97" s="36" t="s">
        <v>247</v>
      </c>
      <c r="D97" s="36">
        <v>5</v>
      </c>
      <c r="E97" s="36" t="s">
        <v>10</v>
      </c>
      <c r="F97" s="36" t="s">
        <v>228</v>
      </c>
      <c r="G97" s="36" t="str">
        <f t="shared" si="10"/>
        <v>JV</v>
      </c>
      <c r="H97" s="36">
        <f t="shared" si="11"/>
        <v>23</v>
      </c>
      <c r="I97" s="35"/>
      <c r="K97" s="38">
        <f>COUNTIF(Shot!B:B,Rosters!$A98)</f>
        <v>0</v>
      </c>
      <c r="L97" s="38">
        <f>COUNTIF(Jav!$B:$B,Rosters!$A98)</f>
        <v>0</v>
      </c>
      <c r="M97" s="38">
        <f>COUNTIF('Long Jump'!$B:$B,Rosters!$A98)</f>
        <v>0</v>
      </c>
      <c r="N97" s="38">
        <f>COUNTIF('100m'!$B:$B,Rosters!$A98)</f>
        <v>0</v>
      </c>
      <c r="O97" s="38"/>
      <c r="P97" s="38">
        <f>COUNTIF('400m'!$B:$B,Rosters!$A98)</f>
        <v>0</v>
      </c>
      <c r="Q97" s="38">
        <f>COUNTIF('800m'!$B:$B,Rosters!$A98)</f>
        <v>0</v>
      </c>
      <c r="R97" s="38">
        <f>COUNTIF('1600m'!$B:$B,Rosters!$A98)</f>
        <v>0</v>
      </c>
      <c r="S97" s="5"/>
      <c r="T97" s="5">
        <f t="shared" si="6"/>
        <v>0</v>
      </c>
      <c r="U97" s="5">
        <f t="shared" si="7"/>
        <v>0</v>
      </c>
      <c r="V97" s="5">
        <f t="shared" si="8"/>
        <v>0</v>
      </c>
      <c r="W97" s="36"/>
    </row>
    <row r="98" spans="1:23" x14ac:dyDescent="0.25">
      <c r="A98" s="36" t="str">
        <f t="shared" si="9"/>
        <v>J-24</v>
      </c>
      <c r="B98" s="36" t="s">
        <v>116</v>
      </c>
      <c r="C98" s="36" t="s">
        <v>248</v>
      </c>
      <c r="D98" s="36">
        <v>3</v>
      </c>
      <c r="E98" s="36" t="s">
        <v>10</v>
      </c>
      <c r="F98" s="36" t="s">
        <v>228</v>
      </c>
      <c r="G98" s="36" t="str">
        <f t="shared" si="10"/>
        <v>JV</v>
      </c>
      <c r="H98" s="36">
        <f t="shared" si="11"/>
        <v>24</v>
      </c>
      <c r="I98" s="35"/>
      <c r="K98" s="38">
        <f>COUNTIF(Shot!B:B,Rosters!$A99)</f>
        <v>0</v>
      </c>
      <c r="L98" s="38">
        <f>COUNTIF(Jav!$B:$B,Rosters!$A99)</f>
        <v>0</v>
      </c>
      <c r="M98" s="38">
        <f>COUNTIF('Long Jump'!$B:$B,Rosters!$A99)</f>
        <v>0</v>
      </c>
      <c r="N98" s="38">
        <f>COUNTIF('100m'!$B:$B,Rosters!$A99)</f>
        <v>0</v>
      </c>
      <c r="O98" s="38"/>
      <c r="P98" s="38">
        <f>COUNTIF('400m'!$B:$B,Rosters!$A99)</f>
        <v>0</v>
      </c>
      <c r="Q98" s="38">
        <f>COUNTIF('800m'!$B:$B,Rosters!$A99)</f>
        <v>0</v>
      </c>
      <c r="R98" s="38">
        <f>COUNTIF('1600m'!$B:$B,Rosters!$A99)</f>
        <v>0</v>
      </c>
      <c r="S98" s="5"/>
      <c r="T98" s="5">
        <f t="shared" si="6"/>
        <v>0</v>
      </c>
      <c r="U98" s="5">
        <f t="shared" si="7"/>
        <v>0</v>
      </c>
      <c r="V98" s="5">
        <f t="shared" si="8"/>
        <v>0</v>
      </c>
      <c r="W98" s="36"/>
    </row>
    <row r="99" spans="1:23" x14ac:dyDescent="0.25">
      <c r="A99" s="36" t="str">
        <f t="shared" si="9"/>
        <v>J-25</v>
      </c>
      <c r="B99" s="36" t="s">
        <v>232</v>
      </c>
      <c r="C99" s="36" t="s">
        <v>230</v>
      </c>
      <c r="D99" s="36">
        <v>5</v>
      </c>
      <c r="E99" s="36" t="s">
        <v>10</v>
      </c>
      <c r="F99" s="36" t="s">
        <v>228</v>
      </c>
      <c r="G99" s="36" t="str">
        <f t="shared" si="10"/>
        <v>JV</v>
      </c>
      <c r="H99" s="36">
        <f t="shared" si="11"/>
        <v>25</v>
      </c>
      <c r="I99" s="35"/>
      <c r="K99" s="38">
        <f>COUNTIF(Shot!B:B,Rosters!$A100)</f>
        <v>0</v>
      </c>
      <c r="L99" s="38">
        <f>COUNTIF(Jav!$B:$B,Rosters!$A100)</f>
        <v>0</v>
      </c>
      <c r="M99" s="38">
        <f>COUNTIF('Long Jump'!$B:$B,Rosters!$A100)</f>
        <v>0</v>
      </c>
      <c r="N99" s="38">
        <f>COUNTIF('100m'!$B:$B,Rosters!$A100)</f>
        <v>0</v>
      </c>
      <c r="O99" s="38"/>
      <c r="P99" s="38">
        <f>COUNTIF('400m'!$B:$B,Rosters!$A100)</f>
        <v>0</v>
      </c>
      <c r="Q99" s="38">
        <f>COUNTIF('800m'!$B:$B,Rosters!$A100)</f>
        <v>0</v>
      </c>
      <c r="R99" s="38">
        <f>COUNTIF('1600m'!$B:$B,Rosters!$A100)</f>
        <v>0</v>
      </c>
      <c r="S99" s="5"/>
      <c r="T99" s="5">
        <f t="shared" si="6"/>
        <v>0</v>
      </c>
      <c r="U99" s="5">
        <f t="shared" si="7"/>
        <v>0</v>
      </c>
      <c r="V99" s="5">
        <f t="shared" si="8"/>
        <v>0</v>
      </c>
      <c r="W99" s="36"/>
    </row>
    <row r="100" spans="1:23" x14ac:dyDescent="0.25">
      <c r="A100" s="36" t="str">
        <f t="shared" si="9"/>
        <v>J-26</v>
      </c>
      <c r="B100" s="36" t="s">
        <v>246</v>
      </c>
      <c r="C100" s="36" t="s">
        <v>120</v>
      </c>
      <c r="D100" s="36">
        <v>4</v>
      </c>
      <c r="E100" s="36" t="s">
        <v>10</v>
      </c>
      <c r="F100" s="36" t="s">
        <v>228</v>
      </c>
      <c r="G100" s="36" t="str">
        <f t="shared" si="10"/>
        <v>JV</v>
      </c>
      <c r="H100" s="36">
        <f t="shared" si="11"/>
        <v>26</v>
      </c>
      <c r="I100" s="35"/>
      <c r="K100" s="38">
        <f>COUNTIF(Shot!B:B,Rosters!$A101)</f>
        <v>0</v>
      </c>
      <c r="L100" s="38">
        <f>COUNTIF(Jav!$B:$B,Rosters!$A101)</f>
        <v>0</v>
      </c>
      <c r="M100" s="38">
        <f>COUNTIF('Long Jump'!$B:$B,Rosters!$A101)</f>
        <v>0</v>
      </c>
      <c r="N100" s="38">
        <f>COUNTIF('100m'!$B:$B,Rosters!$A101)</f>
        <v>0</v>
      </c>
      <c r="O100" s="38"/>
      <c r="P100" s="38">
        <f>COUNTIF('400m'!$B:$B,Rosters!$A101)</f>
        <v>0</v>
      </c>
      <c r="Q100" s="38">
        <f>COUNTIF('800m'!$B:$B,Rosters!$A101)</f>
        <v>0</v>
      </c>
      <c r="R100" s="38">
        <f>COUNTIF('1600m'!$B:$B,Rosters!$A101)</f>
        <v>0</v>
      </c>
      <c r="S100" s="5"/>
      <c r="T100" s="5">
        <f t="shared" si="6"/>
        <v>0</v>
      </c>
      <c r="U100" s="5">
        <f t="shared" si="7"/>
        <v>0</v>
      </c>
      <c r="V100" s="5">
        <f t="shared" si="8"/>
        <v>0</v>
      </c>
      <c r="W100" s="36"/>
    </row>
    <row r="101" spans="1:23" x14ac:dyDescent="0.25">
      <c r="A101" s="36" t="str">
        <f t="shared" si="9"/>
        <v>J-27</v>
      </c>
      <c r="B101" s="36" t="s">
        <v>38</v>
      </c>
      <c r="C101" s="36" t="s">
        <v>230</v>
      </c>
      <c r="D101" s="36">
        <v>2</v>
      </c>
      <c r="E101" s="36" t="s">
        <v>10</v>
      </c>
      <c r="F101" s="36" t="s">
        <v>228</v>
      </c>
      <c r="G101" s="36" t="str">
        <f t="shared" si="10"/>
        <v>JV</v>
      </c>
      <c r="H101" s="36">
        <f t="shared" si="11"/>
        <v>27</v>
      </c>
      <c r="I101" s="35"/>
      <c r="K101" s="38">
        <f>COUNTIF(Shot!B:B,Rosters!$A102)</f>
        <v>0</v>
      </c>
      <c r="L101" s="38">
        <f>COUNTIF(Jav!$B:$B,Rosters!$A102)</f>
        <v>0</v>
      </c>
      <c r="M101" s="38">
        <f>COUNTIF('Long Jump'!$B:$B,Rosters!$A102)</f>
        <v>0</v>
      </c>
      <c r="N101" s="38">
        <f>COUNTIF('100m'!$B:$B,Rosters!$A102)</f>
        <v>0</v>
      </c>
      <c r="O101" s="38"/>
      <c r="P101" s="38">
        <f>COUNTIF('400m'!$B:$B,Rosters!$A102)</f>
        <v>0</v>
      </c>
      <c r="Q101" s="38">
        <f>COUNTIF('800m'!$B:$B,Rosters!$A102)</f>
        <v>0</v>
      </c>
      <c r="R101" s="38">
        <f>COUNTIF('1600m'!$B:$B,Rosters!$A102)</f>
        <v>0</v>
      </c>
      <c r="S101" s="5"/>
      <c r="T101" s="5">
        <f t="shared" si="6"/>
        <v>0</v>
      </c>
      <c r="U101" s="5">
        <f t="shared" si="7"/>
        <v>0</v>
      </c>
      <c r="V101" s="5">
        <f t="shared" si="8"/>
        <v>0</v>
      </c>
      <c r="W101" s="36"/>
    </row>
    <row r="102" spans="1:23" x14ac:dyDescent="0.25">
      <c r="A102" s="36" t="str">
        <f t="shared" si="9"/>
        <v>J-28</v>
      </c>
      <c r="B102" s="36" t="s">
        <v>249</v>
      </c>
      <c r="C102" s="36" t="s">
        <v>230</v>
      </c>
      <c r="D102" s="36">
        <v>4</v>
      </c>
      <c r="E102" s="36" t="s">
        <v>10</v>
      </c>
      <c r="F102" s="36" t="s">
        <v>228</v>
      </c>
      <c r="G102" s="36" t="str">
        <f t="shared" si="10"/>
        <v>JV</v>
      </c>
      <c r="H102" s="36">
        <f t="shared" si="11"/>
        <v>28</v>
      </c>
      <c r="I102" s="35"/>
      <c r="K102" s="38">
        <f>COUNTIF(Shot!B:B,Rosters!$A103)</f>
        <v>0</v>
      </c>
      <c r="L102" s="38">
        <f>COUNTIF(Jav!$B:$B,Rosters!$A103)</f>
        <v>0</v>
      </c>
      <c r="M102" s="38">
        <f>COUNTIF('Long Jump'!$B:$B,Rosters!$A103)</f>
        <v>0</v>
      </c>
      <c r="N102" s="38">
        <f>COUNTIF('100m'!$B:$B,Rosters!$A103)</f>
        <v>0</v>
      </c>
      <c r="O102" s="38"/>
      <c r="P102" s="38">
        <f>COUNTIF('400m'!$B:$B,Rosters!$A103)</f>
        <v>0</v>
      </c>
      <c r="Q102" s="38">
        <f>COUNTIF('800m'!$B:$B,Rosters!$A103)</f>
        <v>0</v>
      </c>
      <c r="R102" s="38">
        <f>COUNTIF('1600m'!$B:$B,Rosters!$A103)</f>
        <v>0</v>
      </c>
      <c r="S102" s="5"/>
      <c r="T102" s="5">
        <f t="shared" si="6"/>
        <v>0</v>
      </c>
      <c r="U102" s="5">
        <f t="shared" si="7"/>
        <v>0</v>
      </c>
      <c r="V102" s="5">
        <f t="shared" si="8"/>
        <v>0</v>
      </c>
      <c r="W102" s="36"/>
    </row>
    <row r="103" spans="1:23" x14ac:dyDescent="0.25">
      <c r="A103" s="36" t="str">
        <f t="shared" si="9"/>
        <v>J-29</v>
      </c>
      <c r="B103" s="36" t="s">
        <v>114</v>
      </c>
      <c r="C103" s="36" t="s">
        <v>10</v>
      </c>
      <c r="D103" s="36">
        <v>4</v>
      </c>
      <c r="E103" s="36" t="s">
        <v>10</v>
      </c>
      <c r="F103" s="36" t="s">
        <v>228</v>
      </c>
      <c r="G103" s="36" t="str">
        <f t="shared" si="10"/>
        <v>JV</v>
      </c>
      <c r="H103" s="36">
        <f t="shared" si="11"/>
        <v>29</v>
      </c>
      <c r="I103" s="35"/>
      <c r="K103" s="38">
        <f>COUNTIF(Shot!B:B,Rosters!$A104)</f>
        <v>0</v>
      </c>
      <c r="L103" s="38">
        <f>COUNTIF(Jav!$B:$B,Rosters!$A104)</f>
        <v>0</v>
      </c>
      <c r="M103" s="38">
        <f>COUNTIF('Long Jump'!$B:$B,Rosters!$A104)</f>
        <v>0</v>
      </c>
      <c r="N103" s="38">
        <f>COUNTIF('100m'!$B:$B,Rosters!$A104)</f>
        <v>0</v>
      </c>
      <c r="O103" s="38"/>
      <c r="P103" s="38">
        <f>COUNTIF('400m'!$B:$B,Rosters!$A104)</f>
        <v>0</v>
      </c>
      <c r="Q103" s="38">
        <f>COUNTIF('800m'!$B:$B,Rosters!$A104)</f>
        <v>0</v>
      </c>
      <c r="R103" s="38">
        <f>COUNTIF('1600m'!$B:$B,Rosters!$A104)</f>
        <v>0</v>
      </c>
      <c r="S103" s="5"/>
      <c r="T103" s="5">
        <f t="shared" si="6"/>
        <v>0</v>
      </c>
      <c r="U103" s="5">
        <f t="shared" si="7"/>
        <v>0</v>
      </c>
      <c r="V103" s="5">
        <f t="shared" si="8"/>
        <v>0</v>
      </c>
      <c r="W103" s="36"/>
    </row>
    <row r="104" spans="1:23" x14ac:dyDescent="0.25">
      <c r="A104" s="36" t="str">
        <f t="shared" si="9"/>
        <v>J-30</v>
      </c>
      <c r="B104" s="36" t="s">
        <v>250</v>
      </c>
      <c r="C104" s="36" t="s">
        <v>122</v>
      </c>
      <c r="D104" s="36">
        <v>4</v>
      </c>
      <c r="E104" s="36" t="s">
        <v>10</v>
      </c>
      <c r="F104" s="36" t="s">
        <v>228</v>
      </c>
      <c r="G104" s="36" t="str">
        <f t="shared" si="10"/>
        <v>JV</v>
      </c>
      <c r="H104" s="36">
        <f t="shared" si="11"/>
        <v>30</v>
      </c>
      <c r="I104" s="35"/>
      <c r="K104" s="38">
        <f>COUNTIF(Shot!B:B,Rosters!$A105)</f>
        <v>0</v>
      </c>
      <c r="L104" s="38">
        <f>COUNTIF(Jav!$B:$B,Rosters!$A105)</f>
        <v>0</v>
      </c>
      <c r="M104" s="38">
        <f>COUNTIF('Long Jump'!$B:$B,Rosters!$A105)</f>
        <v>0</v>
      </c>
      <c r="N104" s="38">
        <f>COUNTIF('100m'!$B:$B,Rosters!$A105)</f>
        <v>0</v>
      </c>
      <c r="O104" s="38"/>
      <c r="P104" s="38">
        <f>COUNTIF('400m'!$B:$B,Rosters!$A105)</f>
        <v>0</v>
      </c>
      <c r="Q104" s="38">
        <f>COUNTIF('800m'!$B:$B,Rosters!$A105)</f>
        <v>0</v>
      </c>
      <c r="R104" s="38">
        <f>COUNTIF('1600m'!$B:$B,Rosters!$A105)</f>
        <v>0</v>
      </c>
      <c r="S104" s="5"/>
      <c r="T104" s="5">
        <f t="shared" si="6"/>
        <v>0</v>
      </c>
      <c r="U104" s="5">
        <f t="shared" si="7"/>
        <v>0</v>
      </c>
      <c r="V104" s="5">
        <f t="shared" si="8"/>
        <v>0</v>
      </c>
    </row>
    <row r="105" spans="1:23" x14ac:dyDescent="0.25">
      <c r="A105" s="36" t="str">
        <f t="shared" si="9"/>
        <v>J-31</v>
      </c>
      <c r="B105" s="36" t="s">
        <v>245</v>
      </c>
      <c r="C105" s="36" t="s">
        <v>230</v>
      </c>
      <c r="D105" s="36">
        <v>4</v>
      </c>
      <c r="E105" s="36" t="s">
        <v>10</v>
      </c>
      <c r="F105" s="36" t="s">
        <v>228</v>
      </c>
      <c r="G105" s="36" t="str">
        <f t="shared" si="10"/>
        <v>JV</v>
      </c>
      <c r="H105" s="36">
        <f t="shared" si="11"/>
        <v>31</v>
      </c>
      <c r="I105" s="35"/>
      <c r="K105" s="38">
        <f>COUNTIF(Shot!B:B,Rosters!$A106)</f>
        <v>0</v>
      </c>
      <c r="L105" s="38">
        <f>COUNTIF(Jav!$B:$B,Rosters!$A106)</f>
        <v>0</v>
      </c>
      <c r="M105" s="38">
        <f>COUNTIF('Long Jump'!$B:$B,Rosters!$A106)</f>
        <v>0</v>
      </c>
      <c r="N105" s="38">
        <f>COUNTIF('100m'!$B:$B,Rosters!$A106)</f>
        <v>0</v>
      </c>
      <c r="O105" s="38"/>
      <c r="P105" s="38">
        <f>COUNTIF('400m'!$B:$B,Rosters!$A106)</f>
        <v>0</v>
      </c>
      <c r="Q105" s="38">
        <f>COUNTIF('800m'!$B:$B,Rosters!$A106)</f>
        <v>0</v>
      </c>
      <c r="R105" s="38">
        <f>COUNTIF('1600m'!$B:$B,Rosters!$A106)</f>
        <v>0</v>
      </c>
      <c r="S105" s="5"/>
      <c r="T105" s="5">
        <f t="shared" si="6"/>
        <v>0</v>
      </c>
      <c r="U105" s="5">
        <f t="shared" si="7"/>
        <v>0</v>
      </c>
      <c r="V105" s="5">
        <f t="shared" si="8"/>
        <v>0</v>
      </c>
    </row>
    <row r="106" spans="1:23" x14ac:dyDescent="0.25">
      <c r="A106" s="36" t="str">
        <f t="shared" si="9"/>
        <v>J-32</v>
      </c>
      <c r="B106" s="36" t="s">
        <v>89</v>
      </c>
      <c r="C106" s="36" t="s">
        <v>237</v>
      </c>
      <c r="D106" s="36">
        <v>2</v>
      </c>
      <c r="E106" s="36" t="s">
        <v>10</v>
      </c>
      <c r="F106" s="36" t="s">
        <v>228</v>
      </c>
      <c r="G106" s="36" t="str">
        <f t="shared" si="10"/>
        <v>JV</v>
      </c>
      <c r="H106" s="36">
        <f t="shared" si="11"/>
        <v>32</v>
      </c>
      <c r="I106" s="35"/>
      <c r="K106" s="38">
        <f>COUNTIF(Shot!B:B,Rosters!$A107)</f>
        <v>0</v>
      </c>
      <c r="L106" s="38">
        <f>COUNTIF(Jav!$B:$B,Rosters!$A107)</f>
        <v>0</v>
      </c>
      <c r="M106" s="38">
        <f>COUNTIF('Long Jump'!$B:$B,Rosters!$A107)</f>
        <v>0</v>
      </c>
      <c r="N106" s="38">
        <f>COUNTIF('100m'!$B:$B,Rosters!$A107)</f>
        <v>0</v>
      </c>
      <c r="O106" s="38"/>
      <c r="P106" s="38">
        <f>COUNTIF('400m'!$B:$B,Rosters!$A107)</f>
        <v>0</v>
      </c>
      <c r="Q106" s="38">
        <f>COUNTIF('800m'!$B:$B,Rosters!$A107)</f>
        <v>0</v>
      </c>
      <c r="R106" s="38">
        <f>COUNTIF('1600m'!$B:$B,Rosters!$A107)</f>
        <v>0</v>
      </c>
      <c r="S106" s="5"/>
      <c r="T106" s="5">
        <f t="shared" si="6"/>
        <v>0</v>
      </c>
      <c r="U106" s="5">
        <f t="shared" si="7"/>
        <v>0</v>
      </c>
      <c r="V106" s="5">
        <f t="shared" si="8"/>
        <v>0</v>
      </c>
    </row>
    <row r="107" spans="1:23" x14ac:dyDescent="0.25">
      <c r="A107" s="36" t="str">
        <f t="shared" ref="A107:A125" si="12">INDEX($D$2:$D$7,MATCH(F107,$C$2:$C$7,0))&amp;"-"&amp;TEXT(H107,"#00")</f>
        <v>J-33</v>
      </c>
      <c r="B107" s="36" t="s">
        <v>250</v>
      </c>
      <c r="C107" s="36" t="s">
        <v>231</v>
      </c>
      <c r="D107" s="36">
        <v>2</v>
      </c>
      <c r="E107" s="36" t="s">
        <v>10</v>
      </c>
      <c r="F107" s="36" t="s">
        <v>228</v>
      </c>
      <c r="G107" s="36" t="str">
        <f t="shared" si="10"/>
        <v>JV</v>
      </c>
      <c r="H107" s="36">
        <f t="shared" si="11"/>
        <v>33</v>
      </c>
      <c r="I107" s="35"/>
      <c r="K107" s="38">
        <f>COUNTIF(Shot!B:B,Rosters!$A108)</f>
        <v>0</v>
      </c>
      <c r="L107" s="38">
        <f>COUNTIF(Jav!$B:$B,Rosters!$A108)</f>
        <v>0</v>
      </c>
      <c r="M107" s="38">
        <f>COUNTIF('Long Jump'!$B:$B,Rosters!$A108)</f>
        <v>0</v>
      </c>
      <c r="N107" s="38">
        <f>COUNTIF('100m'!$B:$B,Rosters!$A108)</f>
        <v>0</v>
      </c>
      <c r="O107" s="38"/>
      <c r="P107" s="38">
        <f>COUNTIF('400m'!$B:$B,Rosters!$A108)</f>
        <v>0</v>
      </c>
      <c r="Q107" s="38">
        <f>COUNTIF('800m'!$B:$B,Rosters!$A108)</f>
        <v>0</v>
      </c>
      <c r="R107" s="38">
        <f>COUNTIF('1600m'!$B:$B,Rosters!$A108)</f>
        <v>0</v>
      </c>
      <c r="S107" s="5"/>
      <c r="T107" s="5">
        <f t="shared" si="6"/>
        <v>0</v>
      </c>
      <c r="U107" s="5">
        <f t="shared" si="7"/>
        <v>0</v>
      </c>
      <c r="V107" s="5">
        <f t="shared" si="8"/>
        <v>0</v>
      </c>
    </row>
    <row r="108" spans="1:23" x14ac:dyDescent="0.25">
      <c r="A108" s="36" t="str">
        <f t="shared" si="12"/>
        <v>J-34</v>
      </c>
      <c r="B108" s="36" t="s">
        <v>251</v>
      </c>
      <c r="C108" s="36" t="s">
        <v>231</v>
      </c>
      <c r="D108" s="36">
        <v>8</v>
      </c>
      <c r="E108" s="36" t="s">
        <v>10</v>
      </c>
      <c r="F108" s="36" t="s">
        <v>228</v>
      </c>
      <c r="G108" s="36" t="str">
        <f t="shared" si="10"/>
        <v>V</v>
      </c>
      <c r="H108" s="36">
        <f t="shared" si="11"/>
        <v>34</v>
      </c>
      <c r="I108" s="35"/>
      <c r="K108" s="38">
        <f>COUNTIF(Shot!B:B,Rosters!$A109)</f>
        <v>0</v>
      </c>
      <c r="L108" s="38">
        <f>COUNTIF(Jav!$B:$B,Rosters!$A109)</f>
        <v>0</v>
      </c>
      <c r="M108" s="38">
        <f>COUNTIF('Long Jump'!$B:$B,Rosters!$A109)</f>
        <v>0</v>
      </c>
      <c r="N108" s="38">
        <f>COUNTIF('100m'!$B:$B,Rosters!$A109)</f>
        <v>0</v>
      </c>
      <c r="O108" s="38"/>
      <c r="P108" s="38">
        <f>COUNTIF('400m'!$B:$B,Rosters!$A109)</f>
        <v>0</v>
      </c>
      <c r="Q108" s="38">
        <f>COUNTIF('800m'!$B:$B,Rosters!$A109)</f>
        <v>0</v>
      </c>
      <c r="R108" s="38">
        <f>COUNTIF('1600m'!$B:$B,Rosters!$A109)</f>
        <v>0</v>
      </c>
      <c r="S108" s="5"/>
      <c r="T108" s="5">
        <f t="shared" si="6"/>
        <v>0</v>
      </c>
      <c r="U108" s="5">
        <f t="shared" si="7"/>
        <v>0</v>
      </c>
      <c r="V108" s="5">
        <f t="shared" si="8"/>
        <v>0</v>
      </c>
    </row>
    <row r="109" spans="1:23" x14ac:dyDescent="0.25">
      <c r="A109" s="36" t="str">
        <f t="shared" si="12"/>
        <v>J-35</v>
      </c>
      <c r="B109" s="36" t="s">
        <v>86</v>
      </c>
      <c r="C109" s="36" t="s">
        <v>252</v>
      </c>
      <c r="D109" s="36">
        <v>6</v>
      </c>
      <c r="E109" s="36" t="s">
        <v>10</v>
      </c>
      <c r="F109" s="36" t="s">
        <v>228</v>
      </c>
      <c r="G109" s="36" t="str">
        <f t="shared" si="10"/>
        <v>V</v>
      </c>
      <c r="H109" s="36">
        <f t="shared" si="11"/>
        <v>35</v>
      </c>
      <c r="I109" s="35"/>
      <c r="K109" s="38">
        <f>COUNTIF(Shot!B:B,Rosters!$A110)</f>
        <v>0</v>
      </c>
      <c r="L109" s="38">
        <f>COUNTIF(Jav!$B:$B,Rosters!$A110)</f>
        <v>0</v>
      </c>
      <c r="M109" s="38">
        <f>COUNTIF('Long Jump'!$B:$B,Rosters!$A110)</f>
        <v>0</v>
      </c>
      <c r="N109" s="38">
        <f>COUNTIF('100m'!$B:$B,Rosters!$A110)</f>
        <v>0</v>
      </c>
      <c r="O109" s="38"/>
      <c r="P109" s="38">
        <f>COUNTIF('400m'!$B:$B,Rosters!$A110)</f>
        <v>0</v>
      </c>
      <c r="Q109" s="38">
        <f>COUNTIF('800m'!$B:$B,Rosters!$A110)</f>
        <v>0</v>
      </c>
      <c r="R109" s="38">
        <f>COUNTIF('1600m'!$B:$B,Rosters!$A110)</f>
        <v>0</v>
      </c>
      <c r="S109" s="5"/>
      <c r="T109" s="5">
        <f t="shared" si="6"/>
        <v>0</v>
      </c>
      <c r="U109" s="5">
        <f t="shared" si="7"/>
        <v>0</v>
      </c>
      <c r="V109" s="5">
        <f t="shared" si="8"/>
        <v>0</v>
      </c>
    </row>
    <row r="110" spans="1:23" x14ac:dyDescent="0.25">
      <c r="A110" s="36" t="str">
        <f t="shared" si="12"/>
        <v>J-36</v>
      </c>
      <c r="B110" s="36" t="s">
        <v>253</v>
      </c>
      <c r="C110" s="36" t="s">
        <v>254</v>
      </c>
      <c r="D110" s="36">
        <v>8</v>
      </c>
      <c r="E110" s="36" t="s">
        <v>10</v>
      </c>
      <c r="F110" s="36" t="s">
        <v>228</v>
      </c>
      <c r="G110" s="36" t="str">
        <f t="shared" si="10"/>
        <v>V</v>
      </c>
      <c r="H110" s="36">
        <f t="shared" si="11"/>
        <v>36</v>
      </c>
      <c r="I110" s="35"/>
      <c r="K110" s="38">
        <f>COUNTIF(Shot!B:B,Rosters!$A111)</f>
        <v>0</v>
      </c>
      <c r="L110" s="38">
        <f>COUNTIF(Jav!$B:$B,Rosters!$A111)</f>
        <v>0</v>
      </c>
      <c r="M110" s="38">
        <f>COUNTIF('Long Jump'!$B:$B,Rosters!$A111)</f>
        <v>0</v>
      </c>
      <c r="N110" s="38">
        <f>COUNTIF('100m'!$B:$B,Rosters!$A111)</f>
        <v>0</v>
      </c>
      <c r="O110" s="38"/>
      <c r="P110" s="38">
        <f>COUNTIF('400m'!$B:$B,Rosters!$A111)</f>
        <v>0</v>
      </c>
      <c r="Q110" s="38">
        <f>COUNTIF('800m'!$B:$B,Rosters!$A111)</f>
        <v>0</v>
      </c>
      <c r="R110" s="38">
        <f>COUNTIF('1600m'!$B:$B,Rosters!$A111)</f>
        <v>0</v>
      </c>
      <c r="S110" s="5"/>
      <c r="T110" s="5">
        <f t="shared" si="6"/>
        <v>0</v>
      </c>
      <c r="U110" s="5">
        <f t="shared" si="7"/>
        <v>0</v>
      </c>
      <c r="V110" s="5">
        <f t="shared" si="8"/>
        <v>0</v>
      </c>
    </row>
    <row r="111" spans="1:23" x14ac:dyDescent="0.25">
      <c r="A111" s="36" t="str">
        <f t="shared" si="12"/>
        <v>J-37</v>
      </c>
      <c r="B111" s="36" t="s">
        <v>117</v>
      </c>
      <c r="C111" s="36" t="s">
        <v>122</v>
      </c>
      <c r="D111" s="36">
        <v>8</v>
      </c>
      <c r="E111" s="36" t="s">
        <v>10</v>
      </c>
      <c r="F111" s="36" t="s">
        <v>228</v>
      </c>
      <c r="G111" s="36" t="str">
        <f t="shared" si="10"/>
        <v>V</v>
      </c>
      <c r="H111" s="36">
        <f t="shared" si="11"/>
        <v>37</v>
      </c>
      <c r="I111" s="35"/>
      <c r="K111" s="38">
        <f>COUNTIF(Shot!B:B,Rosters!$A112)</f>
        <v>0</v>
      </c>
      <c r="L111" s="38">
        <f>COUNTIF(Jav!$B:$B,Rosters!$A112)</f>
        <v>0</v>
      </c>
      <c r="M111" s="38">
        <f>COUNTIF('Long Jump'!$B:$B,Rosters!$A112)</f>
        <v>0</v>
      </c>
      <c r="N111" s="38">
        <f>COUNTIF('100m'!$B:$B,Rosters!$A112)</f>
        <v>0</v>
      </c>
      <c r="O111" s="38"/>
      <c r="P111" s="38">
        <f>COUNTIF('400m'!$B:$B,Rosters!$A112)</f>
        <v>0</v>
      </c>
      <c r="Q111" s="38">
        <f>COUNTIF('800m'!$B:$B,Rosters!$A112)</f>
        <v>0</v>
      </c>
      <c r="R111" s="38">
        <f>COUNTIF('1600m'!$B:$B,Rosters!$A112)</f>
        <v>0</v>
      </c>
      <c r="S111" s="5"/>
      <c r="T111" s="5">
        <f t="shared" si="6"/>
        <v>0</v>
      </c>
      <c r="U111" s="5">
        <f t="shared" si="7"/>
        <v>0</v>
      </c>
      <c r="V111" s="5">
        <f t="shared" si="8"/>
        <v>0</v>
      </c>
    </row>
    <row r="112" spans="1:23" x14ac:dyDescent="0.25">
      <c r="A112" s="36" t="str">
        <f t="shared" si="12"/>
        <v>J-38</v>
      </c>
      <c r="B112" s="36" t="s">
        <v>255</v>
      </c>
      <c r="C112" s="36" t="s">
        <v>237</v>
      </c>
      <c r="D112" s="36">
        <v>8</v>
      </c>
      <c r="E112" s="36" t="s">
        <v>10</v>
      </c>
      <c r="F112" s="36" t="s">
        <v>228</v>
      </c>
      <c r="G112" s="36" t="str">
        <f t="shared" si="10"/>
        <v>V</v>
      </c>
      <c r="H112" s="36">
        <f t="shared" si="11"/>
        <v>38</v>
      </c>
      <c r="I112" s="35"/>
      <c r="K112" s="38">
        <f>COUNTIF(Shot!B:B,Rosters!$A113)</f>
        <v>0</v>
      </c>
      <c r="L112" s="38">
        <f>COUNTIF(Jav!$B:$B,Rosters!$A113)</f>
        <v>0</v>
      </c>
      <c r="M112" s="38">
        <f>COUNTIF('Long Jump'!$B:$B,Rosters!$A113)</f>
        <v>0</v>
      </c>
      <c r="N112" s="38">
        <f>COUNTIF('100m'!$B:$B,Rosters!$A113)</f>
        <v>0</v>
      </c>
      <c r="O112" s="38"/>
      <c r="P112" s="38">
        <f>COUNTIF('400m'!$B:$B,Rosters!$A113)</f>
        <v>0</v>
      </c>
      <c r="Q112" s="38">
        <f>COUNTIF('800m'!$B:$B,Rosters!$A113)</f>
        <v>0</v>
      </c>
      <c r="R112" s="38">
        <f>COUNTIF('1600m'!$B:$B,Rosters!$A113)</f>
        <v>0</v>
      </c>
      <c r="S112" s="5"/>
      <c r="T112" s="5">
        <f t="shared" si="6"/>
        <v>0</v>
      </c>
      <c r="U112" s="5">
        <f t="shared" si="7"/>
        <v>0</v>
      </c>
      <c r="V112" s="5">
        <f t="shared" si="8"/>
        <v>0</v>
      </c>
    </row>
    <row r="113" spans="1:22" x14ac:dyDescent="0.25">
      <c r="A113" s="36" t="str">
        <f t="shared" si="12"/>
        <v>J-39</v>
      </c>
      <c r="B113" s="36" t="s">
        <v>9</v>
      </c>
      <c r="C113" s="36" t="s">
        <v>237</v>
      </c>
      <c r="D113" s="36">
        <v>8</v>
      </c>
      <c r="E113" s="36" t="s">
        <v>10</v>
      </c>
      <c r="F113" s="36" t="s">
        <v>228</v>
      </c>
      <c r="G113" s="36" t="str">
        <f t="shared" si="10"/>
        <v>V</v>
      </c>
      <c r="H113" s="36">
        <f t="shared" si="11"/>
        <v>39</v>
      </c>
      <c r="I113" s="35"/>
      <c r="K113" s="38">
        <f>COUNTIF(Shot!B:B,Rosters!$A114)</f>
        <v>0</v>
      </c>
      <c r="L113" s="38">
        <f>COUNTIF(Jav!$B:$B,Rosters!$A114)</f>
        <v>0</v>
      </c>
      <c r="M113" s="38">
        <f>COUNTIF('Long Jump'!$B:$B,Rosters!$A114)</f>
        <v>0</v>
      </c>
      <c r="N113" s="38">
        <f>COUNTIF('100m'!$B:$B,Rosters!$A114)</f>
        <v>0</v>
      </c>
      <c r="O113" s="38"/>
      <c r="P113" s="38">
        <f>COUNTIF('400m'!$B:$B,Rosters!$A114)</f>
        <v>0</v>
      </c>
      <c r="Q113" s="38">
        <f>COUNTIF('800m'!$B:$B,Rosters!$A114)</f>
        <v>0</v>
      </c>
      <c r="R113" s="38">
        <f>COUNTIF('1600m'!$B:$B,Rosters!$A114)</f>
        <v>0</v>
      </c>
      <c r="S113" s="5"/>
      <c r="T113" s="5">
        <f t="shared" si="6"/>
        <v>0</v>
      </c>
      <c r="U113" s="5">
        <f t="shared" si="7"/>
        <v>0</v>
      </c>
      <c r="V113" s="5">
        <f t="shared" si="8"/>
        <v>0</v>
      </c>
    </row>
    <row r="114" spans="1:22" x14ac:dyDescent="0.25">
      <c r="A114" s="36" t="str">
        <f t="shared" si="12"/>
        <v>J-40</v>
      </c>
      <c r="B114" s="36" t="s">
        <v>256</v>
      </c>
      <c r="C114" s="36" t="s">
        <v>248</v>
      </c>
      <c r="D114" s="36">
        <v>8</v>
      </c>
      <c r="E114" s="36" t="s">
        <v>10</v>
      </c>
      <c r="F114" s="36" t="s">
        <v>228</v>
      </c>
      <c r="G114" s="36" t="str">
        <f t="shared" si="10"/>
        <v>V</v>
      </c>
      <c r="H114" s="36">
        <f t="shared" si="11"/>
        <v>40</v>
      </c>
      <c r="I114" s="35"/>
      <c r="K114" s="38">
        <f>COUNTIF(Shot!B:B,Rosters!$A115)</f>
        <v>0</v>
      </c>
      <c r="L114" s="38">
        <f>COUNTIF(Jav!$B:$B,Rosters!$A115)</f>
        <v>0</v>
      </c>
      <c r="M114" s="38">
        <f>COUNTIF('Long Jump'!$B:$B,Rosters!$A115)</f>
        <v>0</v>
      </c>
      <c r="N114" s="38">
        <f>COUNTIF('100m'!$B:$B,Rosters!$A115)</f>
        <v>0</v>
      </c>
      <c r="O114" s="38"/>
      <c r="P114" s="38">
        <f>COUNTIF('400m'!$B:$B,Rosters!$A115)</f>
        <v>0</v>
      </c>
      <c r="Q114" s="38">
        <f>COUNTIF('800m'!$B:$B,Rosters!$A115)</f>
        <v>0</v>
      </c>
      <c r="R114" s="38">
        <f>COUNTIF('1600m'!$B:$B,Rosters!$A115)</f>
        <v>0</v>
      </c>
      <c r="S114" s="5"/>
      <c r="T114" s="5">
        <f t="shared" si="6"/>
        <v>0</v>
      </c>
      <c r="U114" s="5">
        <f t="shared" si="7"/>
        <v>0</v>
      </c>
      <c r="V114" s="5">
        <f t="shared" si="8"/>
        <v>0</v>
      </c>
    </row>
    <row r="115" spans="1:22" x14ac:dyDescent="0.25">
      <c r="A115" s="36" t="str">
        <f t="shared" si="12"/>
        <v>J-41</v>
      </c>
      <c r="B115" s="36" t="s">
        <v>241</v>
      </c>
      <c r="C115" s="36" t="s">
        <v>237</v>
      </c>
      <c r="D115" s="36">
        <v>7</v>
      </c>
      <c r="E115" s="36" t="s">
        <v>10</v>
      </c>
      <c r="F115" s="36" t="s">
        <v>228</v>
      </c>
      <c r="G115" s="36" t="str">
        <f t="shared" si="10"/>
        <v>V</v>
      </c>
      <c r="H115" s="36">
        <f t="shared" si="11"/>
        <v>41</v>
      </c>
      <c r="I115" s="35"/>
      <c r="K115" s="38">
        <f>COUNTIF(Shot!B:B,Rosters!$A116)</f>
        <v>0</v>
      </c>
      <c r="L115" s="38">
        <f>COUNTIF(Jav!$B:$B,Rosters!$A116)</f>
        <v>0</v>
      </c>
      <c r="M115" s="38">
        <f>COUNTIF('Long Jump'!$B:$B,Rosters!$A116)</f>
        <v>0</v>
      </c>
      <c r="N115" s="38">
        <f>COUNTIF('100m'!$B:$B,Rosters!$A116)</f>
        <v>0</v>
      </c>
      <c r="O115" s="38"/>
      <c r="P115" s="38">
        <f>COUNTIF('400m'!$B:$B,Rosters!$A116)</f>
        <v>0</v>
      </c>
      <c r="Q115" s="38">
        <f>COUNTIF('800m'!$B:$B,Rosters!$A116)</f>
        <v>0</v>
      </c>
      <c r="R115" s="38">
        <f>COUNTIF('1600m'!$B:$B,Rosters!$A116)</f>
        <v>0</v>
      </c>
      <c r="S115" s="5"/>
      <c r="T115" s="5">
        <f t="shared" si="6"/>
        <v>0</v>
      </c>
      <c r="U115" s="5">
        <f t="shared" si="7"/>
        <v>0</v>
      </c>
      <c r="V115" s="5">
        <f t="shared" si="8"/>
        <v>0</v>
      </c>
    </row>
    <row r="116" spans="1:22" x14ac:dyDescent="0.25">
      <c r="A116" s="36" t="str">
        <f t="shared" si="12"/>
        <v>J-42</v>
      </c>
      <c r="B116" s="36" t="s">
        <v>235</v>
      </c>
      <c r="C116" s="36" t="s">
        <v>252</v>
      </c>
      <c r="D116" s="36">
        <v>6</v>
      </c>
      <c r="E116" s="36" t="s">
        <v>10</v>
      </c>
      <c r="F116" s="36" t="s">
        <v>228</v>
      </c>
      <c r="G116" s="36" t="str">
        <f t="shared" si="10"/>
        <v>V</v>
      </c>
      <c r="H116" s="36">
        <f t="shared" si="11"/>
        <v>42</v>
      </c>
      <c r="I116" s="35"/>
      <c r="K116" s="38">
        <f>COUNTIF(Shot!B:B,Rosters!$A117)</f>
        <v>0</v>
      </c>
      <c r="L116" s="38">
        <f>COUNTIF(Jav!$B:$B,Rosters!$A117)</f>
        <v>0</v>
      </c>
      <c r="M116" s="38">
        <f>COUNTIF('Long Jump'!$B:$B,Rosters!$A117)</f>
        <v>0</v>
      </c>
      <c r="N116" s="38">
        <f>COUNTIF('100m'!$B:$B,Rosters!$A117)</f>
        <v>0</v>
      </c>
      <c r="O116" s="38"/>
      <c r="P116" s="38">
        <f>COUNTIF('400m'!$B:$B,Rosters!$A117)</f>
        <v>0</v>
      </c>
      <c r="Q116" s="38">
        <f>COUNTIF('800m'!$B:$B,Rosters!$A117)</f>
        <v>0</v>
      </c>
      <c r="R116" s="38">
        <f>COUNTIF('1600m'!$B:$B,Rosters!$A117)</f>
        <v>0</v>
      </c>
      <c r="S116" s="5"/>
      <c r="T116" s="5">
        <f t="shared" si="6"/>
        <v>0</v>
      </c>
      <c r="U116" s="5">
        <f t="shared" si="7"/>
        <v>0</v>
      </c>
      <c r="V116" s="5">
        <f t="shared" si="8"/>
        <v>0</v>
      </c>
    </row>
    <row r="117" spans="1:22" x14ac:dyDescent="0.25">
      <c r="A117" s="36" t="str">
        <f t="shared" si="12"/>
        <v>J-43</v>
      </c>
      <c r="B117" s="36" t="s">
        <v>119</v>
      </c>
      <c r="C117" s="36" t="s">
        <v>122</v>
      </c>
      <c r="D117" s="36">
        <v>7</v>
      </c>
      <c r="E117" s="36" t="s">
        <v>10</v>
      </c>
      <c r="F117" s="36" t="s">
        <v>228</v>
      </c>
      <c r="G117" s="36" t="str">
        <f t="shared" si="10"/>
        <v>V</v>
      </c>
      <c r="H117" s="36">
        <f t="shared" si="11"/>
        <v>43</v>
      </c>
      <c r="I117" s="35"/>
      <c r="K117" s="38">
        <f>COUNTIF(Shot!B:B,Rosters!$A118)</f>
        <v>0</v>
      </c>
      <c r="L117" s="38">
        <f>COUNTIF(Jav!$B:$B,Rosters!$A118)</f>
        <v>0</v>
      </c>
      <c r="M117" s="38">
        <f>COUNTIF('Long Jump'!$B:$B,Rosters!$A118)</f>
        <v>0</v>
      </c>
      <c r="N117" s="38">
        <f>COUNTIF('100m'!$B:$B,Rosters!$A118)</f>
        <v>0</v>
      </c>
      <c r="O117" s="38"/>
      <c r="P117" s="38">
        <f>COUNTIF('400m'!$B:$B,Rosters!$A118)</f>
        <v>0</v>
      </c>
      <c r="Q117" s="38">
        <f>COUNTIF('800m'!$B:$B,Rosters!$A118)</f>
        <v>0</v>
      </c>
      <c r="R117" s="38">
        <f>COUNTIF('1600m'!$B:$B,Rosters!$A118)</f>
        <v>0</v>
      </c>
      <c r="S117" s="5"/>
      <c r="T117" s="5">
        <f t="shared" si="6"/>
        <v>0</v>
      </c>
      <c r="U117" s="5">
        <f t="shared" si="7"/>
        <v>0</v>
      </c>
      <c r="V117" s="5">
        <f t="shared" si="8"/>
        <v>0</v>
      </c>
    </row>
    <row r="118" spans="1:22" x14ac:dyDescent="0.25">
      <c r="A118" s="36" t="str">
        <f t="shared" si="12"/>
        <v>J-44</v>
      </c>
      <c r="B118" s="36" t="s">
        <v>14</v>
      </c>
      <c r="C118" s="36" t="s">
        <v>257</v>
      </c>
      <c r="D118" s="36">
        <v>8</v>
      </c>
      <c r="E118" s="36" t="s">
        <v>10</v>
      </c>
      <c r="F118" s="36" t="s">
        <v>228</v>
      </c>
      <c r="G118" s="36" t="str">
        <f t="shared" si="10"/>
        <v>V</v>
      </c>
      <c r="H118" s="36">
        <f t="shared" si="11"/>
        <v>44</v>
      </c>
      <c r="I118" s="35"/>
      <c r="K118" s="38">
        <f>COUNTIF(Shot!B:B,Rosters!$A119)</f>
        <v>0</v>
      </c>
      <c r="L118" s="38">
        <f>COUNTIF(Jav!$B:$B,Rosters!$A119)</f>
        <v>0</v>
      </c>
      <c r="M118" s="38">
        <f>COUNTIF('Long Jump'!$B:$B,Rosters!$A119)</f>
        <v>0</v>
      </c>
      <c r="N118" s="38">
        <f>COUNTIF('100m'!$B:$B,Rosters!$A119)</f>
        <v>0</v>
      </c>
      <c r="O118" s="38"/>
      <c r="P118" s="38">
        <f>COUNTIF('400m'!$B:$B,Rosters!$A119)</f>
        <v>0</v>
      </c>
      <c r="Q118" s="38">
        <f>COUNTIF('800m'!$B:$B,Rosters!$A119)</f>
        <v>0</v>
      </c>
      <c r="R118" s="38">
        <f>COUNTIF('1600m'!$B:$B,Rosters!$A119)</f>
        <v>0</v>
      </c>
      <c r="S118" s="5"/>
      <c r="T118" s="5">
        <f t="shared" si="6"/>
        <v>0</v>
      </c>
      <c r="U118" s="5">
        <f t="shared" si="7"/>
        <v>0</v>
      </c>
      <c r="V118" s="5">
        <f t="shared" si="8"/>
        <v>0</v>
      </c>
    </row>
    <row r="119" spans="1:22" x14ac:dyDescent="0.25">
      <c r="A119" s="36" t="str">
        <f t="shared" si="12"/>
        <v>J-45</v>
      </c>
      <c r="B119" s="36" t="s">
        <v>23</v>
      </c>
      <c r="C119" s="36" t="s">
        <v>258</v>
      </c>
      <c r="D119" s="36">
        <v>7</v>
      </c>
      <c r="E119" s="36" t="s">
        <v>10</v>
      </c>
      <c r="F119" s="36" t="s">
        <v>228</v>
      </c>
      <c r="G119" s="36" t="str">
        <f t="shared" si="10"/>
        <v>V</v>
      </c>
      <c r="H119" s="36">
        <f t="shared" si="11"/>
        <v>45</v>
      </c>
      <c r="I119" s="35"/>
      <c r="K119" s="38">
        <f>COUNTIF(Shot!B:B,Rosters!$A120)</f>
        <v>0</v>
      </c>
      <c r="L119" s="38">
        <f>COUNTIF(Jav!$B:$B,Rosters!$A120)</f>
        <v>0</v>
      </c>
      <c r="M119" s="38">
        <f>COUNTIF('Long Jump'!$B:$B,Rosters!$A120)</f>
        <v>0</v>
      </c>
      <c r="N119" s="38">
        <f>COUNTIF('100m'!$B:$B,Rosters!$A120)</f>
        <v>0</v>
      </c>
      <c r="O119" s="38"/>
      <c r="P119" s="38">
        <f>COUNTIF('400m'!$B:$B,Rosters!$A120)</f>
        <v>0</v>
      </c>
      <c r="Q119" s="38">
        <f>COUNTIF('800m'!$B:$B,Rosters!$A120)</f>
        <v>0</v>
      </c>
      <c r="R119" s="38">
        <f>COUNTIF('1600m'!$B:$B,Rosters!$A120)</f>
        <v>0</v>
      </c>
      <c r="S119" s="5"/>
      <c r="T119" s="5">
        <f t="shared" si="6"/>
        <v>0</v>
      </c>
      <c r="U119" s="5">
        <f t="shared" si="7"/>
        <v>0</v>
      </c>
      <c r="V119" s="5">
        <f t="shared" si="8"/>
        <v>0</v>
      </c>
    </row>
    <row r="120" spans="1:22" x14ac:dyDescent="0.25">
      <c r="A120" s="36" t="str">
        <f t="shared" si="12"/>
        <v>J-46</v>
      </c>
      <c r="B120" s="36" t="s">
        <v>9</v>
      </c>
      <c r="C120" s="36" t="s">
        <v>259</v>
      </c>
      <c r="D120" s="36">
        <v>6</v>
      </c>
      <c r="E120" s="36" t="s">
        <v>10</v>
      </c>
      <c r="F120" s="36" t="s">
        <v>228</v>
      </c>
      <c r="G120" s="36" t="str">
        <f t="shared" si="10"/>
        <v>V</v>
      </c>
      <c r="H120" s="36">
        <f t="shared" si="11"/>
        <v>46</v>
      </c>
      <c r="I120" s="35"/>
      <c r="K120" s="38">
        <f>COUNTIF(Shot!B:B,Rosters!$A121)</f>
        <v>0</v>
      </c>
      <c r="L120" s="38">
        <f>COUNTIF(Jav!$B:$B,Rosters!$A121)</f>
        <v>0</v>
      </c>
      <c r="M120" s="38">
        <f>COUNTIF('Long Jump'!$B:$B,Rosters!$A121)</f>
        <v>0</v>
      </c>
      <c r="N120" s="38">
        <f>COUNTIF('100m'!$B:$B,Rosters!$A121)</f>
        <v>0</v>
      </c>
      <c r="O120" s="38"/>
      <c r="P120" s="38">
        <f>COUNTIF('400m'!$B:$B,Rosters!$A121)</f>
        <v>0</v>
      </c>
      <c r="Q120" s="38">
        <f>COUNTIF('800m'!$B:$B,Rosters!$A121)</f>
        <v>0</v>
      </c>
      <c r="R120" s="38">
        <f>COUNTIF('1600m'!$B:$B,Rosters!$A121)</f>
        <v>0</v>
      </c>
      <c r="S120" s="5"/>
      <c r="T120" s="5">
        <f t="shared" si="6"/>
        <v>0</v>
      </c>
      <c r="U120" s="5">
        <f t="shared" si="7"/>
        <v>0</v>
      </c>
      <c r="V120" s="5">
        <f t="shared" si="8"/>
        <v>0</v>
      </c>
    </row>
    <row r="121" spans="1:22" x14ac:dyDescent="0.25">
      <c r="A121" s="36" t="str">
        <f t="shared" si="12"/>
        <v>J-47</v>
      </c>
      <c r="B121" s="36" t="s">
        <v>260</v>
      </c>
      <c r="C121" s="36" t="s">
        <v>258</v>
      </c>
      <c r="D121" s="36">
        <v>7</v>
      </c>
      <c r="E121" s="36" t="s">
        <v>10</v>
      </c>
      <c r="F121" s="36" t="s">
        <v>228</v>
      </c>
      <c r="G121" s="36" t="str">
        <f t="shared" si="10"/>
        <v>V</v>
      </c>
      <c r="H121" s="36">
        <f t="shared" si="11"/>
        <v>47</v>
      </c>
      <c r="I121" s="35"/>
      <c r="K121" s="38">
        <f>COUNTIF(Shot!B:B,Rosters!$A122)</f>
        <v>0</v>
      </c>
      <c r="L121" s="38">
        <f>COUNTIF(Jav!$B:$B,Rosters!$A122)</f>
        <v>0</v>
      </c>
      <c r="M121" s="38">
        <f>COUNTIF('Long Jump'!$B:$B,Rosters!$A122)</f>
        <v>0</v>
      </c>
      <c r="N121" s="38">
        <f>COUNTIF('100m'!$B:$B,Rosters!$A122)</f>
        <v>0</v>
      </c>
      <c r="O121" s="38"/>
      <c r="P121" s="38">
        <f>COUNTIF('400m'!$B:$B,Rosters!$A122)</f>
        <v>0</v>
      </c>
      <c r="Q121" s="38">
        <f>COUNTIF('800m'!$B:$B,Rosters!$A122)</f>
        <v>0</v>
      </c>
      <c r="R121" s="38">
        <f>COUNTIF('1600m'!$B:$B,Rosters!$A122)</f>
        <v>0</v>
      </c>
      <c r="S121" s="5"/>
      <c r="T121" s="5">
        <f t="shared" si="6"/>
        <v>0</v>
      </c>
      <c r="U121" s="5">
        <f t="shared" si="7"/>
        <v>0</v>
      </c>
      <c r="V121" s="5">
        <f t="shared" si="8"/>
        <v>0</v>
      </c>
    </row>
    <row r="122" spans="1:22" x14ac:dyDescent="0.25">
      <c r="A122" s="36" t="str">
        <f t="shared" si="12"/>
        <v>J-48</v>
      </c>
      <c r="B122" s="36" t="s">
        <v>119</v>
      </c>
      <c r="C122" s="36" t="s">
        <v>20</v>
      </c>
      <c r="D122" s="36">
        <v>3</v>
      </c>
      <c r="E122" s="36" t="s">
        <v>10</v>
      </c>
      <c r="F122" s="36" t="s">
        <v>228</v>
      </c>
      <c r="G122" s="36" t="str">
        <f t="shared" si="10"/>
        <v>JV</v>
      </c>
      <c r="H122" s="36">
        <v>48</v>
      </c>
      <c r="I122" s="35"/>
      <c r="K122" s="38">
        <f>COUNTIF(Shot!B:B,Rosters!$A123)</f>
        <v>0</v>
      </c>
      <c r="L122" s="38">
        <f>COUNTIF(Jav!$B:$B,Rosters!$A123)</f>
        <v>0</v>
      </c>
      <c r="M122" s="38">
        <f>COUNTIF('Long Jump'!$B:$B,Rosters!$A123)</f>
        <v>0</v>
      </c>
      <c r="N122" s="38">
        <f>COUNTIF('100m'!$B:$B,Rosters!$A123)</f>
        <v>0</v>
      </c>
      <c r="O122" s="38"/>
      <c r="P122" s="38">
        <f>COUNTIF('400m'!$B:$B,Rosters!$A123)</f>
        <v>0</v>
      </c>
      <c r="Q122" s="38">
        <f>COUNTIF('800m'!$B:$B,Rosters!$A123)</f>
        <v>0</v>
      </c>
      <c r="R122" s="38">
        <f>COUNTIF('1600m'!$B:$B,Rosters!$A123)</f>
        <v>0</v>
      </c>
      <c r="S122" s="5"/>
      <c r="T122" s="5">
        <f t="shared" si="6"/>
        <v>0</v>
      </c>
      <c r="U122" s="5">
        <f t="shared" si="7"/>
        <v>0</v>
      </c>
      <c r="V122" s="5">
        <f t="shared" si="8"/>
        <v>0</v>
      </c>
    </row>
    <row r="123" spans="1:22" x14ac:dyDescent="0.25">
      <c r="A123" s="36" t="str">
        <f t="shared" si="12"/>
        <v>J-49</v>
      </c>
      <c r="B123" s="36" t="s">
        <v>452</v>
      </c>
      <c r="C123" s="36" t="s">
        <v>453</v>
      </c>
      <c r="D123" s="36">
        <v>8</v>
      </c>
      <c r="E123" s="36" t="s">
        <v>10</v>
      </c>
      <c r="F123" s="36" t="s">
        <v>228</v>
      </c>
      <c r="G123" s="36" t="str">
        <f t="shared" si="10"/>
        <v>V</v>
      </c>
      <c r="H123" s="36">
        <v>49</v>
      </c>
      <c r="I123" s="35"/>
      <c r="K123" s="38">
        <f>COUNTIF(Shot!B:B,Rosters!$A124)</f>
        <v>0</v>
      </c>
      <c r="L123" s="38">
        <f>COUNTIF(Jav!$B:$B,Rosters!$A124)</f>
        <v>0</v>
      </c>
      <c r="M123" s="38">
        <f>COUNTIF('Long Jump'!$B:$B,Rosters!$A124)</f>
        <v>0</v>
      </c>
      <c r="N123" s="38">
        <f>COUNTIF('100m'!$B:$B,Rosters!$A124)</f>
        <v>0</v>
      </c>
      <c r="O123" s="38"/>
      <c r="P123" s="38">
        <f>COUNTIF('400m'!$B:$B,Rosters!$A124)</f>
        <v>0</v>
      </c>
      <c r="Q123" s="38">
        <f>COUNTIF('800m'!$B:$B,Rosters!$A124)</f>
        <v>0</v>
      </c>
      <c r="R123" s="38">
        <f>COUNTIF('1600m'!$B:$B,Rosters!$A124)</f>
        <v>0</v>
      </c>
      <c r="S123" s="5"/>
      <c r="T123" s="5">
        <f t="shared" si="6"/>
        <v>0</v>
      </c>
      <c r="U123" s="5">
        <f t="shared" si="7"/>
        <v>0</v>
      </c>
      <c r="V123" s="5">
        <f t="shared" si="8"/>
        <v>0</v>
      </c>
    </row>
    <row r="124" spans="1:22" x14ac:dyDescent="0.25">
      <c r="A124" s="36" t="str">
        <f t="shared" si="12"/>
        <v>J-50</v>
      </c>
      <c r="B124" s="36" t="s">
        <v>253</v>
      </c>
      <c r="C124" s="36" t="s">
        <v>459</v>
      </c>
      <c r="D124" s="36">
        <v>5</v>
      </c>
      <c r="E124" s="36" t="s">
        <v>10</v>
      </c>
      <c r="F124" s="36" t="s">
        <v>228</v>
      </c>
      <c r="G124" s="36" t="str">
        <f t="shared" si="10"/>
        <v>JV</v>
      </c>
      <c r="H124" s="36">
        <v>50</v>
      </c>
      <c r="I124" s="35"/>
      <c r="K124" s="38">
        <f>COUNTIF(Shot!B:B,Rosters!$A125)</f>
        <v>0</v>
      </c>
      <c r="L124" s="38">
        <f>COUNTIF(Jav!$B:$B,Rosters!$A125)</f>
        <v>0</v>
      </c>
      <c r="M124" s="38">
        <f>COUNTIF('Long Jump'!$B:$B,Rosters!$A125)</f>
        <v>0</v>
      </c>
      <c r="N124" s="38">
        <f>COUNTIF('100m'!$B:$B,Rosters!$A125)</f>
        <v>0</v>
      </c>
      <c r="O124" s="38"/>
      <c r="P124" s="38">
        <f>COUNTIF('400m'!$B:$B,Rosters!$A125)</f>
        <v>0</v>
      </c>
      <c r="Q124" s="38">
        <f>COUNTIF('800m'!$B:$B,Rosters!$A125)</f>
        <v>0</v>
      </c>
      <c r="R124" s="38">
        <f>COUNTIF('1600m'!$B:$B,Rosters!$A125)</f>
        <v>0</v>
      </c>
      <c r="S124" s="5"/>
      <c r="T124" s="5">
        <f t="shared" si="6"/>
        <v>0</v>
      </c>
      <c r="U124" s="5">
        <f t="shared" si="7"/>
        <v>0</v>
      </c>
      <c r="V124" s="5">
        <f t="shared" si="8"/>
        <v>0</v>
      </c>
    </row>
    <row r="125" spans="1:22" x14ac:dyDescent="0.25">
      <c r="A125" s="36" t="str">
        <f t="shared" si="12"/>
        <v>J-51</v>
      </c>
      <c r="B125" s="36" t="s">
        <v>116</v>
      </c>
      <c r="C125" s="36" t="s">
        <v>111</v>
      </c>
      <c r="D125" s="36">
        <v>0</v>
      </c>
      <c r="E125" s="36" t="s">
        <v>10</v>
      </c>
      <c r="F125" s="36" t="s">
        <v>228</v>
      </c>
      <c r="G125" s="36" t="str">
        <f t="shared" si="10"/>
        <v>JV</v>
      </c>
      <c r="H125" s="36">
        <v>51</v>
      </c>
      <c r="I125" s="35"/>
      <c r="K125" s="38">
        <f>COUNTIF(Shot!B:B,Rosters!$A126)</f>
        <v>0</v>
      </c>
      <c r="L125" s="38">
        <f>COUNTIF(Jav!$B:$B,Rosters!$A126)</f>
        <v>0</v>
      </c>
      <c r="M125" s="38">
        <f>COUNTIF('Long Jump'!$B:$B,Rosters!$A126)</f>
        <v>0</v>
      </c>
      <c r="N125" s="38">
        <f>COUNTIF('100m'!$B:$B,Rosters!$A126)</f>
        <v>0</v>
      </c>
      <c r="O125" s="38"/>
      <c r="P125" s="38">
        <f>COUNTIF('400m'!$B:$B,Rosters!$A126)</f>
        <v>0</v>
      </c>
      <c r="Q125" s="38">
        <f>COUNTIF('800m'!$B:$B,Rosters!$A126)</f>
        <v>0</v>
      </c>
      <c r="R125" s="38">
        <f>COUNTIF('1600m'!$B:$B,Rosters!$A126)</f>
        <v>0</v>
      </c>
      <c r="S125" s="5"/>
      <c r="T125" s="5">
        <f t="shared" si="6"/>
        <v>0</v>
      </c>
      <c r="U125" s="5">
        <f t="shared" si="7"/>
        <v>0</v>
      </c>
      <c r="V125" s="5">
        <f t="shared" si="8"/>
        <v>0</v>
      </c>
    </row>
    <row r="126" spans="1:22" x14ac:dyDescent="0.25">
      <c r="A126" s="36"/>
      <c r="B126" s="36"/>
      <c r="C126" s="36"/>
      <c r="D126" s="36"/>
      <c r="E126" s="36"/>
      <c r="F126" s="36"/>
      <c r="I126" s="35"/>
      <c r="K126" s="38">
        <f>COUNTIF(Shot!B:B,Rosters!$A127)</f>
        <v>0</v>
      </c>
      <c r="L126" s="38">
        <f>COUNTIF(Jav!$B:$B,Rosters!$A127)</f>
        <v>0</v>
      </c>
      <c r="M126" s="38">
        <f>COUNTIF('Long Jump'!$B:$B,Rosters!$A127)</f>
        <v>0</v>
      </c>
      <c r="N126" s="38">
        <f>COUNTIF('100m'!$B:$B,Rosters!$A127)</f>
        <v>0</v>
      </c>
      <c r="O126" s="38"/>
      <c r="P126" s="38">
        <f>COUNTIF('400m'!$B:$B,Rosters!$A127)</f>
        <v>0</v>
      </c>
      <c r="Q126" s="38">
        <f>COUNTIF('800m'!$B:$B,Rosters!$A127)</f>
        <v>0</v>
      </c>
      <c r="R126" s="38">
        <f>COUNTIF('1600m'!$B:$B,Rosters!$A127)</f>
        <v>0</v>
      </c>
      <c r="S126" s="5"/>
      <c r="T126" s="5">
        <f t="shared" si="6"/>
        <v>0</v>
      </c>
      <c r="U126" s="5">
        <f t="shared" si="7"/>
        <v>0</v>
      </c>
      <c r="V126" s="5">
        <f t="shared" si="8"/>
        <v>0</v>
      </c>
    </row>
    <row r="127" spans="1:22" x14ac:dyDescent="0.25">
      <c r="A127" s="36"/>
      <c r="B127" s="36"/>
      <c r="C127" s="36"/>
      <c r="D127" s="36"/>
      <c r="E127" s="36"/>
      <c r="F127" s="36"/>
      <c r="I127" s="35"/>
      <c r="K127" s="38">
        <f>COUNTIF(Shot!B:B,Rosters!$A128)</f>
        <v>0</v>
      </c>
      <c r="L127" s="38">
        <f>COUNTIF(Jav!$B:$B,Rosters!$A128)</f>
        <v>0</v>
      </c>
      <c r="M127" s="38">
        <f>COUNTIF('Long Jump'!$B:$B,Rosters!$A128)</f>
        <v>0</v>
      </c>
      <c r="N127" s="38">
        <f>COUNTIF('100m'!$B:$B,Rosters!$A128)</f>
        <v>0</v>
      </c>
      <c r="O127" s="38"/>
      <c r="P127" s="38">
        <f>COUNTIF('400m'!$B:$B,Rosters!$A128)</f>
        <v>0</v>
      </c>
      <c r="Q127" s="38">
        <f>COUNTIF('800m'!$B:$B,Rosters!$A128)</f>
        <v>0</v>
      </c>
      <c r="R127" s="38">
        <f>COUNTIF('1600m'!$B:$B,Rosters!$A128)</f>
        <v>0</v>
      </c>
      <c r="S127" s="5"/>
      <c r="T127" s="5">
        <f t="shared" si="6"/>
        <v>0</v>
      </c>
      <c r="U127" s="5">
        <f t="shared" si="7"/>
        <v>0</v>
      </c>
      <c r="V127" s="5">
        <f t="shared" si="8"/>
        <v>0</v>
      </c>
    </row>
    <row r="128" spans="1:22" x14ac:dyDescent="0.25">
      <c r="A128" s="36"/>
      <c r="B128" s="36"/>
      <c r="C128" s="36"/>
      <c r="D128" s="36"/>
      <c r="E128" s="36"/>
      <c r="F128" s="36"/>
      <c r="I128" s="35"/>
      <c r="K128" s="38">
        <f>COUNTIF(Shot!B:B,Rosters!$A129)</f>
        <v>0</v>
      </c>
      <c r="L128" s="38">
        <f>COUNTIF(Jav!$B:$B,Rosters!$A129)</f>
        <v>0</v>
      </c>
      <c r="M128" s="38">
        <f>COUNTIF('Long Jump'!$B:$B,Rosters!$A129)</f>
        <v>0</v>
      </c>
      <c r="N128" s="38">
        <f>COUNTIF('100m'!$B:$B,Rosters!$A129)</f>
        <v>0</v>
      </c>
      <c r="O128" s="38"/>
      <c r="P128" s="38">
        <f>COUNTIF('400m'!$B:$B,Rosters!$A129)</f>
        <v>0</v>
      </c>
      <c r="Q128" s="38">
        <f>COUNTIF('800m'!$B:$B,Rosters!$A129)</f>
        <v>0</v>
      </c>
      <c r="R128" s="38">
        <f>COUNTIF('1600m'!$B:$B,Rosters!$A129)</f>
        <v>0</v>
      </c>
      <c r="S128" s="5"/>
      <c r="T128" s="5">
        <f t="shared" si="6"/>
        <v>0</v>
      </c>
      <c r="U128" s="5">
        <f t="shared" si="7"/>
        <v>0</v>
      </c>
      <c r="V128" s="5">
        <f t="shared" si="8"/>
        <v>0</v>
      </c>
    </row>
    <row r="129" spans="1:22" x14ac:dyDescent="0.25">
      <c r="A129" s="36" t="str">
        <f t="shared" ref="A129:A160" si="13">INDEX($D$2:$D$7,MATCH(F129,$C$2:$C$7,0))&amp;"-"&amp;TEXT(H129,"#00")</f>
        <v>P-01</v>
      </c>
      <c r="B129" s="36" t="s">
        <v>261</v>
      </c>
      <c r="C129" s="36" t="s">
        <v>110</v>
      </c>
      <c r="D129" s="36">
        <v>3</v>
      </c>
      <c r="E129" s="36" t="s">
        <v>10</v>
      </c>
      <c r="F129" s="36" t="s">
        <v>262</v>
      </c>
      <c r="G129" s="36" t="str">
        <f>IF(D129&lt;6,"JV","V")</f>
        <v>JV</v>
      </c>
      <c r="H129" s="36">
        <f t="shared" ref="H129:H160" si="14">H128+1</f>
        <v>1</v>
      </c>
      <c r="I129" s="35"/>
      <c r="K129" s="38">
        <f>COUNTIF(Shot!B:B,Rosters!$A130)</f>
        <v>0</v>
      </c>
      <c r="L129" s="38">
        <f>COUNTIF(Jav!$B:$B,Rosters!$A130)</f>
        <v>0</v>
      </c>
      <c r="M129" s="38">
        <f>COUNTIF('Long Jump'!$B:$B,Rosters!$A130)</f>
        <v>0</v>
      </c>
      <c r="N129" s="38">
        <f>COUNTIF('100m'!$B:$B,Rosters!$A130)</f>
        <v>0</v>
      </c>
      <c r="O129" s="38"/>
      <c r="P129" s="38">
        <f>COUNTIF('400m'!$B:$B,Rosters!$A130)</f>
        <v>0</v>
      </c>
      <c r="Q129" s="38">
        <f>COUNTIF('800m'!$B:$B,Rosters!$A130)</f>
        <v>0</v>
      </c>
      <c r="R129" s="38">
        <f>COUNTIF('1600m'!$B:$B,Rosters!$A130)</f>
        <v>0</v>
      </c>
      <c r="S129" s="5"/>
      <c r="T129" s="5">
        <f t="shared" si="6"/>
        <v>0</v>
      </c>
      <c r="U129" s="5">
        <f t="shared" si="7"/>
        <v>0</v>
      </c>
      <c r="V129" s="5">
        <f t="shared" si="8"/>
        <v>0</v>
      </c>
    </row>
    <row r="130" spans="1:22" x14ac:dyDescent="0.25">
      <c r="A130" s="36" t="str">
        <f t="shared" si="13"/>
        <v>P-02</v>
      </c>
      <c r="B130" s="36" t="s">
        <v>263</v>
      </c>
      <c r="C130" s="36" t="s">
        <v>17</v>
      </c>
      <c r="D130" s="36">
        <v>3</v>
      </c>
      <c r="E130" s="36" t="s">
        <v>10</v>
      </c>
      <c r="F130" s="36" t="s">
        <v>262</v>
      </c>
      <c r="G130" s="36" t="str">
        <f t="shared" ref="G130:G160" si="15">IF(D130&lt;6,"JV","V")</f>
        <v>JV</v>
      </c>
      <c r="H130" s="36">
        <f t="shared" si="14"/>
        <v>2</v>
      </c>
      <c r="I130" s="35"/>
      <c r="K130" s="38">
        <f>COUNTIF(Shot!B:B,Rosters!$A131)</f>
        <v>0</v>
      </c>
      <c r="L130" s="38">
        <f>COUNTIF(Jav!$B:$B,Rosters!$A131)</f>
        <v>0</v>
      </c>
      <c r="M130" s="38">
        <f>COUNTIF('Long Jump'!$B:$B,Rosters!$A131)</f>
        <v>0</v>
      </c>
      <c r="N130" s="38">
        <f>COUNTIF('100m'!$B:$B,Rosters!$A131)</f>
        <v>0</v>
      </c>
      <c r="O130" s="38"/>
      <c r="P130" s="38">
        <f>COUNTIF('400m'!$B:$B,Rosters!$A131)</f>
        <v>0</v>
      </c>
      <c r="Q130" s="38">
        <f>COUNTIF('800m'!$B:$B,Rosters!$A131)</f>
        <v>0</v>
      </c>
      <c r="R130" s="38">
        <f>COUNTIF('1600m'!$B:$B,Rosters!$A131)</f>
        <v>0</v>
      </c>
      <c r="S130" s="5"/>
      <c r="T130" s="5">
        <f t="shared" si="6"/>
        <v>0</v>
      </c>
      <c r="U130" s="5">
        <f t="shared" si="7"/>
        <v>0</v>
      </c>
      <c r="V130" s="5">
        <f t="shared" si="8"/>
        <v>0</v>
      </c>
    </row>
    <row r="131" spans="1:22" x14ac:dyDescent="0.25">
      <c r="A131" s="36" t="str">
        <f t="shared" si="13"/>
        <v>P-03</v>
      </c>
      <c r="B131" s="36" t="s">
        <v>264</v>
      </c>
      <c r="C131" s="36" t="s">
        <v>265</v>
      </c>
      <c r="D131" s="36">
        <v>3</v>
      </c>
      <c r="E131" s="36" t="s">
        <v>4</v>
      </c>
      <c r="F131" s="36" t="s">
        <v>262</v>
      </c>
      <c r="G131" s="36" t="str">
        <f t="shared" si="15"/>
        <v>JV</v>
      </c>
      <c r="H131" s="36">
        <f t="shared" si="14"/>
        <v>3</v>
      </c>
      <c r="I131" s="35"/>
      <c r="K131" s="38">
        <f>COUNTIF(Shot!B:B,Rosters!$A132)</f>
        <v>0</v>
      </c>
      <c r="L131" s="38">
        <f>COUNTIF(Jav!$B:$B,Rosters!$A132)</f>
        <v>0</v>
      </c>
      <c r="M131" s="38">
        <f>COUNTIF('Long Jump'!$B:$B,Rosters!$A132)</f>
        <v>0</v>
      </c>
      <c r="N131" s="38">
        <f>COUNTIF('100m'!$B:$B,Rosters!$A132)</f>
        <v>0</v>
      </c>
      <c r="O131" s="38"/>
      <c r="P131" s="38">
        <f>COUNTIF('400m'!$B:$B,Rosters!$A132)</f>
        <v>0</v>
      </c>
      <c r="Q131" s="38">
        <f>COUNTIF('800m'!$B:$B,Rosters!$A132)</f>
        <v>0</v>
      </c>
      <c r="R131" s="38">
        <f>COUNTIF('1600m'!$B:$B,Rosters!$A132)</f>
        <v>0</v>
      </c>
      <c r="S131" s="5"/>
      <c r="T131" s="5">
        <f t="shared" si="6"/>
        <v>0</v>
      </c>
      <c r="U131" s="5">
        <f t="shared" si="7"/>
        <v>0</v>
      </c>
      <c r="V131" s="5">
        <f t="shared" si="8"/>
        <v>0</v>
      </c>
    </row>
    <row r="132" spans="1:22" x14ac:dyDescent="0.25">
      <c r="A132" s="36" t="str">
        <f t="shared" si="13"/>
        <v>P-04</v>
      </c>
      <c r="B132" s="36" t="s">
        <v>266</v>
      </c>
      <c r="C132" s="36" t="s">
        <v>65</v>
      </c>
      <c r="D132" s="36">
        <v>4</v>
      </c>
      <c r="E132" s="36" t="s">
        <v>4</v>
      </c>
      <c r="F132" s="36" t="s">
        <v>262</v>
      </c>
      <c r="G132" s="36" t="str">
        <f t="shared" si="15"/>
        <v>JV</v>
      </c>
      <c r="H132" s="36">
        <f t="shared" si="14"/>
        <v>4</v>
      </c>
      <c r="I132" s="35"/>
      <c r="K132" s="38">
        <f>COUNTIF(Shot!B:B,Rosters!$A133)</f>
        <v>0</v>
      </c>
      <c r="L132" s="38">
        <f>COUNTIF(Jav!$B:$B,Rosters!$A133)</f>
        <v>0</v>
      </c>
      <c r="M132" s="38">
        <f>COUNTIF('Long Jump'!$B:$B,Rosters!$A133)</f>
        <v>0</v>
      </c>
      <c r="N132" s="38">
        <f>COUNTIF('100m'!$B:$B,Rosters!$A133)</f>
        <v>0</v>
      </c>
      <c r="O132" s="38"/>
      <c r="P132" s="38">
        <f>COUNTIF('400m'!$B:$B,Rosters!$A133)</f>
        <v>0</v>
      </c>
      <c r="Q132" s="38">
        <f>COUNTIF('800m'!$B:$B,Rosters!$A133)</f>
        <v>0</v>
      </c>
      <c r="R132" s="38">
        <f>COUNTIF('1600m'!$B:$B,Rosters!$A133)</f>
        <v>0</v>
      </c>
      <c r="S132" s="5"/>
      <c r="T132" s="5">
        <f t="shared" ref="T132:T134" si="16">SUM(N132:R132)</f>
        <v>0</v>
      </c>
      <c r="U132" s="5">
        <f t="shared" ref="U132:U134" si="17">SUM(K132:M132)</f>
        <v>0</v>
      </c>
      <c r="V132" s="5">
        <f t="shared" ref="V132:V134" si="18">SUM(T132:U132)</f>
        <v>0</v>
      </c>
    </row>
    <row r="133" spans="1:22" x14ac:dyDescent="0.25">
      <c r="A133" s="36" t="str">
        <f t="shared" si="13"/>
        <v>P-05</v>
      </c>
      <c r="B133" s="36" t="s">
        <v>267</v>
      </c>
      <c r="C133" s="36" t="s">
        <v>37</v>
      </c>
      <c r="D133" s="36">
        <v>4</v>
      </c>
      <c r="E133" s="36" t="s">
        <v>10</v>
      </c>
      <c r="F133" s="36" t="s">
        <v>262</v>
      </c>
      <c r="G133" s="36" t="str">
        <f t="shared" si="15"/>
        <v>JV</v>
      </c>
      <c r="H133" s="36">
        <f t="shared" si="14"/>
        <v>5</v>
      </c>
      <c r="I133" s="35"/>
      <c r="K133" s="38">
        <f>COUNTIF(Shot!B:B,Rosters!$A134)</f>
        <v>0</v>
      </c>
      <c r="L133" s="38">
        <f>COUNTIF(Jav!$B:$B,Rosters!$A134)</f>
        <v>0</v>
      </c>
      <c r="M133" s="38">
        <f>COUNTIF('Long Jump'!$B:$B,Rosters!$A134)</f>
        <v>0</v>
      </c>
      <c r="N133" s="38">
        <f>COUNTIF('100m'!$B:$B,Rosters!$A134)</f>
        <v>0</v>
      </c>
      <c r="O133" s="38"/>
      <c r="P133" s="38">
        <f>COUNTIF('400m'!$B:$B,Rosters!$A134)</f>
        <v>0</v>
      </c>
      <c r="Q133" s="38">
        <f>COUNTIF('800m'!$B:$B,Rosters!$A134)</f>
        <v>0</v>
      </c>
      <c r="R133" s="38">
        <f>COUNTIF('1600m'!$B:$B,Rosters!$A134)</f>
        <v>0</v>
      </c>
      <c r="S133" s="5"/>
      <c r="T133" s="5">
        <f t="shared" si="16"/>
        <v>0</v>
      </c>
      <c r="U133" s="5">
        <f t="shared" si="17"/>
        <v>0</v>
      </c>
      <c r="V133" s="5">
        <f t="shared" si="18"/>
        <v>0</v>
      </c>
    </row>
    <row r="134" spans="1:22" x14ac:dyDescent="0.25">
      <c r="A134" s="36" t="str">
        <f t="shared" si="13"/>
        <v>P-06</v>
      </c>
      <c r="B134" s="36" t="s">
        <v>268</v>
      </c>
      <c r="C134" s="36" t="s">
        <v>269</v>
      </c>
      <c r="D134" s="36">
        <v>4</v>
      </c>
      <c r="E134" s="36" t="s">
        <v>4</v>
      </c>
      <c r="F134" s="36" t="s">
        <v>262</v>
      </c>
      <c r="G134" s="36" t="str">
        <f t="shared" si="15"/>
        <v>JV</v>
      </c>
      <c r="H134" s="36">
        <f t="shared" si="14"/>
        <v>6</v>
      </c>
      <c r="I134" s="35"/>
      <c r="K134" s="38">
        <f>COUNTIF(Shot!B:B,Rosters!$A135)</f>
        <v>0</v>
      </c>
      <c r="L134" s="38">
        <f>COUNTIF(Jav!$B:$B,Rosters!$A135)</f>
        <v>0</v>
      </c>
      <c r="M134" s="38">
        <f>COUNTIF('Long Jump'!$B:$B,Rosters!$A135)</f>
        <v>0</v>
      </c>
      <c r="N134" s="38">
        <f>COUNTIF('100m'!$B:$B,Rosters!$A135)</f>
        <v>0</v>
      </c>
      <c r="O134" s="38"/>
      <c r="P134" s="38">
        <f>COUNTIF('400m'!$B:$B,Rosters!$A135)</f>
        <v>0</v>
      </c>
      <c r="Q134" s="38">
        <f>COUNTIF('800m'!$B:$B,Rosters!$A135)</f>
        <v>0</v>
      </c>
      <c r="R134" s="38">
        <f>COUNTIF('1600m'!$B:$B,Rosters!$A135)</f>
        <v>0</v>
      </c>
      <c r="S134" s="5"/>
      <c r="T134" s="5">
        <f t="shared" si="16"/>
        <v>0</v>
      </c>
      <c r="U134" s="5">
        <f t="shared" si="17"/>
        <v>0</v>
      </c>
      <c r="V134" s="5">
        <f t="shared" si="18"/>
        <v>0</v>
      </c>
    </row>
    <row r="135" spans="1:22" x14ac:dyDescent="0.25">
      <c r="A135" s="36" t="str">
        <f t="shared" si="13"/>
        <v>P-07</v>
      </c>
      <c r="B135" s="36" t="s">
        <v>270</v>
      </c>
      <c r="C135" s="36" t="s">
        <v>271</v>
      </c>
      <c r="D135" s="36">
        <v>4</v>
      </c>
      <c r="E135" s="36" t="s">
        <v>4</v>
      </c>
      <c r="F135" s="36" t="s">
        <v>262</v>
      </c>
      <c r="G135" s="36" t="str">
        <f t="shared" si="15"/>
        <v>JV</v>
      </c>
      <c r="H135" s="36">
        <f t="shared" si="14"/>
        <v>7</v>
      </c>
      <c r="I135" s="35"/>
    </row>
    <row r="136" spans="1:22" x14ac:dyDescent="0.25">
      <c r="A136" s="36" t="str">
        <f t="shared" si="13"/>
        <v>P-08</v>
      </c>
      <c r="B136" s="36" t="s">
        <v>272</v>
      </c>
      <c r="C136" s="36" t="s">
        <v>37</v>
      </c>
      <c r="D136" s="36">
        <v>4</v>
      </c>
      <c r="E136" s="36" t="s">
        <v>10</v>
      </c>
      <c r="F136" s="36" t="s">
        <v>262</v>
      </c>
      <c r="G136" s="36" t="str">
        <f t="shared" si="15"/>
        <v>JV</v>
      </c>
      <c r="H136" s="36">
        <f t="shared" si="14"/>
        <v>8</v>
      </c>
    </row>
    <row r="137" spans="1:22" x14ac:dyDescent="0.25">
      <c r="A137" s="36" t="str">
        <f t="shared" si="13"/>
        <v>P-09</v>
      </c>
      <c r="B137" s="36" t="s">
        <v>64</v>
      </c>
      <c r="C137" s="36" t="s">
        <v>65</v>
      </c>
      <c r="D137" s="36">
        <v>5</v>
      </c>
      <c r="E137" s="36" t="s">
        <v>4</v>
      </c>
      <c r="F137" s="36" t="s">
        <v>262</v>
      </c>
      <c r="G137" s="36" t="str">
        <f t="shared" si="15"/>
        <v>JV</v>
      </c>
      <c r="H137" s="36">
        <f t="shared" si="14"/>
        <v>9</v>
      </c>
    </row>
    <row r="138" spans="1:22" x14ac:dyDescent="0.25">
      <c r="A138" s="36" t="str">
        <f t="shared" si="13"/>
        <v>P-10</v>
      </c>
      <c r="B138" s="36" t="s">
        <v>75</v>
      </c>
      <c r="C138" s="36" t="s">
        <v>74</v>
      </c>
      <c r="D138" s="36">
        <v>5</v>
      </c>
      <c r="E138" s="36" t="s">
        <v>4</v>
      </c>
      <c r="F138" s="36" t="s">
        <v>262</v>
      </c>
      <c r="G138" s="36" t="str">
        <f t="shared" si="15"/>
        <v>JV</v>
      </c>
      <c r="H138" s="36">
        <f t="shared" si="14"/>
        <v>10</v>
      </c>
    </row>
    <row r="139" spans="1:22" x14ac:dyDescent="0.25">
      <c r="A139" s="36" t="str">
        <f t="shared" si="13"/>
        <v>P-11</v>
      </c>
      <c r="B139" s="36" t="s">
        <v>273</v>
      </c>
      <c r="C139" s="36" t="s">
        <v>274</v>
      </c>
      <c r="D139" s="36">
        <v>5</v>
      </c>
      <c r="E139" s="36" t="s">
        <v>10</v>
      </c>
      <c r="F139" s="36" t="s">
        <v>262</v>
      </c>
      <c r="G139" s="36" t="str">
        <f t="shared" si="15"/>
        <v>JV</v>
      </c>
      <c r="H139" s="36">
        <f t="shared" si="14"/>
        <v>11</v>
      </c>
    </row>
    <row r="140" spans="1:22" x14ac:dyDescent="0.25">
      <c r="A140" s="36" t="str">
        <f t="shared" si="13"/>
        <v>P-12</v>
      </c>
      <c r="B140" s="36" t="s">
        <v>72</v>
      </c>
      <c r="C140" s="36" t="s">
        <v>73</v>
      </c>
      <c r="D140" s="36">
        <v>5</v>
      </c>
      <c r="E140" s="36" t="s">
        <v>4</v>
      </c>
      <c r="F140" s="36" t="s">
        <v>262</v>
      </c>
      <c r="G140" s="36" t="str">
        <f t="shared" si="15"/>
        <v>JV</v>
      </c>
      <c r="H140" s="36">
        <f t="shared" si="14"/>
        <v>12</v>
      </c>
    </row>
    <row r="141" spans="1:22" x14ac:dyDescent="0.25">
      <c r="A141" s="36" t="str">
        <f t="shared" si="13"/>
        <v>P-13</v>
      </c>
      <c r="B141" s="36" t="s">
        <v>39</v>
      </c>
      <c r="C141" s="36" t="s">
        <v>275</v>
      </c>
      <c r="D141" s="36">
        <v>5</v>
      </c>
      <c r="E141" s="36" t="s">
        <v>10</v>
      </c>
      <c r="F141" s="36" t="s">
        <v>262</v>
      </c>
      <c r="G141" s="36" t="str">
        <f t="shared" si="15"/>
        <v>JV</v>
      </c>
      <c r="H141" s="36">
        <f t="shared" si="14"/>
        <v>13</v>
      </c>
    </row>
    <row r="142" spans="1:22" x14ac:dyDescent="0.25">
      <c r="A142" s="36" t="str">
        <f t="shared" si="13"/>
        <v>P-14</v>
      </c>
      <c r="B142" s="36" t="s">
        <v>64</v>
      </c>
      <c r="C142" s="36" t="s">
        <v>276</v>
      </c>
      <c r="D142" s="36">
        <v>5</v>
      </c>
      <c r="E142" s="36" t="s">
        <v>4</v>
      </c>
      <c r="F142" s="36" t="s">
        <v>262</v>
      </c>
      <c r="G142" s="36" t="str">
        <f t="shared" si="15"/>
        <v>JV</v>
      </c>
      <c r="H142" s="36">
        <f t="shared" si="14"/>
        <v>14</v>
      </c>
    </row>
    <row r="143" spans="1:22" x14ac:dyDescent="0.25">
      <c r="A143" s="36" t="str">
        <f t="shared" si="13"/>
        <v>P-15</v>
      </c>
      <c r="B143" s="36" t="s">
        <v>277</v>
      </c>
      <c r="C143" s="36" t="s">
        <v>278</v>
      </c>
      <c r="D143" s="36">
        <v>5</v>
      </c>
      <c r="E143" s="36" t="s">
        <v>4</v>
      </c>
      <c r="F143" s="36" t="s">
        <v>262</v>
      </c>
      <c r="G143" s="36" t="str">
        <f t="shared" si="15"/>
        <v>JV</v>
      </c>
      <c r="H143" s="36">
        <f t="shared" si="14"/>
        <v>15</v>
      </c>
    </row>
    <row r="144" spans="1:22" x14ac:dyDescent="0.25">
      <c r="A144" s="36" t="str">
        <f t="shared" si="13"/>
        <v>P-16</v>
      </c>
      <c r="B144" s="36" t="s">
        <v>279</v>
      </c>
      <c r="C144" s="36" t="s">
        <v>90</v>
      </c>
      <c r="D144" s="36">
        <v>6</v>
      </c>
      <c r="E144" s="36" t="s">
        <v>4</v>
      </c>
      <c r="F144" s="36" t="s">
        <v>262</v>
      </c>
      <c r="G144" s="36" t="str">
        <f t="shared" si="15"/>
        <v>V</v>
      </c>
      <c r="H144" s="36">
        <f t="shared" si="14"/>
        <v>16</v>
      </c>
    </row>
    <row r="145" spans="1:8" x14ac:dyDescent="0.25">
      <c r="A145" s="36" t="str">
        <f t="shared" si="13"/>
        <v>P-17</v>
      </c>
      <c r="B145" s="36" t="s">
        <v>280</v>
      </c>
      <c r="C145" s="36" t="s">
        <v>281</v>
      </c>
      <c r="D145" s="36">
        <v>6</v>
      </c>
      <c r="E145" s="36" t="s">
        <v>4</v>
      </c>
      <c r="F145" s="36" t="s">
        <v>262</v>
      </c>
      <c r="G145" s="36" t="str">
        <f t="shared" si="15"/>
        <v>V</v>
      </c>
      <c r="H145" s="36">
        <f t="shared" si="14"/>
        <v>17</v>
      </c>
    </row>
    <row r="146" spans="1:8" x14ac:dyDescent="0.25">
      <c r="A146" s="36" t="str">
        <f t="shared" si="13"/>
        <v>P-18</v>
      </c>
      <c r="B146" s="36" t="s">
        <v>282</v>
      </c>
      <c r="C146" s="36" t="s">
        <v>283</v>
      </c>
      <c r="D146" s="36">
        <v>6</v>
      </c>
      <c r="E146" s="36" t="s">
        <v>4</v>
      </c>
      <c r="F146" s="36" t="s">
        <v>262</v>
      </c>
      <c r="G146" s="36" t="str">
        <f t="shared" si="15"/>
        <v>V</v>
      </c>
      <c r="H146" s="36">
        <f t="shared" si="14"/>
        <v>18</v>
      </c>
    </row>
    <row r="147" spans="1:8" x14ac:dyDescent="0.25">
      <c r="A147" s="36" t="str">
        <f t="shared" si="13"/>
        <v>P-19</v>
      </c>
      <c r="B147" s="36" t="s">
        <v>59</v>
      </c>
      <c r="C147" s="36" t="s">
        <v>37</v>
      </c>
      <c r="D147" s="36">
        <v>6</v>
      </c>
      <c r="E147" s="36" t="s">
        <v>10</v>
      </c>
      <c r="F147" s="36" t="s">
        <v>262</v>
      </c>
      <c r="G147" s="36" t="str">
        <f t="shared" si="15"/>
        <v>V</v>
      </c>
      <c r="H147" s="36">
        <f t="shared" si="14"/>
        <v>19</v>
      </c>
    </row>
    <row r="148" spans="1:8" x14ac:dyDescent="0.25">
      <c r="A148" s="36" t="str">
        <f t="shared" si="13"/>
        <v>P-20</v>
      </c>
      <c r="B148" s="36" t="s">
        <v>39</v>
      </c>
      <c r="C148" s="36" t="s">
        <v>284</v>
      </c>
      <c r="D148" s="36">
        <v>7</v>
      </c>
      <c r="E148" s="36" t="s">
        <v>10</v>
      </c>
      <c r="F148" s="36" t="s">
        <v>262</v>
      </c>
      <c r="G148" s="36" t="str">
        <f t="shared" si="15"/>
        <v>V</v>
      </c>
      <c r="H148" s="36">
        <f t="shared" si="14"/>
        <v>20</v>
      </c>
    </row>
    <row r="149" spans="1:8" x14ac:dyDescent="0.25">
      <c r="A149" s="36" t="str">
        <f t="shared" si="13"/>
        <v>P-21</v>
      </c>
      <c r="B149" s="36" t="s">
        <v>36</v>
      </c>
      <c r="C149" s="36" t="s">
        <v>37</v>
      </c>
      <c r="D149" s="36">
        <v>7</v>
      </c>
      <c r="E149" s="36" t="s">
        <v>10</v>
      </c>
      <c r="F149" s="36" t="s">
        <v>262</v>
      </c>
      <c r="G149" s="36" t="str">
        <f t="shared" si="15"/>
        <v>V</v>
      </c>
      <c r="H149" s="36">
        <f t="shared" si="14"/>
        <v>21</v>
      </c>
    </row>
    <row r="150" spans="1:8" x14ac:dyDescent="0.25">
      <c r="A150" s="36" t="str">
        <f t="shared" si="13"/>
        <v>P-22</v>
      </c>
      <c r="B150" s="36" t="s">
        <v>285</v>
      </c>
      <c r="C150" s="36" t="s">
        <v>286</v>
      </c>
      <c r="D150" s="36">
        <v>7</v>
      </c>
      <c r="E150" s="36" t="s">
        <v>10</v>
      </c>
      <c r="F150" s="36" t="s">
        <v>262</v>
      </c>
      <c r="G150" s="36" t="str">
        <f t="shared" si="15"/>
        <v>V</v>
      </c>
      <c r="H150" s="36">
        <f t="shared" si="14"/>
        <v>22</v>
      </c>
    </row>
    <row r="151" spans="1:8" x14ac:dyDescent="0.25">
      <c r="A151" s="36" t="str">
        <f t="shared" si="13"/>
        <v>P-23</v>
      </c>
      <c r="B151" s="36" t="s">
        <v>287</v>
      </c>
      <c r="C151" s="36" t="s">
        <v>12</v>
      </c>
      <c r="D151" s="36">
        <v>7</v>
      </c>
      <c r="E151" s="36" t="s">
        <v>10</v>
      </c>
      <c r="F151" s="36" t="s">
        <v>262</v>
      </c>
      <c r="G151" s="36" t="str">
        <f t="shared" si="15"/>
        <v>V</v>
      </c>
      <c r="H151" s="36">
        <f t="shared" si="14"/>
        <v>23</v>
      </c>
    </row>
    <row r="152" spans="1:8" x14ac:dyDescent="0.25">
      <c r="A152" s="36" t="str">
        <f t="shared" si="13"/>
        <v>P-24</v>
      </c>
      <c r="B152" s="36" t="s">
        <v>288</v>
      </c>
      <c r="C152" s="36" t="s">
        <v>40</v>
      </c>
      <c r="D152" s="36">
        <v>7</v>
      </c>
      <c r="E152" s="36" t="s">
        <v>4</v>
      </c>
      <c r="F152" s="36" t="s">
        <v>262</v>
      </c>
      <c r="G152" s="36" t="str">
        <f t="shared" si="15"/>
        <v>V</v>
      </c>
      <c r="H152" s="36">
        <f t="shared" si="14"/>
        <v>24</v>
      </c>
    </row>
    <row r="153" spans="1:8" x14ac:dyDescent="0.25">
      <c r="A153" s="36" t="str">
        <f t="shared" si="13"/>
        <v>P-25</v>
      </c>
      <c r="B153" s="36" t="s">
        <v>289</v>
      </c>
      <c r="C153" s="36" t="s">
        <v>290</v>
      </c>
      <c r="D153" s="36">
        <v>7</v>
      </c>
      <c r="E153" s="36" t="s">
        <v>4</v>
      </c>
      <c r="F153" s="36" t="s">
        <v>262</v>
      </c>
      <c r="G153" s="36" t="str">
        <f t="shared" si="15"/>
        <v>V</v>
      </c>
      <c r="H153" s="36">
        <f t="shared" si="14"/>
        <v>25</v>
      </c>
    </row>
    <row r="154" spans="1:8" x14ac:dyDescent="0.25">
      <c r="A154" s="36" t="str">
        <f t="shared" si="13"/>
        <v>P-26</v>
      </c>
      <c r="B154" s="36" t="s">
        <v>291</v>
      </c>
      <c r="C154" s="36" t="s">
        <v>292</v>
      </c>
      <c r="D154" s="36">
        <v>7</v>
      </c>
      <c r="E154" s="36" t="s">
        <v>4</v>
      </c>
      <c r="F154" s="36" t="s">
        <v>262</v>
      </c>
      <c r="G154" s="36" t="str">
        <f t="shared" si="15"/>
        <v>V</v>
      </c>
      <c r="H154" s="36">
        <f t="shared" si="14"/>
        <v>26</v>
      </c>
    </row>
    <row r="155" spans="1:8" x14ac:dyDescent="0.25">
      <c r="A155" s="36" t="str">
        <f t="shared" si="13"/>
        <v>P-27</v>
      </c>
      <c r="B155" s="36" t="s">
        <v>64</v>
      </c>
      <c r="C155" s="36" t="s">
        <v>47</v>
      </c>
      <c r="D155" s="36">
        <v>7</v>
      </c>
      <c r="E155" s="36" t="s">
        <v>10</v>
      </c>
      <c r="F155" s="36" t="s">
        <v>262</v>
      </c>
      <c r="G155" s="36" t="str">
        <f t="shared" si="15"/>
        <v>V</v>
      </c>
      <c r="H155" s="36">
        <f t="shared" si="14"/>
        <v>27</v>
      </c>
    </row>
    <row r="156" spans="1:8" x14ac:dyDescent="0.25">
      <c r="A156" s="36" t="str">
        <f t="shared" si="13"/>
        <v>P-28</v>
      </c>
      <c r="B156" s="36" t="s">
        <v>293</v>
      </c>
      <c r="C156" s="36" t="s">
        <v>294</v>
      </c>
      <c r="D156" s="36">
        <v>8</v>
      </c>
      <c r="E156" s="36" t="s">
        <v>4</v>
      </c>
      <c r="F156" s="36" t="s">
        <v>262</v>
      </c>
      <c r="G156" s="36" t="str">
        <f t="shared" si="15"/>
        <v>V</v>
      </c>
      <c r="H156" s="36">
        <f t="shared" si="14"/>
        <v>28</v>
      </c>
    </row>
    <row r="157" spans="1:8" x14ac:dyDescent="0.25">
      <c r="A157" s="36" t="str">
        <f t="shared" si="13"/>
        <v>P-29</v>
      </c>
      <c r="B157" s="36" t="s">
        <v>295</v>
      </c>
      <c r="C157" s="36" t="s">
        <v>74</v>
      </c>
      <c r="D157" s="36">
        <v>8</v>
      </c>
      <c r="E157" s="36" t="s">
        <v>4</v>
      </c>
      <c r="F157" s="36" t="s">
        <v>262</v>
      </c>
      <c r="G157" s="36" t="str">
        <f t="shared" si="15"/>
        <v>V</v>
      </c>
      <c r="H157" s="36">
        <f t="shared" si="14"/>
        <v>29</v>
      </c>
    </row>
    <row r="158" spans="1:8" x14ac:dyDescent="0.25">
      <c r="A158" s="36" t="str">
        <f t="shared" si="13"/>
        <v>P-30</v>
      </c>
      <c r="B158" s="36" t="s">
        <v>296</v>
      </c>
      <c r="C158" s="36" t="s">
        <v>297</v>
      </c>
      <c r="D158" s="36">
        <v>8</v>
      </c>
      <c r="E158" s="36" t="s">
        <v>4</v>
      </c>
      <c r="F158" s="36" t="s">
        <v>262</v>
      </c>
      <c r="G158" s="36" t="str">
        <f t="shared" si="15"/>
        <v>V</v>
      </c>
      <c r="H158" s="36">
        <f t="shared" si="14"/>
        <v>30</v>
      </c>
    </row>
    <row r="159" spans="1:8" x14ac:dyDescent="0.25">
      <c r="A159" s="36" t="str">
        <f t="shared" si="13"/>
        <v>P-31</v>
      </c>
      <c r="B159" s="36" t="s">
        <v>121</v>
      </c>
      <c r="C159" s="36" t="s">
        <v>62</v>
      </c>
      <c r="D159" s="36">
        <v>8</v>
      </c>
      <c r="E159" s="36" t="s">
        <v>4</v>
      </c>
      <c r="F159" s="36" t="s">
        <v>262</v>
      </c>
      <c r="G159" s="36" t="str">
        <f t="shared" si="15"/>
        <v>V</v>
      </c>
      <c r="H159" s="36">
        <f t="shared" si="14"/>
        <v>31</v>
      </c>
    </row>
    <row r="160" spans="1:8" x14ac:dyDescent="0.25">
      <c r="A160" s="36" t="str">
        <f t="shared" si="13"/>
        <v>P-32</v>
      </c>
      <c r="B160" s="36" t="s">
        <v>266</v>
      </c>
      <c r="C160" s="36" t="s">
        <v>298</v>
      </c>
      <c r="D160" s="36">
        <v>3</v>
      </c>
      <c r="E160" s="36" t="s">
        <v>10</v>
      </c>
      <c r="F160" s="36" t="s">
        <v>262</v>
      </c>
      <c r="G160" s="36" t="str">
        <f t="shared" si="15"/>
        <v>JV</v>
      </c>
      <c r="H160" s="36">
        <f t="shared" si="14"/>
        <v>32</v>
      </c>
    </row>
    <row r="161" spans="1:8" x14ac:dyDescent="0.25">
      <c r="A161" s="36"/>
      <c r="B161" s="36"/>
      <c r="C161" s="36"/>
      <c r="D161" s="36"/>
      <c r="E161" s="36"/>
      <c r="F161" s="36"/>
    </row>
    <row r="162" spans="1:8" x14ac:dyDescent="0.25">
      <c r="A162" s="36"/>
      <c r="B162" s="36"/>
      <c r="C162" s="36"/>
      <c r="D162" s="36"/>
      <c r="E162" s="36"/>
      <c r="F162" s="36"/>
    </row>
    <row r="163" spans="1:8" x14ac:dyDescent="0.25">
      <c r="A163" s="36"/>
      <c r="B163" s="36"/>
      <c r="C163" s="36"/>
      <c r="D163" s="36"/>
      <c r="E163" s="36"/>
      <c r="F163" s="36"/>
    </row>
    <row r="164" spans="1:8" x14ac:dyDescent="0.25">
      <c r="A164" s="36"/>
      <c r="B164" s="36"/>
      <c r="C164" s="36"/>
      <c r="D164" s="36"/>
      <c r="E164" s="36"/>
      <c r="F164" s="36"/>
    </row>
    <row r="165" spans="1:8" x14ac:dyDescent="0.25">
      <c r="A165" s="36"/>
      <c r="B165" s="36"/>
      <c r="C165" s="36"/>
      <c r="D165" s="36"/>
      <c r="E165" s="36"/>
      <c r="F165" s="36"/>
    </row>
    <row r="166" spans="1:8" x14ac:dyDescent="0.25">
      <c r="A166" s="36" t="str">
        <f t="shared" ref="A166:A197" si="19">INDEX($D$2:$D$7,MATCH(F166,$C$2:$C$7,0))&amp;"-"&amp;TEXT(H166,"#00")</f>
        <v>A-01</v>
      </c>
      <c r="B166" s="36" t="s">
        <v>70</v>
      </c>
      <c r="C166" s="36" t="s">
        <v>299</v>
      </c>
      <c r="D166" s="36">
        <v>2</v>
      </c>
      <c r="E166" s="36" t="s">
        <v>4</v>
      </c>
      <c r="F166" s="36" t="s">
        <v>15</v>
      </c>
      <c r="G166" s="36" t="str">
        <f t="shared" ref="G166:G223" si="20">IF(D166&lt;6,"JV","V")</f>
        <v>JV</v>
      </c>
      <c r="H166" s="36">
        <f t="shared" ref="H166:H223" si="21">H165+1</f>
        <v>1</v>
      </c>
    </row>
    <row r="167" spans="1:8" x14ac:dyDescent="0.25">
      <c r="A167" s="36" t="str">
        <f t="shared" si="19"/>
        <v>A-02</v>
      </c>
      <c r="B167" s="36" t="s">
        <v>69</v>
      </c>
      <c r="C167" s="36" t="s">
        <v>300</v>
      </c>
      <c r="D167" s="36">
        <v>3</v>
      </c>
      <c r="E167" s="36" t="s">
        <v>4</v>
      </c>
      <c r="F167" s="36" t="s">
        <v>15</v>
      </c>
      <c r="G167" s="36" t="str">
        <f t="shared" si="20"/>
        <v>JV</v>
      </c>
      <c r="H167" s="36">
        <f t="shared" si="21"/>
        <v>2</v>
      </c>
    </row>
    <row r="168" spans="1:8" x14ac:dyDescent="0.25">
      <c r="A168" s="36" t="str">
        <f t="shared" si="19"/>
        <v>A-03</v>
      </c>
      <c r="B168" s="36" t="s">
        <v>301</v>
      </c>
      <c r="C168" s="36" t="s">
        <v>49</v>
      </c>
      <c r="D168" s="36">
        <v>3</v>
      </c>
      <c r="E168" s="36" t="s">
        <v>4</v>
      </c>
      <c r="F168" s="36" t="s">
        <v>15</v>
      </c>
      <c r="G168" s="36" t="str">
        <f t="shared" si="20"/>
        <v>JV</v>
      </c>
      <c r="H168" s="36">
        <f t="shared" si="21"/>
        <v>3</v>
      </c>
    </row>
    <row r="169" spans="1:8" x14ac:dyDescent="0.25">
      <c r="A169" s="36" t="str">
        <f t="shared" si="19"/>
        <v>A-04</v>
      </c>
      <c r="B169" s="36" t="s">
        <v>302</v>
      </c>
      <c r="C169" s="36" t="s">
        <v>303</v>
      </c>
      <c r="D169" s="36">
        <v>3</v>
      </c>
      <c r="E169" s="36" t="s">
        <v>4</v>
      </c>
      <c r="F169" s="36" t="s">
        <v>15</v>
      </c>
      <c r="G169" s="36" t="str">
        <f t="shared" si="20"/>
        <v>JV</v>
      </c>
      <c r="H169" s="36">
        <f t="shared" si="21"/>
        <v>4</v>
      </c>
    </row>
    <row r="170" spans="1:8" x14ac:dyDescent="0.25">
      <c r="A170" s="36" t="str">
        <f t="shared" si="19"/>
        <v>A-05</v>
      </c>
      <c r="B170" s="36" t="s">
        <v>304</v>
      </c>
      <c r="C170" s="36" t="s">
        <v>305</v>
      </c>
      <c r="D170" s="36">
        <v>3</v>
      </c>
      <c r="E170" s="36" t="s">
        <v>4</v>
      </c>
      <c r="F170" s="36" t="s">
        <v>15</v>
      </c>
      <c r="G170" s="36" t="str">
        <f t="shared" si="20"/>
        <v>JV</v>
      </c>
      <c r="H170" s="36">
        <f t="shared" si="21"/>
        <v>5</v>
      </c>
    </row>
    <row r="171" spans="1:8" x14ac:dyDescent="0.25">
      <c r="A171" s="36" t="str">
        <f t="shared" si="19"/>
        <v>A-06</v>
      </c>
      <c r="B171" s="36" t="s">
        <v>306</v>
      </c>
      <c r="C171" s="36" t="s">
        <v>307</v>
      </c>
      <c r="D171" s="36">
        <v>3</v>
      </c>
      <c r="E171" s="36" t="s">
        <v>4</v>
      </c>
      <c r="F171" s="36" t="s">
        <v>15</v>
      </c>
      <c r="G171" s="36" t="str">
        <f t="shared" si="20"/>
        <v>JV</v>
      </c>
      <c r="H171" s="36">
        <f t="shared" si="21"/>
        <v>6</v>
      </c>
    </row>
    <row r="172" spans="1:8" x14ac:dyDescent="0.25">
      <c r="A172" s="36" t="str">
        <f t="shared" si="19"/>
        <v>A-07</v>
      </c>
      <c r="B172" s="36" t="s">
        <v>308</v>
      </c>
      <c r="C172" s="36" t="s">
        <v>309</v>
      </c>
      <c r="D172" s="36">
        <v>3</v>
      </c>
      <c r="E172" s="36" t="s">
        <v>4</v>
      </c>
      <c r="F172" s="36" t="s">
        <v>15</v>
      </c>
      <c r="G172" s="36" t="str">
        <f t="shared" si="20"/>
        <v>JV</v>
      </c>
      <c r="H172" s="36">
        <f t="shared" si="21"/>
        <v>7</v>
      </c>
    </row>
    <row r="173" spans="1:8" x14ac:dyDescent="0.25">
      <c r="A173" s="36" t="str">
        <f t="shared" si="19"/>
        <v>A-08</v>
      </c>
      <c r="B173" s="36" t="s">
        <v>310</v>
      </c>
      <c r="C173" s="36" t="s">
        <v>105</v>
      </c>
      <c r="D173" s="36">
        <v>3</v>
      </c>
      <c r="E173" s="36" t="s">
        <v>4</v>
      </c>
      <c r="F173" s="36" t="s">
        <v>15</v>
      </c>
      <c r="G173" s="36" t="str">
        <f t="shared" si="20"/>
        <v>JV</v>
      </c>
      <c r="H173" s="36">
        <f t="shared" si="21"/>
        <v>8</v>
      </c>
    </row>
    <row r="174" spans="1:8" x14ac:dyDescent="0.25">
      <c r="A174" s="36" t="str">
        <f t="shared" si="19"/>
        <v>A-09</v>
      </c>
      <c r="B174" s="36" t="s">
        <v>311</v>
      </c>
      <c r="C174" s="36" t="s">
        <v>312</v>
      </c>
      <c r="D174" s="36">
        <v>3</v>
      </c>
      <c r="E174" s="36" t="s">
        <v>10</v>
      </c>
      <c r="F174" s="36" t="s">
        <v>15</v>
      </c>
      <c r="G174" s="36" t="str">
        <f t="shared" si="20"/>
        <v>JV</v>
      </c>
      <c r="H174" s="36">
        <f t="shared" si="21"/>
        <v>9</v>
      </c>
    </row>
    <row r="175" spans="1:8" x14ac:dyDescent="0.25">
      <c r="A175" s="36" t="str">
        <f t="shared" si="19"/>
        <v>A-10</v>
      </c>
      <c r="B175" s="36" t="s">
        <v>70</v>
      </c>
      <c r="C175" s="36" t="s">
        <v>71</v>
      </c>
      <c r="D175" s="36">
        <v>4</v>
      </c>
      <c r="E175" s="36" t="s">
        <v>4</v>
      </c>
      <c r="F175" s="36" t="s">
        <v>15</v>
      </c>
      <c r="G175" s="36" t="str">
        <f t="shared" si="20"/>
        <v>JV</v>
      </c>
      <c r="H175" s="36">
        <f t="shared" si="21"/>
        <v>10</v>
      </c>
    </row>
    <row r="176" spans="1:8" x14ac:dyDescent="0.25">
      <c r="A176" s="36" t="str">
        <f t="shared" si="19"/>
        <v>A-11</v>
      </c>
      <c r="B176" s="36" t="s">
        <v>92</v>
      </c>
      <c r="C176" s="36" t="s">
        <v>91</v>
      </c>
      <c r="D176" s="36">
        <v>4</v>
      </c>
      <c r="E176" s="36" t="s">
        <v>10</v>
      </c>
      <c r="F176" s="36" t="s">
        <v>15</v>
      </c>
      <c r="G176" s="36" t="str">
        <f t="shared" si="20"/>
        <v>JV</v>
      </c>
      <c r="H176" s="36">
        <f t="shared" si="21"/>
        <v>11</v>
      </c>
    </row>
    <row r="177" spans="1:8" x14ac:dyDescent="0.25">
      <c r="A177" s="36" t="str">
        <f t="shared" si="19"/>
        <v>A-12</v>
      </c>
      <c r="B177" s="36" t="s">
        <v>313</v>
      </c>
      <c r="C177" s="36" t="s">
        <v>111</v>
      </c>
      <c r="D177" s="36">
        <v>4</v>
      </c>
      <c r="E177" s="36" t="s">
        <v>10</v>
      </c>
      <c r="F177" s="36" t="s">
        <v>15</v>
      </c>
      <c r="G177" s="36" t="str">
        <f t="shared" si="20"/>
        <v>JV</v>
      </c>
      <c r="H177" s="36">
        <f t="shared" si="21"/>
        <v>12</v>
      </c>
    </row>
    <row r="178" spans="1:8" x14ac:dyDescent="0.25">
      <c r="A178" s="36" t="str">
        <f t="shared" si="19"/>
        <v>A-13</v>
      </c>
      <c r="B178" s="36" t="s">
        <v>314</v>
      </c>
      <c r="C178" s="36" t="s">
        <v>315</v>
      </c>
      <c r="D178" s="36">
        <v>4</v>
      </c>
      <c r="E178" s="36" t="s">
        <v>10</v>
      </c>
      <c r="F178" s="36" t="s">
        <v>15</v>
      </c>
      <c r="G178" s="36" t="str">
        <f t="shared" si="20"/>
        <v>JV</v>
      </c>
      <c r="H178" s="36">
        <f t="shared" si="21"/>
        <v>13</v>
      </c>
    </row>
    <row r="179" spans="1:8" x14ac:dyDescent="0.25">
      <c r="A179" s="36" t="str">
        <f t="shared" si="19"/>
        <v>A-14</v>
      </c>
      <c r="B179" s="36" t="s">
        <v>316</v>
      </c>
      <c r="C179" s="36" t="s">
        <v>118</v>
      </c>
      <c r="D179" s="36">
        <v>4</v>
      </c>
      <c r="E179" s="36" t="s">
        <v>10</v>
      </c>
      <c r="F179" s="36" t="s">
        <v>15</v>
      </c>
      <c r="G179" s="36" t="str">
        <f t="shared" si="20"/>
        <v>JV</v>
      </c>
      <c r="H179" s="36">
        <f t="shared" si="21"/>
        <v>14</v>
      </c>
    </row>
    <row r="180" spans="1:8" x14ac:dyDescent="0.25">
      <c r="A180" s="36" t="str">
        <f t="shared" si="19"/>
        <v>A-15</v>
      </c>
      <c r="B180" s="36" t="s">
        <v>60</v>
      </c>
      <c r="C180" s="36" t="s">
        <v>298</v>
      </c>
      <c r="D180" s="36">
        <v>4</v>
      </c>
      <c r="E180" s="36" t="s">
        <v>10</v>
      </c>
      <c r="F180" s="36" t="s">
        <v>15</v>
      </c>
      <c r="G180" s="36" t="str">
        <f t="shared" si="20"/>
        <v>JV</v>
      </c>
      <c r="H180" s="36">
        <f t="shared" si="21"/>
        <v>15</v>
      </c>
    </row>
    <row r="181" spans="1:8" x14ac:dyDescent="0.25">
      <c r="A181" s="36" t="str">
        <f t="shared" si="19"/>
        <v>A-16</v>
      </c>
      <c r="B181" s="36" t="s">
        <v>317</v>
      </c>
      <c r="C181" s="36" t="s">
        <v>318</v>
      </c>
      <c r="D181" s="36">
        <v>4</v>
      </c>
      <c r="E181" s="36" t="s">
        <v>10</v>
      </c>
      <c r="F181" s="36" t="s">
        <v>15</v>
      </c>
      <c r="G181" s="36" t="str">
        <f t="shared" si="20"/>
        <v>JV</v>
      </c>
      <c r="H181" s="36">
        <f t="shared" si="21"/>
        <v>16</v>
      </c>
    </row>
    <row r="182" spans="1:8" x14ac:dyDescent="0.25">
      <c r="A182" s="36" t="str">
        <f t="shared" si="19"/>
        <v>A-17</v>
      </c>
      <c r="B182" s="36" t="s">
        <v>61</v>
      </c>
      <c r="C182" s="36" t="s">
        <v>21</v>
      </c>
      <c r="D182" s="36">
        <v>4</v>
      </c>
      <c r="E182" s="36" t="s">
        <v>10</v>
      </c>
      <c r="F182" s="36" t="s">
        <v>15</v>
      </c>
      <c r="G182" s="36" t="str">
        <f t="shared" si="20"/>
        <v>JV</v>
      </c>
      <c r="H182" s="36">
        <f t="shared" si="21"/>
        <v>17</v>
      </c>
    </row>
    <row r="183" spans="1:8" x14ac:dyDescent="0.25">
      <c r="A183" s="36" t="str">
        <f t="shared" si="19"/>
        <v>A-18</v>
      </c>
      <c r="B183" s="36" t="s">
        <v>319</v>
      </c>
      <c r="C183" s="36" t="s">
        <v>115</v>
      </c>
      <c r="D183" s="36">
        <v>4</v>
      </c>
      <c r="E183" s="36" t="s">
        <v>10</v>
      </c>
      <c r="F183" s="36" t="s">
        <v>15</v>
      </c>
      <c r="G183" s="36" t="str">
        <f t="shared" si="20"/>
        <v>JV</v>
      </c>
      <c r="H183" s="36">
        <f t="shared" si="21"/>
        <v>18</v>
      </c>
    </row>
    <row r="184" spans="1:8" x14ac:dyDescent="0.25">
      <c r="A184" s="36" t="str">
        <f t="shared" si="19"/>
        <v>A-19</v>
      </c>
      <c r="B184" s="36" t="s">
        <v>43</v>
      </c>
      <c r="C184" s="36" t="s">
        <v>44</v>
      </c>
      <c r="D184" s="36">
        <v>5</v>
      </c>
      <c r="E184" s="36" t="s">
        <v>4</v>
      </c>
      <c r="F184" s="36" t="s">
        <v>15</v>
      </c>
      <c r="G184" s="36" t="str">
        <f t="shared" si="20"/>
        <v>JV</v>
      </c>
      <c r="H184" s="36">
        <f t="shared" si="21"/>
        <v>19</v>
      </c>
    </row>
    <row r="185" spans="1:8" x14ac:dyDescent="0.25">
      <c r="A185" s="36" t="str">
        <f t="shared" si="19"/>
        <v>A-20</v>
      </c>
      <c r="B185" s="36" t="s">
        <v>68</v>
      </c>
      <c r="C185" s="36" t="s">
        <v>67</v>
      </c>
      <c r="D185" s="36">
        <v>5</v>
      </c>
      <c r="E185" s="36" t="s">
        <v>4</v>
      </c>
      <c r="F185" s="36" t="s">
        <v>15</v>
      </c>
      <c r="G185" s="36" t="str">
        <f t="shared" si="20"/>
        <v>JV</v>
      </c>
      <c r="H185" s="36">
        <f t="shared" si="21"/>
        <v>20</v>
      </c>
    </row>
    <row r="186" spans="1:8" x14ac:dyDescent="0.25">
      <c r="A186" s="36" t="str">
        <f t="shared" si="19"/>
        <v>A-21</v>
      </c>
      <c r="B186" s="36" t="s">
        <v>41</v>
      </c>
      <c r="C186" s="36" t="s">
        <v>42</v>
      </c>
      <c r="D186" s="36">
        <v>5</v>
      </c>
      <c r="E186" s="36" t="s">
        <v>4</v>
      </c>
      <c r="F186" s="36" t="s">
        <v>15</v>
      </c>
      <c r="G186" s="36" t="str">
        <f t="shared" si="20"/>
        <v>JV</v>
      </c>
      <c r="H186" s="36">
        <f t="shared" si="21"/>
        <v>21</v>
      </c>
    </row>
    <row r="187" spans="1:8" x14ac:dyDescent="0.25">
      <c r="A187" s="36" t="str">
        <f t="shared" si="19"/>
        <v>A-22</v>
      </c>
      <c r="B187" s="36" t="s">
        <v>320</v>
      </c>
      <c r="C187" s="36" t="s">
        <v>321</v>
      </c>
      <c r="D187" s="36">
        <v>5</v>
      </c>
      <c r="E187" s="36" t="s">
        <v>4</v>
      </c>
      <c r="F187" s="36" t="s">
        <v>15</v>
      </c>
      <c r="G187" s="36" t="str">
        <f t="shared" si="20"/>
        <v>JV</v>
      </c>
      <c r="H187" s="36">
        <f t="shared" si="21"/>
        <v>22</v>
      </c>
    </row>
    <row r="188" spans="1:8" x14ac:dyDescent="0.25">
      <c r="A188" s="36" t="str">
        <f t="shared" si="19"/>
        <v>A-23</v>
      </c>
      <c r="B188" s="36" t="s">
        <v>18</v>
      </c>
      <c r="C188" s="36" t="s">
        <v>19</v>
      </c>
      <c r="D188" s="36">
        <v>5</v>
      </c>
      <c r="E188" s="36" t="s">
        <v>4</v>
      </c>
      <c r="F188" s="36" t="s">
        <v>15</v>
      </c>
      <c r="G188" s="36" t="str">
        <f t="shared" si="20"/>
        <v>JV</v>
      </c>
      <c r="H188" s="36">
        <f t="shared" si="21"/>
        <v>23</v>
      </c>
    </row>
    <row r="189" spans="1:8" x14ac:dyDescent="0.25">
      <c r="A189" s="36" t="str">
        <f t="shared" si="19"/>
        <v>A-24</v>
      </c>
      <c r="B189" s="36" t="s">
        <v>41</v>
      </c>
      <c r="C189" s="36" t="s">
        <v>48</v>
      </c>
      <c r="D189" s="36">
        <v>5</v>
      </c>
      <c r="E189" s="36" t="s">
        <v>10</v>
      </c>
      <c r="F189" s="36" t="s">
        <v>15</v>
      </c>
      <c r="G189" s="36" t="str">
        <f t="shared" si="20"/>
        <v>JV</v>
      </c>
      <c r="H189" s="36">
        <f t="shared" si="21"/>
        <v>24</v>
      </c>
    </row>
    <row r="190" spans="1:8" x14ac:dyDescent="0.25">
      <c r="A190" s="36" t="str">
        <f t="shared" si="19"/>
        <v>A-25</v>
      </c>
      <c r="B190" s="36" t="s">
        <v>88</v>
      </c>
      <c r="C190" s="36" t="s">
        <v>87</v>
      </c>
      <c r="D190" s="36">
        <v>5</v>
      </c>
      <c r="E190" s="36" t="s">
        <v>10</v>
      </c>
      <c r="F190" s="36" t="s">
        <v>15</v>
      </c>
      <c r="G190" s="36" t="str">
        <f t="shared" si="20"/>
        <v>JV</v>
      </c>
      <c r="H190" s="36">
        <f t="shared" si="21"/>
        <v>25</v>
      </c>
    </row>
    <row r="191" spans="1:8" x14ac:dyDescent="0.25">
      <c r="A191" s="36" t="str">
        <f t="shared" si="19"/>
        <v>A-26</v>
      </c>
      <c r="B191" s="36" t="s">
        <v>322</v>
      </c>
      <c r="C191" s="36" t="s">
        <v>323</v>
      </c>
      <c r="D191" s="36">
        <v>5</v>
      </c>
      <c r="E191" s="36" t="s">
        <v>10</v>
      </c>
      <c r="F191" s="36" t="s">
        <v>15</v>
      </c>
      <c r="G191" s="36" t="str">
        <f t="shared" si="20"/>
        <v>JV</v>
      </c>
      <c r="H191" s="36">
        <f t="shared" si="21"/>
        <v>26</v>
      </c>
    </row>
    <row r="192" spans="1:8" x14ac:dyDescent="0.25">
      <c r="A192" s="36" t="str">
        <f t="shared" si="19"/>
        <v>A-27</v>
      </c>
      <c r="B192" s="36" t="s">
        <v>69</v>
      </c>
      <c r="C192" s="36" t="s">
        <v>49</v>
      </c>
      <c r="D192" s="36">
        <v>6</v>
      </c>
      <c r="E192" s="36" t="s">
        <v>4</v>
      </c>
      <c r="F192" s="36" t="s">
        <v>15</v>
      </c>
      <c r="G192" s="36" t="str">
        <f t="shared" si="20"/>
        <v>V</v>
      </c>
      <c r="H192" s="36">
        <f t="shared" si="21"/>
        <v>27</v>
      </c>
    </row>
    <row r="193" spans="1:8" x14ac:dyDescent="0.25">
      <c r="A193" s="36" t="str">
        <f t="shared" si="19"/>
        <v>A-28</v>
      </c>
      <c r="B193" s="36" t="s">
        <v>324</v>
      </c>
      <c r="C193" s="36" t="s">
        <v>325</v>
      </c>
      <c r="D193" s="36">
        <v>6</v>
      </c>
      <c r="E193" s="36" t="s">
        <v>4</v>
      </c>
      <c r="F193" s="36" t="s">
        <v>15</v>
      </c>
      <c r="G193" s="36" t="str">
        <f t="shared" si="20"/>
        <v>V</v>
      </c>
      <c r="H193" s="36">
        <f t="shared" si="21"/>
        <v>28</v>
      </c>
    </row>
    <row r="194" spans="1:8" x14ac:dyDescent="0.25">
      <c r="A194" s="36" t="str">
        <f t="shared" si="19"/>
        <v>A-29</v>
      </c>
      <c r="B194" s="36" t="s">
        <v>34</v>
      </c>
      <c r="C194" s="36" t="s">
        <v>35</v>
      </c>
      <c r="D194" s="36">
        <v>6</v>
      </c>
      <c r="E194" s="36" t="s">
        <v>10</v>
      </c>
      <c r="F194" s="36" t="s">
        <v>15</v>
      </c>
      <c r="G194" s="36" t="str">
        <f t="shared" si="20"/>
        <v>V</v>
      </c>
      <c r="H194" s="36">
        <f t="shared" si="21"/>
        <v>29</v>
      </c>
    </row>
    <row r="195" spans="1:8" x14ac:dyDescent="0.25">
      <c r="A195" s="36" t="str">
        <f t="shared" si="19"/>
        <v>A-30</v>
      </c>
      <c r="B195" s="36" t="s">
        <v>326</v>
      </c>
      <c r="C195" s="36" t="s">
        <v>327</v>
      </c>
      <c r="D195" s="36">
        <v>6</v>
      </c>
      <c r="E195" s="36" t="s">
        <v>10</v>
      </c>
      <c r="F195" s="36" t="s">
        <v>15</v>
      </c>
      <c r="G195" s="36" t="str">
        <f t="shared" si="20"/>
        <v>V</v>
      </c>
      <c r="H195" s="36">
        <f t="shared" si="21"/>
        <v>30</v>
      </c>
    </row>
    <row r="196" spans="1:8" x14ac:dyDescent="0.25">
      <c r="A196" s="36" t="str">
        <f t="shared" si="19"/>
        <v>A-31</v>
      </c>
      <c r="B196" s="36" t="s">
        <v>316</v>
      </c>
      <c r="C196" s="36" t="s">
        <v>328</v>
      </c>
      <c r="D196" s="36">
        <v>6</v>
      </c>
      <c r="E196" s="36" t="s">
        <v>10</v>
      </c>
      <c r="F196" s="36" t="s">
        <v>15</v>
      </c>
      <c r="G196" s="36" t="str">
        <f t="shared" si="20"/>
        <v>V</v>
      </c>
      <c r="H196" s="36">
        <f t="shared" si="21"/>
        <v>31</v>
      </c>
    </row>
    <row r="197" spans="1:8" x14ac:dyDescent="0.25">
      <c r="A197" s="36" t="str">
        <f t="shared" si="19"/>
        <v>A-32</v>
      </c>
      <c r="B197" s="36" t="s">
        <v>60</v>
      </c>
      <c r="C197" s="36" t="s">
        <v>329</v>
      </c>
      <c r="D197" s="36">
        <v>6</v>
      </c>
      <c r="E197" s="36" t="s">
        <v>10</v>
      </c>
      <c r="F197" s="36" t="s">
        <v>15</v>
      </c>
      <c r="G197" s="36" t="str">
        <f t="shared" si="20"/>
        <v>V</v>
      </c>
      <c r="H197" s="36">
        <f t="shared" si="21"/>
        <v>32</v>
      </c>
    </row>
    <row r="198" spans="1:8" x14ac:dyDescent="0.25">
      <c r="A198" s="36" t="str">
        <f t="shared" ref="A198:A223" si="22">INDEX($D$2:$D$7,MATCH(F198,$C$2:$C$7,0))&amp;"-"&amp;TEXT(H198,"#00")</f>
        <v>A-33</v>
      </c>
      <c r="B198" s="36" t="s">
        <v>330</v>
      </c>
      <c r="C198" s="36" t="s">
        <v>331</v>
      </c>
      <c r="D198" s="36">
        <v>6</v>
      </c>
      <c r="E198" s="36" t="s">
        <v>10</v>
      </c>
      <c r="F198" s="36" t="s">
        <v>15</v>
      </c>
      <c r="G198" s="36" t="str">
        <f t="shared" si="20"/>
        <v>V</v>
      </c>
      <c r="H198" s="36">
        <f t="shared" si="21"/>
        <v>33</v>
      </c>
    </row>
    <row r="199" spans="1:8" x14ac:dyDescent="0.25">
      <c r="A199" s="36" t="str">
        <f t="shared" si="22"/>
        <v>A-34</v>
      </c>
      <c r="B199" s="36" t="s">
        <v>107</v>
      </c>
      <c r="C199" s="36" t="s">
        <v>106</v>
      </c>
      <c r="D199" s="36">
        <v>6</v>
      </c>
      <c r="E199" s="36" t="s">
        <v>10</v>
      </c>
      <c r="F199" s="36" t="s">
        <v>15</v>
      </c>
      <c r="G199" s="36" t="str">
        <f t="shared" si="20"/>
        <v>V</v>
      </c>
      <c r="H199" s="36">
        <f t="shared" si="21"/>
        <v>34</v>
      </c>
    </row>
    <row r="200" spans="1:8" x14ac:dyDescent="0.25">
      <c r="A200" s="36" t="str">
        <f t="shared" si="22"/>
        <v>A-35</v>
      </c>
      <c r="B200" s="36" t="s">
        <v>82</v>
      </c>
      <c r="C200" s="36" t="s">
        <v>81</v>
      </c>
      <c r="D200" s="36">
        <v>6</v>
      </c>
      <c r="E200" s="36" t="s">
        <v>10</v>
      </c>
      <c r="F200" s="36" t="s">
        <v>15</v>
      </c>
      <c r="G200" s="36" t="str">
        <f t="shared" si="20"/>
        <v>V</v>
      </c>
      <c r="H200" s="36">
        <f t="shared" si="21"/>
        <v>35</v>
      </c>
    </row>
    <row r="201" spans="1:8" x14ac:dyDescent="0.25">
      <c r="A201" s="36" t="str">
        <f t="shared" si="22"/>
        <v>A-36</v>
      </c>
      <c r="B201" s="36" t="s">
        <v>332</v>
      </c>
      <c r="C201" s="36" t="s">
        <v>333</v>
      </c>
      <c r="D201" s="36">
        <v>6</v>
      </c>
      <c r="E201" s="36" t="s">
        <v>10</v>
      </c>
      <c r="F201" s="36" t="s">
        <v>15</v>
      </c>
      <c r="G201" s="36" t="str">
        <f t="shared" si="20"/>
        <v>V</v>
      </c>
      <c r="H201" s="36">
        <f t="shared" si="21"/>
        <v>36</v>
      </c>
    </row>
    <row r="202" spans="1:8" x14ac:dyDescent="0.25">
      <c r="A202" s="36" t="str">
        <f t="shared" si="22"/>
        <v>A-37</v>
      </c>
      <c r="B202" s="36" t="s">
        <v>334</v>
      </c>
      <c r="C202" s="36" t="s">
        <v>26</v>
      </c>
      <c r="D202" s="36">
        <v>6</v>
      </c>
      <c r="E202" s="36" t="s">
        <v>10</v>
      </c>
      <c r="F202" s="36" t="s">
        <v>15</v>
      </c>
      <c r="G202" s="36" t="str">
        <f t="shared" si="20"/>
        <v>V</v>
      </c>
      <c r="H202" s="36">
        <f t="shared" si="21"/>
        <v>37</v>
      </c>
    </row>
    <row r="203" spans="1:8" x14ac:dyDescent="0.25">
      <c r="A203" s="36" t="str">
        <f t="shared" si="22"/>
        <v>A-38</v>
      </c>
      <c r="B203" s="36" t="s">
        <v>79</v>
      </c>
      <c r="C203" s="36" t="s">
        <v>80</v>
      </c>
      <c r="D203" s="36">
        <v>6</v>
      </c>
      <c r="E203" s="36" t="s">
        <v>10</v>
      </c>
      <c r="F203" s="36" t="s">
        <v>15</v>
      </c>
      <c r="G203" s="36" t="str">
        <f t="shared" si="20"/>
        <v>V</v>
      </c>
      <c r="H203" s="36">
        <f t="shared" si="21"/>
        <v>38</v>
      </c>
    </row>
    <row r="204" spans="1:8" x14ac:dyDescent="0.25">
      <c r="A204" s="36" t="str">
        <f t="shared" si="22"/>
        <v>A-39</v>
      </c>
      <c r="B204" s="36" t="s">
        <v>57</v>
      </c>
      <c r="C204" s="36" t="s">
        <v>58</v>
      </c>
      <c r="D204" s="36">
        <v>6</v>
      </c>
      <c r="E204" s="36" t="s">
        <v>10</v>
      </c>
      <c r="F204" s="36" t="s">
        <v>15</v>
      </c>
      <c r="G204" s="36" t="str">
        <f t="shared" si="20"/>
        <v>V</v>
      </c>
      <c r="H204" s="36">
        <f t="shared" si="21"/>
        <v>39</v>
      </c>
    </row>
    <row r="205" spans="1:8" x14ac:dyDescent="0.25">
      <c r="A205" s="36" t="str">
        <f t="shared" si="22"/>
        <v>A-40</v>
      </c>
      <c r="B205" s="36" t="s">
        <v>16</v>
      </c>
      <c r="C205" s="36" t="s">
        <v>17</v>
      </c>
      <c r="D205" s="36">
        <v>6</v>
      </c>
      <c r="E205" s="36" t="s">
        <v>10</v>
      </c>
      <c r="F205" s="36" t="s">
        <v>15</v>
      </c>
      <c r="G205" s="36" t="str">
        <f t="shared" si="20"/>
        <v>V</v>
      </c>
      <c r="H205" s="36">
        <f t="shared" si="21"/>
        <v>40</v>
      </c>
    </row>
    <row r="206" spans="1:8" x14ac:dyDescent="0.25">
      <c r="A206" s="36" t="str">
        <f t="shared" si="22"/>
        <v>A-41</v>
      </c>
      <c r="B206" s="36" t="s">
        <v>16</v>
      </c>
      <c r="C206" s="36" t="s">
        <v>63</v>
      </c>
      <c r="D206" s="36">
        <v>6</v>
      </c>
      <c r="E206" s="36" t="s">
        <v>10</v>
      </c>
      <c r="F206" s="36" t="s">
        <v>15</v>
      </c>
      <c r="G206" s="36" t="str">
        <f t="shared" si="20"/>
        <v>V</v>
      </c>
      <c r="H206" s="36">
        <f t="shared" si="21"/>
        <v>41</v>
      </c>
    </row>
    <row r="207" spans="1:8" x14ac:dyDescent="0.25">
      <c r="A207" s="36" t="str">
        <f t="shared" si="22"/>
        <v>A-42</v>
      </c>
      <c r="B207" s="36" t="s">
        <v>313</v>
      </c>
      <c r="C207" s="36" t="s">
        <v>49</v>
      </c>
      <c r="D207" s="36">
        <v>7</v>
      </c>
      <c r="E207" s="36" t="s">
        <v>4</v>
      </c>
      <c r="F207" s="36" t="s">
        <v>15</v>
      </c>
      <c r="G207" s="36" t="str">
        <f t="shared" si="20"/>
        <v>V</v>
      </c>
      <c r="H207" s="36">
        <f t="shared" si="21"/>
        <v>42</v>
      </c>
    </row>
    <row r="208" spans="1:8" x14ac:dyDescent="0.25">
      <c r="A208" s="36" t="str">
        <f t="shared" si="22"/>
        <v>A-43</v>
      </c>
      <c r="B208" s="36" t="s">
        <v>335</v>
      </c>
      <c r="C208" s="36" t="s">
        <v>25</v>
      </c>
      <c r="D208" s="36">
        <v>7</v>
      </c>
      <c r="E208" s="36" t="s">
        <v>4</v>
      </c>
      <c r="F208" s="36" t="s">
        <v>15</v>
      </c>
      <c r="G208" s="36" t="str">
        <f t="shared" si="20"/>
        <v>V</v>
      </c>
      <c r="H208" s="36">
        <f t="shared" si="21"/>
        <v>43</v>
      </c>
    </row>
    <row r="209" spans="1:8" x14ac:dyDescent="0.25">
      <c r="A209" s="36" t="str">
        <f t="shared" si="22"/>
        <v>A-44</v>
      </c>
      <c r="B209" s="36" t="s">
        <v>336</v>
      </c>
      <c r="C209" s="36" t="s">
        <v>105</v>
      </c>
      <c r="D209" s="36">
        <v>7</v>
      </c>
      <c r="E209" s="36" t="s">
        <v>4</v>
      </c>
      <c r="F209" s="36" t="s">
        <v>15</v>
      </c>
      <c r="G209" s="36" t="str">
        <f t="shared" si="20"/>
        <v>V</v>
      </c>
      <c r="H209" s="36">
        <f t="shared" si="21"/>
        <v>44</v>
      </c>
    </row>
    <row r="210" spans="1:8" x14ac:dyDescent="0.25">
      <c r="A210" s="36" t="str">
        <f t="shared" si="22"/>
        <v>A-45</v>
      </c>
      <c r="B210" s="36" t="s">
        <v>337</v>
      </c>
      <c r="C210" s="36" t="s">
        <v>338</v>
      </c>
      <c r="D210" s="36">
        <v>7</v>
      </c>
      <c r="E210" s="36" t="s">
        <v>4</v>
      </c>
      <c r="F210" s="36" t="s">
        <v>15</v>
      </c>
      <c r="G210" s="36" t="str">
        <f t="shared" si="20"/>
        <v>V</v>
      </c>
      <c r="H210" s="36">
        <f t="shared" si="21"/>
        <v>45</v>
      </c>
    </row>
    <row r="211" spans="1:8" x14ac:dyDescent="0.25">
      <c r="A211" s="36" t="str">
        <f t="shared" si="22"/>
        <v>A-46</v>
      </c>
      <c r="B211" s="36" t="s">
        <v>339</v>
      </c>
      <c r="C211" s="36" t="s">
        <v>340</v>
      </c>
      <c r="D211" s="36">
        <v>7</v>
      </c>
      <c r="E211" s="36" t="s">
        <v>4</v>
      </c>
      <c r="F211" s="36" t="s">
        <v>15</v>
      </c>
      <c r="G211" s="36" t="str">
        <f t="shared" si="20"/>
        <v>V</v>
      </c>
      <c r="H211" s="36">
        <f t="shared" si="21"/>
        <v>46</v>
      </c>
    </row>
    <row r="212" spans="1:8" x14ac:dyDescent="0.25">
      <c r="A212" s="36" t="str">
        <f t="shared" si="22"/>
        <v>A-47</v>
      </c>
      <c r="B212" s="36" t="s">
        <v>341</v>
      </c>
      <c r="C212" s="36" t="s">
        <v>342</v>
      </c>
      <c r="D212" s="36">
        <v>7</v>
      </c>
      <c r="E212" s="36" t="s">
        <v>4</v>
      </c>
      <c r="F212" s="36" t="s">
        <v>15</v>
      </c>
      <c r="G212" s="36" t="str">
        <f t="shared" si="20"/>
        <v>V</v>
      </c>
      <c r="H212" s="36">
        <f t="shared" si="21"/>
        <v>47</v>
      </c>
    </row>
    <row r="213" spans="1:8" x14ac:dyDescent="0.25">
      <c r="A213" s="36" t="str">
        <f t="shared" si="22"/>
        <v>A-48</v>
      </c>
      <c r="B213" s="36" t="s">
        <v>24</v>
      </c>
      <c r="C213" s="36" t="s">
        <v>25</v>
      </c>
      <c r="D213" s="36">
        <v>7</v>
      </c>
      <c r="E213" s="36" t="s">
        <v>4</v>
      </c>
      <c r="F213" s="36" t="s">
        <v>15</v>
      </c>
      <c r="G213" s="36" t="str">
        <f t="shared" si="20"/>
        <v>V</v>
      </c>
      <c r="H213" s="36">
        <f t="shared" si="21"/>
        <v>48</v>
      </c>
    </row>
    <row r="214" spans="1:8" x14ac:dyDescent="0.25">
      <c r="A214" s="36" t="str">
        <f t="shared" si="22"/>
        <v>A-49</v>
      </c>
      <c r="B214" s="36" t="s">
        <v>16</v>
      </c>
      <c r="C214" s="36" t="s">
        <v>109</v>
      </c>
      <c r="D214" s="36">
        <v>7</v>
      </c>
      <c r="E214" s="36" t="s">
        <v>4</v>
      </c>
      <c r="F214" s="36" t="s">
        <v>15</v>
      </c>
      <c r="G214" s="36" t="str">
        <f t="shared" si="20"/>
        <v>V</v>
      </c>
      <c r="H214" s="36">
        <f t="shared" si="21"/>
        <v>49</v>
      </c>
    </row>
    <row r="215" spans="1:8" x14ac:dyDescent="0.25">
      <c r="A215" s="36" t="str">
        <f t="shared" si="22"/>
        <v>A-50</v>
      </c>
      <c r="B215" s="36" t="s">
        <v>343</v>
      </c>
      <c r="C215" s="36" t="s">
        <v>344</v>
      </c>
      <c r="D215" s="36">
        <v>7</v>
      </c>
      <c r="E215" s="36" t="s">
        <v>4</v>
      </c>
      <c r="F215" s="36" t="s">
        <v>15</v>
      </c>
      <c r="G215" s="36" t="str">
        <f t="shared" si="20"/>
        <v>V</v>
      </c>
      <c r="H215" s="36">
        <f t="shared" si="21"/>
        <v>50</v>
      </c>
    </row>
    <row r="216" spans="1:8" x14ac:dyDescent="0.25">
      <c r="A216" s="36" t="str">
        <f t="shared" si="22"/>
        <v>A-51</v>
      </c>
      <c r="B216" s="36" t="s">
        <v>78</v>
      </c>
      <c r="C216" s="36" t="s">
        <v>77</v>
      </c>
      <c r="D216" s="36">
        <v>7</v>
      </c>
      <c r="E216" s="36" t="s">
        <v>10</v>
      </c>
      <c r="F216" s="36" t="s">
        <v>15</v>
      </c>
      <c r="G216" s="36" t="str">
        <f t="shared" si="20"/>
        <v>V</v>
      </c>
      <c r="H216" s="36">
        <f t="shared" si="21"/>
        <v>51</v>
      </c>
    </row>
    <row r="217" spans="1:8" x14ac:dyDescent="0.25">
      <c r="A217" s="36" t="str">
        <f t="shared" si="22"/>
        <v>A-52</v>
      </c>
      <c r="B217" s="36" t="s">
        <v>345</v>
      </c>
      <c r="C217" s="36" t="s">
        <v>50</v>
      </c>
      <c r="D217" s="36">
        <v>7</v>
      </c>
      <c r="E217" s="36" t="s">
        <v>10</v>
      </c>
      <c r="F217" s="36" t="s">
        <v>15</v>
      </c>
      <c r="G217" s="36" t="str">
        <f t="shared" si="20"/>
        <v>V</v>
      </c>
      <c r="H217" s="36">
        <f t="shared" si="21"/>
        <v>52</v>
      </c>
    </row>
    <row r="218" spans="1:8" x14ac:dyDescent="0.25">
      <c r="A218" s="36" t="str">
        <f t="shared" si="22"/>
        <v>A-53</v>
      </c>
      <c r="B218" s="36" t="s">
        <v>70</v>
      </c>
      <c r="C218" s="36" t="s">
        <v>94</v>
      </c>
      <c r="D218" s="36">
        <v>8</v>
      </c>
      <c r="E218" s="36" t="s">
        <v>4</v>
      </c>
      <c r="F218" s="36" t="s">
        <v>15</v>
      </c>
      <c r="G218" s="36" t="str">
        <f t="shared" si="20"/>
        <v>V</v>
      </c>
      <c r="H218" s="36">
        <f t="shared" si="21"/>
        <v>53</v>
      </c>
    </row>
    <row r="219" spans="1:8" x14ac:dyDescent="0.25">
      <c r="A219" s="36" t="str">
        <f t="shared" si="22"/>
        <v>A-54</v>
      </c>
      <c r="B219" s="36" t="s">
        <v>346</v>
      </c>
      <c r="C219" s="36" t="s">
        <v>347</v>
      </c>
      <c r="D219" s="36">
        <v>7</v>
      </c>
      <c r="E219" s="36" t="s">
        <v>4</v>
      </c>
      <c r="F219" s="36" t="s">
        <v>15</v>
      </c>
      <c r="G219" s="36" t="str">
        <f t="shared" si="20"/>
        <v>V</v>
      </c>
      <c r="H219" s="36">
        <f t="shared" si="21"/>
        <v>54</v>
      </c>
    </row>
    <row r="220" spans="1:8" x14ac:dyDescent="0.25">
      <c r="A220" s="36" t="str">
        <f t="shared" si="22"/>
        <v>A-55</v>
      </c>
      <c r="B220" s="36" t="s">
        <v>348</v>
      </c>
      <c r="C220" s="36" t="s">
        <v>62</v>
      </c>
      <c r="D220" s="36">
        <v>7</v>
      </c>
      <c r="E220" s="36" t="s">
        <v>4</v>
      </c>
      <c r="F220" s="36" t="s">
        <v>15</v>
      </c>
      <c r="G220" s="36" t="str">
        <f t="shared" si="20"/>
        <v>V</v>
      </c>
      <c r="H220" s="36">
        <f t="shared" si="21"/>
        <v>55</v>
      </c>
    </row>
    <row r="221" spans="1:8" x14ac:dyDescent="0.25">
      <c r="A221" s="36" t="str">
        <f t="shared" si="22"/>
        <v>A-56</v>
      </c>
      <c r="B221" s="36" t="s">
        <v>349</v>
      </c>
      <c r="C221" s="36" t="s">
        <v>108</v>
      </c>
      <c r="D221" s="36">
        <v>7</v>
      </c>
      <c r="E221" s="36" t="s">
        <v>4</v>
      </c>
      <c r="F221" s="36" t="s">
        <v>15</v>
      </c>
      <c r="G221" s="36" t="str">
        <f t="shared" si="20"/>
        <v>V</v>
      </c>
      <c r="H221" s="36">
        <f t="shared" si="21"/>
        <v>56</v>
      </c>
    </row>
    <row r="222" spans="1:8" x14ac:dyDescent="0.25">
      <c r="A222" s="36" t="str">
        <f t="shared" si="22"/>
        <v>A-57</v>
      </c>
      <c r="B222" s="36" t="s">
        <v>350</v>
      </c>
      <c r="C222" s="36" t="s">
        <v>351</v>
      </c>
      <c r="D222" s="36">
        <v>7</v>
      </c>
      <c r="E222" s="36" t="s">
        <v>10</v>
      </c>
      <c r="F222" s="36" t="s">
        <v>15</v>
      </c>
      <c r="G222" s="36" t="str">
        <f t="shared" si="20"/>
        <v>V</v>
      </c>
      <c r="H222" s="36">
        <f t="shared" si="21"/>
        <v>57</v>
      </c>
    </row>
    <row r="223" spans="1:8" x14ac:dyDescent="0.25">
      <c r="A223" s="36" t="str">
        <f t="shared" si="22"/>
        <v>A-58</v>
      </c>
      <c r="B223" s="36" t="s">
        <v>350</v>
      </c>
      <c r="C223" s="36" t="s">
        <v>352</v>
      </c>
      <c r="D223" s="36">
        <v>4</v>
      </c>
      <c r="E223" s="36" t="s">
        <v>10</v>
      </c>
      <c r="F223" s="36" t="s">
        <v>15</v>
      </c>
      <c r="G223" s="36" t="str">
        <f t="shared" si="20"/>
        <v>JV</v>
      </c>
      <c r="H223" s="36">
        <f t="shared" si="21"/>
        <v>58</v>
      </c>
    </row>
    <row r="224" spans="1:8" x14ac:dyDescent="0.25">
      <c r="A224" s="36"/>
      <c r="B224" s="36"/>
      <c r="C224" s="36"/>
      <c r="D224" s="36"/>
      <c r="E224" s="36"/>
      <c r="F224" s="36"/>
    </row>
    <row r="225" spans="1:8" x14ac:dyDescent="0.25">
      <c r="A225" s="36"/>
      <c r="B225" s="36"/>
      <c r="C225" s="36"/>
      <c r="D225" s="36"/>
      <c r="E225" s="36"/>
      <c r="F225" s="36"/>
    </row>
    <row r="226" spans="1:8" x14ac:dyDescent="0.25">
      <c r="A226" s="36"/>
      <c r="B226" s="36"/>
      <c r="C226" s="36"/>
      <c r="D226" s="36"/>
      <c r="E226" s="36"/>
      <c r="F226" s="36"/>
    </row>
    <row r="227" spans="1:8" x14ac:dyDescent="0.25">
      <c r="A227" s="36"/>
      <c r="B227" s="36"/>
      <c r="C227" s="36"/>
      <c r="D227" s="36"/>
      <c r="E227" s="36"/>
      <c r="F227" s="36"/>
    </row>
    <row r="228" spans="1:8" x14ac:dyDescent="0.25">
      <c r="A228" s="36"/>
      <c r="B228" s="36"/>
      <c r="C228" s="36"/>
      <c r="D228" s="36"/>
      <c r="E228" s="36"/>
      <c r="F228" s="36"/>
    </row>
    <row r="229" spans="1:8" x14ac:dyDescent="0.25">
      <c r="A229" s="36"/>
      <c r="B229" s="36"/>
      <c r="C229" s="36"/>
      <c r="D229" s="36"/>
      <c r="E229" s="36"/>
      <c r="F229" s="36"/>
    </row>
    <row r="230" spans="1:8" x14ac:dyDescent="0.25">
      <c r="A230" s="36" t="str">
        <f t="shared" ref="A230:A267" si="23">INDEX($D$2:$D$7,MATCH(F230,$C$2:$C$7,0))&amp;"-"&amp;TEXT(H230,"#00")</f>
        <v>E-01</v>
      </c>
      <c r="B230" s="36" t="s">
        <v>353</v>
      </c>
      <c r="C230" s="36" t="s">
        <v>354</v>
      </c>
      <c r="D230" s="36">
        <v>3</v>
      </c>
      <c r="E230" s="36" t="s">
        <v>4</v>
      </c>
      <c r="F230" s="36" t="s">
        <v>355</v>
      </c>
      <c r="G230" s="36" t="str">
        <f t="shared" ref="G230:G267" si="24">IF(D230&lt;6,"JV","V")</f>
        <v>JV</v>
      </c>
      <c r="H230" s="36">
        <f t="shared" ref="H230:H264" si="25">H229+1</f>
        <v>1</v>
      </c>
    </row>
    <row r="231" spans="1:8" x14ac:dyDescent="0.25">
      <c r="A231" s="36" t="str">
        <f t="shared" si="23"/>
        <v>E-02</v>
      </c>
      <c r="B231" s="36" t="s">
        <v>356</v>
      </c>
      <c r="C231" s="36" t="s">
        <v>357</v>
      </c>
      <c r="D231" s="36">
        <v>3</v>
      </c>
      <c r="E231" s="36" t="s">
        <v>4</v>
      </c>
      <c r="F231" s="36" t="s">
        <v>355</v>
      </c>
      <c r="G231" s="36" t="str">
        <f t="shared" si="24"/>
        <v>JV</v>
      </c>
      <c r="H231" s="36">
        <f t="shared" si="25"/>
        <v>2</v>
      </c>
    </row>
    <row r="232" spans="1:8" x14ac:dyDescent="0.25">
      <c r="A232" s="36" t="str">
        <f t="shared" si="23"/>
        <v>E-03</v>
      </c>
      <c r="B232" s="36" t="s">
        <v>358</v>
      </c>
      <c r="C232" s="36" t="s">
        <v>359</v>
      </c>
      <c r="D232" s="36">
        <v>3</v>
      </c>
      <c r="E232" s="36" t="s">
        <v>4</v>
      </c>
      <c r="F232" s="36" t="s">
        <v>355</v>
      </c>
      <c r="G232" s="36" t="str">
        <f t="shared" si="24"/>
        <v>JV</v>
      </c>
      <c r="H232" s="36">
        <f t="shared" si="25"/>
        <v>3</v>
      </c>
    </row>
    <row r="233" spans="1:8" x14ac:dyDescent="0.25">
      <c r="A233" s="36" t="str">
        <f t="shared" si="23"/>
        <v>E-04</v>
      </c>
      <c r="B233" s="36" t="s">
        <v>360</v>
      </c>
      <c r="C233" s="36" t="s">
        <v>361</v>
      </c>
      <c r="D233" s="36">
        <v>3</v>
      </c>
      <c r="E233" s="36" t="s">
        <v>4</v>
      </c>
      <c r="F233" s="36" t="s">
        <v>355</v>
      </c>
      <c r="G233" s="36" t="str">
        <f t="shared" si="24"/>
        <v>JV</v>
      </c>
      <c r="H233" s="36">
        <f t="shared" si="25"/>
        <v>4</v>
      </c>
    </row>
    <row r="234" spans="1:8" x14ac:dyDescent="0.25">
      <c r="A234" s="36" t="str">
        <f t="shared" si="23"/>
        <v>E-05</v>
      </c>
      <c r="B234" s="36" t="s">
        <v>362</v>
      </c>
      <c r="C234" s="36" t="s">
        <v>363</v>
      </c>
      <c r="D234" s="36">
        <v>3</v>
      </c>
      <c r="E234" s="36" t="s">
        <v>4</v>
      </c>
      <c r="F234" s="36" t="s">
        <v>355</v>
      </c>
      <c r="G234" s="36" t="str">
        <f t="shared" si="24"/>
        <v>JV</v>
      </c>
      <c r="H234" s="36">
        <f t="shared" si="25"/>
        <v>5</v>
      </c>
    </row>
    <row r="235" spans="1:8" x14ac:dyDescent="0.25">
      <c r="A235" s="36" t="str">
        <f t="shared" si="23"/>
        <v>E-06</v>
      </c>
      <c r="B235" s="36" t="s">
        <v>364</v>
      </c>
      <c r="C235" s="36" t="s">
        <v>365</v>
      </c>
      <c r="D235" s="36">
        <v>3</v>
      </c>
      <c r="E235" s="36" t="s">
        <v>10</v>
      </c>
      <c r="F235" s="36" t="s">
        <v>355</v>
      </c>
      <c r="G235" s="36" t="str">
        <f t="shared" si="24"/>
        <v>JV</v>
      </c>
      <c r="H235" s="36">
        <f t="shared" si="25"/>
        <v>6</v>
      </c>
    </row>
    <row r="236" spans="1:8" x14ac:dyDescent="0.25">
      <c r="A236" s="36" t="str">
        <f t="shared" si="23"/>
        <v>E-07</v>
      </c>
      <c r="B236" s="36" t="s">
        <v>366</v>
      </c>
      <c r="C236" s="36" t="s">
        <v>367</v>
      </c>
      <c r="D236" s="36">
        <v>3</v>
      </c>
      <c r="E236" s="36" t="s">
        <v>10</v>
      </c>
      <c r="F236" s="36" t="s">
        <v>355</v>
      </c>
      <c r="G236" s="36" t="str">
        <f t="shared" si="24"/>
        <v>JV</v>
      </c>
      <c r="H236" s="36">
        <f t="shared" si="25"/>
        <v>7</v>
      </c>
    </row>
    <row r="237" spans="1:8" x14ac:dyDescent="0.25">
      <c r="A237" s="36" t="str">
        <f t="shared" si="23"/>
        <v>E-08</v>
      </c>
      <c r="B237" s="36" t="s">
        <v>368</v>
      </c>
      <c r="C237" s="36" t="s">
        <v>369</v>
      </c>
      <c r="D237" s="36">
        <v>4</v>
      </c>
      <c r="E237" s="36" t="s">
        <v>4</v>
      </c>
      <c r="F237" s="36" t="s">
        <v>355</v>
      </c>
      <c r="G237" s="36" t="str">
        <f t="shared" si="24"/>
        <v>JV</v>
      </c>
      <c r="H237" s="36">
        <f t="shared" si="25"/>
        <v>8</v>
      </c>
    </row>
    <row r="238" spans="1:8" x14ac:dyDescent="0.25">
      <c r="A238" s="36" t="str">
        <f t="shared" si="23"/>
        <v>E-09</v>
      </c>
      <c r="B238" s="36" t="s">
        <v>370</v>
      </c>
      <c r="C238" s="36" t="s">
        <v>113</v>
      </c>
      <c r="D238" s="36">
        <v>4</v>
      </c>
      <c r="E238" s="36" t="s">
        <v>4</v>
      </c>
      <c r="F238" s="36" t="s">
        <v>355</v>
      </c>
      <c r="G238" s="36" t="str">
        <f t="shared" si="24"/>
        <v>JV</v>
      </c>
      <c r="H238" s="36">
        <f t="shared" si="25"/>
        <v>9</v>
      </c>
    </row>
    <row r="239" spans="1:8" x14ac:dyDescent="0.25">
      <c r="A239" s="36" t="str">
        <f t="shared" si="23"/>
        <v>E-10</v>
      </c>
      <c r="B239" s="36" t="s">
        <v>371</v>
      </c>
      <c r="C239" s="36" t="s">
        <v>372</v>
      </c>
      <c r="D239" s="36">
        <v>4</v>
      </c>
      <c r="E239" s="36" t="s">
        <v>10</v>
      </c>
      <c r="F239" s="36" t="s">
        <v>355</v>
      </c>
      <c r="G239" s="36" t="str">
        <f t="shared" si="24"/>
        <v>JV</v>
      </c>
      <c r="H239" s="36">
        <f t="shared" si="25"/>
        <v>10</v>
      </c>
    </row>
    <row r="240" spans="1:8" x14ac:dyDescent="0.25">
      <c r="A240" s="36" t="str">
        <f t="shared" si="23"/>
        <v>E-11</v>
      </c>
      <c r="B240" s="36" t="s">
        <v>356</v>
      </c>
      <c r="C240" s="36" t="s">
        <v>373</v>
      </c>
      <c r="D240" s="36">
        <v>5</v>
      </c>
      <c r="E240" s="36" t="s">
        <v>4</v>
      </c>
      <c r="F240" s="36" t="s">
        <v>355</v>
      </c>
      <c r="G240" s="36" t="str">
        <f t="shared" si="24"/>
        <v>JV</v>
      </c>
      <c r="H240" s="36">
        <f t="shared" si="25"/>
        <v>11</v>
      </c>
    </row>
    <row r="241" spans="1:8" x14ac:dyDescent="0.25">
      <c r="A241" s="36" t="str">
        <f t="shared" si="23"/>
        <v>E-12</v>
      </c>
      <c r="B241" s="36" t="s">
        <v>374</v>
      </c>
      <c r="C241" s="36" t="s">
        <v>375</v>
      </c>
      <c r="D241" s="36">
        <v>5</v>
      </c>
      <c r="E241" s="36" t="s">
        <v>4</v>
      </c>
      <c r="F241" s="36" t="s">
        <v>355</v>
      </c>
      <c r="G241" s="36" t="str">
        <f t="shared" si="24"/>
        <v>JV</v>
      </c>
      <c r="H241" s="36">
        <f t="shared" si="25"/>
        <v>12</v>
      </c>
    </row>
    <row r="242" spans="1:8" x14ac:dyDescent="0.25">
      <c r="A242" s="36" t="str">
        <f t="shared" si="23"/>
        <v>E-13</v>
      </c>
      <c r="B242" s="36" t="s">
        <v>376</v>
      </c>
      <c r="C242" s="36" t="s">
        <v>377</v>
      </c>
      <c r="D242" s="36">
        <v>5</v>
      </c>
      <c r="E242" s="36" t="s">
        <v>10</v>
      </c>
      <c r="F242" s="36" t="s">
        <v>355</v>
      </c>
      <c r="G242" s="36" t="str">
        <f t="shared" si="24"/>
        <v>JV</v>
      </c>
      <c r="H242" s="36">
        <f t="shared" si="25"/>
        <v>13</v>
      </c>
    </row>
    <row r="243" spans="1:8" x14ac:dyDescent="0.25">
      <c r="A243" s="36" t="str">
        <f t="shared" si="23"/>
        <v>E-14</v>
      </c>
      <c r="B243" s="36" t="s">
        <v>378</v>
      </c>
      <c r="C243" s="36" t="s">
        <v>379</v>
      </c>
      <c r="D243" s="36">
        <v>5</v>
      </c>
      <c r="E243" s="36" t="s">
        <v>10</v>
      </c>
      <c r="F243" s="36" t="s">
        <v>355</v>
      </c>
      <c r="G243" s="36" t="str">
        <f t="shared" si="24"/>
        <v>JV</v>
      </c>
      <c r="H243" s="36">
        <f t="shared" si="25"/>
        <v>14</v>
      </c>
    </row>
    <row r="244" spans="1:8" x14ac:dyDescent="0.25">
      <c r="A244" s="36" t="str">
        <f t="shared" si="23"/>
        <v>E-15</v>
      </c>
      <c r="B244" s="36" t="s">
        <v>380</v>
      </c>
      <c r="C244" s="36" t="s">
        <v>381</v>
      </c>
      <c r="D244" s="36">
        <v>5</v>
      </c>
      <c r="E244" s="36" t="s">
        <v>10</v>
      </c>
      <c r="F244" s="36" t="s">
        <v>355</v>
      </c>
      <c r="G244" s="36" t="str">
        <f t="shared" si="24"/>
        <v>JV</v>
      </c>
      <c r="H244" s="36">
        <f t="shared" si="25"/>
        <v>15</v>
      </c>
    </row>
    <row r="245" spans="1:8" x14ac:dyDescent="0.25">
      <c r="A245" s="36" t="str">
        <f t="shared" si="23"/>
        <v>E-16</v>
      </c>
      <c r="B245" s="36" t="s">
        <v>382</v>
      </c>
      <c r="C245" s="36" t="s">
        <v>21</v>
      </c>
      <c r="D245" s="36">
        <v>5</v>
      </c>
      <c r="E245" s="36" t="s">
        <v>10</v>
      </c>
      <c r="F245" s="36" t="s">
        <v>355</v>
      </c>
      <c r="G245" s="36" t="str">
        <f t="shared" si="24"/>
        <v>JV</v>
      </c>
      <c r="H245" s="36">
        <f t="shared" si="25"/>
        <v>16</v>
      </c>
    </row>
    <row r="246" spans="1:8" x14ac:dyDescent="0.25">
      <c r="A246" s="36" t="str">
        <f t="shared" si="23"/>
        <v>E-17</v>
      </c>
      <c r="B246" s="36" t="s">
        <v>383</v>
      </c>
      <c r="C246" s="36" t="s">
        <v>384</v>
      </c>
      <c r="D246" s="36">
        <v>6</v>
      </c>
      <c r="E246" s="36" t="s">
        <v>4</v>
      </c>
      <c r="F246" s="36" t="s">
        <v>355</v>
      </c>
      <c r="G246" s="36" t="str">
        <f t="shared" si="24"/>
        <v>V</v>
      </c>
      <c r="H246" s="36">
        <f t="shared" si="25"/>
        <v>17</v>
      </c>
    </row>
    <row r="247" spans="1:8" x14ac:dyDescent="0.25">
      <c r="A247" s="36" t="str">
        <f t="shared" si="23"/>
        <v>E-18</v>
      </c>
      <c r="B247" s="36" t="s">
        <v>356</v>
      </c>
      <c r="C247" s="36" t="s">
        <v>385</v>
      </c>
      <c r="D247" s="36">
        <v>6</v>
      </c>
      <c r="E247" s="36" t="s">
        <v>4</v>
      </c>
      <c r="F247" s="36" t="s">
        <v>355</v>
      </c>
      <c r="G247" s="36" t="str">
        <f t="shared" si="24"/>
        <v>V</v>
      </c>
      <c r="H247" s="36">
        <f t="shared" si="25"/>
        <v>18</v>
      </c>
    </row>
    <row r="248" spans="1:8" x14ac:dyDescent="0.25">
      <c r="A248" s="36" t="str">
        <f t="shared" si="23"/>
        <v>E-19</v>
      </c>
      <c r="B248" s="36" t="s">
        <v>366</v>
      </c>
      <c r="C248" s="36" t="s">
        <v>386</v>
      </c>
      <c r="D248" s="36">
        <v>6</v>
      </c>
      <c r="E248" s="36" t="s">
        <v>10</v>
      </c>
      <c r="F248" s="36" t="s">
        <v>355</v>
      </c>
      <c r="G248" s="36" t="str">
        <f t="shared" si="24"/>
        <v>V</v>
      </c>
      <c r="H248" s="36">
        <f t="shared" si="25"/>
        <v>19</v>
      </c>
    </row>
    <row r="249" spans="1:8" x14ac:dyDescent="0.25">
      <c r="A249" s="36" t="str">
        <f t="shared" si="23"/>
        <v>E-20</v>
      </c>
      <c r="B249" s="36" t="s">
        <v>368</v>
      </c>
      <c r="C249" s="36" t="s">
        <v>387</v>
      </c>
      <c r="D249" s="36">
        <v>6</v>
      </c>
      <c r="E249" s="36" t="s">
        <v>10</v>
      </c>
      <c r="F249" s="36" t="s">
        <v>355</v>
      </c>
      <c r="G249" s="36" t="str">
        <f t="shared" si="24"/>
        <v>V</v>
      </c>
      <c r="H249" s="36">
        <f t="shared" si="25"/>
        <v>20</v>
      </c>
    </row>
    <row r="250" spans="1:8" x14ac:dyDescent="0.25">
      <c r="A250" s="36" t="str">
        <f t="shared" si="23"/>
        <v>E-21</v>
      </c>
      <c r="B250" s="36" t="s">
        <v>388</v>
      </c>
      <c r="C250" s="36" t="s">
        <v>389</v>
      </c>
      <c r="D250" s="36">
        <v>6</v>
      </c>
      <c r="E250" s="36" t="s">
        <v>10</v>
      </c>
      <c r="F250" s="36" t="s">
        <v>355</v>
      </c>
      <c r="G250" s="36" t="str">
        <f t="shared" si="24"/>
        <v>V</v>
      </c>
      <c r="H250" s="36">
        <f t="shared" si="25"/>
        <v>21</v>
      </c>
    </row>
    <row r="251" spans="1:8" x14ac:dyDescent="0.25">
      <c r="A251" s="36" t="str">
        <f t="shared" si="23"/>
        <v>E-22</v>
      </c>
      <c r="B251" s="36" t="s">
        <v>380</v>
      </c>
      <c r="C251" s="36" t="s">
        <v>390</v>
      </c>
      <c r="D251" s="36">
        <v>7</v>
      </c>
      <c r="E251" s="36" t="s">
        <v>4</v>
      </c>
      <c r="F251" s="36" t="s">
        <v>355</v>
      </c>
      <c r="G251" s="36" t="str">
        <f t="shared" si="24"/>
        <v>V</v>
      </c>
      <c r="H251" s="36">
        <f t="shared" si="25"/>
        <v>22</v>
      </c>
    </row>
    <row r="252" spans="1:8" x14ac:dyDescent="0.25">
      <c r="A252" s="36" t="str">
        <f t="shared" si="23"/>
        <v>E-23</v>
      </c>
      <c r="B252" s="36" t="s">
        <v>391</v>
      </c>
      <c r="C252" s="36" t="s">
        <v>327</v>
      </c>
      <c r="D252" s="36">
        <v>7</v>
      </c>
      <c r="E252" s="36" t="s">
        <v>10</v>
      </c>
      <c r="F252" s="36" t="s">
        <v>355</v>
      </c>
      <c r="G252" s="36" t="str">
        <f t="shared" si="24"/>
        <v>V</v>
      </c>
      <c r="H252" s="36">
        <f t="shared" si="25"/>
        <v>23</v>
      </c>
    </row>
    <row r="253" spans="1:8" x14ac:dyDescent="0.25">
      <c r="A253" s="36" t="str">
        <f t="shared" si="23"/>
        <v>E-24</v>
      </c>
      <c r="B253" s="36" t="s">
        <v>392</v>
      </c>
      <c r="C253" s="36" t="s">
        <v>333</v>
      </c>
      <c r="D253" s="36">
        <v>7</v>
      </c>
      <c r="E253" s="36" t="s">
        <v>10</v>
      </c>
      <c r="F253" s="36" t="s">
        <v>355</v>
      </c>
      <c r="G253" s="36" t="str">
        <f t="shared" si="24"/>
        <v>V</v>
      </c>
      <c r="H253" s="36">
        <f t="shared" si="25"/>
        <v>24</v>
      </c>
    </row>
    <row r="254" spans="1:8" x14ac:dyDescent="0.25">
      <c r="A254" s="36" t="str">
        <f t="shared" si="23"/>
        <v>E-25</v>
      </c>
      <c r="B254" s="36" t="s">
        <v>393</v>
      </c>
      <c r="C254" s="36" t="s">
        <v>394</v>
      </c>
      <c r="D254" s="36">
        <v>8</v>
      </c>
      <c r="E254" s="36" t="s">
        <v>4</v>
      </c>
      <c r="F254" s="36" t="s">
        <v>355</v>
      </c>
      <c r="G254" s="36" t="str">
        <f t="shared" si="24"/>
        <v>V</v>
      </c>
      <c r="H254" s="36">
        <f t="shared" si="25"/>
        <v>25</v>
      </c>
    </row>
    <row r="255" spans="1:8" x14ac:dyDescent="0.25">
      <c r="A255" s="36" t="str">
        <f t="shared" si="23"/>
        <v>E-26</v>
      </c>
      <c r="B255" s="36" t="s">
        <v>391</v>
      </c>
      <c r="C255" s="36" t="s">
        <v>395</v>
      </c>
      <c r="D255" s="36">
        <v>8</v>
      </c>
      <c r="E255" s="36" t="s">
        <v>4</v>
      </c>
      <c r="F255" s="36" t="s">
        <v>355</v>
      </c>
      <c r="G255" s="36" t="str">
        <f t="shared" si="24"/>
        <v>V</v>
      </c>
      <c r="H255" s="36">
        <f t="shared" si="25"/>
        <v>26</v>
      </c>
    </row>
    <row r="256" spans="1:8" x14ac:dyDescent="0.25">
      <c r="A256" s="36" t="str">
        <f t="shared" si="23"/>
        <v>E-27</v>
      </c>
      <c r="B256" s="36" t="s">
        <v>396</v>
      </c>
      <c r="C256" s="36" t="s">
        <v>397</v>
      </c>
      <c r="D256" s="36">
        <v>8</v>
      </c>
      <c r="E256" s="36" t="s">
        <v>4</v>
      </c>
      <c r="F256" s="36" t="s">
        <v>355</v>
      </c>
      <c r="G256" s="36" t="str">
        <f t="shared" si="24"/>
        <v>V</v>
      </c>
      <c r="H256" s="36">
        <f t="shared" si="25"/>
        <v>27</v>
      </c>
    </row>
    <row r="257" spans="1:11" x14ac:dyDescent="0.25">
      <c r="A257" s="36" t="str">
        <f t="shared" si="23"/>
        <v>E-28</v>
      </c>
      <c r="B257" s="36" t="s">
        <v>366</v>
      </c>
      <c r="C257" s="36" t="s">
        <v>105</v>
      </c>
      <c r="D257" s="36">
        <v>8</v>
      </c>
      <c r="E257" s="36" t="s">
        <v>4</v>
      </c>
      <c r="F257" s="36" t="s">
        <v>355</v>
      </c>
      <c r="G257" s="36" t="str">
        <f t="shared" si="24"/>
        <v>V</v>
      </c>
      <c r="H257" s="36">
        <f t="shared" si="25"/>
        <v>28</v>
      </c>
    </row>
    <row r="258" spans="1:11" x14ac:dyDescent="0.25">
      <c r="A258" s="36" t="str">
        <f t="shared" si="23"/>
        <v>E-29</v>
      </c>
      <c r="B258" s="36" t="s">
        <v>382</v>
      </c>
      <c r="C258" s="36" t="s">
        <v>398</v>
      </c>
      <c r="D258" s="36">
        <v>8</v>
      </c>
      <c r="E258" s="36" t="s">
        <v>4</v>
      </c>
      <c r="F258" s="36" t="s">
        <v>355</v>
      </c>
      <c r="G258" s="36" t="str">
        <f t="shared" si="24"/>
        <v>V</v>
      </c>
      <c r="H258" s="36">
        <f t="shared" si="25"/>
        <v>29</v>
      </c>
    </row>
    <row r="259" spans="1:11" x14ac:dyDescent="0.25">
      <c r="A259" s="36" t="str">
        <f t="shared" si="23"/>
        <v>E-30</v>
      </c>
      <c r="B259" s="36" t="s">
        <v>399</v>
      </c>
      <c r="C259" s="36" t="s">
        <v>400</v>
      </c>
      <c r="D259" s="36">
        <v>8</v>
      </c>
      <c r="E259" s="36" t="s">
        <v>4</v>
      </c>
      <c r="F259" s="36" t="s">
        <v>355</v>
      </c>
      <c r="G259" s="36" t="str">
        <f t="shared" si="24"/>
        <v>V</v>
      </c>
      <c r="H259" s="36">
        <f t="shared" si="25"/>
        <v>30</v>
      </c>
    </row>
    <row r="260" spans="1:11" x14ac:dyDescent="0.25">
      <c r="A260" s="36" t="str">
        <f t="shared" si="23"/>
        <v>E-31</v>
      </c>
      <c r="B260" s="36" t="s">
        <v>401</v>
      </c>
      <c r="C260" s="36" t="s">
        <v>402</v>
      </c>
      <c r="D260" s="36">
        <v>8</v>
      </c>
      <c r="E260" s="36" t="s">
        <v>10</v>
      </c>
      <c r="F260" s="36" t="s">
        <v>355</v>
      </c>
      <c r="G260" s="36" t="str">
        <f t="shared" si="24"/>
        <v>V</v>
      </c>
      <c r="H260" s="36">
        <f t="shared" si="25"/>
        <v>31</v>
      </c>
    </row>
    <row r="261" spans="1:11" x14ac:dyDescent="0.25">
      <c r="A261" s="36" t="str">
        <f t="shared" si="23"/>
        <v>E-32</v>
      </c>
      <c r="B261" s="36" t="s">
        <v>403</v>
      </c>
      <c r="C261" s="36" t="s">
        <v>381</v>
      </c>
      <c r="D261" s="36">
        <v>8</v>
      </c>
      <c r="E261" s="36" t="s">
        <v>10</v>
      </c>
      <c r="F261" s="36" t="s">
        <v>355</v>
      </c>
      <c r="G261" s="36" t="str">
        <f t="shared" si="24"/>
        <v>V</v>
      </c>
      <c r="H261" s="36">
        <f t="shared" si="25"/>
        <v>32</v>
      </c>
    </row>
    <row r="262" spans="1:11" x14ac:dyDescent="0.25">
      <c r="A262" s="36" t="str">
        <f t="shared" si="23"/>
        <v>E-33</v>
      </c>
      <c r="B262" s="36" t="s">
        <v>404</v>
      </c>
      <c r="C262" s="36" t="s">
        <v>405</v>
      </c>
      <c r="D262" s="36">
        <v>8</v>
      </c>
      <c r="E262" s="36" t="s">
        <v>10</v>
      </c>
      <c r="F262" s="36" t="s">
        <v>355</v>
      </c>
      <c r="G262" s="36" t="str">
        <f t="shared" si="24"/>
        <v>V</v>
      </c>
      <c r="H262" s="36">
        <f t="shared" si="25"/>
        <v>33</v>
      </c>
    </row>
    <row r="263" spans="1:11" x14ac:dyDescent="0.25">
      <c r="A263" s="36" t="str">
        <f t="shared" si="23"/>
        <v>E-34</v>
      </c>
      <c r="B263" s="36" t="s">
        <v>392</v>
      </c>
      <c r="C263" s="36" t="s">
        <v>406</v>
      </c>
      <c r="D263" s="36">
        <v>8</v>
      </c>
      <c r="E263" s="36" t="s">
        <v>10</v>
      </c>
      <c r="F263" s="36" t="s">
        <v>355</v>
      </c>
      <c r="G263" s="36" t="str">
        <f t="shared" si="24"/>
        <v>V</v>
      </c>
      <c r="H263" s="36">
        <f t="shared" si="25"/>
        <v>34</v>
      </c>
    </row>
    <row r="264" spans="1:11" x14ac:dyDescent="0.25">
      <c r="A264" s="36" t="str">
        <f t="shared" si="23"/>
        <v>E-35</v>
      </c>
      <c r="B264" s="36" t="s">
        <v>407</v>
      </c>
      <c r="C264" s="36" t="s">
        <v>323</v>
      </c>
      <c r="D264" s="36">
        <v>8</v>
      </c>
      <c r="E264" s="36" t="s">
        <v>10</v>
      </c>
      <c r="F264" s="36" t="s">
        <v>355</v>
      </c>
      <c r="G264" s="36" t="str">
        <f t="shared" si="24"/>
        <v>V</v>
      </c>
      <c r="H264" s="36">
        <f t="shared" si="25"/>
        <v>35</v>
      </c>
    </row>
    <row r="265" spans="1:11" x14ac:dyDescent="0.25">
      <c r="A265" s="36" t="str">
        <f t="shared" si="23"/>
        <v>E-36</v>
      </c>
      <c r="B265" s="36" t="s">
        <v>408</v>
      </c>
      <c r="C265" s="36" t="s">
        <v>22</v>
      </c>
      <c r="D265" s="36">
        <v>4</v>
      </c>
      <c r="E265" s="36" t="s">
        <v>4</v>
      </c>
      <c r="F265" s="36" t="s">
        <v>355</v>
      </c>
      <c r="G265" s="36" t="str">
        <f t="shared" si="24"/>
        <v>JV</v>
      </c>
      <c r="H265" s="36">
        <v>36</v>
      </c>
    </row>
    <row r="266" spans="1:11" x14ac:dyDescent="0.25">
      <c r="A266" s="36" t="str">
        <f t="shared" si="23"/>
        <v>E-37</v>
      </c>
      <c r="B266" s="36" t="s">
        <v>408</v>
      </c>
      <c r="C266" s="36" t="s">
        <v>113</v>
      </c>
      <c r="D266" s="36">
        <v>6</v>
      </c>
      <c r="E266" s="36" t="s">
        <v>4</v>
      </c>
      <c r="F266" s="36" t="s">
        <v>355</v>
      </c>
      <c r="G266" s="36" t="str">
        <f t="shared" si="24"/>
        <v>V</v>
      </c>
      <c r="H266" s="36">
        <v>37</v>
      </c>
    </row>
    <row r="267" spans="1:11" x14ac:dyDescent="0.25">
      <c r="A267" s="36" t="str">
        <f t="shared" si="23"/>
        <v>E-38</v>
      </c>
      <c r="B267" s="36" t="s">
        <v>586</v>
      </c>
      <c r="C267" s="36" t="s">
        <v>587</v>
      </c>
      <c r="D267" s="36">
        <v>8</v>
      </c>
      <c r="E267" s="36" t="s">
        <v>4</v>
      </c>
      <c r="F267" s="36" t="s">
        <v>355</v>
      </c>
      <c r="G267" s="36" t="str">
        <f t="shared" si="24"/>
        <v>V</v>
      </c>
      <c r="H267" s="36">
        <v>38</v>
      </c>
    </row>
    <row r="268" spans="1:11" x14ac:dyDescent="0.25">
      <c r="A268" s="36"/>
      <c r="B268" s="36"/>
      <c r="C268" s="36"/>
      <c r="D268" s="36"/>
      <c r="E268" s="36"/>
      <c r="F268" s="36"/>
    </row>
    <row r="269" spans="1:11" x14ac:dyDescent="0.25">
      <c r="A269" s="36"/>
      <c r="B269" s="36"/>
      <c r="C269" s="36"/>
      <c r="D269" s="36"/>
      <c r="E269" s="36"/>
      <c r="F269" s="36"/>
    </row>
    <row r="270" spans="1:11" x14ac:dyDescent="0.25">
      <c r="A270" s="36"/>
      <c r="B270" s="36"/>
      <c r="C270" s="36"/>
      <c r="D270" s="36"/>
      <c r="E270" s="36"/>
      <c r="F270" s="36"/>
    </row>
    <row r="271" spans="1:11" x14ac:dyDescent="0.25">
      <c r="A271" s="36" t="str">
        <f>INDEX($D$2:$D$7,MATCH(F271,$C$2:$C$7,0))&amp;"-"&amp;TEXT(H271,"#00")</f>
        <v>X-01</v>
      </c>
      <c r="B271" s="36" t="s">
        <v>502</v>
      </c>
      <c r="C271" s="36" t="s">
        <v>503</v>
      </c>
      <c r="D271" s="36">
        <v>1</v>
      </c>
      <c r="E271" s="36" t="s">
        <v>10</v>
      </c>
      <c r="F271" s="36" t="s">
        <v>501</v>
      </c>
      <c r="G271" s="36" t="str">
        <f t="shared" ref="G271:G327" si="26">IF(D271&lt;6,"JV","V")</f>
        <v>JV</v>
      </c>
      <c r="H271" s="36">
        <v>1</v>
      </c>
    </row>
    <row r="272" spans="1:11" x14ac:dyDescent="0.25">
      <c r="A272" s="36" t="str">
        <f t="shared" ref="A272:A327" si="27">INDEX($D$2:$D$7,MATCH(F272,$C$2:$C$7,0))&amp;"-"&amp;TEXT(H272,"#00")</f>
        <v>X-02</v>
      </c>
      <c r="B272" s="36" t="s">
        <v>504</v>
      </c>
      <c r="C272" s="36" t="s">
        <v>505</v>
      </c>
      <c r="D272" s="36">
        <v>2</v>
      </c>
      <c r="E272" s="36" t="s">
        <v>4</v>
      </c>
      <c r="F272" s="36" t="s">
        <v>501</v>
      </c>
      <c r="G272" s="36" t="str">
        <f t="shared" si="26"/>
        <v>JV</v>
      </c>
      <c r="H272" s="36">
        <f>H271+1</f>
        <v>2</v>
      </c>
      <c r="J272" s="36"/>
      <c r="K272" s="36"/>
    </row>
    <row r="273" spans="1:11" x14ac:dyDescent="0.25">
      <c r="A273" s="36" t="str">
        <f t="shared" si="27"/>
        <v>X-03</v>
      </c>
      <c r="B273" s="36" t="s">
        <v>506</v>
      </c>
      <c r="C273" s="36" t="s">
        <v>507</v>
      </c>
      <c r="D273" s="36">
        <v>3</v>
      </c>
      <c r="E273" s="36" t="s">
        <v>4</v>
      </c>
      <c r="F273" s="36" t="s">
        <v>501</v>
      </c>
      <c r="G273" s="36" t="str">
        <f t="shared" si="26"/>
        <v>JV</v>
      </c>
      <c r="H273" s="36">
        <f t="shared" ref="H273:H327" si="28">H272+1</f>
        <v>3</v>
      </c>
      <c r="J273" s="36"/>
      <c r="K273" s="36"/>
    </row>
    <row r="274" spans="1:11" x14ac:dyDescent="0.25">
      <c r="A274" s="36" t="str">
        <f t="shared" si="27"/>
        <v>X-04</v>
      </c>
      <c r="B274" s="36" t="s">
        <v>508</v>
      </c>
      <c r="C274" s="36" t="s">
        <v>509</v>
      </c>
      <c r="D274" s="36">
        <v>3</v>
      </c>
      <c r="E274" s="36" t="s">
        <v>4</v>
      </c>
      <c r="F274" s="36" t="s">
        <v>501</v>
      </c>
      <c r="G274" s="36" t="str">
        <f t="shared" si="26"/>
        <v>JV</v>
      </c>
      <c r="H274" s="36">
        <f t="shared" si="28"/>
        <v>4</v>
      </c>
      <c r="J274" s="36"/>
      <c r="K274" s="36"/>
    </row>
    <row r="275" spans="1:11" x14ac:dyDescent="0.25">
      <c r="A275" s="36" t="str">
        <f t="shared" si="27"/>
        <v>X-05</v>
      </c>
      <c r="B275" s="36" t="s">
        <v>510</v>
      </c>
      <c r="C275" s="36" t="s">
        <v>511</v>
      </c>
      <c r="D275" s="36">
        <v>3</v>
      </c>
      <c r="E275" s="36" t="s">
        <v>10</v>
      </c>
      <c r="F275" s="36" t="s">
        <v>501</v>
      </c>
      <c r="G275" s="36" t="str">
        <f t="shared" si="26"/>
        <v>JV</v>
      </c>
      <c r="H275" s="36">
        <f t="shared" si="28"/>
        <v>5</v>
      </c>
      <c r="J275" s="36"/>
      <c r="K275" s="36"/>
    </row>
    <row r="276" spans="1:11" x14ac:dyDescent="0.25">
      <c r="A276" s="36" t="str">
        <f t="shared" si="27"/>
        <v>X-06</v>
      </c>
      <c r="B276" s="36" t="s">
        <v>512</v>
      </c>
      <c r="C276" s="36" t="s">
        <v>513</v>
      </c>
      <c r="D276" s="36">
        <v>3</v>
      </c>
      <c r="E276" s="36" t="s">
        <v>10</v>
      </c>
      <c r="F276" s="36" t="s">
        <v>501</v>
      </c>
      <c r="G276" s="36" t="str">
        <f t="shared" si="26"/>
        <v>JV</v>
      </c>
      <c r="H276" s="36">
        <f t="shared" si="28"/>
        <v>6</v>
      </c>
      <c r="J276" s="36"/>
      <c r="K276" s="36"/>
    </row>
    <row r="277" spans="1:11" x14ac:dyDescent="0.25">
      <c r="A277" s="36" t="str">
        <f t="shared" si="27"/>
        <v>X-07</v>
      </c>
      <c r="B277" s="36" t="s">
        <v>514</v>
      </c>
      <c r="C277" s="36" t="s">
        <v>515</v>
      </c>
      <c r="D277" s="36">
        <v>4</v>
      </c>
      <c r="E277" s="36" t="s">
        <v>4</v>
      </c>
      <c r="F277" s="36" t="s">
        <v>501</v>
      </c>
      <c r="G277" s="36" t="str">
        <f t="shared" si="26"/>
        <v>JV</v>
      </c>
      <c r="H277" s="36">
        <f t="shared" si="28"/>
        <v>7</v>
      </c>
      <c r="J277" s="36"/>
      <c r="K277" s="36"/>
    </row>
    <row r="278" spans="1:11" x14ac:dyDescent="0.25">
      <c r="A278" s="36" t="str">
        <f t="shared" si="27"/>
        <v>X-08</v>
      </c>
      <c r="B278" s="36" t="s">
        <v>516</v>
      </c>
      <c r="C278" s="36" t="s">
        <v>517</v>
      </c>
      <c r="D278" s="36">
        <v>4</v>
      </c>
      <c r="E278" s="36" t="s">
        <v>4</v>
      </c>
      <c r="F278" s="36" t="s">
        <v>501</v>
      </c>
      <c r="G278" s="36" t="str">
        <f t="shared" si="26"/>
        <v>JV</v>
      </c>
      <c r="H278" s="36">
        <f t="shared" si="28"/>
        <v>8</v>
      </c>
      <c r="J278" s="36"/>
      <c r="K278" s="36"/>
    </row>
    <row r="279" spans="1:11" x14ac:dyDescent="0.25">
      <c r="A279" s="36" t="str">
        <f t="shared" si="27"/>
        <v>X-09</v>
      </c>
      <c r="B279" s="36" t="s">
        <v>518</v>
      </c>
      <c r="C279" s="36" t="s">
        <v>519</v>
      </c>
      <c r="D279" s="36">
        <v>4</v>
      </c>
      <c r="E279" s="36" t="s">
        <v>4</v>
      </c>
      <c r="F279" s="36" t="s">
        <v>501</v>
      </c>
      <c r="G279" s="36" t="str">
        <f t="shared" si="26"/>
        <v>JV</v>
      </c>
      <c r="H279" s="36">
        <f t="shared" si="28"/>
        <v>9</v>
      </c>
      <c r="J279" s="36"/>
      <c r="K279" s="36"/>
    </row>
    <row r="280" spans="1:11" x14ac:dyDescent="0.25">
      <c r="A280" s="36" t="str">
        <f t="shared" si="27"/>
        <v>X-10</v>
      </c>
      <c r="B280" s="36" t="s">
        <v>520</v>
      </c>
      <c r="C280" s="36" t="s">
        <v>294</v>
      </c>
      <c r="D280" s="36">
        <v>4</v>
      </c>
      <c r="E280" s="36" t="s">
        <v>4</v>
      </c>
      <c r="F280" s="36" t="s">
        <v>501</v>
      </c>
      <c r="G280" s="36" t="str">
        <f t="shared" si="26"/>
        <v>JV</v>
      </c>
      <c r="H280" s="36">
        <f t="shared" si="28"/>
        <v>10</v>
      </c>
      <c r="J280" s="36"/>
      <c r="K280" s="36"/>
    </row>
    <row r="281" spans="1:11" x14ac:dyDescent="0.25">
      <c r="A281" s="36" t="str">
        <f t="shared" si="27"/>
        <v>X-11</v>
      </c>
      <c r="B281" s="36" t="s">
        <v>521</v>
      </c>
      <c r="C281" s="36" t="s">
        <v>283</v>
      </c>
      <c r="D281" s="36">
        <v>4</v>
      </c>
      <c r="E281" s="36" t="s">
        <v>4</v>
      </c>
      <c r="F281" s="36" t="s">
        <v>501</v>
      </c>
      <c r="G281" s="36" t="str">
        <f t="shared" si="26"/>
        <v>JV</v>
      </c>
      <c r="H281" s="36">
        <f t="shared" si="28"/>
        <v>11</v>
      </c>
      <c r="J281" s="36"/>
      <c r="K281" s="36"/>
    </row>
    <row r="282" spans="1:11" x14ac:dyDescent="0.25">
      <c r="A282" s="36" t="str">
        <f t="shared" si="27"/>
        <v>X-12</v>
      </c>
      <c r="B282" s="36" t="s">
        <v>521</v>
      </c>
      <c r="C282" s="36" t="s">
        <v>113</v>
      </c>
      <c r="D282" s="36">
        <v>4</v>
      </c>
      <c r="E282" s="36" t="s">
        <v>4</v>
      </c>
      <c r="F282" s="36" t="s">
        <v>501</v>
      </c>
      <c r="G282" s="36" t="str">
        <f t="shared" si="26"/>
        <v>JV</v>
      </c>
      <c r="H282" s="36">
        <f t="shared" si="28"/>
        <v>12</v>
      </c>
      <c r="J282" s="36"/>
      <c r="K282" s="36"/>
    </row>
    <row r="283" spans="1:11" x14ac:dyDescent="0.25">
      <c r="A283" s="36" t="str">
        <f t="shared" si="27"/>
        <v>X-13</v>
      </c>
      <c r="B283" s="36" t="s">
        <v>502</v>
      </c>
      <c r="C283" s="36" t="s">
        <v>522</v>
      </c>
      <c r="D283" s="36">
        <v>4</v>
      </c>
      <c r="E283" s="36" t="s">
        <v>4</v>
      </c>
      <c r="F283" s="36" t="s">
        <v>501</v>
      </c>
      <c r="G283" s="36" t="str">
        <f t="shared" si="26"/>
        <v>JV</v>
      </c>
      <c r="H283" s="36">
        <f t="shared" si="28"/>
        <v>13</v>
      </c>
      <c r="J283" s="36"/>
      <c r="K283" s="36"/>
    </row>
    <row r="284" spans="1:11" x14ac:dyDescent="0.25">
      <c r="A284" s="36" t="str">
        <f t="shared" si="27"/>
        <v>X-14</v>
      </c>
      <c r="B284" s="36" t="s">
        <v>523</v>
      </c>
      <c r="C284" s="36" t="s">
        <v>524</v>
      </c>
      <c r="D284" s="36">
        <v>4</v>
      </c>
      <c r="E284" s="36" t="s">
        <v>4</v>
      </c>
      <c r="F284" s="36" t="s">
        <v>501</v>
      </c>
      <c r="G284" s="36" t="str">
        <f t="shared" si="26"/>
        <v>JV</v>
      </c>
      <c r="H284" s="36">
        <f t="shared" si="28"/>
        <v>14</v>
      </c>
      <c r="J284" s="36"/>
      <c r="K284" s="36"/>
    </row>
    <row r="285" spans="1:11" x14ac:dyDescent="0.25">
      <c r="A285" s="36" t="str">
        <f t="shared" si="27"/>
        <v>X-15</v>
      </c>
      <c r="B285" s="36" t="s">
        <v>525</v>
      </c>
      <c r="C285" s="36" t="s">
        <v>526</v>
      </c>
      <c r="D285" s="36">
        <v>4</v>
      </c>
      <c r="E285" s="36" t="s">
        <v>4</v>
      </c>
      <c r="F285" s="36" t="s">
        <v>501</v>
      </c>
      <c r="G285" s="36" t="str">
        <f t="shared" si="26"/>
        <v>JV</v>
      </c>
      <c r="H285" s="36">
        <f t="shared" si="28"/>
        <v>15</v>
      </c>
      <c r="J285" s="36"/>
      <c r="K285" s="36"/>
    </row>
    <row r="286" spans="1:11" x14ac:dyDescent="0.25">
      <c r="A286" s="36" t="str">
        <f t="shared" si="27"/>
        <v>X-16</v>
      </c>
      <c r="B286" s="36" t="s">
        <v>527</v>
      </c>
      <c r="C286" s="36" t="s">
        <v>528</v>
      </c>
      <c r="D286" s="36">
        <v>5</v>
      </c>
      <c r="E286" s="36" t="s">
        <v>10</v>
      </c>
      <c r="F286" s="36" t="s">
        <v>501</v>
      </c>
      <c r="G286" s="36" t="str">
        <f t="shared" si="26"/>
        <v>JV</v>
      </c>
      <c r="H286" s="36">
        <f t="shared" si="28"/>
        <v>16</v>
      </c>
      <c r="J286" s="36"/>
      <c r="K286" s="36"/>
    </row>
    <row r="287" spans="1:11" x14ac:dyDescent="0.25">
      <c r="A287" s="36" t="str">
        <f t="shared" si="27"/>
        <v>X-17</v>
      </c>
      <c r="B287" s="36" t="s">
        <v>529</v>
      </c>
      <c r="C287" s="36" t="s">
        <v>530</v>
      </c>
      <c r="D287" s="36">
        <v>5</v>
      </c>
      <c r="E287" s="36" t="s">
        <v>4</v>
      </c>
      <c r="F287" s="36" t="s">
        <v>501</v>
      </c>
      <c r="G287" s="36" t="str">
        <f t="shared" si="26"/>
        <v>JV</v>
      </c>
      <c r="H287" s="36">
        <f t="shared" si="28"/>
        <v>17</v>
      </c>
      <c r="J287" s="36"/>
      <c r="K287" s="36"/>
    </row>
    <row r="288" spans="1:11" x14ac:dyDescent="0.25">
      <c r="A288" s="36" t="str">
        <f t="shared" si="27"/>
        <v>X-18</v>
      </c>
      <c r="B288" s="36" t="s">
        <v>531</v>
      </c>
      <c r="C288" s="36" t="s">
        <v>532</v>
      </c>
      <c r="D288" s="36">
        <v>5</v>
      </c>
      <c r="E288" s="36" t="s">
        <v>10</v>
      </c>
      <c r="F288" s="36" t="s">
        <v>501</v>
      </c>
      <c r="G288" s="36" t="str">
        <f t="shared" si="26"/>
        <v>JV</v>
      </c>
      <c r="H288" s="36">
        <f t="shared" si="28"/>
        <v>18</v>
      </c>
      <c r="J288" s="36"/>
      <c r="K288" s="36"/>
    </row>
    <row r="289" spans="1:11" x14ac:dyDescent="0.25">
      <c r="A289" s="36" t="str">
        <f t="shared" si="27"/>
        <v>X-19</v>
      </c>
      <c r="B289" s="36" t="s">
        <v>521</v>
      </c>
      <c r="C289" s="36" t="s">
        <v>533</v>
      </c>
      <c r="D289" s="36">
        <v>5</v>
      </c>
      <c r="E289" s="36" t="s">
        <v>4</v>
      </c>
      <c r="F289" s="36" t="s">
        <v>501</v>
      </c>
      <c r="G289" s="36" t="str">
        <f t="shared" si="26"/>
        <v>JV</v>
      </c>
      <c r="H289" s="36">
        <f t="shared" si="28"/>
        <v>19</v>
      </c>
      <c r="J289" s="36"/>
      <c r="K289" s="36"/>
    </row>
    <row r="290" spans="1:11" x14ac:dyDescent="0.25">
      <c r="A290" s="36" t="str">
        <f t="shared" si="27"/>
        <v>X-20</v>
      </c>
      <c r="B290" s="36" t="s">
        <v>534</v>
      </c>
      <c r="C290" s="36" t="s">
        <v>535</v>
      </c>
      <c r="D290" s="36">
        <v>5</v>
      </c>
      <c r="E290" s="36" t="s">
        <v>4</v>
      </c>
      <c r="F290" s="36" t="s">
        <v>501</v>
      </c>
      <c r="G290" s="36" t="str">
        <f t="shared" si="26"/>
        <v>JV</v>
      </c>
      <c r="H290" s="36">
        <f t="shared" si="28"/>
        <v>20</v>
      </c>
      <c r="J290" s="36"/>
      <c r="K290" s="36"/>
    </row>
    <row r="291" spans="1:11" x14ac:dyDescent="0.25">
      <c r="A291" s="36" t="str">
        <f t="shared" si="27"/>
        <v>X-21</v>
      </c>
      <c r="B291" s="36" t="s">
        <v>536</v>
      </c>
      <c r="C291" s="36" t="s">
        <v>537</v>
      </c>
      <c r="D291" s="36">
        <v>5</v>
      </c>
      <c r="E291" s="36" t="s">
        <v>10</v>
      </c>
      <c r="F291" s="36" t="s">
        <v>501</v>
      </c>
      <c r="G291" s="36" t="str">
        <f t="shared" si="26"/>
        <v>JV</v>
      </c>
      <c r="H291" s="36">
        <f t="shared" si="28"/>
        <v>21</v>
      </c>
      <c r="J291" s="36"/>
      <c r="K291" s="36"/>
    </row>
    <row r="292" spans="1:11" x14ac:dyDescent="0.25">
      <c r="A292" s="36" t="str">
        <f t="shared" si="27"/>
        <v>X-22</v>
      </c>
      <c r="B292" s="36" t="s">
        <v>538</v>
      </c>
      <c r="C292" s="36" t="s">
        <v>539</v>
      </c>
      <c r="D292" s="36">
        <v>5</v>
      </c>
      <c r="E292" s="36" t="s">
        <v>4</v>
      </c>
      <c r="F292" s="36" t="s">
        <v>501</v>
      </c>
      <c r="G292" s="36" t="str">
        <f t="shared" si="26"/>
        <v>JV</v>
      </c>
      <c r="H292" s="36">
        <f t="shared" si="28"/>
        <v>22</v>
      </c>
      <c r="J292" s="36"/>
      <c r="K292" s="36"/>
    </row>
    <row r="293" spans="1:11" x14ac:dyDescent="0.25">
      <c r="A293" s="36" t="str">
        <f t="shared" si="27"/>
        <v>X-23</v>
      </c>
      <c r="B293" s="36" t="s">
        <v>540</v>
      </c>
      <c r="C293" s="36" t="s">
        <v>541</v>
      </c>
      <c r="D293" s="36">
        <v>5</v>
      </c>
      <c r="E293" s="36" t="s">
        <v>10</v>
      </c>
      <c r="F293" s="36" t="s">
        <v>501</v>
      </c>
      <c r="G293" s="36" t="str">
        <f t="shared" si="26"/>
        <v>JV</v>
      </c>
      <c r="H293" s="36">
        <f t="shared" si="28"/>
        <v>23</v>
      </c>
      <c r="J293" s="36"/>
      <c r="K293" s="36"/>
    </row>
    <row r="294" spans="1:11" x14ac:dyDescent="0.25">
      <c r="A294" s="36" t="str">
        <f t="shared" si="27"/>
        <v>X-24</v>
      </c>
      <c r="B294" s="36" t="s">
        <v>542</v>
      </c>
      <c r="C294" s="36" t="s">
        <v>365</v>
      </c>
      <c r="D294" s="36">
        <v>5</v>
      </c>
      <c r="E294" s="36" t="s">
        <v>10</v>
      </c>
      <c r="F294" s="36" t="s">
        <v>501</v>
      </c>
      <c r="G294" s="36" t="str">
        <f t="shared" si="26"/>
        <v>JV</v>
      </c>
      <c r="H294" s="36">
        <f t="shared" si="28"/>
        <v>24</v>
      </c>
      <c r="J294" s="36"/>
      <c r="K294" s="36"/>
    </row>
    <row r="295" spans="1:11" x14ac:dyDescent="0.25">
      <c r="A295" s="36" t="str">
        <f t="shared" si="27"/>
        <v>X-25</v>
      </c>
      <c r="B295" s="36" t="s">
        <v>543</v>
      </c>
      <c r="C295" s="36" t="s">
        <v>544</v>
      </c>
      <c r="D295" s="36">
        <v>6</v>
      </c>
      <c r="E295" s="36" t="s">
        <v>10</v>
      </c>
      <c r="F295" s="36" t="s">
        <v>501</v>
      </c>
      <c r="G295" s="36" t="str">
        <f t="shared" si="26"/>
        <v>V</v>
      </c>
      <c r="H295" s="36">
        <f t="shared" si="28"/>
        <v>25</v>
      </c>
      <c r="J295" s="36"/>
      <c r="K295" s="36"/>
    </row>
    <row r="296" spans="1:11" x14ac:dyDescent="0.25">
      <c r="A296" s="36" t="str">
        <f t="shared" si="27"/>
        <v>X-26</v>
      </c>
      <c r="B296" s="36" t="s">
        <v>545</v>
      </c>
      <c r="C296" s="36" t="s">
        <v>546</v>
      </c>
      <c r="D296" s="36">
        <v>6</v>
      </c>
      <c r="E296" s="36" t="s">
        <v>10</v>
      </c>
      <c r="F296" s="36" t="s">
        <v>501</v>
      </c>
      <c r="G296" s="36" t="str">
        <f t="shared" si="26"/>
        <v>V</v>
      </c>
      <c r="H296" s="36">
        <f t="shared" si="28"/>
        <v>26</v>
      </c>
      <c r="J296" s="36"/>
      <c r="K296" s="36"/>
    </row>
    <row r="297" spans="1:11" x14ac:dyDescent="0.25">
      <c r="A297" s="36" t="str">
        <f t="shared" si="27"/>
        <v>X-27</v>
      </c>
      <c r="B297" s="36" t="s">
        <v>516</v>
      </c>
      <c r="C297" s="36" t="s">
        <v>547</v>
      </c>
      <c r="D297" s="36">
        <v>6</v>
      </c>
      <c r="E297" s="36" t="s">
        <v>4</v>
      </c>
      <c r="F297" s="36" t="s">
        <v>501</v>
      </c>
      <c r="G297" s="36" t="str">
        <f t="shared" si="26"/>
        <v>V</v>
      </c>
      <c r="H297" s="36">
        <f t="shared" si="28"/>
        <v>27</v>
      </c>
      <c r="J297" s="36"/>
      <c r="K297" s="36"/>
    </row>
    <row r="298" spans="1:11" x14ac:dyDescent="0.25">
      <c r="A298" s="36" t="str">
        <f t="shared" si="27"/>
        <v>X-28</v>
      </c>
      <c r="B298" s="36" t="s">
        <v>548</v>
      </c>
      <c r="C298" s="36" t="s">
        <v>549</v>
      </c>
      <c r="D298" s="36">
        <v>6</v>
      </c>
      <c r="E298" s="36" t="s">
        <v>10</v>
      </c>
      <c r="F298" s="36" t="s">
        <v>501</v>
      </c>
      <c r="G298" s="36" t="str">
        <f t="shared" si="26"/>
        <v>V</v>
      </c>
      <c r="H298" s="36">
        <f t="shared" si="28"/>
        <v>28</v>
      </c>
      <c r="J298" s="36"/>
      <c r="K298" s="36"/>
    </row>
    <row r="299" spans="1:11" x14ac:dyDescent="0.25">
      <c r="A299" s="36" t="str">
        <f t="shared" si="27"/>
        <v>X-29</v>
      </c>
      <c r="B299" s="36" t="s">
        <v>550</v>
      </c>
      <c r="C299" s="36" t="s">
        <v>551</v>
      </c>
      <c r="D299" s="36">
        <v>6</v>
      </c>
      <c r="E299" s="36" t="s">
        <v>10</v>
      </c>
      <c r="F299" s="36" t="s">
        <v>501</v>
      </c>
      <c r="G299" s="36" t="str">
        <f t="shared" si="26"/>
        <v>V</v>
      </c>
      <c r="H299" s="36">
        <f t="shared" si="28"/>
        <v>29</v>
      </c>
      <c r="J299" s="36"/>
      <c r="K299" s="36"/>
    </row>
    <row r="300" spans="1:11" x14ac:dyDescent="0.25">
      <c r="A300" s="36" t="str">
        <f t="shared" si="27"/>
        <v>X-30</v>
      </c>
      <c r="B300" s="36" t="s">
        <v>552</v>
      </c>
      <c r="C300" s="36" t="s">
        <v>553</v>
      </c>
      <c r="D300" s="36">
        <v>6</v>
      </c>
      <c r="E300" s="36" t="s">
        <v>10</v>
      </c>
      <c r="F300" s="36" t="s">
        <v>501</v>
      </c>
      <c r="G300" s="36" t="str">
        <f t="shared" si="26"/>
        <v>V</v>
      </c>
      <c r="H300" s="36">
        <f t="shared" si="28"/>
        <v>30</v>
      </c>
      <c r="J300" s="36"/>
      <c r="K300" s="36"/>
    </row>
    <row r="301" spans="1:11" x14ac:dyDescent="0.25">
      <c r="A301" s="36" t="str">
        <f t="shared" si="27"/>
        <v>X-31</v>
      </c>
      <c r="B301" s="36" t="s">
        <v>510</v>
      </c>
      <c r="C301" s="36" t="s">
        <v>325</v>
      </c>
      <c r="D301" s="36">
        <v>6</v>
      </c>
      <c r="E301" s="36" t="s">
        <v>4</v>
      </c>
      <c r="F301" s="36" t="s">
        <v>501</v>
      </c>
      <c r="G301" s="36" t="str">
        <f t="shared" si="26"/>
        <v>V</v>
      </c>
      <c r="H301" s="36">
        <f t="shared" si="28"/>
        <v>31</v>
      </c>
      <c r="J301" s="36"/>
      <c r="K301" s="36"/>
    </row>
    <row r="302" spans="1:11" x14ac:dyDescent="0.25">
      <c r="A302" s="36" t="str">
        <f t="shared" si="27"/>
        <v>X-32</v>
      </c>
      <c r="B302" s="36" t="s">
        <v>554</v>
      </c>
      <c r="C302" s="36" t="s">
        <v>524</v>
      </c>
      <c r="D302" s="36">
        <v>6</v>
      </c>
      <c r="E302" s="36" t="s">
        <v>4</v>
      </c>
      <c r="F302" s="36" t="s">
        <v>501</v>
      </c>
      <c r="G302" s="36" t="str">
        <f t="shared" si="26"/>
        <v>V</v>
      </c>
      <c r="H302" s="36">
        <f t="shared" si="28"/>
        <v>32</v>
      </c>
      <c r="J302" s="36"/>
      <c r="K302" s="36"/>
    </row>
    <row r="303" spans="1:11" x14ac:dyDescent="0.25">
      <c r="A303" s="36" t="str">
        <f t="shared" si="27"/>
        <v>X-33</v>
      </c>
      <c r="B303" s="36" t="s">
        <v>555</v>
      </c>
      <c r="C303" s="36" t="s">
        <v>556</v>
      </c>
      <c r="D303" s="36">
        <v>6</v>
      </c>
      <c r="E303" s="36" t="s">
        <v>10</v>
      </c>
      <c r="F303" s="36" t="s">
        <v>501</v>
      </c>
      <c r="G303" s="36" t="str">
        <f t="shared" si="26"/>
        <v>V</v>
      </c>
      <c r="H303" s="36">
        <f t="shared" si="28"/>
        <v>33</v>
      </c>
      <c r="J303" s="36"/>
      <c r="K303" s="36"/>
    </row>
    <row r="304" spans="1:11" x14ac:dyDescent="0.25">
      <c r="A304" s="36" t="str">
        <f t="shared" si="27"/>
        <v>X-34</v>
      </c>
      <c r="B304" s="36" t="s">
        <v>557</v>
      </c>
      <c r="C304" s="36" t="s">
        <v>111</v>
      </c>
      <c r="D304" s="36">
        <v>6</v>
      </c>
      <c r="E304" s="36" t="s">
        <v>10</v>
      </c>
      <c r="F304" s="36" t="s">
        <v>501</v>
      </c>
      <c r="G304" s="36" t="str">
        <f t="shared" si="26"/>
        <v>V</v>
      </c>
      <c r="H304" s="36">
        <f t="shared" si="28"/>
        <v>34</v>
      </c>
      <c r="J304" s="36"/>
      <c r="K304" s="36"/>
    </row>
    <row r="305" spans="1:11" x14ac:dyDescent="0.25">
      <c r="A305" s="36" t="str">
        <f t="shared" si="27"/>
        <v>X-35</v>
      </c>
      <c r="B305" s="36" t="s">
        <v>502</v>
      </c>
      <c r="C305" s="36" t="s">
        <v>558</v>
      </c>
      <c r="D305" s="36">
        <v>6</v>
      </c>
      <c r="E305" s="36" t="s">
        <v>4</v>
      </c>
      <c r="F305" s="36" t="s">
        <v>501</v>
      </c>
      <c r="G305" s="36" t="str">
        <f t="shared" si="26"/>
        <v>V</v>
      </c>
      <c r="H305" s="36">
        <f t="shared" si="28"/>
        <v>35</v>
      </c>
      <c r="J305" s="36"/>
      <c r="K305" s="36"/>
    </row>
    <row r="306" spans="1:11" x14ac:dyDescent="0.25">
      <c r="A306" s="36" t="str">
        <f t="shared" si="27"/>
        <v>X-36</v>
      </c>
      <c r="B306" s="36" t="s">
        <v>512</v>
      </c>
      <c r="C306" s="36" t="s">
        <v>37</v>
      </c>
      <c r="D306" s="36">
        <v>6</v>
      </c>
      <c r="E306" s="36" t="s">
        <v>4</v>
      </c>
      <c r="F306" s="36" t="s">
        <v>501</v>
      </c>
      <c r="G306" s="36" t="str">
        <f t="shared" si="26"/>
        <v>V</v>
      </c>
      <c r="H306" s="36">
        <f t="shared" si="28"/>
        <v>36</v>
      </c>
      <c r="J306" s="36"/>
      <c r="K306" s="36"/>
    </row>
    <row r="307" spans="1:11" x14ac:dyDescent="0.25">
      <c r="A307" s="36" t="str">
        <f t="shared" si="27"/>
        <v>X-37</v>
      </c>
      <c r="B307" s="36" t="s">
        <v>559</v>
      </c>
      <c r="C307" s="36" t="s">
        <v>560</v>
      </c>
      <c r="D307" s="36">
        <v>6</v>
      </c>
      <c r="E307" s="36" t="s">
        <v>10</v>
      </c>
      <c r="F307" s="36" t="s">
        <v>501</v>
      </c>
      <c r="G307" s="36" t="str">
        <f t="shared" si="26"/>
        <v>V</v>
      </c>
      <c r="H307" s="36">
        <f t="shared" si="28"/>
        <v>37</v>
      </c>
      <c r="J307" s="36"/>
      <c r="K307" s="36"/>
    </row>
    <row r="308" spans="1:11" x14ac:dyDescent="0.25">
      <c r="A308" s="36" t="str">
        <f t="shared" si="27"/>
        <v>X-38</v>
      </c>
      <c r="B308" s="36" t="s">
        <v>506</v>
      </c>
      <c r="C308" s="36" t="s">
        <v>561</v>
      </c>
      <c r="D308" s="36">
        <v>6</v>
      </c>
      <c r="E308" s="36" t="s">
        <v>4</v>
      </c>
      <c r="F308" s="36" t="s">
        <v>501</v>
      </c>
      <c r="G308" s="36" t="str">
        <f t="shared" si="26"/>
        <v>V</v>
      </c>
      <c r="H308" s="36">
        <f t="shared" si="28"/>
        <v>38</v>
      </c>
      <c r="J308" s="36"/>
      <c r="K308" s="36"/>
    </row>
    <row r="309" spans="1:11" x14ac:dyDescent="0.25">
      <c r="A309" s="36" t="str">
        <f t="shared" si="27"/>
        <v>X-39</v>
      </c>
      <c r="B309" s="36" t="s">
        <v>362</v>
      </c>
      <c r="C309" s="36" t="s">
        <v>562</v>
      </c>
      <c r="D309" s="36">
        <v>6</v>
      </c>
      <c r="E309" s="36" t="s">
        <v>10</v>
      </c>
      <c r="F309" s="36" t="s">
        <v>501</v>
      </c>
      <c r="G309" s="36" t="str">
        <f t="shared" si="26"/>
        <v>V</v>
      </c>
      <c r="H309" s="36">
        <f t="shared" si="28"/>
        <v>39</v>
      </c>
      <c r="J309" s="36"/>
      <c r="K309" s="36"/>
    </row>
    <row r="310" spans="1:11" x14ac:dyDescent="0.25">
      <c r="A310" s="36" t="str">
        <f t="shared" si="27"/>
        <v>X-40</v>
      </c>
      <c r="B310" s="36" t="s">
        <v>563</v>
      </c>
      <c r="C310" s="36" t="s">
        <v>106</v>
      </c>
      <c r="D310" s="36">
        <v>6</v>
      </c>
      <c r="E310" s="36" t="s">
        <v>10</v>
      </c>
      <c r="F310" s="36" t="s">
        <v>501</v>
      </c>
      <c r="G310" s="36" t="str">
        <f t="shared" si="26"/>
        <v>V</v>
      </c>
      <c r="H310" s="36">
        <f t="shared" si="28"/>
        <v>40</v>
      </c>
      <c r="J310" s="36"/>
      <c r="K310" s="36"/>
    </row>
    <row r="311" spans="1:11" x14ac:dyDescent="0.25">
      <c r="A311" s="36" t="str">
        <f t="shared" si="27"/>
        <v>X-41</v>
      </c>
      <c r="B311" s="36" t="s">
        <v>370</v>
      </c>
      <c r="C311" s="36" t="s">
        <v>564</v>
      </c>
      <c r="D311" s="36">
        <v>7</v>
      </c>
      <c r="E311" s="36" t="s">
        <v>4</v>
      </c>
      <c r="F311" s="36" t="s">
        <v>501</v>
      </c>
      <c r="G311" s="36" t="str">
        <f t="shared" si="26"/>
        <v>V</v>
      </c>
      <c r="H311" s="36">
        <f t="shared" si="28"/>
        <v>41</v>
      </c>
      <c r="J311" s="36"/>
      <c r="K311" s="36"/>
    </row>
    <row r="312" spans="1:11" x14ac:dyDescent="0.25">
      <c r="A312" s="36" t="str">
        <f t="shared" si="27"/>
        <v>X-42</v>
      </c>
      <c r="B312" s="36" t="s">
        <v>565</v>
      </c>
      <c r="C312" s="36" t="s">
        <v>566</v>
      </c>
      <c r="D312" s="36">
        <v>7</v>
      </c>
      <c r="E312" s="36" t="s">
        <v>10</v>
      </c>
      <c r="F312" s="36" t="s">
        <v>501</v>
      </c>
      <c r="G312" s="36" t="str">
        <f t="shared" si="26"/>
        <v>V</v>
      </c>
      <c r="H312" s="36">
        <f t="shared" si="28"/>
        <v>42</v>
      </c>
      <c r="J312" s="36"/>
      <c r="K312" s="36"/>
    </row>
    <row r="313" spans="1:11" x14ac:dyDescent="0.25">
      <c r="A313" s="36" t="str">
        <f t="shared" si="27"/>
        <v>X-43</v>
      </c>
      <c r="B313" s="36" t="s">
        <v>567</v>
      </c>
      <c r="C313" s="36" t="s">
        <v>365</v>
      </c>
      <c r="D313" s="36">
        <v>7</v>
      </c>
      <c r="E313" s="36" t="s">
        <v>10</v>
      </c>
      <c r="F313" s="36" t="s">
        <v>501</v>
      </c>
      <c r="G313" s="36" t="str">
        <f t="shared" si="26"/>
        <v>V</v>
      </c>
      <c r="H313" s="36">
        <f t="shared" si="28"/>
        <v>43</v>
      </c>
      <c r="J313" s="36"/>
      <c r="K313" s="36"/>
    </row>
    <row r="314" spans="1:11" x14ac:dyDescent="0.25">
      <c r="A314" s="36" t="str">
        <f t="shared" si="27"/>
        <v>X-44</v>
      </c>
      <c r="B314" s="36" t="s">
        <v>527</v>
      </c>
      <c r="C314" s="36" t="s">
        <v>568</v>
      </c>
      <c r="D314" s="36">
        <v>8</v>
      </c>
      <c r="E314" s="36" t="s">
        <v>10</v>
      </c>
      <c r="F314" s="36" t="s">
        <v>501</v>
      </c>
      <c r="G314" s="36" t="str">
        <f t="shared" si="26"/>
        <v>V</v>
      </c>
      <c r="H314" s="36">
        <f t="shared" si="28"/>
        <v>44</v>
      </c>
      <c r="J314" s="36"/>
      <c r="K314" s="36"/>
    </row>
    <row r="315" spans="1:11" x14ac:dyDescent="0.25">
      <c r="A315" s="36" t="str">
        <f t="shared" si="27"/>
        <v>X-45</v>
      </c>
      <c r="B315" s="36" t="s">
        <v>569</v>
      </c>
      <c r="C315" s="36" t="s">
        <v>570</v>
      </c>
      <c r="D315" s="36">
        <v>8</v>
      </c>
      <c r="E315" s="36" t="s">
        <v>10</v>
      </c>
      <c r="F315" s="36" t="s">
        <v>501</v>
      </c>
      <c r="G315" s="36" t="str">
        <f t="shared" si="26"/>
        <v>V</v>
      </c>
      <c r="H315" s="36">
        <f t="shared" si="28"/>
        <v>45</v>
      </c>
      <c r="J315" s="36"/>
      <c r="K315" s="36"/>
    </row>
    <row r="316" spans="1:11" x14ac:dyDescent="0.25">
      <c r="A316" s="36" t="str">
        <f t="shared" si="27"/>
        <v>X-46</v>
      </c>
      <c r="B316" s="36" t="s">
        <v>569</v>
      </c>
      <c r="C316" s="36" t="s">
        <v>571</v>
      </c>
      <c r="D316" s="36">
        <v>8</v>
      </c>
      <c r="E316" s="36" t="s">
        <v>10</v>
      </c>
      <c r="F316" s="36" t="s">
        <v>501</v>
      </c>
      <c r="G316" s="36" t="str">
        <f t="shared" si="26"/>
        <v>V</v>
      </c>
      <c r="H316" s="36">
        <f t="shared" si="28"/>
        <v>46</v>
      </c>
      <c r="J316" s="36"/>
      <c r="K316" s="36"/>
    </row>
    <row r="317" spans="1:11" x14ac:dyDescent="0.25">
      <c r="A317" s="36" t="str">
        <f t="shared" si="27"/>
        <v>X-47</v>
      </c>
      <c r="B317" s="36" t="s">
        <v>572</v>
      </c>
      <c r="C317" s="36" t="s">
        <v>573</v>
      </c>
      <c r="D317" s="36">
        <v>8</v>
      </c>
      <c r="E317" s="36" t="s">
        <v>10</v>
      </c>
      <c r="F317" s="36" t="s">
        <v>501</v>
      </c>
      <c r="G317" s="36" t="str">
        <f t="shared" si="26"/>
        <v>V</v>
      </c>
      <c r="H317" s="36">
        <f t="shared" si="28"/>
        <v>47</v>
      </c>
      <c r="J317" s="36"/>
      <c r="K317" s="36"/>
    </row>
    <row r="318" spans="1:11" x14ac:dyDescent="0.25">
      <c r="A318" s="36" t="str">
        <f t="shared" si="27"/>
        <v>X-48</v>
      </c>
      <c r="B318" s="36" t="s">
        <v>536</v>
      </c>
      <c r="C318" s="36" t="s">
        <v>574</v>
      </c>
      <c r="D318" s="36">
        <v>8</v>
      </c>
      <c r="E318" s="36" t="s">
        <v>10</v>
      </c>
      <c r="F318" s="36" t="s">
        <v>501</v>
      </c>
      <c r="G318" s="36" t="str">
        <f t="shared" si="26"/>
        <v>V</v>
      </c>
      <c r="H318" s="36">
        <f t="shared" si="28"/>
        <v>48</v>
      </c>
      <c r="J318" s="36"/>
      <c r="K318" s="36"/>
    </row>
    <row r="319" spans="1:11" x14ac:dyDescent="0.25">
      <c r="A319" s="36" t="str">
        <f t="shared" si="27"/>
        <v>X-49</v>
      </c>
      <c r="B319" s="36" t="s">
        <v>575</v>
      </c>
      <c r="C319" s="36" t="s">
        <v>106</v>
      </c>
      <c r="D319" s="36">
        <v>8</v>
      </c>
      <c r="E319" s="36" t="s">
        <v>10</v>
      </c>
      <c r="F319" s="36" t="s">
        <v>501</v>
      </c>
      <c r="G319" s="36" t="str">
        <f t="shared" si="26"/>
        <v>V</v>
      </c>
      <c r="H319" s="36">
        <f t="shared" si="28"/>
        <v>49</v>
      </c>
      <c r="J319" s="36"/>
      <c r="K319" s="36"/>
    </row>
    <row r="320" spans="1:11" x14ac:dyDescent="0.25">
      <c r="A320" s="36" t="str">
        <f t="shared" si="27"/>
        <v>X-50</v>
      </c>
      <c r="B320" s="36" t="s">
        <v>576</v>
      </c>
      <c r="C320" s="36" t="s">
        <v>577</v>
      </c>
      <c r="D320" s="36">
        <v>8</v>
      </c>
      <c r="E320" s="36" t="s">
        <v>10</v>
      </c>
      <c r="F320" s="36" t="s">
        <v>501</v>
      </c>
      <c r="G320" s="36" t="str">
        <f t="shared" si="26"/>
        <v>V</v>
      </c>
      <c r="H320" s="36">
        <f t="shared" si="28"/>
        <v>50</v>
      </c>
      <c r="J320" s="36"/>
      <c r="K320" s="36"/>
    </row>
    <row r="321" spans="1:11" x14ac:dyDescent="0.25">
      <c r="A321" s="36" t="str">
        <f t="shared" si="27"/>
        <v>X-51</v>
      </c>
      <c r="B321" s="36" t="s">
        <v>540</v>
      </c>
      <c r="C321" s="36" t="s">
        <v>578</v>
      </c>
      <c r="D321" s="36">
        <v>8</v>
      </c>
      <c r="E321" s="36" t="s">
        <v>4</v>
      </c>
      <c r="F321" s="36" t="s">
        <v>501</v>
      </c>
      <c r="G321" s="36" t="str">
        <f t="shared" si="26"/>
        <v>V</v>
      </c>
      <c r="H321" s="36">
        <f t="shared" si="28"/>
        <v>51</v>
      </c>
      <c r="J321" s="36"/>
      <c r="K321" s="36"/>
    </row>
    <row r="322" spans="1:11" x14ac:dyDescent="0.25">
      <c r="A322" s="36" t="str">
        <f t="shared" si="27"/>
        <v>X-52</v>
      </c>
      <c r="B322" s="36" t="s">
        <v>579</v>
      </c>
      <c r="C322" s="36" t="s">
        <v>580</v>
      </c>
      <c r="D322" s="36">
        <v>8</v>
      </c>
      <c r="E322" s="36" t="s">
        <v>4</v>
      </c>
      <c r="F322" s="36" t="s">
        <v>501</v>
      </c>
      <c r="G322" s="36" t="str">
        <f t="shared" si="26"/>
        <v>V</v>
      </c>
      <c r="H322" s="36">
        <f t="shared" si="28"/>
        <v>52</v>
      </c>
      <c r="J322" s="36"/>
      <c r="K322" s="36"/>
    </row>
    <row r="323" spans="1:11" x14ac:dyDescent="0.25">
      <c r="A323" s="36" t="str">
        <f t="shared" si="27"/>
        <v>X-53</v>
      </c>
      <c r="B323" s="36" t="s">
        <v>502</v>
      </c>
      <c r="C323" s="36" t="s">
        <v>581</v>
      </c>
      <c r="D323" s="36">
        <v>8</v>
      </c>
      <c r="E323" s="36" t="s">
        <v>10</v>
      </c>
      <c r="F323" s="36" t="s">
        <v>501</v>
      </c>
      <c r="G323" s="36" t="str">
        <f t="shared" si="26"/>
        <v>V</v>
      </c>
      <c r="H323" s="36">
        <f t="shared" si="28"/>
        <v>53</v>
      </c>
      <c r="J323" s="36"/>
      <c r="K323" s="36"/>
    </row>
    <row r="324" spans="1:11" x14ac:dyDescent="0.25">
      <c r="A324" s="36" t="str">
        <f t="shared" si="27"/>
        <v>X-54</v>
      </c>
      <c r="B324" s="36" t="s">
        <v>582</v>
      </c>
      <c r="C324" s="36" t="s">
        <v>583</v>
      </c>
      <c r="D324" s="36">
        <v>8</v>
      </c>
      <c r="E324" s="36" t="s">
        <v>4</v>
      </c>
      <c r="F324" s="36" t="s">
        <v>501</v>
      </c>
      <c r="G324" s="36" t="str">
        <f t="shared" si="26"/>
        <v>V</v>
      </c>
      <c r="H324" s="36">
        <f t="shared" si="28"/>
        <v>54</v>
      </c>
      <c r="J324" s="36"/>
      <c r="K324" s="36"/>
    </row>
    <row r="325" spans="1:11" x14ac:dyDescent="0.25">
      <c r="A325" s="36" t="str">
        <f t="shared" si="27"/>
        <v>X-55</v>
      </c>
      <c r="B325" s="36" t="s">
        <v>523</v>
      </c>
      <c r="C325" s="36" t="s">
        <v>584</v>
      </c>
      <c r="D325" s="36">
        <v>8</v>
      </c>
      <c r="E325" s="36" t="s">
        <v>10</v>
      </c>
      <c r="F325" s="36" t="s">
        <v>501</v>
      </c>
      <c r="G325" s="36" t="str">
        <f t="shared" si="26"/>
        <v>V</v>
      </c>
      <c r="H325" s="36">
        <f t="shared" si="28"/>
        <v>55</v>
      </c>
      <c r="J325" s="36"/>
      <c r="K325" s="36"/>
    </row>
    <row r="326" spans="1:11" x14ac:dyDescent="0.25">
      <c r="A326" s="36" t="str">
        <f t="shared" si="27"/>
        <v>X-56</v>
      </c>
      <c r="B326" s="36" t="s">
        <v>529</v>
      </c>
      <c r="C326" s="36" t="s">
        <v>585</v>
      </c>
      <c r="D326" s="36">
        <v>8</v>
      </c>
      <c r="E326" s="36" t="s">
        <v>4</v>
      </c>
      <c r="F326" s="36" t="s">
        <v>501</v>
      </c>
      <c r="G326" s="36" t="str">
        <f t="shared" si="26"/>
        <v>V</v>
      </c>
      <c r="H326" s="36">
        <f t="shared" si="28"/>
        <v>56</v>
      </c>
      <c r="J326" s="36"/>
      <c r="K326" s="36"/>
    </row>
    <row r="327" spans="1:11" x14ac:dyDescent="0.25">
      <c r="A327" s="36" t="str">
        <f t="shared" si="27"/>
        <v>X-57</v>
      </c>
      <c r="B327" s="36" t="s">
        <v>671</v>
      </c>
      <c r="C327" s="36" t="s">
        <v>672</v>
      </c>
      <c r="D327" s="36">
        <v>2</v>
      </c>
      <c r="E327" s="36" t="s">
        <v>4</v>
      </c>
      <c r="F327" s="36" t="s">
        <v>501</v>
      </c>
      <c r="G327" s="36" t="str">
        <f t="shared" si="26"/>
        <v>JV</v>
      </c>
      <c r="H327" s="36">
        <f t="shared" si="28"/>
        <v>57</v>
      </c>
    </row>
    <row r="328" spans="1:11" x14ac:dyDescent="0.25">
      <c r="A328" s="36"/>
      <c r="B328" s="36"/>
      <c r="C328" s="36"/>
      <c r="D328" s="36"/>
      <c r="E328" s="36"/>
      <c r="F328" s="36"/>
    </row>
    <row r="329" spans="1:11" x14ac:dyDescent="0.25">
      <c r="A329" s="36"/>
      <c r="B329" s="36"/>
      <c r="C329" s="36"/>
      <c r="D329" s="36"/>
      <c r="E329" s="36"/>
      <c r="F329" s="36"/>
    </row>
    <row r="330" spans="1:11" x14ac:dyDescent="0.25">
      <c r="A330" s="36"/>
      <c r="B330" s="36"/>
      <c r="C330" s="36"/>
      <c r="D330" s="36"/>
      <c r="E330" s="36"/>
      <c r="F330" s="36"/>
    </row>
    <row r="331" spans="1:11" x14ac:dyDescent="0.25">
      <c r="A331" s="36"/>
      <c r="B331" s="36"/>
      <c r="C331" s="36"/>
      <c r="D331" s="36"/>
      <c r="E331" s="36"/>
      <c r="F331" s="36"/>
    </row>
    <row r="332" spans="1:11" x14ac:dyDescent="0.25">
      <c r="A332" s="36"/>
      <c r="B332" s="36"/>
      <c r="C332" s="36"/>
      <c r="D332" s="36"/>
      <c r="E332" s="36"/>
      <c r="F332" s="36"/>
    </row>
    <row r="333" spans="1:11" x14ac:dyDescent="0.25">
      <c r="A333" s="36"/>
      <c r="B333" s="36"/>
      <c r="C333" s="36"/>
      <c r="D333" s="36"/>
      <c r="E333" s="36"/>
      <c r="F333" s="36"/>
    </row>
  </sheetData>
  <conditionalFormatting sqref="T3:T134">
    <cfRule type="cellIs" dxfId="2" priority="3" operator="greaterThan">
      <formula>2</formula>
    </cfRule>
  </conditionalFormatting>
  <conditionalFormatting sqref="U3:U134">
    <cfRule type="cellIs" dxfId="1" priority="2" operator="greaterThan">
      <formula>2</formula>
    </cfRule>
  </conditionalFormatting>
  <conditionalFormatting sqref="V1 V3:V1048576">
    <cfRule type="cellIs" dxfId="0" priority="1" operator="greaterThan">
      <formula>3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CF91-4E22-482D-9375-373456859395}">
  <sheetPr>
    <tabColor rgb="FF00B050"/>
  </sheetPr>
  <dimension ref="A2:B8"/>
  <sheetViews>
    <sheetView workbookViewId="0">
      <selection activeCell="A3" sqref="A3"/>
    </sheetView>
  </sheetViews>
  <sheetFormatPr defaultRowHeight="15" x14ac:dyDescent="0.25"/>
  <cols>
    <col min="1" max="1" width="16" bestFit="1" customWidth="1"/>
  </cols>
  <sheetData>
    <row r="2" spans="1:2" x14ac:dyDescent="0.25">
      <c r="A2" t="s">
        <v>702</v>
      </c>
    </row>
    <row r="3" spans="1:2" x14ac:dyDescent="0.25">
      <c r="A3" s="53">
        <v>10.5</v>
      </c>
      <c r="B3" s="52" t="s">
        <v>696</v>
      </c>
    </row>
    <row r="4" spans="1:2" x14ac:dyDescent="0.25">
      <c r="A4" s="53">
        <f>19/16</f>
        <v>1.1875</v>
      </c>
      <c r="B4" s="52" t="s">
        <v>697</v>
      </c>
    </row>
    <row r="5" spans="1:2" x14ac:dyDescent="0.25">
      <c r="A5" s="53">
        <f>23/4</f>
        <v>5.75</v>
      </c>
      <c r="B5" s="52" t="s">
        <v>698</v>
      </c>
    </row>
    <row r="6" spans="1:2" x14ac:dyDescent="0.25">
      <c r="A6" s="53">
        <f>38/19</f>
        <v>2</v>
      </c>
      <c r="B6" s="52" t="s">
        <v>699</v>
      </c>
    </row>
    <row r="7" spans="1:2" x14ac:dyDescent="0.25">
      <c r="A7" s="53">
        <f>31/11</f>
        <v>2.8181818181818183</v>
      </c>
      <c r="B7" s="52" t="s">
        <v>700</v>
      </c>
    </row>
    <row r="8" spans="1:2" x14ac:dyDescent="0.25">
      <c r="A8" s="53">
        <f>32/4</f>
        <v>8</v>
      </c>
      <c r="B8" s="52" t="s">
        <v>701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N111"/>
  <sheetViews>
    <sheetView topLeftCell="A43" workbookViewId="0">
      <selection activeCell="V46" sqref="V46"/>
    </sheetView>
  </sheetViews>
  <sheetFormatPr defaultRowHeight="15" x14ac:dyDescent="0.25"/>
  <cols>
    <col min="1" max="1" width="2.85546875" style="36" customWidth="1"/>
    <col min="2" max="2" width="9.140625" style="36"/>
    <col min="6" max="6" width="9.140625" style="5" customWidth="1"/>
    <col min="7" max="7" width="4.5703125" style="5" bestFit="1" customWidth="1"/>
    <col min="8" max="9" width="4.28515625" style="5" customWidth="1"/>
    <col min="10" max="10" width="7.42578125" customWidth="1"/>
    <col min="12" max="13" width="9.140625" style="6"/>
    <col min="14" max="20" width="9.140625" style="7"/>
  </cols>
  <sheetData>
    <row r="1" spans="2:40" x14ac:dyDescent="0.25">
      <c r="C1" t="s">
        <v>30</v>
      </c>
      <c r="N1" s="7" t="s">
        <v>31</v>
      </c>
    </row>
    <row r="2" spans="2:40" x14ac:dyDescent="0.25">
      <c r="W2" s="36" t="s">
        <v>421</v>
      </c>
      <c r="X2" s="36" t="s">
        <v>4</v>
      </c>
      <c r="AA2" s="36"/>
      <c r="AB2" s="36" t="s">
        <v>421</v>
      </c>
      <c r="AC2" s="36" t="s">
        <v>10</v>
      </c>
      <c r="AD2" s="36"/>
      <c r="AF2" s="36"/>
      <c r="AG2" s="36" t="s">
        <v>496</v>
      </c>
      <c r="AH2" s="36" t="s">
        <v>4</v>
      </c>
      <c r="AI2" s="36"/>
      <c r="AJ2" s="36"/>
      <c r="AK2" s="36"/>
      <c r="AL2" s="36" t="s">
        <v>496</v>
      </c>
      <c r="AM2" s="36" t="s">
        <v>10</v>
      </c>
      <c r="AN2" s="36"/>
    </row>
    <row r="3" spans="2:40" s="1" customFormat="1" x14ac:dyDescent="0.25">
      <c r="B3" s="1" t="s">
        <v>123</v>
      </c>
      <c r="C3" s="1" t="s">
        <v>7</v>
      </c>
      <c r="D3" s="1" t="s">
        <v>0</v>
      </c>
      <c r="E3" s="1" t="s">
        <v>1</v>
      </c>
      <c r="F3" s="2" t="s">
        <v>2</v>
      </c>
      <c r="G3" s="3" t="s">
        <v>3</v>
      </c>
      <c r="H3" s="3" t="s">
        <v>5</v>
      </c>
      <c r="I3" s="3" t="s">
        <v>6</v>
      </c>
      <c r="J3" s="1" t="s">
        <v>29</v>
      </c>
      <c r="L3" s="8" t="s">
        <v>33</v>
      </c>
      <c r="M3" s="8" t="s">
        <v>32</v>
      </c>
      <c r="N3" s="9" t="s">
        <v>7</v>
      </c>
      <c r="O3" s="9" t="s">
        <v>0</v>
      </c>
      <c r="P3" s="9" t="s">
        <v>1</v>
      </c>
      <c r="Q3" s="10" t="s">
        <v>2</v>
      </c>
      <c r="R3" s="8" t="s">
        <v>3</v>
      </c>
      <c r="S3" s="8" t="s">
        <v>5</v>
      </c>
      <c r="T3" s="8" t="s">
        <v>6</v>
      </c>
      <c r="V3" s="1" t="s">
        <v>685</v>
      </c>
      <c r="W3" s="1" t="s">
        <v>682</v>
      </c>
      <c r="X3" s="1" t="s">
        <v>683</v>
      </c>
      <c r="Y3" s="1" t="s">
        <v>684</v>
      </c>
      <c r="AA3" s="1" t="s">
        <v>685</v>
      </c>
      <c r="AB3" s="1" t="s">
        <v>682</v>
      </c>
      <c r="AC3" s="1" t="s">
        <v>683</v>
      </c>
      <c r="AD3" s="1" t="s">
        <v>684</v>
      </c>
      <c r="AF3" s="1" t="s">
        <v>685</v>
      </c>
      <c r="AG3" s="1" t="s">
        <v>682</v>
      </c>
      <c r="AH3" s="1" t="s">
        <v>683</v>
      </c>
      <c r="AI3" s="1" t="s">
        <v>684</v>
      </c>
      <c r="AK3" s="1" t="s">
        <v>685</v>
      </c>
      <c r="AL3" s="1" t="s">
        <v>682</v>
      </c>
      <c r="AM3" s="1" t="s">
        <v>683</v>
      </c>
      <c r="AN3" s="1" t="s">
        <v>684</v>
      </c>
    </row>
    <row r="4" spans="2:40" ht="18.75" x14ac:dyDescent="0.3">
      <c r="B4" s="36" t="s">
        <v>445</v>
      </c>
      <c r="C4" s="5" t="str">
        <f>INDEX(Rosters!F:F,MATCH(LEFT($B4,1)&amp;"-"&amp;TEXT(RIGHT($B4,LEN($B4)-1),"0#"),Rosters!$A:$A,0))</f>
        <v>St James</v>
      </c>
      <c r="D4" s="5" t="str">
        <f>INDEX(Rosters!B:B,MATCH(LEFT($B4,1)&amp;"-"&amp;TEXT(RIGHT($B4,LEN($B4)-1),"0#"),Rosters!$A:$A,0))</f>
        <v>Peoples</v>
      </c>
      <c r="E4" s="5" t="str">
        <f>INDEX(Rosters!C:C,MATCH(LEFT($B4,1)&amp;"-"&amp;TEXT(RIGHT($B4,LEN($B4)-1),"0#"),Rosters!$A:$A,0))</f>
        <v>K</v>
      </c>
      <c r="F4" s="5" t="str">
        <f>INDEX(Rosters!G:G,MATCH(LEFT($B4,1)&amp;"-"&amp;TEXT(RIGHT($B4,LEN($B4)-1),"0#"),Rosters!$A:$A,0))</f>
        <v>V</v>
      </c>
      <c r="G4" s="5" t="str">
        <f>INDEX(Rosters!E:E,MATCH(LEFT($B4,1)&amp;"-"&amp;TEXT(RIGHT($B4,LEN($B4)-1),"0#"),Rosters!$A:$A,0))</f>
        <v>M</v>
      </c>
      <c r="H4" s="5">
        <v>23</v>
      </c>
      <c r="I4" s="5">
        <v>11</v>
      </c>
      <c r="J4">
        <f t="shared" ref="J4:J46" si="0">H4+I4/12</f>
        <v>23.916666666666668</v>
      </c>
      <c r="L4" s="46" t="s">
        <v>454</v>
      </c>
      <c r="M4" s="46"/>
      <c r="N4" s="46"/>
      <c r="O4" s="46"/>
      <c r="P4" s="46"/>
      <c r="Q4" s="46"/>
      <c r="R4" s="46"/>
      <c r="S4" s="46"/>
      <c r="T4" s="46"/>
      <c r="V4" t="str">
        <f>IFERROR(RANK(Y4,Y$4:Y$200,0),"")</f>
        <v/>
      </c>
      <c r="W4" t="str">
        <f>IF(AND($F4=W$2,$G4=X$2),$D4,"")</f>
        <v/>
      </c>
      <c r="X4" s="36" t="str">
        <f>IF(AND($F4=W$2,$G4=X$2),$E4,"")</f>
        <v/>
      </c>
      <c r="Y4" s="36" t="str">
        <f>IF(AND($F4=W$2,$G4=X$2),$J4,"")</f>
        <v/>
      </c>
      <c r="AA4" s="36" t="str">
        <f>IFERROR(RANK(AD4,AD$4:AD$200,0),"")</f>
        <v/>
      </c>
      <c r="AB4" s="36" t="str">
        <f>IF(AND($F4=AB$2,$G4=AC$2),$D4,"")</f>
        <v/>
      </c>
      <c r="AC4" s="36" t="str">
        <f>IF(AND($F4=AB$2,$G4=AC$2),$E4,"")</f>
        <v/>
      </c>
      <c r="AD4" s="36" t="str">
        <f>IF(AND($F4=AB$2,$G4=AC$2),$J4,"")</f>
        <v/>
      </c>
      <c r="AF4" s="36" t="str">
        <f>IFERROR(RANK(AI4,AI$4:AI$200,0),"")</f>
        <v/>
      </c>
      <c r="AG4" s="36" t="str">
        <f>IF(AND($F4=AG$2,$G4=AH$2),$D4,"")</f>
        <v/>
      </c>
      <c r="AH4" s="36" t="str">
        <f>IF(AND($F4=AG$2,$G4=AH$2),$E4,"")</f>
        <v/>
      </c>
      <c r="AI4" s="36" t="str">
        <f>IF(AND($F4=AG$2,$G4=AH$2),$J4,"")</f>
        <v/>
      </c>
      <c r="AJ4" s="36"/>
      <c r="AK4" s="36">
        <f>IFERROR(RANK(AN4,AN$4:AN$200,0),"")</f>
        <v>8</v>
      </c>
      <c r="AL4" s="36" t="str">
        <f>IF(AND($F4=AL$2,$G4=AM$2),$D4,"")</f>
        <v>Peoples</v>
      </c>
      <c r="AM4" s="36" t="str">
        <f>IF(AND($F4=AL$2,$G4=AM$2),$E4,"")</f>
        <v>K</v>
      </c>
      <c r="AN4" s="36">
        <f>IF(AND($F4=AL$2,$G4=AM$2),$J4,"")</f>
        <v>23.916666666666668</v>
      </c>
    </row>
    <row r="5" spans="2:40" x14ac:dyDescent="0.25">
      <c r="B5" s="36" t="s">
        <v>447</v>
      </c>
      <c r="C5" s="5" t="str">
        <f>INDEX(Rosters!F:F,MATCH(LEFT($B5,1)&amp;"-"&amp;TEXT(RIGHT($B5,LEN($B5)-1),"0#"),Rosters!$A:$A,0))</f>
        <v>St James</v>
      </c>
      <c r="D5" s="5" t="str">
        <f>INDEX(Rosters!B:B,MATCH(LEFT($B5,1)&amp;"-"&amp;TEXT(RIGHT($B5,LEN($B5)-1),"0#"),Rosters!$A:$A,0))</f>
        <v>Sheehan</v>
      </c>
      <c r="E5" s="5" t="str">
        <f>INDEX(Rosters!C:C,MATCH(LEFT($B5,1)&amp;"-"&amp;TEXT(RIGHT($B5,LEN($B5)-1),"0#"),Rosters!$A:$A,0))</f>
        <v>B</v>
      </c>
      <c r="F5" s="5" t="str">
        <f>INDEX(Rosters!G:G,MATCH(LEFT($B5,1)&amp;"-"&amp;TEXT(RIGHT($B5,LEN($B5)-1),"0#"),Rosters!$A:$A,0))</f>
        <v>V</v>
      </c>
      <c r="G5" s="5" t="str">
        <f>INDEX(Rosters!E:E,MATCH(LEFT($B5,1)&amp;"-"&amp;TEXT(RIGHT($B5,LEN($B5)-1),"0#"),Rosters!$A:$A,0))</f>
        <v>M</v>
      </c>
      <c r="H5" s="5">
        <v>42</v>
      </c>
      <c r="I5" s="5">
        <v>0.5</v>
      </c>
      <c r="J5" s="36">
        <f t="shared" si="0"/>
        <v>42.041666666666664</v>
      </c>
      <c r="M5" s="6">
        <v>1</v>
      </c>
      <c r="N5" s="7" t="str">
        <f>INDEX($C$4:$C$200,MATCH($M5,$V$4:$V$200,0))</f>
        <v>OLMC</v>
      </c>
      <c r="O5" s="7" t="str">
        <f>INDEX($W$4:$W$200,MATCH($M5,$V$4:$V$200,0))</f>
        <v>FUENTES</v>
      </c>
      <c r="P5" s="7" t="str">
        <f>INDEX($X$4:$X$200,MATCH($M5,$V$4:$V$200,0))</f>
        <v>BELLA</v>
      </c>
      <c r="Q5" s="7" t="str">
        <f>INDEX($F$4:$F$200,MATCH($M5,$V$4:$V$200,0))</f>
        <v>JV</v>
      </c>
      <c r="R5" s="7" t="str">
        <f>INDEX($G$4:$G$200,MATCH($M5,$V$4:$V$200,0))</f>
        <v>F</v>
      </c>
      <c r="S5" s="7">
        <f>INDEX($H$4:$H$200,MATCH($M5,$V$4:$V$200,0))</f>
        <v>19</v>
      </c>
      <c r="T5" s="7">
        <f>INDEX($I$4:$I$200,MATCH($M5,$V$4:$V$200,0))</f>
        <v>1.5</v>
      </c>
      <c r="V5" s="36" t="str">
        <f t="shared" ref="V5:V46" si="1">IFERROR(RANK(Y5,Y$4:Y$200,0),"")</f>
        <v/>
      </c>
      <c r="W5" s="36" t="str">
        <f t="shared" ref="W5:W46" si="2">IF(AND($F5=W$2,$G5=X$2),$D5,"")</f>
        <v/>
      </c>
      <c r="X5" s="36" t="str">
        <f t="shared" ref="X5:X46" si="3">IF(AND($F5=W$2,$G5=X$2),$E5,"")</f>
        <v/>
      </c>
      <c r="Y5" s="36" t="str">
        <f t="shared" ref="Y5:Y46" si="4">IF(AND($F5=W$2,$G5=X$2),$J5,"")</f>
        <v/>
      </c>
      <c r="AA5" s="36" t="str">
        <f t="shared" ref="AA5:AA46" si="5">IFERROR(RANK(AD5,AD$4:AD$200,0),"")</f>
        <v/>
      </c>
      <c r="AB5" s="36" t="str">
        <f t="shared" ref="AB5:AB46" si="6">IF(AND($F5=AB$2,$G5=AC$2),$D5,"")</f>
        <v/>
      </c>
      <c r="AC5" s="36" t="str">
        <f t="shared" ref="AC5:AC46" si="7">IF(AND($F5=AB$2,$G5=AC$2),$E5,"")</f>
        <v/>
      </c>
      <c r="AD5" s="36" t="str">
        <f t="shared" ref="AD5:AD46" si="8">IF(AND($F5=AB$2,$G5=AC$2),$J5,"")</f>
        <v/>
      </c>
      <c r="AF5" s="36" t="str">
        <f t="shared" ref="AF5:AF46" si="9">IFERROR(RANK(AI5,AI$4:AI$200,0),"")</f>
        <v/>
      </c>
      <c r="AG5" s="36" t="str">
        <f t="shared" ref="AG5:AG46" si="10">IF(AND($F5=AG$2,$G5=AH$2),$D5,"")</f>
        <v/>
      </c>
      <c r="AH5" s="36" t="str">
        <f t="shared" ref="AH5:AH46" si="11">IF(AND($F5=AG$2,$G5=AH$2),$E5,"")</f>
        <v/>
      </c>
      <c r="AI5" s="36" t="str">
        <f t="shared" ref="AI5:AI46" si="12">IF(AND($F5=AG$2,$G5=AH$2),$J5,"")</f>
        <v/>
      </c>
      <c r="AJ5" s="36"/>
      <c r="AK5" s="36">
        <f t="shared" ref="AK5:AK46" si="13">IFERROR(RANK(AN5,AN$4:AN$200,0),"")</f>
        <v>1</v>
      </c>
      <c r="AL5" s="36" t="str">
        <f t="shared" ref="AL5:AL46" si="14">IF(AND($F5=AL$2,$G5=AM$2),$D5,"")</f>
        <v>Sheehan</v>
      </c>
      <c r="AM5" s="36" t="str">
        <f t="shared" ref="AM5:AM46" si="15">IF(AND($F5=AL$2,$G5=AM$2),$E5,"")</f>
        <v>B</v>
      </c>
      <c r="AN5" s="36">
        <f t="shared" ref="AN5:AN46" si="16">IF(AND($F5=AL$2,$G5=AM$2),$J5,"")</f>
        <v>42.041666666666664</v>
      </c>
    </row>
    <row r="6" spans="2:40" x14ac:dyDescent="0.25">
      <c r="B6" s="36" t="s">
        <v>433</v>
      </c>
      <c r="C6" s="5" t="str">
        <f>INDEX(Rosters!F:F,MATCH(LEFT($B6,1)&amp;"-"&amp;TEXT(RIGHT($B6,LEN($B6)-1),"0#"),Rosters!$A:$A,0))</f>
        <v>St James</v>
      </c>
      <c r="D6" s="5" t="str">
        <f>INDEX(Rosters!B:B,MATCH(LEFT($B6,1)&amp;"-"&amp;TEXT(RIGHT($B6,LEN($B6)-1),"0#"),Rosters!$A:$A,0))</f>
        <v>Dougherty</v>
      </c>
      <c r="E6" s="5" t="str">
        <f>INDEX(Rosters!C:C,MATCH(LEFT($B6,1)&amp;"-"&amp;TEXT(RIGHT($B6,LEN($B6)-1),"0#"),Rosters!$A:$A,0))</f>
        <v>E</v>
      </c>
      <c r="F6" s="5" t="str">
        <f>INDEX(Rosters!G:G,MATCH(LEFT($B6,1)&amp;"-"&amp;TEXT(RIGHT($B6,LEN($B6)-1),"0#"),Rosters!$A:$A,0))</f>
        <v>V</v>
      </c>
      <c r="G6" s="5" t="str">
        <f>INDEX(Rosters!E:E,MATCH(LEFT($B6,1)&amp;"-"&amp;TEXT(RIGHT($B6,LEN($B6)-1),"0#"),Rosters!$A:$A,0))</f>
        <v>F</v>
      </c>
      <c r="H6" s="5">
        <v>16</v>
      </c>
      <c r="I6" s="5">
        <v>2</v>
      </c>
      <c r="J6" s="36">
        <f t="shared" si="0"/>
        <v>16.166666666666668</v>
      </c>
      <c r="M6" s="6">
        <v>2</v>
      </c>
      <c r="N6" s="7" t="str">
        <f t="shared" ref="N6:N14" si="17">INDEX($C$4:$C$200,MATCH($M6,$V$4:$V$200,0))</f>
        <v>OLMC</v>
      </c>
      <c r="O6" s="7" t="str">
        <f t="shared" ref="O6:O14" si="18">INDEX($W$4:$W$200,MATCH($M6,$V$4:$V$200,0))</f>
        <v>MINTEL</v>
      </c>
      <c r="P6" s="7" t="str">
        <f t="shared" ref="P6:P14" si="19">INDEX($X$4:$X$200,MATCH($M6,$V$4:$V$200,0))</f>
        <v>ANNIE</v>
      </c>
      <c r="Q6" s="7" t="str">
        <f t="shared" ref="Q6:Q14" si="20">INDEX($F$4:$F$200,MATCH($M6,$V$4:$V$200,0))</f>
        <v>JV</v>
      </c>
      <c r="R6" s="7" t="str">
        <f t="shared" ref="R6:R14" si="21">INDEX($G$4:$G$200,MATCH($M6,$V$4:$V$200,0))</f>
        <v>F</v>
      </c>
      <c r="S6" s="7">
        <f t="shared" ref="S6:S14" si="22">INDEX($H$4:$H$200,MATCH($M6,$V$4:$V$200,0))</f>
        <v>15</v>
      </c>
      <c r="T6" s="7">
        <f t="shared" ref="T6:T14" si="23">INDEX($I$4:$I$200,MATCH($M6,$V$4:$V$200,0))</f>
        <v>1</v>
      </c>
      <c r="V6" s="36" t="str">
        <f t="shared" si="1"/>
        <v/>
      </c>
      <c r="W6" s="36" t="str">
        <f t="shared" si="2"/>
        <v/>
      </c>
      <c r="X6" s="36" t="str">
        <f t="shared" si="3"/>
        <v/>
      </c>
      <c r="Y6" s="36" t="str">
        <f t="shared" si="4"/>
        <v/>
      </c>
      <c r="AA6" s="36" t="str">
        <f t="shared" si="5"/>
        <v/>
      </c>
      <c r="AB6" s="36" t="str">
        <f t="shared" si="6"/>
        <v/>
      </c>
      <c r="AC6" s="36" t="str">
        <f t="shared" si="7"/>
        <v/>
      </c>
      <c r="AD6" s="36" t="str">
        <f t="shared" si="8"/>
        <v/>
      </c>
      <c r="AF6" s="36">
        <f t="shared" si="9"/>
        <v>8</v>
      </c>
      <c r="AG6" s="36" t="str">
        <f t="shared" si="10"/>
        <v>Dougherty</v>
      </c>
      <c r="AH6" s="36" t="str">
        <f t="shared" si="11"/>
        <v>E</v>
      </c>
      <c r="AI6" s="36">
        <f t="shared" si="12"/>
        <v>16.166666666666668</v>
      </c>
      <c r="AJ6" s="36"/>
      <c r="AK6" s="36" t="str">
        <f t="shared" si="13"/>
        <v/>
      </c>
      <c r="AL6" s="36" t="str">
        <f t="shared" si="14"/>
        <v/>
      </c>
      <c r="AM6" s="36" t="str">
        <f t="shared" si="15"/>
        <v/>
      </c>
      <c r="AN6" s="36" t="str">
        <f t="shared" si="16"/>
        <v/>
      </c>
    </row>
    <row r="7" spans="2:40" x14ac:dyDescent="0.25">
      <c r="B7" s="36" t="s">
        <v>461</v>
      </c>
      <c r="C7" s="5" t="str">
        <f>INDEX(Rosters!F:F,MATCH(LEFT($B7,1)&amp;"-"&amp;TEXT(RIGHT($B7,LEN($B7)-1),"0#"),Rosters!$A:$A,0))</f>
        <v>St James</v>
      </c>
      <c r="D7" s="5" t="str">
        <f>INDEX(Rosters!B:B,MATCH(LEFT($B7,1)&amp;"-"&amp;TEXT(RIGHT($B7,LEN($B7)-1),"0#"),Rosters!$A:$A,0))</f>
        <v>Scott</v>
      </c>
      <c r="E7" s="5" t="str">
        <f>INDEX(Rosters!C:C,MATCH(LEFT($B7,1)&amp;"-"&amp;TEXT(RIGHT($B7,LEN($B7)-1),"0#"),Rosters!$A:$A,0))</f>
        <v>Cameron</v>
      </c>
      <c r="F7" s="5" t="str">
        <f>INDEX(Rosters!G:G,MATCH(LEFT($B7,1)&amp;"-"&amp;TEXT(RIGHT($B7,LEN($B7)-1),"0#"),Rosters!$A:$A,0))</f>
        <v>JV</v>
      </c>
      <c r="G7" s="5" t="str">
        <f>INDEX(Rosters!E:E,MATCH(LEFT($B7,1)&amp;"-"&amp;TEXT(RIGHT($B7,LEN($B7)-1),"0#"),Rosters!$A:$A,0))</f>
        <v>M</v>
      </c>
      <c r="H7" s="5">
        <v>19</v>
      </c>
      <c r="I7" s="5">
        <v>6.5</v>
      </c>
      <c r="J7" s="36">
        <f t="shared" si="0"/>
        <v>19.541666666666668</v>
      </c>
      <c r="M7" s="6">
        <v>3</v>
      </c>
      <c r="N7" s="7" t="str">
        <f t="shared" si="17"/>
        <v>St Pats</v>
      </c>
      <c r="O7" s="7" t="str">
        <f t="shared" si="18"/>
        <v>Korn</v>
      </c>
      <c r="P7" s="7" t="str">
        <f t="shared" si="19"/>
        <v>Neko</v>
      </c>
      <c r="Q7" s="7" t="str">
        <f t="shared" si="20"/>
        <v>JV</v>
      </c>
      <c r="R7" s="7" t="str">
        <f t="shared" si="21"/>
        <v>F</v>
      </c>
      <c r="S7" s="7">
        <f t="shared" si="22"/>
        <v>14</v>
      </c>
      <c r="T7" s="7">
        <f t="shared" si="23"/>
        <v>1</v>
      </c>
      <c r="V7" s="36" t="str">
        <f t="shared" si="1"/>
        <v/>
      </c>
      <c r="W7" s="36" t="str">
        <f t="shared" si="2"/>
        <v/>
      </c>
      <c r="X7" s="36" t="str">
        <f t="shared" si="3"/>
        <v/>
      </c>
      <c r="Y7" s="36" t="str">
        <f t="shared" si="4"/>
        <v/>
      </c>
      <c r="AA7" s="36">
        <f t="shared" si="5"/>
        <v>5</v>
      </c>
      <c r="AB7" s="36" t="str">
        <f t="shared" si="6"/>
        <v>Scott</v>
      </c>
      <c r="AC7" s="36" t="str">
        <f t="shared" si="7"/>
        <v>Cameron</v>
      </c>
      <c r="AD7" s="36">
        <f t="shared" si="8"/>
        <v>19.541666666666668</v>
      </c>
      <c r="AF7" s="36" t="str">
        <f t="shared" si="9"/>
        <v/>
      </c>
      <c r="AG7" s="36" t="str">
        <f t="shared" si="10"/>
        <v/>
      </c>
      <c r="AH7" s="36" t="str">
        <f t="shared" si="11"/>
        <v/>
      </c>
      <c r="AI7" s="36" t="str">
        <f t="shared" si="12"/>
        <v/>
      </c>
      <c r="AJ7" s="36"/>
      <c r="AK7" s="36" t="str">
        <f t="shared" si="13"/>
        <v/>
      </c>
      <c r="AL7" s="36" t="str">
        <f t="shared" si="14"/>
        <v/>
      </c>
      <c r="AM7" s="36" t="str">
        <f t="shared" si="15"/>
        <v/>
      </c>
      <c r="AN7" s="36" t="str">
        <f t="shared" si="16"/>
        <v/>
      </c>
    </row>
    <row r="8" spans="2:40" x14ac:dyDescent="0.25">
      <c r="B8" s="36" t="s">
        <v>469</v>
      </c>
      <c r="C8" s="5" t="str">
        <f>INDEX(Rosters!F:F,MATCH(LEFT($B8,1)&amp;"-"&amp;TEXT(RIGHT($B8,LEN($B8)-1),"0#"),Rosters!$A:$A,0))</f>
        <v>St James</v>
      </c>
      <c r="D8" s="5" t="str">
        <f>INDEX(Rosters!B:B,MATCH(LEFT($B8,1)&amp;"-"&amp;TEXT(RIGHT($B8,LEN($B8)-1),"0#"),Rosters!$A:$A,0))</f>
        <v>Mack</v>
      </c>
      <c r="E8" s="5" t="str">
        <f>INDEX(Rosters!C:C,MATCH(LEFT($B8,1)&amp;"-"&amp;TEXT(RIGHT($B8,LEN($B8)-1),"0#"),Rosters!$A:$A,0))</f>
        <v>D</v>
      </c>
      <c r="F8" s="5" t="str">
        <f>INDEX(Rosters!G:G,MATCH(LEFT($B8,1)&amp;"-"&amp;TEXT(RIGHT($B8,LEN($B8)-1),"0#"),Rosters!$A:$A,0))</f>
        <v>V</v>
      </c>
      <c r="G8" s="5" t="str">
        <f>INDEX(Rosters!E:E,MATCH(LEFT($B8,1)&amp;"-"&amp;TEXT(RIGHT($B8,LEN($B8)-1),"0#"),Rosters!$A:$A,0))</f>
        <v>M</v>
      </c>
      <c r="H8" s="5">
        <v>21</v>
      </c>
      <c r="I8" s="5">
        <v>8</v>
      </c>
      <c r="J8" s="36">
        <f t="shared" si="0"/>
        <v>21.666666666666668</v>
      </c>
      <c r="M8" s="6">
        <v>4</v>
      </c>
      <c r="N8" s="7" t="str">
        <f t="shared" si="17"/>
        <v>St E</v>
      </c>
      <c r="O8" s="7" t="str">
        <f t="shared" si="18"/>
        <v>Rivera</v>
      </c>
      <c r="P8" s="7" t="str">
        <f t="shared" si="19"/>
        <v>Gabriella</v>
      </c>
      <c r="Q8" s="7" t="str">
        <f t="shared" si="20"/>
        <v>JV</v>
      </c>
      <c r="R8" s="7" t="str">
        <f t="shared" si="21"/>
        <v>F</v>
      </c>
      <c r="S8" s="7">
        <f t="shared" si="22"/>
        <v>13</v>
      </c>
      <c r="T8" s="7">
        <f t="shared" si="23"/>
        <v>8.5</v>
      </c>
      <c r="V8" s="36" t="str">
        <f t="shared" si="1"/>
        <v/>
      </c>
      <c r="W8" s="36" t="str">
        <f t="shared" si="2"/>
        <v/>
      </c>
      <c r="X8" s="36" t="str">
        <f t="shared" si="3"/>
        <v/>
      </c>
      <c r="Y8" s="36" t="str">
        <f t="shared" si="4"/>
        <v/>
      </c>
      <c r="AA8" s="36" t="str">
        <f t="shared" si="5"/>
        <v/>
      </c>
      <c r="AB8" s="36" t="str">
        <f t="shared" si="6"/>
        <v/>
      </c>
      <c r="AC8" s="36" t="str">
        <f t="shared" si="7"/>
        <v/>
      </c>
      <c r="AD8" s="36" t="str">
        <f t="shared" si="8"/>
        <v/>
      </c>
      <c r="AF8" s="36" t="str">
        <f t="shared" si="9"/>
        <v/>
      </c>
      <c r="AG8" s="36" t="str">
        <f t="shared" si="10"/>
        <v/>
      </c>
      <c r="AH8" s="36" t="str">
        <f t="shared" si="11"/>
        <v/>
      </c>
      <c r="AI8" s="36" t="str">
        <f t="shared" si="12"/>
        <v/>
      </c>
      <c r="AJ8" s="36"/>
      <c r="AK8" s="36">
        <f t="shared" si="13"/>
        <v>11</v>
      </c>
      <c r="AL8" s="36" t="str">
        <f t="shared" si="14"/>
        <v>Mack</v>
      </c>
      <c r="AM8" s="36" t="str">
        <f t="shared" si="15"/>
        <v>D</v>
      </c>
      <c r="AN8" s="36">
        <f t="shared" si="16"/>
        <v>21.666666666666668</v>
      </c>
    </row>
    <row r="9" spans="2:40" x14ac:dyDescent="0.25">
      <c r="B9" s="36" t="s">
        <v>596</v>
      </c>
      <c r="C9" s="5" t="str">
        <f>INDEX(Rosters!F:F,MATCH(LEFT($B9,1)&amp;"-"&amp;TEXT(RIGHT($B9,LEN($B9)-1),"0#"),Rosters!$A:$A,0))</f>
        <v>SJA</v>
      </c>
      <c r="D9" s="5" t="str">
        <f>INDEX(Rosters!B:B,MATCH(LEFT($B9,1)&amp;"-"&amp;TEXT(RIGHT($B9,LEN($B9)-1),"0#"),Rosters!$A:$A,0))</f>
        <v>Rufolo</v>
      </c>
      <c r="E9" s="5" t="str">
        <f>INDEX(Rosters!C:C,MATCH(LEFT($B9,1)&amp;"-"&amp;TEXT(RIGHT($B9,LEN($B9)-1),"0#"),Rosters!$A:$A,0))</f>
        <v>Jared</v>
      </c>
      <c r="F9" s="5" t="str">
        <f>INDEX(Rosters!G:G,MATCH(LEFT($B9,1)&amp;"-"&amp;TEXT(RIGHT($B9,LEN($B9)-1),"0#"),Rosters!$A:$A,0))</f>
        <v>V</v>
      </c>
      <c r="G9" s="5" t="str">
        <f>INDEX(Rosters!E:E,MATCH(LEFT($B9,1)&amp;"-"&amp;TEXT(RIGHT($B9,LEN($B9)-1),"0#"),Rosters!$A:$A,0))</f>
        <v>M</v>
      </c>
      <c r="H9" s="5">
        <v>22</v>
      </c>
      <c r="I9" s="5">
        <v>3</v>
      </c>
      <c r="J9" s="36">
        <f t="shared" si="0"/>
        <v>22.25</v>
      </c>
      <c r="M9" s="6">
        <v>5</v>
      </c>
      <c r="N9" s="7" t="str">
        <f t="shared" si="17"/>
        <v>St Pats</v>
      </c>
      <c r="O9" s="7" t="str">
        <f t="shared" si="18"/>
        <v>Sherer</v>
      </c>
      <c r="P9" s="7" t="str">
        <f t="shared" si="19"/>
        <v>Katie</v>
      </c>
      <c r="Q9" s="7" t="str">
        <f t="shared" si="20"/>
        <v>JV</v>
      </c>
      <c r="R9" s="7" t="str">
        <f t="shared" si="21"/>
        <v>F</v>
      </c>
      <c r="S9" s="7">
        <f t="shared" si="22"/>
        <v>13</v>
      </c>
      <c r="T9" s="7">
        <f t="shared" si="23"/>
        <v>3.5</v>
      </c>
      <c r="V9" s="36" t="str">
        <f t="shared" si="1"/>
        <v/>
      </c>
      <c r="W9" s="36" t="str">
        <f t="shared" si="2"/>
        <v/>
      </c>
      <c r="X9" s="36" t="str">
        <f t="shared" si="3"/>
        <v/>
      </c>
      <c r="Y9" s="36" t="str">
        <f t="shared" si="4"/>
        <v/>
      </c>
      <c r="AA9" s="36" t="str">
        <f t="shared" si="5"/>
        <v/>
      </c>
      <c r="AB9" s="36" t="str">
        <f t="shared" si="6"/>
        <v/>
      </c>
      <c r="AC9" s="36" t="str">
        <f t="shared" si="7"/>
        <v/>
      </c>
      <c r="AD9" s="36" t="str">
        <f t="shared" si="8"/>
        <v/>
      </c>
      <c r="AF9" s="36" t="str">
        <f t="shared" si="9"/>
        <v/>
      </c>
      <c r="AG9" s="36" t="str">
        <f t="shared" si="10"/>
        <v/>
      </c>
      <c r="AH9" s="36" t="str">
        <f t="shared" si="11"/>
        <v/>
      </c>
      <c r="AI9" s="36" t="str">
        <f t="shared" si="12"/>
        <v/>
      </c>
      <c r="AJ9" s="36"/>
      <c r="AK9" s="36">
        <f t="shared" si="13"/>
        <v>9</v>
      </c>
      <c r="AL9" s="36" t="str">
        <f t="shared" si="14"/>
        <v>Rufolo</v>
      </c>
      <c r="AM9" s="36" t="str">
        <f t="shared" si="15"/>
        <v>Jared</v>
      </c>
      <c r="AN9" s="36">
        <f t="shared" si="16"/>
        <v>22.25</v>
      </c>
    </row>
    <row r="10" spans="2:40" x14ac:dyDescent="0.25">
      <c r="B10" s="36" t="s">
        <v>477</v>
      </c>
      <c r="C10" s="5" t="str">
        <f>INDEX(Rosters!F:F,MATCH(LEFT($B10,1)&amp;"-"&amp;TEXT(RIGHT($B10,LEN($B10)-1),"0#"),Rosters!$A:$A,0))</f>
        <v>St James</v>
      </c>
      <c r="D10" s="5" t="str">
        <f>INDEX(Rosters!B:B,MATCH(LEFT($B10,1)&amp;"-"&amp;TEXT(RIGHT($B10,LEN($B10)-1),"0#"),Rosters!$A:$A,0))</f>
        <v>Garcia</v>
      </c>
      <c r="E10" s="5" t="str">
        <f>INDEX(Rosters!C:C,MATCH(LEFT($B10,1)&amp;"-"&amp;TEXT(RIGHT($B10,LEN($B10)-1),"0#"),Rosters!$A:$A,0))</f>
        <v>A</v>
      </c>
      <c r="F10" s="5" t="str">
        <f>INDEX(Rosters!G:G,MATCH(LEFT($B10,1)&amp;"-"&amp;TEXT(RIGHT($B10,LEN($B10)-1),"0#"),Rosters!$A:$A,0))</f>
        <v>JV</v>
      </c>
      <c r="G10" s="5" t="str">
        <f>INDEX(Rosters!E:E,MATCH(LEFT($B10,1)&amp;"-"&amp;TEXT(RIGHT($B10,LEN($B10)-1),"0#"),Rosters!$A:$A,0))</f>
        <v>M</v>
      </c>
      <c r="H10" s="5">
        <v>16</v>
      </c>
      <c r="I10" s="5">
        <v>11</v>
      </c>
      <c r="J10" s="36">
        <f t="shared" si="0"/>
        <v>16.916666666666668</v>
      </c>
      <c r="M10" s="6">
        <v>6</v>
      </c>
      <c r="N10" s="7" t="str">
        <f t="shared" si="17"/>
        <v>St E</v>
      </c>
      <c r="O10" s="7" t="str">
        <f t="shared" si="18"/>
        <v>Molina</v>
      </c>
      <c r="P10" s="7" t="str">
        <f t="shared" si="19"/>
        <v>Viktoria</v>
      </c>
      <c r="Q10" s="7" t="str">
        <f t="shared" si="20"/>
        <v>JV</v>
      </c>
      <c r="R10" s="7" t="str">
        <f t="shared" si="21"/>
        <v>F</v>
      </c>
      <c r="S10" s="7">
        <f t="shared" si="22"/>
        <v>12</v>
      </c>
      <c r="T10" s="7">
        <f t="shared" si="23"/>
        <v>8.75</v>
      </c>
      <c r="V10" s="36" t="str">
        <f t="shared" si="1"/>
        <v/>
      </c>
      <c r="W10" s="36" t="str">
        <f t="shared" si="2"/>
        <v/>
      </c>
      <c r="X10" s="36" t="str">
        <f t="shared" si="3"/>
        <v/>
      </c>
      <c r="Y10" s="36" t="str">
        <f t="shared" si="4"/>
        <v/>
      </c>
      <c r="AA10" s="36">
        <f t="shared" si="5"/>
        <v>7</v>
      </c>
      <c r="AB10" s="36" t="str">
        <f t="shared" si="6"/>
        <v>Garcia</v>
      </c>
      <c r="AC10" s="36" t="str">
        <f t="shared" si="7"/>
        <v>A</v>
      </c>
      <c r="AD10" s="36">
        <f t="shared" si="8"/>
        <v>16.916666666666668</v>
      </c>
      <c r="AF10" s="36" t="str">
        <f t="shared" si="9"/>
        <v/>
      </c>
      <c r="AG10" s="36" t="str">
        <f t="shared" si="10"/>
        <v/>
      </c>
      <c r="AH10" s="36" t="str">
        <f t="shared" si="11"/>
        <v/>
      </c>
      <c r="AI10" s="36" t="str">
        <f t="shared" si="12"/>
        <v/>
      </c>
      <c r="AJ10" s="36"/>
      <c r="AK10" s="36" t="str">
        <f t="shared" si="13"/>
        <v/>
      </c>
      <c r="AL10" s="36" t="str">
        <f t="shared" si="14"/>
        <v/>
      </c>
      <c r="AM10" s="36" t="str">
        <f t="shared" si="15"/>
        <v/>
      </c>
      <c r="AN10" s="36" t="str">
        <f t="shared" si="16"/>
        <v/>
      </c>
    </row>
    <row r="11" spans="2:40" x14ac:dyDescent="0.25">
      <c r="B11" s="36" t="s">
        <v>597</v>
      </c>
      <c r="C11" s="5" t="str">
        <f>INDEX(Rosters!F:F,MATCH(LEFT($B11,1)&amp;"-"&amp;TEXT(RIGHT($B11,LEN($B11)-1),"0#"),Rosters!$A:$A,0))</f>
        <v>SJA</v>
      </c>
      <c r="D11" s="5" t="str">
        <f>INDEX(Rosters!B:B,MATCH(LEFT($B11,1)&amp;"-"&amp;TEXT(RIGHT($B11,LEN($B11)-1),"0#"),Rosters!$A:$A,0))</f>
        <v>Junkroft</v>
      </c>
      <c r="E11" s="5" t="str">
        <f>INDEX(Rosters!C:C,MATCH(LEFT($B11,1)&amp;"-"&amp;TEXT(RIGHT($B11,LEN($B11)-1),"0#"),Rosters!$A:$A,0))</f>
        <v>Lucia</v>
      </c>
      <c r="F11" s="5" t="str">
        <f>INDEX(Rosters!G:G,MATCH(LEFT($B11,1)&amp;"-"&amp;TEXT(RIGHT($B11,LEN($B11)-1),"0#"),Rosters!$A:$A,0))</f>
        <v>V</v>
      </c>
      <c r="G11" s="5" t="str">
        <f>INDEX(Rosters!E:E,MATCH(LEFT($B11,1)&amp;"-"&amp;TEXT(RIGHT($B11,LEN($B11)-1),"0#"),Rosters!$A:$A,0))</f>
        <v>F</v>
      </c>
      <c r="H11" s="5">
        <v>20</v>
      </c>
      <c r="I11" s="5">
        <v>5</v>
      </c>
      <c r="J11" s="36">
        <f t="shared" si="0"/>
        <v>20.416666666666668</v>
      </c>
      <c r="M11" s="6">
        <v>7</v>
      </c>
      <c r="N11" s="7" t="str">
        <f t="shared" si="17"/>
        <v>OLMC</v>
      </c>
      <c r="O11" s="7" t="str">
        <f t="shared" si="18"/>
        <v>PFUNDSTEIN</v>
      </c>
      <c r="P11" s="7" t="str">
        <f t="shared" si="19"/>
        <v>SIMONE</v>
      </c>
      <c r="Q11" s="7" t="str">
        <f t="shared" si="20"/>
        <v>JV</v>
      </c>
      <c r="R11" s="7" t="str">
        <f t="shared" si="21"/>
        <v>F</v>
      </c>
      <c r="S11" s="7">
        <f t="shared" si="22"/>
        <v>11</v>
      </c>
      <c r="T11" s="7">
        <f t="shared" si="23"/>
        <v>9</v>
      </c>
      <c r="V11" s="36" t="str">
        <f t="shared" si="1"/>
        <v/>
      </c>
      <c r="W11" s="36" t="str">
        <f t="shared" si="2"/>
        <v/>
      </c>
      <c r="X11" s="36" t="str">
        <f t="shared" si="3"/>
        <v/>
      </c>
      <c r="Y11" s="36" t="str">
        <f t="shared" si="4"/>
        <v/>
      </c>
      <c r="AA11" s="36" t="str">
        <f t="shared" si="5"/>
        <v/>
      </c>
      <c r="AB11" s="36" t="str">
        <f t="shared" si="6"/>
        <v/>
      </c>
      <c r="AC11" s="36" t="str">
        <f t="shared" si="7"/>
        <v/>
      </c>
      <c r="AD11" s="36" t="str">
        <f t="shared" si="8"/>
        <v/>
      </c>
      <c r="AF11" s="36">
        <f t="shared" si="9"/>
        <v>5</v>
      </c>
      <c r="AG11" s="36" t="str">
        <f t="shared" si="10"/>
        <v>Junkroft</v>
      </c>
      <c r="AH11" s="36" t="str">
        <f t="shared" si="11"/>
        <v>Lucia</v>
      </c>
      <c r="AI11" s="36">
        <f t="shared" si="12"/>
        <v>20.416666666666668</v>
      </c>
      <c r="AJ11" s="36"/>
      <c r="AK11" s="36" t="str">
        <f t="shared" si="13"/>
        <v/>
      </c>
      <c r="AL11" s="36" t="str">
        <f t="shared" si="14"/>
        <v/>
      </c>
      <c r="AM11" s="36" t="str">
        <f t="shared" si="15"/>
        <v/>
      </c>
      <c r="AN11" s="36" t="str">
        <f t="shared" si="16"/>
        <v/>
      </c>
    </row>
    <row r="12" spans="2:40" x14ac:dyDescent="0.25">
      <c r="B12" s="36" t="s">
        <v>598</v>
      </c>
      <c r="C12" s="5" t="str">
        <f>INDEX(Rosters!F:F,MATCH(LEFT($B12,1)&amp;"-"&amp;TEXT(RIGHT($B12,LEN($B12)-1),"0#"),Rosters!$A:$A,0))</f>
        <v>SJA</v>
      </c>
      <c r="D12" s="5" t="str">
        <f>INDEX(Rosters!B:B,MATCH(LEFT($B12,1)&amp;"-"&amp;TEXT(RIGHT($B12,LEN($B12)-1),"0#"),Rosters!$A:$A,0))</f>
        <v>Gallo</v>
      </c>
      <c r="E12" s="5" t="str">
        <f>INDEX(Rosters!C:C,MATCH(LEFT($B12,1)&amp;"-"&amp;TEXT(RIGHT($B12,LEN($B12)-1),"0#"),Rosters!$A:$A,0))</f>
        <v>Lilli</v>
      </c>
      <c r="F12" s="5" t="str">
        <f>INDEX(Rosters!G:G,MATCH(LEFT($B12,1)&amp;"-"&amp;TEXT(RIGHT($B12,LEN($B12)-1),"0#"),Rosters!$A:$A,0))</f>
        <v>V</v>
      </c>
      <c r="G12" s="5" t="str">
        <f>INDEX(Rosters!E:E,MATCH(LEFT($B12,1)&amp;"-"&amp;TEXT(RIGHT($B12,LEN($B12)-1),"0#"),Rosters!$A:$A,0))</f>
        <v>F</v>
      </c>
      <c r="H12" s="5">
        <v>19</v>
      </c>
      <c r="I12" s="5">
        <v>7.5</v>
      </c>
      <c r="J12" s="36">
        <f t="shared" si="0"/>
        <v>19.625</v>
      </c>
      <c r="M12" s="6">
        <v>8</v>
      </c>
      <c r="N12" s="7" t="str">
        <f t="shared" si="17"/>
        <v>Assumption</v>
      </c>
      <c r="O12" s="7" t="str">
        <f t="shared" si="18"/>
        <v>McEnroe</v>
      </c>
      <c r="P12" s="7" t="str">
        <f t="shared" si="19"/>
        <v>Mary</v>
      </c>
      <c r="Q12" s="7" t="str">
        <f t="shared" si="20"/>
        <v>JV</v>
      </c>
      <c r="R12" s="7" t="str">
        <f t="shared" si="21"/>
        <v>F</v>
      </c>
      <c r="S12" s="7">
        <f t="shared" si="22"/>
        <v>11</v>
      </c>
      <c r="T12" s="7">
        <f t="shared" si="23"/>
        <v>8.5</v>
      </c>
      <c r="V12" s="36" t="str">
        <f t="shared" si="1"/>
        <v/>
      </c>
      <c r="W12" s="36" t="str">
        <f t="shared" si="2"/>
        <v/>
      </c>
      <c r="X12" s="36" t="str">
        <f t="shared" si="3"/>
        <v/>
      </c>
      <c r="Y12" s="36" t="str">
        <f t="shared" si="4"/>
        <v/>
      </c>
      <c r="AA12" s="36" t="str">
        <f t="shared" si="5"/>
        <v/>
      </c>
      <c r="AB12" s="36" t="str">
        <f t="shared" si="6"/>
        <v/>
      </c>
      <c r="AC12" s="36" t="str">
        <f t="shared" si="7"/>
        <v/>
      </c>
      <c r="AD12" s="36" t="str">
        <f t="shared" si="8"/>
        <v/>
      </c>
      <c r="AF12" s="36">
        <f t="shared" si="9"/>
        <v>6</v>
      </c>
      <c r="AG12" s="36" t="str">
        <f t="shared" si="10"/>
        <v>Gallo</v>
      </c>
      <c r="AH12" s="36" t="str">
        <f t="shared" si="11"/>
        <v>Lilli</v>
      </c>
      <c r="AI12" s="36">
        <f t="shared" si="12"/>
        <v>19.625</v>
      </c>
      <c r="AJ12" s="36"/>
      <c r="AK12" s="36" t="str">
        <f t="shared" si="13"/>
        <v/>
      </c>
      <c r="AL12" s="36" t="str">
        <f t="shared" si="14"/>
        <v/>
      </c>
      <c r="AM12" s="36" t="str">
        <f t="shared" si="15"/>
        <v/>
      </c>
      <c r="AN12" s="36" t="str">
        <f t="shared" si="16"/>
        <v/>
      </c>
    </row>
    <row r="13" spans="2:40" x14ac:dyDescent="0.25">
      <c r="B13" s="36" t="s">
        <v>599</v>
      </c>
      <c r="C13" s="5" t="str">
        <f>INDEX(Rosters!F:F,MATCH(LEFT($B13,1)&amp;"-"&amp;TEXT(RIGHT($B13,LEN($B13)-1),"0#"),Rosters!$A:$A,0))</f>
        <v>OLMC</v>
      </c>
      <c r="D13" s="5" t="str">
        <f>INDEX(Rosters!B:B,MATCH(LEFT($B13,1)&amp;"-"&amp;TEXT(RIGHT($B13,LEN($B13)-1),"0#"),Rosters!$A:$A,0))</f>
        <v>TYRELL</v>
      </c>
      <c r="E13" s="5" t="str">
        <f>INDEX(Rosters!C:C,MATCH(LEFT($B13,1)&amp;"-"&amp;TEXT(RIGHT($B13,LEN($B13)-1),"0#"),Rosters!$A:$A,0))</f>
        <v>JOSEPH</v>
      </c>
      <c r="F13" s="5" t="str">
        <f>INDEX(Rosters!G:G,MATCH(LEFT($B13,1)&amp;"-"&amp;TEXT(RIGHT($B13,LEN($B13)-1),"0#"),Rosters!$A:$A,0))</f>
        <v>V</v>
      </c>
      <c r="G13" s="5" t="str">
        <f>INDEX(Rosters!E:E,MATCH(LEFT($B13,1)&amp;"-"&amp;TEXT(RIGHT($B13,LEN($B13)-1),"0#"),Rosters!$A:$A,0))</f>
        <v>M</v>
      </c>
      <c r="H13" s="5">
        <v>33</v>
      </c>
      <c r="I13" s="5">
        <v>3</v>
      </c>
      <c r="J13" s="36">
        <f t="shared" si="0"/>
        <v>33.25</v>
      </c>
      <c r="M13" s="6">
        <v>9</v>
      </c>
      <c r="N13" s="7" t="str">
        <f t="shared" si="17"/>
        <v>OLMC</v>
      </c>
      <c r="O13" s="7" t="str">
        <f t="shared" si="18"/>
        <v>AROCHO</v>
      </c>
      <c r="P13" s="7" t="str">
        <f t="shared" si="19"/>
        <v>ISABEL</v>
      </c>
      <c r="Q13" s="7" t="str">
        <f t="shared" si="20"/>
        <v>JV</v>
      </c>
      <c r="R13" s="7" t="str">
        <f t="shared" si="21"/>
        <v>F</v>
      </c>
      <c r="S13" s="7">
        <f t="shared" si="22"/>
        <v>10</v>
      </c>
      <c r="T13" s="7">
        <f t="shared" si="23"/>
        <v>8.5</v>
      </c>
      <c r="V13" s="36" t="str">
        <f t="shared" si="1"/>
        <v/>
      </c>
      <c r="W13" s="36" t="str">
        <f t="shared" si="2"/>
        <v/>
      </c>
      <c r="X13" s="36" t="str">
        <f t="shared" si="3"/>
        <v/>
      </c>
      <c r="Y13" s="36" t="str">
        <f t="shared" si="4"/>
        <v/>
      </c>
      <c r="AA13" s="36" t="str">
        <f t="shared" si="5"/>
        <v/>
      </c>
      <c r="AB13" s="36" t="str">
        <f t="shared" si="6"/>
        <v/>
      </c>
      <c r="AC13" s="36" t="str">
        <f t="shared" si="7"/>
        <v/>
      </c>
      <c r="AD13" s="36" t="str">
        <f t="shared" si="8"/>
        <v/>
      </c>
      <c r="AF13" s="36" t="str">
        <f t="shared" si="9"/>
        <v/>
      </c>
      <c r="AG13" s="36" t="str">
        <f t="shared" si="10"/>
        <v/>
      </c>
      <c r="AH13" s="36" t="str">
        <f t="shared" si="11"/>
        <v/>
      </c>
      <c r="AI13" s="36" t="str">
        <f t="shared" si="12"/>
        <v/>
      </c>
      <c r="AJ13" s="36"/>
      <c r="AK13" s="36">
        <f t="shared" si="13"/>
        <v>4</v>
      </c>
      <c r="AL13" s="36" t="str">
        <f t="shared" si="14"/>
        <v>TYRELL</v>
      </c>
      <c r="AM13" s="36" t="str">
        <f t="shared" si="15"/>
        <v>JOSEPH</v>
      </c>
      <c r="AN13" s="36">
        <f t="shared" si="16"/>
        <v>33.25</v>
      </c>
    </row>
    <row r="14" spans="2:40" x14ac:dyDescent="0.25">
      <c r="B14" s="36" t="s">
        <v>600</v>
      </c>
      <c r="C14" s="5" t="str">
        <f>INDEX(Rosters!F:F,MATCH(LEFT($B14,1)&amp;"-"&amp;TEXT(RIGHT($B14,LEN($B14)-1),"0#"),Rosters!$A:$A,0))</f>
        <v>OLMC</v>
      </c>
      <c r="D14" s="5" t="str">
        <f>INDEX(Rosters!B:B,MATCH(LEFT($B14,1)&amp;"-"&amp;TEXT(RIGHT($B14,LEN($B14)-1),"0#"),Rosters!$A:$A,0))</f>
        <v>PFUNDSTEIN</v>
      </c>
      <c r="E14" s="5" t="str">
        <f>INDEX(Rosters!C:C,MATCH(LEFT($B14,1)&amp;"-"&amp;TEXT(RIGHT($B14,LEN($B14)-1),"0#"),Rosters!$A:$A,0))</f>
        <v>BEN</v>
      </c>
      <c r="F14" s="5" t="str">
        <f>INDEX(Rosters!G:G,MATCH(LEFT($B14,1)&amp;"-"&amp;TEXT(RIGHT($B14,LEN($B14)-1),"0#"),Rosters!$A:$A,0))</f>
        <v>V</v>
      </c>
      <c r="G14" s="5" t="str">
        <f>INDEX(Rosters!E:E,MATCH(LEFT($B14,1)&amp;"-"&amp;TEXT(RIGHT($B14,LEN($B14)-1),"0#"),Rosters!$A:$A,0))</f>
        <v>M</v>
      </c>
      <c r="H14" s="5">
        <v>27</v>
      </c>
      <c r="I14" s="5">
        <v>7</v>
      </c>
      <c r="J14" s="36">
        <f t="shared" si="0"/>
        <v>27.583333333333332</v>
      </c>
      <c r="M14" s="6">
        <v>10</v>
      </c>
      <c r="N14" s="7" t="str">
        <f t="shared" si="17"/>
        <v>St James</v>
      </c>
      <c r="O14" s="7" t="str">
        <f t="shared" si="18"/>
        <v>Fok</v>
      </c>
      <c r="P14" s="7" t="str">
        <f t="shared" si="19"/>
        <v>S</v>
      </c>
      <c r="Q14" s="7" t="str">
        <f t="shared" si="20"/>
        <v>JV</v>
      </c>
      <c r="R14" s="7" t="str">
        <f t="shared" si="21"/>
        <v>F</v>
      </c>
      <c r="S14" s="7">
        <f t="shared" si="22"/>
        <v>10</v>
      </c>
      <c r="T14" s="7">
        <f t="shared" si="23"/>
        <v>5</v>
      </c>
      <c r="V14" s="36" t="str">
        <f t="shared" si="1"/>
        <v/>
      </c>
      <c r="W14" s="36" t="str">
        <f t="shared" si="2"/>
        <v/>
      </c>
      <c r="X14" s="36" t="str">
        <f t="shared" si="3"/>
        <v/>
      </c>
      <c r="Y14" s="36" t="str">
        <f t="shared" si="4"/>
        <v/>
      </c>
      <c r="AA14" s="36" t="str">
        <f t="shared" si="5"/>
        <v/>
      </c>
      <c r="AB14" s="36" t="str">
        <f t="shared" si="6"/>
        <v/>
      </c>
      <c r="AC14" s="36" t="str">
        <f t="shared" si="7"/>
        <v/>
      </c>
      <c r="AD14" s="36" t="str">
        <f t="shared" si="8"/>
        <v/>
      </c>
      <c r="AF14" s="36" t="str">
        <f t="shared" si="9"/>
        <v/>
      </c>
      <c r="AG14" s="36" t="str">
        <f t="shared" si="10"/>
        <v/>
      </c>
      <c r="AH14" s="36" t="str">
        <f t="shared" si="11"/>
        <v/>
      </c>
      <c r="AI14" s="36" t="str">
        <f t="shared" si="12"/>
        <v/>
      </c>
      <c r="AJ14" s="36"/>
      <c r="AK14" s="36">
        <f t="shared" si="13"/>
        <v>6</v>
      </c>
      <c r="AL14" s="36" t="str">
        <f t="shared" si="14"/>
        <v>PFUNDSTEIN</v>
      </c>
      <c r="AM14" s="36" t="str">
        <f t="shared" si="15"/>
        <v>BEN</v>
      </c>
      <c r="AN14" s="36">
        <f t="shared" si="16"/>
        <v>27.583333333333332</v>
      </c>
    </row>
    <row r="15" spans="2:40" x14ac:dyDescent="0.25">
      <c r="B15" s="36" t="s">
        <v>601</v>
      </c>
      <c r="C15" s="5" t="str">
        <f>INDEX(Rosters!F:F,MATCH(LEFT($B15,1)&amp;"-"&amp;TEXT(RIGHT($B15,LEN($B15)-1),"0#"),Rosters!$A:$A,0))</f>
        <v>OLMC</v>
      </c>
      <c r="D15" s="5" t="str">
        <f>INDEX(Rosters!B:B,MATCH(LEFT($B15,1)&amp;"-"&amp;TEXT(RIGHT($B15,LEN($B15)-1),"0#"),Rosters!$A:$A,0))</f>
        <v>TROWBRIDGE</v>
      </c>
      <c r="E15" s="5" t="str">
        <f>INDEX(Rosters!C:C,MATCH(LEFT($B15,1)&amp;"-"&amp;TEXT(RIGHT($B15,LEN($B15)-1),"0#"),Rosters!$A:$A,0))</f>
        <v>AIDAN</v>
      </c>
      <c r="F15" s="5" t="str">
        <f>INDEX(Rosters!G:G,MATCH(LEFT($B15,1)&amp;"-"&amp;TEXT(RIGHT($B15,LEN($B15)-1),"0#"),Rosters!$A:$A,0))</f>
        <v>JV</v>
      </c>
      <c r="G15" s="5" t="str">
        <f>INDEX(Rosters!E:E,MATCH(LEFT($B15,1)&amp;"-"&amp;TEXT(RIGHT($B15,LEN($B15)-1),"0#"),Rosters!$A:$A,0))</f>
        <v>M</v>
      </c>
      <c r="H15" s="5">
        <v>19</v>
      </c>
      <c r="I15" s="5">
        <v>7</v>
      </c>
      <c r="J15" s="36">
        <f t="shared" si="0"/>
        <v>19.583333333333332</v>
      </c>
      <c r="V15" s="36" t="str">
        <f t="shared" si="1"/>
        <v/>
      </c>
      <c r="W15" s="36" t="str">
        <f t="shared" si="2"/>
        <v/>
      </c>
      <c r="X15" s="36" t="str">
        <f t="shared" si="3"/>
        <v/>
      </c>
      <c r="Y15" s="36" t="str">
        <f t="shared" si="4"/>
        <v/>
      </c>
      <c r="AA15" s="36">
        <f t="shared" si="5"/>
        <v>4</v>
      </c>
      <c r="AB15" s="36" t="str">
        <f t="shared" si="6"/>
        <v>TROWBRIDGE</v>
      </c>
      <c r="AC15" s="36" t="str">
        <f t="shared" si="7"/>
        <v>AIDAN</v>
      </c>
      <c r="AD15" s="36">
        <f t="shared" si="8"/>
        <v>19.583333333333332</v>
      </c>
      <c r="AF15" s="36" t="str">
        <f t="shared" si="9"/>
        <v/>
      </c>
      <c r="AG15" s="36" t="str">
        <f t="shared" si="10"/>
        <v/>
      </c>
      <c r="AH15" s="36" t="str">
        <f t="shared" si="11"/>
        <v/>
      </c>
      <c r="AI15" s="36" t="str">
        <f t="shared" si="12"/>
        <v/>
      </c>
      <c r="AJ15" s="36"/>
      <c r="AK15" s="36" t="str">
        <f t="shared" si="13"/>
        <v/>
      </c>
      <c r="AL15" s="36" t="str">
        <f t="shared" si="14"/>
        <v/>
      </c>
      <c r="AM15" s="36" t="str">
        <f t="shared" si="15"/>
        <v/>
      </c>
      <c r="AN15" s="36" t="str">
        <f t="shared" si="16"/>
        <v/>
      </c>
    </row>
    <row r="16" spans="2:40" x14ac:dyDescent="0.25">
      <c r="B16" s="36" t="s">
        <v>417</v>
      </c>
      <c r="C16" s="5" t="str">
        <f>INDEX(Rosters!F:F,MATCH(LEFT($B16,1)&amp;"-"&amp;TEXT(RIGHT($B16,LEN($B16)-1),"0#"),Rosters!$A:$A,0))</f>
        <v>OLMC</v>
      </c>
      <c r="D16" s="5" t="str">
        <f>INDEX(Rosters!B:B,MATCH(LEFT($B16,1)&amp;"-"&amp;TEXT(RIGHT($B16,LEN($B16)-1),"0#"),Rosters!$A:$A,0))</f>
        <v>FUENTES</v>
      </c>
      <c r="E16" s="5" t="str">
        <f>INDEX(Rosters!C:C,MATCH(LEFT($B16,1)&amp;"-"&amp;TEXT(RIGHT($B16,LEN($B16)-1),"0#"),Rosters!$A:$A,0))</f>
        <v>BELLA</v>
      </c>
      <c r="F16" s="5" t="str">
        <f>INDEX(Rosters!G:G,MATCH(LEFT($B16,1)&amp;"-"&amp;TEXT(RIGHT($B16,LEN($B16)-1),"0#"),Rosters!$A:$A,0))</f>
        <v>JV</v>
      </c>
      <c r="G16" s="5" t="str">
        <f>INDEX(Rosters!E:E,MATCH(LEFT($B16,1)&amp;"-"&amp;TEXT(RIGHT($B16,LEN($B16)-1),"0#"),Rosters!$A:$A,0))</f>
        <v>F</v>
      </c>
      <c r="H16" s="5">
        <v>19</v>
      </c>
      <c r="I16" s="5">
        <v>1.5</v>
      </c>
      <c r="J16" s="36">
        <f t="shared" si="0"/>
        <v>19.125</v>
      </c>
      <c r="V16" s="36">
        <f t="shared" si="1"/>
        <v>1</v>
      </c>
      <c r="W16" s="36" t="str">
        <f t="shared" si="2"/>
        <v>FUENTES</v>
      </c>
      <c r="X16" s="36" t="str">
        <f t="shared" si="3"/>
        <v>BELLA</v>
      </c>
      <c r="Y16" s="36">
        <f t="shared" si="4"/>
        <v>19.125</v>
      </c>
      <c r="AA16" s="36" t="str">
        <f t="shared" si="5"/>
        <v/>
      </c>
      <c r="AB16" s="36" t="str">
        <f t="shared" si="6"/>
        <v/>
      </c>
      <c r="AC16" s="36" t="str">
        <f t="shared" si="7"/>
        <v/>
      </c>
      <c r="AD16" s="36" t="str">
        <f t="shared" si="8"/>
        <v/>
      </c>
      <c r="AF16" s="36" t="str">
        <f t="shared" si="9"/>
        <v/>
      </c>
      <c r="AG16" s="36" t="str">
        <f t="shared" si="10"/>
        <v/>
      </c>
      <c r="AH16" s="36" t="str">
        <f t="shared" si="11"/>
        <v/>
      </c>
      <c r="AI16" s="36" t="str">
        <f t="shared" si="12"/>
        <v/>
      </c>
      <c r="AJ16" s="36"/>
      <c r="AK16" s="36" t="str">
        <f t="shared" si="13"/>
        <v/>
      </c>
      <c r="AL16" s="36" t="str">
        <f t="shared" si="14"/>
        <v/>
      </c>
      <c r="AM16" s="36" t="str">
        <f t="shared" si="15"/>
        <v/>
      </c>
      <c r="AN16" s="36" t="str">
        <f t="shared" si="16"/>
        <v/>
      </c>
    </row>
    <row r="17" spans="2:40" ht="18.75" x14ac:dyDescent="0.3">
      <c r="B17" s="36" t="s">
        <v>602</v>
      </c>
      <c r="C17" s="5" t="str">
        <f>INDEX(Rosters!F:F,MATCH(LEFT($B17,1)&amp;"-"&amp;TEXT(RIGHT($B17,LEN($B17)-1),"0#"),Rosters!$A:$A,0))</f>
        <v>OLMC</v>
      </c>
      <c r="D17" s="5" t="str">
        <f>INDEX(Rosters!B:B,MATCH(LEFT($B17,1)&amp;"-"&amp;TEXT(RIGHT($B17,LEN($B17)-1),"0#"),Rosters!$A:$A,0))</f>
        <v>MINTEL</v>
      </c>
      <c r="E17" s="5" t="str">
        <f>INDEX(Rosters!C:C,MATCH(LEFT($B17,1)&amp;"-"&amp;TEXT(RIGHT($B17,LEN($B17)-1),"0#"),Rosters!$A:$A,0))</f>
        <v>ANNIE</v>
      </c>
      <c r="F17" s="5" t="str">
        <f>INDEX(Rosters!G:G,MATCH(LEFT($B17,1)&amp;"-"&amp;TEXT(RIGHT($B17,LEN($B17)-1),"0#"),Rosters!$A:$A,0))</f>
        <v>JV</v>
      </c>
      <c r="G17" s="5" t="str">
        <f>INDEX(Rosters!E:E,MATCH(LEFT($B17,1)&amp;"-"&amp;TEXT(RIGHT($B17,LEN($B17)-1),"0#"),Rosters!$A:$A,0))</f>
        <v>F</v>
      </c>
      <c r="H17" s="5">
        <v>15</v>
      </c>
      <c r="I17" s="5">
        <v>1</v>
      </c>
      <c r="J17" s="36">
        <f t="shared" si="0"/>
        <v>15.083333333333334</v>
      </c>
      <c r="L17" s="47" t="s">
        <v>455</v>
      </c>
      <c r="M17" s="47"/>
      <c r="N17" s="47"/>
      <c r="O17" s="47"/>
      <c r="P17" s="47"/>
      <c r="Q17" s="47"/>
      <c r="R17" s="47"/>
      <c r="S17" s="47"/>
      <c r="T17" s="47"/>
      <c r="V17" s="36">
        <f t="shared" si="1"/>
        <v>2</v>
      </c>
      <c r="W17" s="36" t="str">
        <f t="shared" si="2"/>
        <v>MINTEL</v>
      </c>
      <c r="X17" s="36" t="str">
        <f t="shared" si="3"/>
        <v>ANNIE</v>
      </c>
      <c r="Y17" s="36">
        <f t="shared" si="4"/>
        <v>15.083333333333334</v>
      </c>
      <c r="AA17" s="36" t="str">
        <f t="shared" si="5"/>
        <v/>
      </c>
      <c r="AB17" s="36" t="str">
        <f t="shared" si="6"/>
        <v/>
      </c>
      <c r="AC17" s="36" t="str">
        <f t="shared" si="7"/>
        <v/>
      </c>
      <c r="AD17" s="36" t="str">
        <f t="shared" si="8"/>
        <v/>
      </c>
      <c r="AF17" s="36" t="str">
        <f t="shared" si="9"/>
        <v/>
      </c>
      <c r="AG17" s="36" t="str">
        <f t="shared" si="10"/>
        <v/>
      </c>
      <c r="AH17" s="36" t="str">
        <f t="shared" si="11"/>
        <v/>
      </c>
      <c r="AI17" s="36" t="str">
        <f t="shared" si="12"/>
        <v/>
      </c>
      <c r="AJ17" s="36"/>
      <c r="AK17" s="36" t="str">
        <f t="shared" si="13"/>
        <v/>
      </c>
      <c r="AL17" s="36" t="str">
        <f t="shared" si="14"/>
        <v/>
      </c>
      <c r="AM17" s="36" t="str">
        <f t="shared" si="15"/>
        <v/>
      </c>
      <c r="AN17" s="36" t="str">
        <f t="shared" si="16"/>
        <v/>
      </c>
    </row>
    <row r="18" spans="2:40" x14ac:dyDescent="0.25">
      <c r="B18" s="36" t="s">
        <v>603</v>
      </c>
      <c r="C18" s="5" t="str">
        <f>INDEX(Rosters!F:F,MATCH(LEFT($B18,1)&amp;"-"&amp;TEXT(RIGHT($B18,LEN($B18)-1),"0#"),Rosters!$A:$A,0))</f>
        <v>OLMC</v>
      </c>
      <c r="D18" s="5" t="str">
        <f>INDEX(Rosters!B:B,MATCH(LEFT($B18,1)&amp;"-"&amp;TEXT(RIGHT($B18,LEN($B18)-1),"0#"),Rosters!$A:$A,0))</f>
        <v>AROCHO</v>
      </c>
      <c r="E18" s="5" t="str">
        <f>INDEX(Rosters!C:C,MATCH(LEFT($B18,1)&amp;"-"&amp;TEXT(RIGHT($B18,LEN($B18)-1),"0#"),Rosters!$A:$A,0))</f>
        <v>ISABEL</v>
      </c>
      <c r="F18" s="5" t="str">
        <f>INDEX(Rosters!G:G,MATCH(LEFT($B18,1)&amp;"-"&amp;TEXT(RIGHT($B18,LEN($B18)-1),"0#"),Rosters!$A:$A,0))</f>
        <v>JV</v>
      </c>
      <c r="G18" s="5" t="str">
        <f>INDEX(Rosters!E:E,MATCH(LEFT($B18,1)&amp;"-"&amp;TEXT(RIGHT($B18,LEN($B18)-1),"0#"),Rosters!$A:$A,0))</f>
        <v>F</v>
      </c>
      <c r="H18" s="5">
        <v>10</v>
      </c>
      <c r="I18" s="5">
        <v>8.5</v>
      </c>
      <c r="J18" s="36">
        <f t="shared" si="0"/>
        <v>10.708333333333334</v>
      </c>
      <c r="M18" s="6">
        <v>1</v>
      </c>
      <c r="N18" s="7" t="str">
        <f>INDEX(C$4:C$200,MATCH($M18,$AA$4:$AA$200,0))</f>
        <v>Assumption</v>
      </c>
      <c r="O18" s="7" t="str">
        <f t="shared" ref="O18:O24" si="24">INDEX(D$4:D$200,MATCH($M18,$AA$4:$AA$200,0))</f>
        <v>Kunzweiler</v>
      </c>
      <c r="P18" s="7" t="str">
        <f t="shared" ref="P18:P24" si="25">INDEX(E$4:E$200,MATCH($M18,$AA$4:$AA$200,0))</f>
        <v>Zachary</v>
      </c>
      <c r="Q18" s="7" t="str">
        <f t="shared" ref="Q18:Q24" si="26">INDEX(F$4:F$200,MATCH($M18,$AA$4:$AA$200,0))</f>
        <v>JV</v>
      </c>
      <c r="R18" s="7" t="str">
        <f t="shared" ref="R18:R24" si="27">INDEX(G$4:G$200,MATCH($M18,$AA$4:$AA$200,0))</f>
        <v>M</v>
      </c>
      <c r="S18" s="7">
        <f t="shared" ref="S18:S24" si="28">INDEX(H$4:H$200,MATCH($M18,$AA$4:$AA$200,0))</f>
        <v>28</v>
      </c>
      <c r="T18" s="7">
        <f t="shared" ref="T18:T24" si="29">INDEX(I$4:I$200,MATCH($M18,$AA$4:$AA$200,0))</f>
        <v>3</v>
      </c>
      <c r="V18" s="36">
        <f t="shared" si="1"/>
        <v>9</v>
      </c>
      <c r="W18" s="36" t="str">
        <f t="shared" si="2"/>
        <v>AROCHO</v>
      </c>
      <c r="X18" s="36" t="str">
        <f t="shared" si="3"/>
        <v>ISABEL</v>
      </c>
      <c r="Y18" s="36">
        <f t="shared" si="4"/>
        <v>10.708333333333334</v>
      </c>
      <c r="AA18" s="36" t="str">
        <f t="shared" si="5"/>
        <v/>
      </c>
      <c r="AB18" s="36" t="str">
        <f t="shared" si="6"/>
        <v/>
      </c>
      <c r="AC18" s="36" t="str">
        <f t="shared" si="7"/>
        <v/>
      </c>
      <c r="AD18" s="36" t="str">
        <f t="shared" si="8"/>
        <v/>
      </c>
      <c r="AF18" s="36" t="str">
        <f t="shared" si="9"/>
        <v/>
      </c>
      <c r="AG18" s="36" t="str">
        <f t="shared" si="10"/>
        <v/>
      </c>
      <c r="AH18" s="36" t="str">
        <f t="shared" si="11"/>
        <v/>
      </c>
      <c r="AI18" s="36" t="str">
        <f t="shared" si="12"/>
        <v/>
      </c>
      <c r="AJ18" s="36"/>
      <c r="AK18" s="36" t="str">
        <f t="shared" si="13"/>
        <v/>
      </c>
      <c r="AL18" s="36" t="str">
        <f t="shared" si="14"/>
        <v/>
      </c>
      <c r="AM18" s="36" t="str">
        <f t="shared" si="15"/>
        <v/>
      </c>
      <c r="AN18" s="36" t="str">
        <f t="shared" si="16"/>
        <v/>
      </c>
    </row>
    <row r="19" spans="2:40" x14ac:dyDescent="0.25">
      <c r="B19" s="36" t="s">
        <v>604</v>
      </c>
      <c r="C19" s="5" t="str">
        <f>INDEX(Rosters!F:F,MATCH(LEFT($B19,1)&amp;"-"&amp;TEXT(RIGHT($B19,LEN($B19)-1),"0#"),Rosters!$A:$A,0))</f>
        <v>OLMC</v>
      </c>
      <c r="D19" s="5" t="str">
        <f>INDEX(Rosters!B:B,MATCH(LEFT($B19,1)&amp;"-"&amp;TEXT(RIGHT($B19,LEN($B19)-1),"0#"),Rosters!$A:$A,0))</f>
        <v>PFUNDSTEIN</v>
      </c>
      <c r="E19" s="5" t="str">
        <f>INDEX(Rosters!C:C,MATCH(LEFT($B19,1)&amp;"-"&amp;TEXT(RIGHT($B19,LEN($B19)-1),"0#"),Rosters!$A:$A,0))</f>
        <v>SIMONE</v>
      </c>
      <c r="F19" s="5" t="str">
        <f>INDEX(Rosters!G:G,MATCH(LEFT($B19,1)&amp;"-"&amp;TEXT(RIGHT($B19,LEN($B19)-1),"0#"),Rosters!$A:$A,0))</f>
        <v>JV</v>
      </c>
      <c r="G19" s="5" t="str">
        <f>INDEX(Rosters!E:E,MATCH(LEFT($B19,1)&amp;"-"&amp;TEXT(RIGHT($B19,LEN($B19)-1),"0#"),Rosters!$A:$A,0))</f>
        <v>F</v>
      </c>
      <c r="H19" s="5">
        <v>11</v>
      </c>
      <c r="I19" s="5">
        <v>9</v>
      </c>
      <c r="J19" s="36">
        <f t="shared" si="0"/>
        <v>11.75</v>
      </c>
      <c r="M19" s="6">
        <v>2</v>
      </c>
      <c r="N19" s="7" t="str">
        <f t="shared" ref="N19:N24" si="30">INDEX(C$4:C$200,MATCH($M19,$AA$4:$AA$200,0))</f>
        <v>St E</v>
      </c>
      <c r="O19" s="7" t="str">
        <f t="shared" si="24"/>
        <v>Kraft</v>
      </c>
      <c r="P19" s="7" t="str">
        <f t="shared" si="25"/>
        <v>Ryder</v>
      </c>
      <c r="Q19" s="7" t="str">
        <f t="shared" si="26"/>
        <v>JV</v>
      </c>
      <c r="R19" s="7" t="str">
        <f t="shared" si="27"/>
        <v>M</v>
      </c>
      <c r="S19" s="7">
        <f t="shared" si="28"/>
        <v>23</v>
      </c>
      <c r="T19" s="7">
        <f t="shared" si="29"/>
        <v>10.5</v>
      </c>
      <c r="V19" s="36">
        <f t="shared" si="1"/>
        <v>7</v>
      </c>
      <c r="W19" s="36" t="str">
        <f t="shared" si="2"/>
        <v>PFUNDSTEIN</v>
      </c>
      <c r="X19" s="36" t="str">
        <f t="shared" si="3"/>
        <v>SIMONE</v>
      </c>
      <c r="Y19" s="36">
        <f t="shared" si="4"/>
        <v>11.75</v>
      </c>
      <c r="AA19" s="36" t="str">
        <f t="shared" si="5"/>
        <v/>
      </c>
      <c r="AB19" s="36" t="str">
        <f t="shared" si="6"/>
        <v/>
      </c>
      <c r="AC19" s="36" t="str">
        <f t="shared" si="7"/>
        <v/>
      </c>
      <c r="AD19" s="36" t="str">
        <f t="shared" si="8"/>
        <v/>
      </c>
      <c r="AF19" s="36" t="str">
        <f t="shared" si="9"/>
        <v/>
      </c>
      <c r="AG19" s="36" t="str">
        <f t="shared" si="10"/>
        <v/>
      </c>
      <c r="AH19" s="36" t="str">
        <f t="shared" si="11"/>
        <v/>
      </c>
      <c r="AI19" s="36" t="str">
        <f t="shared" si="12"/>
        <v/>
      </c>
      <c r="AJ19" s="36"/>
      <c r="AK19" s="36" t="str">
        <f t="shared" si="13"/>
        <v/>
      </c>
      <c r="AL19" s="36" t="str">
        <f t="shared" si="14"/>
        <v/>
      </c>
      <c r="AM19" s="36" t="str">
        <f t="shared" si="15"/>
        <v/>
      </c>
      <c r="AN19" s="36" t="str">
        <f t="shared" si="16"/>
        <v/>
      </c>
    </row>
    <row r="20" spans="2:40" x14ac:dyDescent="0.25">
      <c r="B20" s="36" t="s">
        <v>605</v>
      </c>
      <c r="C20" s="5" t="str">
        <f>INDEX(Rosters!F:F,MATCH(LEFT($B20,1)&amp;"-"&amp;TEXT(RIGHT($B20,LEN($B20)-1),"0#"),Rosters!$A:$A,0))</f>
        <v>OLMC</v>
      </c>
      <c r="D20" s="5" t="str">
        <f>INDEX(Rosters!B:B,MATCH(LEFT($B20,1)&amp;"-"&amp;TEXT(RIGHT($B20,LEN($B20)-1),"0#"),Rosters!$A:$A,0))</f>
        <v>AROCHO</v>
      </c>
      <c r="E20" s="5" t="str">
        <f>INDEX(Rosters!C:C,MATCH(LEFT($B20,1)&amp;"-"&amp;TEXT(RIGHT($B20,LEN($B20)-1),"0#"),Rosters!$A:$A,0))</f>
        <v>ELIANA</v>
      </c>
      <c r="F20" s="5" t="str">
        <f>INDEX(Rosters!G:G,MATCH(LEFT($B20,1)&amp;"-"&amp;TEXT(RIGHT($B20,LEN($B20)-1),"0#"),Rosters!$A:$A,0))</f>
        <v>V</v>
      </c>
      <c r="G20" s="5" t="str">
        <f>INDEX(Rosters!E:E,MATCH(LEFT($B20,1)&amp;"-"&amp;TEXT(RIGHT($B20,LEN($B20)-1),"0#"),Rosters!$A:$A,0))</f>
        <v>F</v>
      </c>
      <c r="H20" s="5">
        <v>18</v>
      </c>
      <c r="I20" s="5">
        <v>0.5</v>
      </c>
      <c r="J20" s="36">
        <f t="shared" si="0"/>
        <v>18.041666666666668</v>
      </c>
      <c r="M20" s="6">
        <v>3</v>
      </c>
      <c r="N20" s="7" t="str">
        <f t="shared" si="30"/>
        <v>Assumption</v>
      </c>
      <c r="O20" s="7" t="str">
        <f t="shared" si="24"/>
        <v>Barker</v>
      </c>
      <c r="P20" s="7" t="str">
        <f t="shared" si="25"/>
        <v>James</v>
      </c>
      <c r="Q20" s="7" t="str">
        <f t="shared" si="26"/>
        <v>JV</v>
      </c>
      <c r="R20" s="7" t="str">
        <f t="shared" si="27"/>
        <v>M</v>
      </c>
      <c r="S20" s="7">
        <f t="shared" si="28"/>
        <v>20</v>
      </c>
      <c r="T20" s="7">
        <f t="shared" si="29"/>
        <v>7</v>
      </c>
      <c r="V20" s="36" t="str">
        <f t="shared" si="1"/>
        <v/>
      </c>
      <c r="W20" s="36" t="str">
        <f t="shared" si="2"/>
        <v/>
      </c>
      <c r="X20" s="36" t="str">
        <f t="shared" si="3"/>
        <v/>
      </c>
      <c r="Y20" s="36" t="str">
        <f t="shared" si="4"/>
        <v/>
      </c>
      <c r="AA20" s="36" t="str">
        <f t="shared" si="5"/>
        <v/>
      </c>
      <c r="AB20" s="36" t="str">
        <f t="shared" si="6"/>
        <v/>
      </c>
      <c r="AC20" s="36" t="str">
        <f t="shared" si="7"/>
        <v/>
      </c>
      <c r="AD20" s="36" t="str">
        <f t="shared" si="8"/>
        <v/>
      </c>
      <c r="AF20" s="36">
        <f t="shared" si="9"/>
        <v>7</v>
      </c>
      <c r="AG20" s="36" t="str">
        <f t="shared" si="10"/>
        <v>AROCHO</v>
      </c>
      <c r="AH20" s="36" t="str">
        <f t="shared" si="11"/>
        <v>ELIANA</v>
      </c>
      <c r="AI20" s="36">
        <f t="shared" si="12"/>
        <v>18.041666666666668</v>
      </c>
      <c r="AJ20" s="36"/>
      <c r="AK20" s="36" t="str">
        <f t="shared" si="13"/>
        <v/>
      </c>
      <c r="AL20" s="36" t="str">
        <f t="shared" si="14"/>
        <v/>
      </c>
      <c r="AM20" s="36" t="str">
        <f t="shared" si="15"/>
        <v/>
      </c>
      <c r="AN20" s="36" t="str">
        <f t="shared" si="16"/>
        <v/>
      </c>
    </row>
    <row r="21" spans="2:40" x14ac:dyDescent="0.25">
      <c r="B21" s="36" t="s">
        <v>467</v>
      </c>
      <c r="C21" s="5" t="str">
        <f>INDEX(Rosters!F:F,MATCH(LEFT($B21,1)&amp;"-"&amp;TEXT(RIGHT($B21,LEN($B21)-1),"0#"),Rosters!$A:$A,0))</f>
        <v>Assumption</v>
      </c>
      <c r="D21" s="5" t="str">
        <f>INDEX(Rosters!B:B,MATCH(LEFT($B21,1)&amp;"-"&amp;TEXT(RIGHT($B21,LEN($B21)-1),"0#"),Rosters!$A:$A,0))</f>
        <v>Tully</v>
      </c>
      <c r="E21" s="5" t="str">
        <f>INDEX(Rosters!C:C,MATCH(LEFT($B21,1)&amp;"-"&amp;TEXT(RIGHT($B21,LEN($B21)-1),"0#"),Rosters!$A:$A,0))</f>
        <v>Caroline</v>
      </c>
      <c r="F21" s="5" t="str">
        <f>INDEX(Rosters!G:G,MATCH(LEFT($B21,1)&amp;"-"&amp;TEXT(RIGHT($B21,LEN($B21)-1),"0#"),Rosters!$A:$A,0))</f>
        <v>V</v>
      </c>
      <c r="G21" s="5" t="str">
        <f>INDEX(Rosters!E:E,MATCH(LEFT($B21,1)&amp;"-"&amp;TEXT(RIGHT($B21,LEN($B21)-1),"0#"),Rosters!$A:$A,0))</f>
        <v>F</v>
      </c>
      <c r="H21" s="5">
        <v>25</v>
      </c>
      <c r="I21" s="5">
        <v>3</v>
      </c>
      <c r="J21" s="36">
        <f t="shared" si="0"/>
        <v>25.25</v>
      </c>
      <c r="M21" s="6">
        <v>4</v>
      </c>
      <c r="N21" s="7" t="str">
        <f t="shared" si="30"/>
        <v>OLMC</v>
      </c>
      <c r="O21" s="7" t="str">
        <f t="shared" si="24"/>
        <v>TROWBRIDGE</v>
      </c>
      <c r="P21" s="7" t="str">
        <f t="shared" si="25"/>
        <v>AIDAN</v>
      </c>
      <c r="Q21" s="7" t="str">
        <f t="shared" si="26"/>
        <v>JV</v>
      </c>
      <c r="R21" s="7" t="str">
        <f t="shared" si="27"/>
        <v>M</v>
      </c>
      <c r="S21" s="7">
        <f t="shared" si="28"/>
        <v>19</v>
      </c>
      <c r="T21" s="7">
        <f t="shared" si="29"/>
        <v>7</v>
      </c>
      <c r="V21" s="36" t="str">
        <f t="shared" si="1"/>
        <v/>
      </c>
      <c r="W21" s="36" t="str">
        <f t="shared" si="2"/>
        <v/>
      </c>
      <c r="X21" s="36" t="str">
        <f t="shared" si="3"/>
        <v/>
      </c>
      <c r="Y21" s="36" t="str">
        <f t="shared" si="4"/>
        <v/>
      </c>
      <c r="AA21" s="36" t="str">
        <f t="shared" si="5"/>
        <v/>
      </c>
      <c r="AB21" s="36" t="str">
        <f t="shared" si="6"/>
        <v/>
      </c>
      <c r="AC21" s="36" t="str">
        <f t="shared" si="7"/>
        <v/>
      </c>
      <c r="AD21" s="36" t="str">
        <f t="shared" si="8"/>
        <v/>
      </c>
      <c r="AF21" s="36">
        <f t="shared" si="9"/>
        <v>1</v>
      </c>
      <c r="AG21" s="36" t="str">
        <f t="shared" si="10"/>
        <v>Tully</v>
      </c>
      <c r="AH21" s="36" t="str">
        <f t="shared" si="11"/>
        <v>Caroline</v>
      </c>
      <c r="AI21" s="36">
        <f t="shared" si="12"/>
        <v>25.25</v>
      </c>
      <c r="AJ21" s="36"/>
      <c r="AK21" s="36" t="str">
        <f t="shared" si="13"/>
        <v/>
      </c>
      <c r="AL21" s="36" t="str">
        <f t="shared" si="14"/>
        <v/>
      </c>
      <c r="AM21" s="36" t="str">
        <f t="shared" si="15"/>
        <v/>
      </c>
      <c r="AN21" s="36" t="str">
        <f t="shared" si="16"/>
        <v/>
      </c>
    </row>
    <row r="22" spans="2:40" x14ac:dyDescent="0.25">
      <c r="B22" s="36" t="s">
        <v>412</v>
      </c>
      <c r="C22" s="5" t="str">
        <f>INDEX(Rosters!F:F,MATCH(LEFT($B22,1)&amp;"-"&amp;TEXT(RIGHT($B22,LEN($B22)-1),"0#"),Rosters!$A:$A,0))</f>
        <v>St James</v>
      </c>
      <c r="D22" s="5" t="str">
        <f>INDEX(Rosters!B:B,MATCH(LEFT($B22,1)&amp;"-"&amp;TEXT(RIGHT($B22,LEN($B22)-1),"0#"),Rosters!$A:$A,0))</f>
        <v>Fok</v>
      </c>
      <c r="E22" s="5" t="str">
        <f>INDEX(Rosters!C:C,MATCH(LEFT($B22,1)&amp;"-"&amp;TEXT(RIGHT($B22,LEN($B22)-1),"0#"),Rosters!$A:$A,0))</f>
        <v>S</v>
      </c>
      <c r="F22" s="5" t="str">
        <f>INDEX(Rosters!G:G,MATCH(LEFT($B22,1)&amp;"-"&amp;TEXT(RIGHT($B22,LEN($B22)-1),"0#"),Rosters!$A:$A,0))</f>
        <v>JV</v>
      </c>
      <c r="G22" s="5" t="str">
        <f>INDEX(Rosters!E:E,MATCH(LEFT($B22,1)&amp;"-"&amp;TEXT(RIGHT($B22,LEN($B22)-1),"0#"),Rosters!$A:$A,0))</f>
        <v>F</v>
      </c>
      <c r="H22" s="5">
        <v>10</v>
      </c>
      <c r="I22" s="5">
        <v>5</v>
      </c>
      <c r="J22" s="36">
        <f t="shared" si="0"/>
        <v>10.416666666666666</v>
      </c>
      <c r="M22" s="6">
        <v>5</v>
      </c>
      <c r="N22" s="7" t="str">
        <f t="shared" si="30"/>
        <v>St James</v>
      </c>
      <c r="O22" s="7" t="str">
        <f t="shared" si="24"/>
        <v>Scott</v>
      </c>
      <c r="P22" s="7" t="str">
        <f t="shared" si="25"/>
        <v>Cameron</v>
      </c>
      <c r="Q22" s="7" t="str">
        <f t="shared" si="26"/>
        <v>JV</v>
      </c>
      <c r="R22" s="7" t="str">
        <f t="shared" si="27"/>
        <v>M</v>
      </c>
      <c r="S22" s="7">
        <f t="shared" si="28"/>
        <v>19</v>
      </c>
      <c r="T22" s="7">
        <f t="shared" si="29"/>
        <v>6.5</v>
      </c>
      <c r="V22" s="36">
        <f t="shared" si="1"/>
        <v>10</v>
      </c>
      <c r="W22" s="36" t="str">
        <f t="shared" si="2"/>
        <v>Fok</v>
      </c>
      <c r="X22" s="36" t="str">
        <f t="shared" si="3"/>
        <v>S</v>
      </c>
      <c r="Y22" s="36">
        <f t="shared" si="4"/>
        <v>10.416666666666666</v>
      </c>
      <c r="AA22" s="36" t="str">
        <f t="shared" si="5"/>
        <v/>
      </c>
      <c r="AB22" s="36" t="str">
        <f t="shared" si="6"/>
        <v/>
      </c>
      <c r="AC22" s="36" t="str">
        <f t="shared" si="7"/>
        <v/>
      </c>
      <c r="AD22" s="36" t="str">
        <f t="shared" si="8"/>
        <v/>
      </c>
      <c r="AF22" s="36" t="str">
        <f t="shared" si="9"/>
        <v/>
      </c>
      <c r="AG22" s="36" t="str">
        <f t="shared" si="10"/>
        <v/>
      </c>
      <c r="AH22" s="36" t="str">
        <f t="shared" si="11"/>
        <v/>
      </c>
      <c r="AI22" s="36" t="str">
        <f t="shared" si="12"/>
        <v/>
      </c>
      <c r="AJ22" s="36"/>
      <c r="AK22" s="36" t="str">
        <f t="shared" si="13"/>
        <v/>
      </c>
      <c r="AL22" s="36" t="str">
        <f t="shared" si="14"/>
        <v/>
      </c>
      <c r="AM22" s="36" t="str">
        <f t="shared" si="15"/>
        <v/>
      </c>
      <c r="AN22" s="36" t="str">
        <f t="shared" si="16"/>
        <v/>
      </c>
    </row>
    <row r="23" spans="2:40" x14ac:dyDescent="0.25">
      <c r="B23" s="36" t="s">
        <v>491</v>
      </c>
      <c r="C23" s="5" t="str">
        <f>INDEX(Rosters!F:F,MATCH(LEFT($B23,1)&amp;"-"&amp;TEXT(RIGHT($B23,LEN($B23)-1),"0#"),Rosters!$A:$A,0))</f>
        <v>Assumption</v>
      </c>
      <c r="D23" s="5" t="str">
        <f>INDEX(Rosters!B:B,MATCH(LEFT($B23,1)&amp;"-"&amp;TEXT(RIGHT($B23,LEN($B23)-1),"0#"),Rosters!$A:$A,0))</f>
        <v>McEnroe</v>
      </c>
      <c r="E23" s="5" t="str">
        <f>INDEX(Rosters!C:C,MATCH(LEFT($B23,1)&amp;"-"&amp;TEXT(RIGHT($B23,LEN($B23)-1),"0#"),Rosters!$A:$A,0))</f>
        <v>Mary</v>
      </c>
      <c r="F23" s="5" t="str">
        <f>INDEX(Rosters!G:G,MATCH(LEFT($B23,1)&amp;"-"&amp;TEXT(RIGHT($B23,LEN($B23)-1),"0#"),Rosters!$A:$A,0))</f>
        <v>JV</v>
      </c>
      <c r="G23" s="5" t="str">
        <f>INDEX(Rosters!E:E,MATCH(LEFT($B23,1)&amp;"-"&amp;TEXT(RIGHT($B23,LEN($B23)-1),"0#"),Rosters!$A:$A,0))</f>
        <v>F</v>
      </c>
      <c r="H23" s="5">
        <v>11</v>
      </c>
      <c r="I23" s="5">
        <v>8.5</v>
      </c>
      <c r="J23" s="36">
        <f t="shared" si="0"/>
        <v>11.708333333333334</v>
      </c>
      <c r="M23" s="6">
        <v>6</v>
      </c>
      <c r="N23" s="7" t="str">
        <f t="shared" si="30"/>
        <v>St E</v>
      </c>
      <c r="O23" s="7" t="str">
        <f t="shared" si="24"/>
        <v>Seaman</v>
      </c>
      <c r="P23" s="7" t="str">
        <f t="shared" si="25"/>
        <v>Luke</v>
      </c>
      <c r="Q23" s="7" t="str">
        <f t="shared" si="26"/>
        <v>JV</v>
      </c>
      <c r="R23" s="7" t="str">
        <f t="shared" si="27"/>
        <v>M</v>
      </c>
      <c r="S23" s="7">
        <f t="shared" si="28"/>
        <v>17</v>
      </c>
      <c r="T23" s="7">
        <f t="shared" si="29"/>
        <v>8</v>
      </c>
      <c r="V23" s="36">
        <f t="shared" si="1"/>
        <v>8</v>
      </c>
      <c r="W23" s="36" t="str">
        <f t="shared" si="2"/>
        <v>McEnroe</v>
      </c>
      <c r="X23" s="36" t="str">
        <f t="shared" si="3"/>
        <v>Mary</v>
      </c>
      <c r="Y23" s="36">
        <f t="shared" si="4"/>
        <v>11.708333333333334</v>
      </c>
      <c r="AA23" s="36" t="str">
        <f t="shared" si="5"/>
        <v/>
      </c>
      <c r="AB23" s="36" t="str">
        <f t="shared" si="6"/>
        <v/>
      </c>
      <c r="AC23" s="36" t="str">
        <f t="shared" si="7"/>
        <v/>
      </c>
      <c r="AD23" s="36" t="str">
        <f t="shared" si="8"/>
        <v/>
      </c>
      <c r="AF23" s="36" t="str">
        <f t="shared" si="9"/>
        <v/>
      </c>
      <c r="AG23" s="36" t="str">
        <f t="shared" si="10"/>
        <v/>
      </c>
      <c r="AH23" s="36" t="str">
        <f t="shared" si="11"/>
        <v/>
      </c>
      <c r="AI23" s="36" t="str">
        <f t="shared" si="12"/>
        <v/>
      </c>
      <c r="AJ23" s="36"/>
      <c r="AK23" s="36" t="str">
        <f t="shared" si="13"/>
        <v/>
      </c>
      <c r="AL23" s="36" t="str">
        <f t="shared" si="14"/>
        <v/>
      </c>
      <c r="AM23" s="36" t="str">
        <f t="shared" si="15"/>
        <v/>
      </c>
      <c r="AN23" s="36" t="str">
        <f t="shared" si="16"/>
        <v/>
      </c>
    </row>
    <row r="24" spans="2:40" x14ac:dyDescent="0.25">
      <c r="B24" s="36" t="s">
        <v>430</v>
      </c>
      <c r="C24" s="5" t="str">
        <f>INDEX(Rosters!F:F,MATCH(LEFT($B24,1)&amp;"-"&amp;TEXT(RIGHT($B24,LEN($B24)-1),"0#"),Rosters!$A:$A,0))</f>
        <v>Assumption</v>
      </c>
      <c r="D24" s="5" t="str">
        <f>INDEX(Rosters!B:B,MATCH(LEFT($B24,1)&amp;"-"&amp;TEXT(RIGHT($B24,LEN($B24)-1),"0#"),Rosters!$A:$A,0))</f>
        <v>Porras</v>
      </c>
      <c r="E24" s="5" t="str">
        <f>INDEX(Rosters!C:C,MATCH(LEFT($B24,1)&amp;"-"&amp;TEXT(RIGHT($B24,LEN($B24)-1),"0#"),Rosters!$A:$A,0))</f>
        <v>Marcel</v>
      </c>
      <c r="F24" s="5" t="str">
        <f>INDEX(Rosters!G:G,MATCH(LEFT($B24,1)&amp;"-"&amp;TEXT(RIGHT($B24,LEN($B24)-1),"0#"),Rosters!$A:$A,0))</f>
        <v>JV</v>
      </c>
      <c r="G24" s="5" t="str">
        <f>INDEX(Rosters!E:E,MATCH(LEFT($B24,1)&amp;"-"&amp;TEXT(RIGHT($B24,LEN($B24)-1),"0#"),Rosters!$A:$A,0))</f>
        <v>M</v>
      </c>
      <c r="H24" s="5">
        <v>10</v>
      </c>
      <c r="I24" s="5">
        <v>3.5</v>
      </c>
      <c r="J24" s="36">
        <f t="shared" si="0"/>
        <v>10.291666666666666</v>
      </c>
      <c r="M24" s="6">
        <f>M23+1</f>
        <v>7</v>
      </c>
      <c r="N24" s="7" t="str">
        <f t="shared" si="30"/>
        <v>St James</v>
      </c>
      <c r="O24" s="7" t="str">
        <f t="shared" si="24"/>
        <v>Garcia</v>
      </c>
      <c r="P24" s="7" t="str">
        <f t="shared" si="25"/>
        <v>A</v>
      </c>
      <c r="Q24" s="7" t="str">
        <f t="shared" si="26"/>
        <v>JV</v>
      </c>
      <c r="R24" s="7" t="str">
        <f t="shared" si="27"/>
        <v>M</v>
      </c>
      <c r="S24" s="7">
        <f t="shared" si="28"/>
        <v>16</v>
      </c>
      <c r="T24" s="7">
        <f t="shared" si="29"/>
        <v>11</v>
      </c>
      <c r="V24" s="36" t="str">
        <f t="shared" si="1"/>
        <v/>
      </c>
      <c r="W24" s="36" t="str">
        <f t="shared" si="2"/>
        <v/>
      </c>
      <c r="X24" s="36" t="str">
        <f t="shared" si="3"/>
        <v/>
      </c>
      <c r="Y24" s="36" t="str">
        <f t="shared" si="4"/>
        <v/>
      </c>
      <c r="AA24" s="36">
        <f t="shared" si="5"/>
        <v>12</v>
      </c>
      <c r="AB24" s="36" t="str">
        <f t="shared" si="6"/>
        <v>Porras</v>
      </c>
      <c r="AC24" s="36" t="str">
        <f t="shared" si="7"/>
        <v>Marcel</v>
      </c>
      <c r="AD24" s="36">
        <f t="shared" si="8"/>
        <v>10.291666666666666</v>
      </c>
      <c r="AF24" s="36" t="str">
        <f t="shared" si="9"/>
        <v/>
      </c>
      <c r="AG24" s="36" t="str">
        <f t="shared" si="10"/>
        <v/>
      </c>
      <c r="AH24" s="36" t="str">
        <f t="shared" si="11"/>
        <v/>
      </c>
      <c r="AI24" s="36" t="str">
        <f t="shared" si="12"/>
        <v/>
      </c>
      <c r="AJ24" s="36"/>
      <c r="AK24" s="36" t="str">
        <f t="shared" si="13"/>
        <v/>
      </c>
      <c r="AL24" s="36" t="str">
        <f t="shared" si="14"/>
        <v/>
      </c>
      <c r="AM24" s="36" t="str">
        <f t="shared" si="15"/>
        <v/>
      </c>
      <c r="AN24" s="36" t="str">
        <f t="shared" si="16"/>
        <v/>
      </c>
    </row>
    <row r="25" spans="2:40" x14ac:dyDescent="0.25">
      <c r="B25" s="36" t="s">
        <v>450</v>
      </c>
      <c r="C25" s="5" t="str">
        <f>INDEX(Rosters!F:F,MATCH(LEFT($B25,1)&amp;"-"&amp;TEXT(RIGHT($B25,LEN($B25)-1),"0#"),Rosters!$A:$A,0))</f>
        <v>St E</v>
      </c>
      <c r="D25" s="5" t="str">
        <f>INDEX(Rosters!B:B,MATCH(LEFT($B25,1)&amp;"-"&amp;TEXT(RIGHT($B25,LEN($B25)-1),"0#"),Rosters!$A:$A,0))</f>
        <v>Osborne</v>
      </c>
      <c r="E25" s="5" t="str">
        <f>INDEX(Rosters!C:C,MATCH(LEFT($B25,1)&amp;"-"&amp;TEXT(RIGHT($B25,LEN($B25)-1),"0#"),Rosters!$A:$A,0))</f>
        <v>Finn</v>
      </c>
      <c r="F25" s="5" t="str">
        <f>INDEX(Rosters!G:G,MATCH(LEFT($B25,1)&amp;"-"&amp;TEXT(RIGHT($B25,LEN($B25)-1),"0#"),Rosters!$A:$A,0))</f>
        <v>V</v>
      </c>
      <c r="G25" s="5" t="str">
        <f>INDEX(Rosters!E:E,MATCH(LEFT($B25,1)&amp;"-"&amp;TEXT(RIGHT($B25,LEN($B25)-1),"0#"),Rosters!$A:$A,0))</f>
        <v>M</v>
      </c>
      <c r="H25" s="5">
        <v>36</v>
      </c>
      <c r="I25" s="5">
        <v>6</v>
      </c>
      <c r="J25" s="36">
        <f t="shared" si="0"/>
        <v>36.5</v>
      </c>
      <c r="M25" s="6">
        <f t="shared" ref="M25:M30" si="31">M24+1</f>
        <v>8</v>
      </c>
      <c r="N25" s="7" t="str">
        <f t="shared" ref="N25:N30" si="32">INDEX(C$4:C$200,MATCH($M25,$AA$4:$AA$200,0))</f>
        <v>St E</v>
      </c>
      <c r="O25" s="7" t="str">
        <f t="shared" ref="O25:O30" si="33">INDEX(D$4:D$200,MATCH($M25,$AA$4:$AA$200,0))</f>
        <v>Sciaretta</v>
      </c>
      <c r="P25" s="7" t="str">
        <f t="shared" ref="P25:P30" si="34">INDEX(E$4:E$200,MATCH($M25,$AA$4:$AA$200,0))</f>
        <v>Andrew</v>
      </c>
      <c r="Q25" s="7" t="str">
        <f t="shared" ref="Q25:Q30" si="35">INDEX(F$4:F$200,MATCH($M25,$AA$4:$AA$200,0))</f>
        <v>JV</v>
      </c>
      <c r="R25" s="7" t="str">
        <f t="shared" ref="R25:R30" si="36">INDEX(G$4:G$200,MATCH($M25,$AA$4:$AA$200,0))</f>
        <v>M</v>
      </c>
      <c r="S25" s="7">
        <f t="shared" ref="S25:S30" si="37">INDEX(H$4:H$200,MATCH($M25,$AA$4:$AA$200,0))</f>
        <v>16</v>
      </c>
      <c r="T25" s="7">
        <f t="shared" ref="T25:T30" si="38">INDEX(I$4:I$200,MATCH($M25,$AA$4:$AA$200,0))</f>
        <v>0.5</v>
      </c>
      <c r="V25" s="36" t="str">
        <f t="shared" si="1"/>
        <v/>
      </c>
      <c r="W25" s="36" t="str">
        <f t="shared" si="2"/>
        <v/>
      </c>
      <c r="X25" s="36" t="str">
        <f t="shared" si="3"/>
        <v/>
      </c>
      <c r="Y25" s="36" t="str">
        <f t="shared" si="4"/>
        <v/>
      </c>
      <c r="AA25" s="36" t="str">
        <f t="shared" si="5"/>
        <v/>
      </c>
      <c r="AB25" s="36" t="str">
        <f t="shared" si="6"/>
        <v/>
      </c>
      <c r="AC25" s="36" t="str">
        <f t="shared" si="7"/>
        <v/>
      </c>
      <c r="AD25" s="36" t="str">
        <f t="shared" si="8"/>
        <v/>
      </c>
      <c r="AF25" s="36" t="str">
        <f t="shared" si="9"/>
        <v/>
      </c>
      <c r="AG25" s="36" t="str">
        <f t="shared" si="10"/>
        <v/>
      </c>
      <c r="AH25" s="36" t="str">
        <f t="shared" si="11"/>
        <v/>
      </c>
      <c r="AI25" s="36" t="str">
        <f t="shared" si="12"/>
        <v/>
      </c>
      <c r="AJ25" s="36"/>
      <c r="AK25" s="36">
        <f t="shared" si="13"/>
        <v>2</v>
      </c>
      <c r="AL25" s="36" t="str">
        <f t="shared" si="14"/>
        <v>Osborne</v>
      </c>
      <c r="AM25" s="36" t="str">
        <f t="shared" si="15"/>
        <v>Finn</v>
      </c>
      <c r="AN25" s="36">
        <f t="shared" si="16"/>
        <v>36.5</v>
      </c>
    </row>
    <row r="26" spans="2:40" x14ac:dyDescent="0.25">
      <c r="B26" s="36" t="s">
        <v>419</v>
      </c>
      <c r="C26" s="5" t="str">
        <f>INDEX(Rosters!F:F,MATCH(LEFT($B26,1)&amp;"-"&amp;TEXT(RIGHT($B26,LEN($B26)-1),"0#"),Rosters!$A:$A,0))</f>
        <v>St E</v>
      </c>
      <c r="D26" s="5" t="str">
        <f>INDEX(Rosters!B:B,MATCH(LEFT($B26,1)&amp;"-"&amp;TEXT(RIGHT($B26,LEN($B26)-1),"0#"),Rosters!$A:$A,0))</f>
        <v>Mannion</v>
      </c>
      <c r="E26" s="5" t="str">
        <f>INDEX(Rosters!C:C,MATCH(LEFT($B26,1)&amp;"-"&amp;TEXT(RIGHT($B26,LEN($B26)-1),"0#"),Rosters!$A:$A,0))</f>
        <v>Colby</v>
      </c>
      <c r="F26" s="5" t="str">
        <f>INDEX(Rosters!G:G,MATCH(LEFT($B26,1)&amp;"-"&amp;TEXT(RIGHT($B26,LEN($B26)-1),"0#"),Rosters!$A:$A,0))</f>
        <v>V</v>
      </c>
      <c r="G26" s="5" t="str">
        <f>INDEX(Rosters!E:E,MATCH(LEFT($B26,1)&amp;"-"&amp;TEXT(RIGHT($B26,LEN($B26)-1),"0#"),Rosters!$A:$A,0))</f>
        <v>M</v>
      </c>
      <c r="H26" s="5">
        <v>21</v>
      </c>
      <c r="I26" s="5">
        <v>11.5</v>
      </c>
      <c r="J26" s="36">
        <f t="shared" si="0"/>
        <v>21.958333333333332</v>
      </c>
      <c r="M26" s="6">
        <f t="shared" si="31"/>
        <v>9</v>
      </c>
      <c r="N26" s="7" t="str">
        <f t="shared" si="32"/>
        <v>Assumption</v>
      </c>
      <c r="O26" s="7" t="str">
        <f t="shared" si="33"/>
        <v>Lincoln</v>
      </c>
      <c r="P26" s="7" t="str">
        <f t="shared" si="34"/>
        <v>Robert</v>
      </c>
      <c r="Q26" s="7" t="str">
        <f t="shared" si="35"/>
        <v>JV</v>
      </c>
      <c r="R26" s="7" t="str">
        <f t="shared" si="36"/>
        <v>M</v>
      </c>
      <c r="S26" s="7">
        <f t="shared" si="37"/>
        <v>15</v>
      </c>
      <c r="T26" s="7">
        <f t="shared" si="38"/>
        <v>0.5</v>
      </c>
      <c r="V26" s="36" t="str">
        <f t="shared" si="1"/>
        <v/>
      </c>
      <c r="W26" s="36" t="str">
        <f t="shared" si="2"/>
        <v/>
      </c>
      <c r="X26" s="36" t="str">
        <f t="shared" si="3"/>
        <v/>
      </c>
      <c r="Y26" s="36" t="str">
        <f t="shared" si="4"/>
        <v/>
      </c>
      <c r="AA26" s="36" t="str">
        <f t="shared" si="5"/>
        <v/>
      </c>
      <c r="AB26" s="36" t="str">
        <f t="shared" si="6"/>
        <v/>
      </c>
      <c r="AC26" s="36" t="str">
        <f t="shared" si="7"/>
        <v/>
      </c>
      <c r="AD26" s="36" t="str">
        <f t="shared" si="8"/>
        <v/>
      </c>
      <c r="AF26" s="36" t="str">
        <f t="shared" si="9"/>
        <v/>
      </c>
      <c r="AG26" s="36" t="str">
        <f t="shared" si="10"/>
        <v/>
      </c>
      <c r="AH26" s="36" t="str">
        <f t="shared" si="11"/>
        <v/>
      </c>
      <c r="AI26" s="36" t="str">
        <f t="shared" si="12"/>
        <v/>
      </c>
      <c r="AJ26" s="36"/>
      <c r="AK26" s="36">
        <f t="shared" si="13"/>
        <v>10</v>
      </c>
      <c r="AL26" s="36" t="str">
        <f t="shared" si="14"/>
        <v>Mannion</v>
      </c>
      <c r="AM26" s="36" t="str">
        <f t="shared" si="15"/>
        <v>Colby</v>
      </c>
      <c r="AN26" s="36">
        <f t="shared" si="16"/>
        <v>21.958333333333332</v>
      </c>
    </row>
    <row r="27" spans="2:40" x14ac:dyDescent="0.25">
      <c r="B27" s="36" t="s">
        <v>606</v>
      </c>
      <c r="C27" s="5" t="str">
        <f>INDEX(Rosters!F:F,MATCH(LEFT($B27,1)&amp;"-"&amp;TEXT(RIGHT($B27,LEN($B27)-1),"0#"),Rosters!$A:$A,0))</f>
        <v>St E</v>
      </c>
      <c r="D27" s="5" t="str">
        <f>INDEX(Rosters!B:B,MATCH(LEFT($B27,1)&amp;"-"&amp;TEXT(RIGHT($B27,LEN($B27)-1),"0#"),Rosters!$A:$A,0))</f>
        <v>Allocco</v>
      </c>
      <c r="E27" s="5" t="str">
        <f>INDEX(Rosters!C:C,MATCH(LEFT($B27,1)&amp;"-"&amp;TEXT(RIGHT($B27,LEN($B27)-1),"0#"),Rosters!$A:$A,0))</f>
        <v>Nick</v>
      </c>
      <c r="F27" s="5" t="str">
        <f>INDEX(Rosters!G:G,MATCH(LEFT($B27,1)&amp;"-"&amp;TEXT(RIGHT($B27,LEN($B27)-1),"0#"),Rosters!$A:$A,0))</f>
        <v>V</v>
      </c>
      <c r="G27" s="5" t="str">
        <f>INDEX(Rosters!E:E,MATCH(LEFT($B27,1)&amp;"-"&amp;TEXT(RIGHT($B27,LEN($B27)-1),"0#"),Rosters!$A:$A,0))</f>
        <v>M</v>
      </c>
      <c r="H27" s="5">
        <v>30</v>
      </c>
      <c r="I27" s="5">
        <v>7</v>
      </c>
      <c r="J27" s="36">
        <f t="shared" si="0"/>
        <v>30.583333333333332</v>
      </c>
      <c r="M27" s="6">
        <f t="shared" si="31"/>
        <v>10</v>
      </c>
      <c r="N27" s="7" t="str">
        <f t="shared" si="32"/>
        <v>Assumption</v>
      </c>
      <c r="O27" s="7" t="str">
        <f t="shared" si="33"/>
        <v>Costello</v>
      </c>
      <c r="P27" s="7" t="str">
        <f t="shared" si="34"/>
        <v>Finn</v>
      </c>
      <c r="Q27" s="7" t="str">
        <f t="shared" si="35"/>
        <v>JV</v>
      </c>
      <c r="R27" s="7" t="str">
        <f t="shared" si="36"/>
        <v>M</v>
      </c>
      <c r="S27" s="7">
        <f t="shared" si="37"/>
        <v>14</v>
      </c>
      <c r="T27" s="7">
        <f t="shared" si="38"/>
        <v>4</v>
      </c>
      <c r="V27" s="36" t="str">
        <f t="shared" si="1"/>
        <v/>
      </c>
      <c r="W27" s="36" t="str">
        <f t="shared" si="2"/>
        <v/>
      </c>
      <c r="X27" s="36" t="str">
        <f t="shared" si="3"/>
        <v/>
      </c>
      <c r="Y27" s="36" t="str">
        <f t="shared" si="4"/>
        <v/>
      </c>
      <c r="AA27" s="36" t="str">
        <f t="shared" si="5"/>
        <v/>
      </c>
      <c r="AB27" s="36" t="str">
        <f t="shared" si="6"/>
        <v/>
      </c>
      <c r="AC27" s="36" t="str">
        <f t="shared" si="7"/>
        <v/>
      </c>
      <c r="AD27" s="36" t="str">
        <f t="shared" si="8"/>
        <v/>
      </c>
      <c r="AF27" s="36" t="str">
        <f t="shared" si="9"/>
        <v/>
      </c>
      <c r="AG27" s="36" t="str">
        <f t="shared" si="10"/>
        <v/>
      </c>
      <c r="AH27" s="36" t="str">
        <f t="shared" si="11"/>
        <v/>
      </c>
      <c r="AI27" s="36" t="str">
        <f t="shared" si="12"/>
        <v/>
      </c>
      <c r="AJ27" s="36"/>
      <c r="AK27" s="36">
        <f t="shared" si="13"/>
        <v>5</v>
      </c>
      <c r="AL27" s="36" t="str">
        <f t="shared" si="14"/>
        <v>Allocco</v>
      </c>
      <c r="AM27" s="36" t="str">
        <f t="shared" si="15"/>
        <v>Nick</v>
      </c>
      <c r="AN27" s="36">
        <f t="shared" si="16"/>
        <v>30.583333333333332</v>
      </c>
    </row>
    <row r="28" spans="2:40" x14ac:dyDescent="0.25">
      <c r="B28" s="36" t="s">
        <v>472</v>
      </c>
      <c r="C28" s="5" t="str">
        <f>INDEX(Rosters!F:F,MATCH(LEFT($B28,1)&amp;"-"&amp;TEXT(RIGHT($B28,LEN($B28)-1),"0#"),Rosters!$A:$A,0))</f>
        <v>St E</v>
      </c>
      <c r="D28" s="5" t="str">
        <f>INDEX(Rosters!B:B,MATCH(LEFT($B28,1)&amp;"-"&amp;TEXT(RIGHT($B28,LEN($B28)-1),"0#"),Rosters!$A:$A,0))</f>
        <v>Seaman</v>
      </c>
      <c r="E28" s="5" t="str">
        <f>INDEX(Rosters!C:C,MATCH(LEFT($B28,1)&amp;"-"&amp;TEXT(RIGHT($B28,LEN($B28)-1),"0#"),Rosters!$A:$A,0))</f>
        <v>Luke</v>
      </c>
      <c r="F28" s="5" t="str">
        <f>INDEX(Rosters!G:G,MATCH(LEFT($B28,1)&amp;"-"&amp;TEXT(RIGHT($B28,LEN($B28)-1),"0#"),Rosters!$A:$A,0))</f>
        <v>JV</v>
      </c>
      <c r="G28" s="5" t="str">
        <f>INDEX(Rosters!E:E,MATCH(LEFT($B28,1)&amp;"-"&amp;TEXT(RIGHT($B28,LEN($B28)-1),"0#"),Rosters!$A:$A,0))</f>
        <v>M</v>
      </c>
      <c r="H28" s="5">
        <v>17</v>
      </c>
      <c r="I28" s="5">
        <v>8</v>
      </c>
      <c r="J28" s="36">
        <f t="shared" si="0"/>
        <v>17.666666666666668</v>
      </c>
      <c r="M28" s="6">
        <f t="shared" si="31"/>
        <v>11</v>
      </c>
      <c r="N28" s="7" t="str">
        <f t="shared" si="32"/>
        <v>St Pats</v>
      </c>
      <c r="O28" s="7" t="str">
        <f t="shared" si="33"/>
        <v>Durick</v>
      </c>
      <c r="P28" s="7" t="str">
        <f t="shared" si="34"/>
        <v>Logan</v>
      </c>
      <c r="Q28" s="7" t="str">
        <f t="shared" si="35"/>
        <v>JV</v>
      </c>
      <c r="R28" s="7" t="str">
        <f t="shared" si="36"/>
        <v>M</v>
      </c>
      <c r="S28" s="7">
        <f t="shared" si="37"/>
        <v>11</v>
      </c>
      <c r="T28" s="7">
        <f t="shared" si="38"/>
        <v>4.5</v>
      </c>
      <c r="V28" s="36" t="str">
        <f t="shared" si="1"/>
        <v/>
      </c>
      <c r="W28" s="36" t="str">
        <f t="shared" si="2"/>
        <v/>
      </c>
      <c r="X28" s="36" t="str">
        <f t="shared" si="3"/>
        <v/>
      </c>
      <c r="Y28" s="36" t="str">
        <f t="shared" si="4"/>
        <v/>
      </c>
      <c r="AA28" s="36">
        <f t="shared" si="5"/>
        <v>6</v>
      </c>
      <c r="AB28" s="36" t="str">
        <f t="shared" si="6"/>
        <v>Seaman</v>
      </c>
      <c r="AC28" s="36" t="str">
        <f t="shared" si="7"/>
        <v>Luke</v>
      </c>
      <c r="AD28" s="36">
        <f t="shared" si="8"/>
        <v>17.666666666666668</v>
      </c>
      <c r="AF28" s="36" t="str">
        <f t="shared" si="9"/>
        <v/>
      </c>
      <c r="AG28" s="36" t="str">
        <f t="shared" si="10"/>
        <v/>
      </c>
      <c r="AH28" s="36" t="str">
        <f t="shared" si="11"/>
        <v/>
      </c>
      <c r="AI28" s="36" t="str">
        <f t="shared" si="12"/>
        <v/>
      </c>
      <c r="AJ28" s="36"/>
      <c r="AK28" s="36" t="str">
        <f t="shared" si="13"/>
        <v/>
      </c>
      <c r="AL28" s="36" t="str">
        <f t="shared" si="14"/>
        <v/>
      </c>
      <c r="AM28" s="36" t="str">
        <f t="shared" si="15"/>
        <v/>
      </c>
      <c r="AN28" s="36" t="str">
        <f t="shared" si="16"/>
        <v/>
      </c>
    </row>
    <row r="29" spans="2:40" x14ac:dyDescent="0.25">
      <c r="B29" s="36" t="s">
        <v>416</v>
      </c>
      <c r="C29" s="5" t="str">
        <f>INDEX(Rosters!F:F,MATCH(LEFT($B29,1)&amp;"-"&amp;TEXT(RIGHT($B29,LEN($B29)-1),"0#"),Rosters!$A:$A,0))</f>
        <v>St E</v>
      </c>
      <c r="D29" s="5" t="str">
        <f>INDEX(Rosters!B:B,MATCH(LEFT($B29,1)&amp;"-"&amp;TEXT(RIGHT($B29,LEN($B29)-1),"0#"),Rosters!$A:$A,0))</f>
        <v>Molina</v>
      </c>
      <c r="E29" s="5" t="str">
        <f>INDEX(Rosters!C:C,MATCH(LEFT($B29,1)&amp;"-"&amp;TEXT(RIGHT($B29,LEN($B29)-1),"0#"),Rosters!$A:$A,0))</f>
        <v>Viktoria</v>
      </c>
      <c r="F29" s="5" t="str">
        <f>INDEX(Rosters!G:G,MATCH(LEFT($B29,1)&amp;"-"&amp;TEXT(RIGHT($B29,LEN($B29)-1),"0#"),Rosters!$A:$A,0))</f>
        <v>JV</v>
      </c>
      <c r="G29" s="5" t="str">
        <f>INDEX(Rosters!E:E,MATCH(LEFT($B29,1)&amp;"-"&amp;TEXT(RIGHT($B29,LEN($B29)-1),"0#"),Rosters!$A:$A,0))</f>
        <v>F</v>
      </c>
      <c r="H29" s="5">
        <v>12</v>
      </c>
      <c r="I29" s="5">
        <v>8.75</v>
      </c>
      <c r="J29" s="36">
        <f t="shared" si="0"/>
        <v>12.729166666666666</v>
      </c>
      <c r="M29" s="6">
        <f t="shared" si="31"/>
        <v>12</v>
      </c>
      <c r="N29" s="7" t="str">
        <f t="shared" si="32"/>
        <v>Assumption</v>
      </c>
      <c r="O29" s="7" t="str">
        <f t="shared" si="33"/>
        <v>Porras</v>
      </c>
      <c r="P29" s="7" t="str">
        <f t="shared" si="34"/>
        <v>Marcel</v>
      </c>
      <c r="Q29" s="7" t="str">
        <f t="shared" si="35"/>
        <v>JV</v>
      </c>
      <c r="R29" s="7" t="str">
        <f t="shared" si="36"/>
        <v>M</v>
      </c>
      <c r="S29" s="7">
        <f t="shared" si="37"/>
        <v>10</v>
      </c>
      <c r="T29" s="7">
        <f t="shared" si="38"/>
        <v>3.5</v>
      </c>
      <c r="V29" s="36">
        <f t="shared" si="1"/>
        <v>6</v>
      </c>
      <c r="W29" s="36" t="str">
        <f t="shared" si="2"/>
        <v>Molina</v>
      </c>
      <c r="X29" s="36" t="str">
        <f t="shared" si="3"/>
        <v>Viktoria</v>
      </c>
      <c r="Y29" s="36">
        <f t="shared" si="4"/>
        <v>12.729166666666666</v>
      </c>
      <c r="AA29" s="36" t="str">
        <f t="shared" si="5"/>
        <v/>
      </c>
      <c r="AB29" s="36" t="str">
        <f t="shared" si="6"/>
        <v/>
      </c>
      <c r="AC29" s="36" t="str">
        <f t="shared" si="7"/>
        <v/>
      </c>
      <c r="AD29" s="36" t="str">
        <f t="shared" si="8"/>
        <v/>
      </c>
      <c r="AF29" s="36" t="str">
        <f t="shared" si="9"/>
        <v/>
      </c>
      <c r="AG29" s="36" t="str">
        <f t="shared" si="10"/>
        <v/>
      </c>
      <c r="AH29" s="36" t="str">
        <f t="shared" si="11"/>
        <v/>
      </c>
      <c r="AI29" s="36" t="str">
        <f t="shared" si="12"/>
        <v/>
      </c>
      <c r="AJ29" s="36"/>
      <c r="AK29" s="36" t="str">
        <f t="shared" si="13"/>
        <v/>
      </c>
      <c r="AL29" s="36" t="str">
        <f t="shared" si="14"/>
        <v/>
      </c>
      <c r="AM29" s="36" t="str">
        <f t="shared" si="15"/>
        <v/>
      </c>
      <c r="AN29" s="36" t="str">
        <f t="shared" si="16"/>
        <v/>
      </c>
    </row>
    <row r="30" spans="2:40" x14ac:dyDescent="0.25">
      <c r="B30" s="36" t="s">
        <v>426</v>
      </c>
      <c r="C30" s="5" t="str">
        <f>INDEX(Rosters!F:F,MATCH(LEFT($B30,1)&amp;"-"&amp;TEXT(RIGHT($B30,LEN($B30)-1),"0#"),Rosters!$A:$A,0))</f>
        <v>St E</v>
      </c>
      <c r="D30" s="5" t="str">
        <f>INDEX(Rosters!B:B,MATCH(LEFT($B30,1)&amp;"-"&amp;TEXT(RIGHT($B30,LEN($B30)-1),"0#"),Rosters!$A:$A,0))</f>
        <v>Sciaretta</v>
      </c>
      <c r="E30" s="5" t="str">
        <f>INDEX(Rosters!C:C,MATCH(LEFT($B30,1)&amp;"-"&amp;TEXT(RIGHT($B30,LEN($B30)-1),"0#"),Rosters!$A:$A,0))</f>
        <v>Andrew</v>
      </c>
      <c r="F30" s="5" t="str">
        <f>INDEX(Rosters!G:G,MATCH(LEFT($B30,1)&amp;"-"&amp;TEXT(RIGHT($B30,LEN($B30)-1),"0#"),Rosters!$A:$A,0))</f>
        <v>JV</v>
      </c>
      <c r="G30" s="5" t="str">
        <f>INDEX(Rosters!E:E,MATCH(LEFT($B30,1)&amp;"-"&amp;TEXT(RIGHT($B30,LEN($B30)-1),"0#"),Rosters!$A:$A,0))</f>
        <v>M</v>
      </c>
      <c r="H30" s="5">
        <v>16</v>
      </c>
      <c r="I30" s="5">
        <v>0.5</v>
      </c>
      <c r="J30" s="36">
        <f t="shared" si="0"/>
        <v>16.041666666666668</v>
      </c>
      <c r="M30" s="6">
        <f t="shared" si="31"/>
        <v>13</v>
      </c>
      <c r="N30" s="7" t="str">
        <f t="shared" si="32"/>
        <v>St James</v>
      </c>
      <c r="O30" s="7" t="str">
        <f t="shared" si="33"/>
        <v>Maloney</v>
      </c>
      <c r="P30" s="7" t="str">
        <f t="shared" si="34"/>
        <v>B</v>
      </c>
      <c r="Q30" s="7" t="str">
        <f t="shared" si="35"/>
        <v>JV</v>
      </c>
      <c r="R30" s="7" t="str">
        <f t="shared" si="36"/>
        <v>M</v>
      </c>
      <c r="S30" s="7">
        <f t="shared" si="37"/>
        <v>8</v>
      </c>
      <c r="T30" s="7">
        <f t="shared" si="38"/>
        <v>10</v>
      </c>
      <c r="V30" s="36" t="str">
        <f t="shared" si="1"/>
        <v/>
      </c>
      <c r="W30" s="36" t="str">
        <f t="shared" si="2"/>
        <v/>
      </c>
      <c r="X30" s="36" t="str">
        <f t="shared" si="3"/>
        <v/>
      </c>
      <c r="Y30" s="36" t="str">
        <f t="shared" si="4"/>
        <v/>
      </c>
      <c r="AA30" s="36">
        <f t="shared" si="5"/>
        <v>8</v>
      </c>
      <c r="AB30" s="36" t="str">
        <f t="shared" si="6"/>
        <v>Sciaretta</v>
      </c>
      <c r="AC30" s="36" t="str">
        <f t="shared" si="7"/>
        <v>Andrew</v>
      </c>
      <c r="AD30" s="36">
        <f t="shared" si="8"/>
        <v>16.041666666666668</v>
      </c>
      <c r="AF30" s="36" t="str">
        <f t="shared" si="9"/>
        <v/>
      </c>
      <c r="AG30" s="36" t="str">
        <f t="shared" si="10"/>
        <v/>
      </c>
      <c r="AH30" s="36" t="str">
        <f t="shared" si="11"/>
        <v/>
      </c>
      <c r="AI30" s="36" t="str">
        <f t="shared" si="12"/>
        <v/>
      </c>
      <c r="AJ30" s="36"/>
      <c r="AK30" s="36" t="str">
        <f t="shared" si="13"/>
        <v/>
      </c>
      <c r="AL30" s="36" t="str">
        <f t="shared" si="14"/>
        <v/>
      </c>
      <c r="AM30" s="36" t="str">
        <f t="shared" si="15"/>
        <v/>
      </c>
      <c r="AN30" s="36" t="str">
        <f t="shared" si="16"/>
        <v/>
      </c>
    </row>
    <row r="31" spans="2:40" x14ac:dyDescent="0.25">
      <c r="B31" s="36" t="s">
        <v>423</v>
      </c>
      <c r="C31" s="5" t="str">
        <f>INDEX(Rosters!F:F,MATCH(LEFT($B31,1)&amp;"-"&amp;TEXT(RIGHT($B31,LEN($B31)-1),"0#"),Rosters!$A:$A,0))</f>
        <v>St E</v>
      </c>
      <c r="D31" s="5" t="str">
        <f>INDEX(Rosters!B:B,MATCH(LEFT($B31,1)&amp;"-"&amp;TEXT(RIGHT($B31,LEN($B31)-1),"0#"),Rosters!$A:$A,0))</f>
        <v>Kraft</v>
      </c>
      <c r="E31" s="5" t="str">
        <f>INDEX(Rosters!C:C,MATCH(LEFT($B31,1)&amp;"-"&amp;TEXT(RIGHT($B31,LEN($B31)-1),"0#"),Rosters!$A:$A,0))</f>
        <v>Ryder</v>
      </c>
      <c r="F31" s="5" t="str">
        <f>INDEX(Rosters!G:G,MATCH(LEFT($B31,1)&amp;"-"&amp;TEXT(RIGHT($B31,LEN($B31)-1),"0#"),Rosters!$A:$A,0))</f>
        <v>JV</v>
      </c>
      <c r="G31" s="5" t="str">
        <f>INDEX(Rosters!E:E,MATCH(LEFT($B31,1)&amp;"-"&amp;TEXT(RIGHT($B31,LEN($B31)-1),"0#"),Rosters!$A:$A,0))</f>
        <v>M</v>
      </c>
      <c r="H31" s="5">
        <v>23</v>
      </c>
      <c r="I31" s="5">
        <v>10.5</v>
      </c>
      <c r="J31" s="36">
        <f t="shared" si="0"/>
        <v>23.875</v>
      </c>
      <c r="V31" s="36" t="str">
        <f t="shared" si="1"/>
        <v/>
      </c>
      <c r="W31" s="36" t="str">
        <f t="shared" si="2"/>
        <v/>
      </c>
      <c r="X31" s="36" t="str">
        <f t="shared" si="3"/>
        <v/>
      </c>
      <c r="Y31" s="36" t="str">
        <f t="shared" si="4"/>
        <v/>
      </c>
      <c r="AA31" s="36">
        <f t="shared" si="5"/>
        <v>2</v>
      </c>
      <c r="AB31" s="36" t="str">
        <f t="shared" si="6"/>
        <v>Kraft</v>
      </c>
      <c r="AC31" s="36" t="str">
        <f t="shared" si="7"/>
        <v>Ryder</v>
      </c>
      <c r="AD31" s="36">
        <f t="shared" si="8"/>
        <v>23.875</v>
      </c>
      <c r="AF31" s="36" t="str">
        <f t="shared" si="9"/>
        <v/>
      </c>
      <c r="AG31" s="36" t="str">
        <f t="shared" si="10"/>
        <v/>
      </c>
      <c r="AH31" s="36" t="str">
        <f t="shared" si="11"/>
        <v/>
      </c>
      <c r="AI31" s="36" t="str">
        <f t="shared" si="12"/>
        <v/>
      </c>
      <c r="AJ31" s="36"/>
      <c r="AK31" s="36" t="str">
        <f t="shared" si="13"/>
        <v/>
      </c>
      <c r="AL31" s="36" t="str">
        <f t="shared" si="14"/>
        <v/>
      </c>
      <c r="AM31" s="36" t="str">
        <f t="shared" si="15"/>
        <v/>
      </c>
      <c r="AN31" s="36" t="str">
        <f t="shared" si="16"/>
        <v/>
      </c>
    </row>
    <row r="32" spans="2:40" x14ac:dyDescent="0.25">
      <c r="B32" s="36" t="s">
        <v>607</v>
      </c>
      <c r="C32" s="5" t="str">
        <f>INDEX(Rosters!F:F,MATCH(LEFT($B32,1)&amp;"-"&amp;TEXT(RIGHT($B32,LEN($B32)-1),"0#"),Rosters!$A:$A,0))</f>
        <v>Assumption</v>
      </c>
      <c r="D32" s="5" t="str">
        <f>INDEX(Rosters!B:B,MATCH(LEFT($B32,1)&amp;"-"&amp;TEXT(RIGHT($B32,LEN($B32)-1),"0#"),Rosters!$A:$A,0))</f>
        <v>Barker</v>
      </c>
      <c r="E32" s="5" t="str">
        <f>INDEX(Rosters!C:C,MATCH(LEFT($B32,1)&amp;"-"&amp;TEXT(RIGHT($B32,LEN($B32)-1),"0#"),Rosters!$A:$A,0))</f>
        <v>James</v>
      </c>
      <c r="F32" s="5" t="str">
        <f>INDEX(Rosters!G:G,MATCH(LEFT($B32,1)&amp;"-"&amp;TEXT(RIGHT($B32,LEN($B32)-1),"0#"),Rosters!$A:$A,0))</f>
        <v>JV</v>
      </c>
      <c r="G32" s="5" t="str">
        <f>INDEX(Rosters!E:E,MATCH(LEFT($B32,1)&amp;"-"&amp;TEXT(RIGHT($B32,LEN($B32)-1),"0#"),Rosters!$A:$A,0))</f>
        <v>M</v>
      </c>
      <c r="H32" s="5">
        <v>20</v>
      </c>
      <c r="I32" s="5">
        <v>7</v>
      </c>
      <c r="J32" s="36">
        <f t="shared" si="0"/>
        <v>20.583333333333332</v>
      </c>
      <c r="Q32" s="11"/>
      <c r="R32" s="6"/>
      <c r="S32" s="6"/>
      <c r="T32" s="6"/>
      <c r="V32" s="36" t="str">
        <f t="shared" si="1"/>
        <v/>
      </c>
      <c r="W32" s="36" t="str">
        <f t="shared" si="2"/>
        <v/>
      </c>
      <c r="X32" s="36" t="str">
        <f t="shared" si="3"/>
        <v/>
      </c>
      <c r="Y32" s="36" t="str">
        <f t="shared" si="4"/>
        <v/>
      </c>
      <c r="AA32" s="36">
        <f t="shared" si="5"/>
        <v>3</v>
      </c>
      <c r="AB32" s="36" t="str">
        <f t="shared" si="6"/>
        <v>Barker</v>
      </c>
      <c r="AC32" s="36" t="str">
        <f t="shared" si="7"/>
        <v>James</v>
      </c>
      <c r="AD32" s="36">
        <f t="shared" si="8"/>
        <v>20.583333333333332</v>
      </c>
      <c r="AF32" s="36" t="str">
        <f t="shared" si="9"/>
        <v/>
      </c>
      <c r="AG32" s="36" t="str">
        <f t="shared" si="10"/>
        <v/>
      </c>
      <c r="AH32" s="36" t="str">
        <f t="shared" si="11"/>
        <v/>
      </c>
      <c r="AI32" s="36" t="str">
        <f t="shared" si="12"/>
        <v/>
      </c>
      <c r="AJ32" s="36"/>
      <c r="AK32" s="36" t="str">
        <f t="shared" si="13"/>
        <v/>
      </c>
      <c r="AL32" s="36" t="str">
        <f t="shared" si="14"/>
        <v/>
      </c>
      <c r="AM32" s="36" t="str">
        <f t="shared" si="15"/>
        <v/>
      </c>
      <c r="AN32" s="36" t="str">
        <f t="shared" si="16"/>
        <v/>
      </c>
    </row>
    <row r="33" spans="2:40" ht="18.75" x14ac:dyDescent="0.3">
      <c r="B33" s="36" t="s">
        <v>608</v>
      </c>
      <c r="C33" s="5" t="str">
        <f>INDEX(Rosters!F:F,MATCH(LEFT($B33,1)&amp;"-"&amp;TEXT(RIGHT($B33,LEN($B33)-1),"0#"),Rosters!$A:$A,0))</f>
        <v>St Pats</v>
      </c>
      <c r="D33" s="5" t="str">
        <f>INDEX(Rosters!B:B,MATCH(LEFT($B33,1)&amp;"-"&amp;TEXT(RIGHT($B33,LEN($B33)-1),"0#"),Rosters!$A:$A,0))</f>
        <v>Sherer</v>
      </c>
      <c r="E33" s="5" t="str">
        <f>INDEX(Rosters!C:C,MATCH(LEFT($B33,1)&amp;"-"&amp;TEXT(RIGHT($B33,LEN($B33)-1),"0#"),Rosters!$A:$A,0))</f>
        <v>Katie</v>
      </c>
      <c r="F33" s="5" t="str">
        <f>INDEX(Rosters!G:G,MATCH(LEFT($B33,1)&amp;"-"&amp;TEXT(RIGHT($B33,LEN($B33)-1),"0#"),Rosters!$A:$A,0))</f>
        <v>JV</v>
      </c>
      <c r="G33" s="5" t="str">
        <f>INDEX(Rosters!E:E,MATCH(LEFT($B33,1)&amp;"-"&amp;TEXT(RIGHT($B33,LEN($B33)-1),"0#"),Rosters!$A:$A,0))</f>
        <v>F</v>
      </c>
      <c r="H33" s="5">
        <v>13</v>
      </c>
      <c r="I33" s="5">
        <v>3.5</v>
      </c>
      <c r="J33" s="36">
        <f t="shared" si="0"/>
        <v>13.291666666666666</v>
      </c>
      <c r="L33" s="47" t="s">
        <v>456</v>
      </c>
      <c r="M33" s="47"/>
      <c r="N33" s="47"/>
      <c r="O33" s="47"/>
      <c r="P33" s="47"/>
      <c r="Q33" s="47"/>
      <c r="R33" s="47"/>
      <c r="S33" s="47"/>
      <c r="T33" s="47"/>
      <c r="V33" s="36">
        <f t="shared" si="1"/>
        <v>5</v>
      </c>
      <c r="W33" s="36" t="str">
        <f t="shared" si="2"/>
        <v>Sherer</v>
      </c>
      <c r="X33" s="36" t="str">
        <f t="shared" si="3"/>
        <v>Katie</v>
      </c>
      <c r="Y33" s="36">
        <f t="shared" si="4"/>
        <v>13.291666666666666</v>
      </c>
      <c r="AA33" s="36" t="str">
        <f t="shared" si="5"/>
        <v/>
      </c>
      <c r="AB33" s="36" t="str">
        <f t="shared" si="6"/>
        <v/>
      </c>
      <c r="AC33" s="36" t="str">
        <f t="shared" si="7"/>
        <v/>
      </c>
      <c r="AD33" s="36" t="str">
        <f t="shared" si="8"/>
        <v/>
      </c>
      <c r="AF33" s="36" t="str">
        <f t="shared" si="9"/>
        <v/>
      </c>
      <c r="AG33" s="36" t="str">
        <f t="shared" si="10"/>
        <v/>
      </c>
      <c r="AH33" s="36" t="str">
        <f t="shared" si="11"/>
        <v/>
      </c>
      <c r="AI33" s="36" t="str">
        <f t="shared" si="12"/>
        <v/>
      </c>
      <c r="AJ33" s="36"/>
      <c r="AK33" s="36" t="str">
        <f t="shared" si="13"/>
        <v/>
      </c>
      <c r="AL33" s="36" t="str">
        <f t="shared" si="14"/>
        <v/>
      </c>
      <c r="AM33" s="36" t="str">
        <f t="shared" si="15"/>
        <v/>
      </c>
      <c r="AN33" s="36" t="str">
        <f t="shared" si="16"/>
        <v/>
      </c>
    </row>
    <row r="34" spans="2:40" x14ac:dyDescent="0.25">
      <c r="B34" s="36" t="s">
        <v>428</v>
      </c>
      <c r="C34" s="5" t="str">
        <f>INDEX(Rosters!F:F,MATCH(LEFT($B34,1)&amp;"-"&amp;TEXT(RIGHT($B34,LEN($B34)-1),"0#"),Rosters!$A:$A,0))</f>
        <v>Assumption</v>
      </c>
      <c r="D34" s="5" t="str">
        <f>INDEX(Rosters!B:B,MATCH(LEFT($B34,1)&amp;"-"&amp;TEXT(RIGHT($B34,LEN($B34)-1),"0#"),Rosters!$A:$A,0))</f>
        <v>Costello</v>
      </c>
      <c r="E34" s="5" t="str">
        <f>INDEX(Rosters!C:C,MATCH(LEFT($B34,1)&amp;"-"&amp;TEXT(RIGHT($B34,LEN($B34)-1),"0#"),Rosters!$A:$A,0))</f>
        <v>Finn</v>
      </c>
      <c r="F34" s="5" t="str">
        <f>INDEX(Rosters!G:G,MATCH(LEFT($B34,1)&amp;"-"&amp;TEXT(RIGHT($B34,LEN($B34)-1),"0#"),Rosters!$A:$A,0))</f>
        <v>JV</v>
      </c>
      <c r="G34" s="5" t="str">
        <f>INDEX(Rosters!E:E,MATCH(LEFT($B34,1)&amp;"-"&amp;TEXT(RIGHT($B34,LEN($B34)-1),"0#"),Rosters!$A:$A,0))</f>
        <v>M</v>
      </c>
      <c r="H34" s="5">
        <v>14</v>
      </c>
      <c r="I34" s="5">
        <v>4</v>
      </c>
      <c r="J34" s="36">
        <f t="shared" si="0"/>
        <v>14.333333333333334</v>
      </c>
      <c r="M34" s="6">
        <v>1</v>
      </c>
      <c r="N34" s="7" t="str">
        <f>INDEX(C$4:C$200,MATCH($M34,$AF$4:$AF$200,0))</f>
        <v>Assumption</v>
      </c>
      <c r="O34" s="7" t="str">
        <f t="shared" ref="O34:O42" si="39">INDEX(D$4:D$200,MATCH($M34,$AF$4:$AF$200,0))</f>
        <v>Tully</v>
      </c>
      <c r="P34" s="7" t="str">
        <f t="shared" ref="P34:P42" si="40">INDEX(E$4:E$200,MATCH($M34,$AF$4:$AF$200,0))</f>
        <v>Caroline</v>
      </c>
      <c r="Q34" s="7" t="str">
        <f t="shared" ref="Q34:Q42" si="41">INDEX(F$4:F$200,MATCH($M34,$AF$4:$AF$200,0))</f>
        <v>V</v>
      </c>
      <c r="R34" s="7" t="str">
        <f t="shared" ref="R34:R42" si="42">INDEX(G$4:G$200,MATCH($M34,$AF$4:$AF$200,0))</f>
        <v>F</v>
      </c>
      <c r="S34" s="7">
        <f t="shared" ref="S34:S42" si="43">INDEX(H$4:H$200,MATCH($M34,$AF$4:$AF$200,0))</f>
        <v>25</v>
      </c>
      <c r="T34" s="7">
        <f t="shared" ref="T34:T42" si="44">INDEX(I$4:I$200,MATCH($M34,$AF$4:$AF$200,0))</f>
        <v>3</v>
      </c>
      <c r="V34" s="36" t="str">
        <f t="shared" si="1"/>
        <v/>
      </c>
      <c r="W34" s="36" t="str">
        <f t="shared" si="2"/>
        <v/>
      </c>
      <c r="X34" s="36" t="str">
        <f t="shared" si="3"/>
        <v/>
      </c>
      <c r="Y34" s="36" t="str">
        <f t="shared" si="4"/>
        <v/>
      </c>
      <c r="AA34" s="36">
        <f t="shared" si="5"/>
        <v>10</v>
      </c>
      <c r="AB34" s="36" t="str">
        <f t="shared" si="6"/>
        <v>Costello</v>
      </c>
      <c r="AC34" s="36" t="str">
        <f t="shared" si="7"/>
        <v>Finn</v>
      </c>
      <c r="AD34" s="36">
        <f t="shared" si="8"/>
        <v>14.333333333333334</v>
      </c>
      <c r="AF34" s="36" t="str">
        <f t="shared" si="9"/>
        <v/>
      </c>
      <c r="AG34" s="36" t="str">
        <f t="shared" si="10"/>
        <v/>
      </c>
      <c r="AH34" s="36" t="str">
        <f t="shared" si="11"/>
        <v/>
      </c>
      <c r="AI34" s="36" t="str">
        <f t="shared" si="12"/>
        <v/>
      </c>
      <c r="AJ34" s="36"/>
      <c r="AK34" s="36" t="str">
        <f t="shared" si="13"/>
        <v/>
      </c>
      <c r="AL34" s="36" t="str">
        <f t="shared" si="14"/>
        <v/>
      </c>
      <c r="AM34" s="36" t="str">
        <f t="shared" si="15"/>
        <v/>
      </c>
      <c r="AN34" s="36" t="str">
        <f t="shared" si="16"/>
        <v/>
      </c>
    </row>
    <row r="35" spans="2:40" x14ac:dyDescent="0.25">
      <c r="B35" s="36" t="s">
        <v>609</v>
      </c>
      <c r="C35" s="5" t="str">
        <f>INDEX(Rosters!F:F,MATCH(LEFT($B35,1)&amp;"-"&amp;TEXT(RIGHT($B35,LEN($B35)-1),"0#"),Rosters!$A:$A,0))</f>
        <v>Assumption</v>
      </c>
      <c r="D35" s="5" t="str">
        <f>INDEX(Rosters!B:B,MATCH(LEFT($B35,1)&amp;"-"&amp;TEXT(RIGHT($B35,LEN($B35)-1),"0#"),Rosters!$A:$A,0))</f>
        <v>Kunzweiler</v>
      </c>
      <c r="E35" s="5" t="str">
        <f>INDEX(Rosters!C:C,MATCH(LEFT($B35,1)&amp;"-"&amp;TEXT(RIGHT($B35,LEN($B35)-1),"0#"),Rosters!$A:$A,0))</f>
        <v>Zachary</v>
      </c>
      <c r="F35" s="5" t="str">
        <f>INDEX(Rosters!G:G,MATCH(LEFT($B35,1)&amp;"-"&amp;TEXT(RIGHT($B35,LEN($B35)-1),"0#"),Rosters!$A:$A,0))</f>
        <v>JV</v>
      </c>
      <c r="G35" s="5" t="str">
        <f>INDEX(Rosters!E:E,MATCH(LEFT($B35,1)&amp;"-"&amp;TEXT(RIGHT($B35,LEN($B35)-1),"0#"),Rosters!$A:$A,0))</f>
        <v>M</v>
      </c>
      <c r="H35" s="5">
        <v>28</v>
      </c>
      <c r="I35" s="5">
        <v>3</v>
      </c>
      <c r="J35" s="36">
        <f t="shared" si="0"/>
        <v>28.25</v>
      </c>
      <c r="M35" s="6">
        <v>2</v>
      </c>
      <c r="N35" s="7" t="str">
        <f t="shared" ref="N35:N42" si="45">INDEX(C$4:C$200,MATCH($M35,$AF$4:$AF$200,0))</f>
        <v>Assumption</v>
      </c>
      <c r="O35" s="7" t="str">
        <f t="shared" si="39"/>
        <v>Hulsy</v>
      </c>
      <c r="P35" s="7" t="str">
        <f t="shared" si="40"/>
        <v>Maeve</v>
      </c>
      <c r="Q35" s="7" t="str">
        <f t="shared" si="41"/>
        <v>V</v>
      </c>
      <c r="R35" s="7" t="str">
        <f t="shared" si="42"/>
        <v>F</v>
      </c>
      <c r="S35" s="7">
        <f t="shared" si="43"/>
        <v>23</v>
      </c>
      <c r="T35" s="7">
        <f t="shared" si="44"/>
        <v>6</v>
      </c>
      <c r="V35" s="36" t="str">
        <f t="shared" si="1"/>
        <v/>
      </c>
      <c r="W35" s="36" t="str">
        <f t="shared" si="2"/>
        <v/>
      </c>
      <c r="X35" s="36" t="str">
        <f t="shared" si="3"/>
        <v/>
      </c>
      <c r="Y35" s="36" t="str">
        <f t="shared" si="4"/>
        <v/>
      </c>
      <c r="AA35" s="36">
        <f t="shared" si="5"/>
        <v>1</v>
      </c>
      <c r="AB35" s="36" t="str">
        <f t="shared" si="6"/>
        <v>Kunzweiler</v>
      </c>
      <c r="AC35" s="36" t="str">
        <f t="shared" si="7"/>
        <v>Zachary</v>
      </c>
      <c r="AD35" s="36">
        <f t="shared" si="8"/>
        <v>28.25</v>
      </c>
      <c r="AF35" s="36" t="str">
        <f t="shared" si="9"/>
        <v/>
      </c>
      <c r="AG35" s="36" t="str">
        <f t="shared" si="10"/>
        <v/>
      </c>
      <c r="AH35" s="36" t="str">
        <f t="shared" si="11"/>
        <v/>
      </c>
      <c r="AI35" s="36" t="str">
        <f t="shared" si="12"/>
        <v/>
      </c>
      <c r="AJ35" s="36"/>
      <c r="AK35" s="36" t="str">
        <f t="shared" si="13"/>
        <v/>
      </c>
      <c r="AL35" s="36" t="str">
        <f t="shared" si="14"/>
        <v/>
      </c>
      <c r="AM35" s="36" t="str">
        <f t="shared" si="15"/>
        <v/>
      </c>
      <c r="AN35" s="36" t="str">
        <f t="shared" si="16"/>
        <v/>
      </c>
    </row>
    <row r="36" spans="2:40" x14ac:dyDescent="0.25">
      <c r="B36" s="36" t="s">
        <v>432</v>
      </c>
      <c r="C36" s="5" t="str">
        <f>INDEX(Rosters!F:F,MATCH(LEFT($B36,1)&amp;"-"&amp;TEXT(RIGHT($B36,LEN($B36)-1),"0#"),Rosters!$A:$A,0))</f>
        <v>St E</v>
      </c>
      <c r="D36" s="5" t="str">
        <f>INDEX(Rosters!B:B,MATCH(LEFT($B36,1)&amp;"-"&amp;TEXT(RIGHT($B36,LEN($B36)-1),"0#"),Rosters!$A:$A,0))</f>
        <v>Kalinowski</v>
      </c>
      <c r="E36" s="5" t="str">
        <f>INDEX(Rosters!C:C,MATCH(LEFT($B36,1)&amp;"-"&amp;TEXT(RIGHT($B36,LEN($B36)-1),"0#"),Rosters!$A:$A,0))</f>
        <v>Brooke</v>
      </c>
      <c r="F36" s="5" t="str">
        <f>INDEX(Rosters!G:G,MATCH(LEFT($B36,1)&amp;"-"&amp;TEXT(RIGHT($B36,LEN($B36)-1),"0#"),Rosters!$A:$A,0))</f>
        <v>V</v>
      </c>
      <c r="G36" s="5" t="str">
        <f>INDEX(Rosters!E:E,MATCH(LEFT($B36,1)&amp;"-"&amp;TEXT(RIGHT($B36,LEN($B36)-1),"0#"),Rosters!$A:$A,0))</f>
        <v>F</v>
      </c>
      <c r="H36" s="5">
        <v>21</v>
      </c>
      <c r="I36" s="5">
        <v>3</v>
      </c>
      <c r="J36" s="36">
        <f t="shared" si="0"/>
        <v>21.25</v>
      </c>
      <c r="M36" s="6">
        <f>M35+1</f>
        <v>3</v>
      </c>
      <c r="N36" s="7" t="str">
        <f t="shared" si="45"/>
        <v>St E</v>
      </c>
      <c r="O36" s="7" t="str">
        <f t="shared" si="39"/>
        <v>Kalinowski</v>
      </c>
      <c r="P36" s="7" t="str">
        <f t="shared" si="40"/>
        <v>Brooke</v>
      </c>
      <c r="Q36" s="7" t="str">
        <f t="shared" si="41"/>
        <v>V</v>
      </c>
      <c r="R36" s="7" t="str">
        <f t="shared" si="42"/>
        <v>F</v>
      </c>
      <c r="S36" s="7">
        <f t="shared" si="43"/>
        <v>21</v>
      </c>
      <c r="T36" s="7">
        <f t="shared" si="44"/>
        <v>3</v>
      </c>
      <c r="V36" s="36" t="str">
        <f t="shared" si="1"/>
        <v/>
      </c>
      <c r="W36" s="36" t="str">
        <f t="shared" si="2"/>
        <v/>
      </c>
      <c r="X36" s="36" t="str">
        <f t="shared" si="3"/>
        <v/>
      </c>
      <c r="Y36" s="36" t="str">
        <f t="shared" si="4"/>
        <v/>
      </c>
      <c r="AA36" s="36" t="str">
        <f t="shared" si="5"/>
        <v/>
      </c>
      <c r="AB36" s="36" t="str">
        <f t="shared" si="6"/>
        <v/>
      </c>
      <c r="AC36" s="36" t="str">
        <f t="shared" si="7"/>
        <v/>
      </c>
      <c r="AD36" s="36" t="str">
        <f t="shared" si="8"/>
        <v/>
      </c>
      <c r="AF36" s="36">
        <f t="shared" si="9"/>
        <v>3</v>
      </c>
      <c r="AG36" s="36" t="str">
        <f t="shared" si="10"/>
        <v>Kalinowski</v>
      </c>
      <c r="AH36" s="36" t="str">
        <f t="shared" si="11"/>
        <v>Brooke</v>
      </c>
      <c r="AI36" s="36">
        <f t="shared" si="12"/>
        <v>21.25</v>
      </c>
      <c r="AJ36" s="36"/>
      <c r="AK36" s="36" t="str">
        <f t="shared" si="13"/>
        <v/>
      </c>
      <c r="AL36" s="36" t="str">
        <f t="shared" si="14"/>
        <v/>
      </c>
      <c r="AM36" s="36" t="str">
        <f t="shared" si="15"/>
        <v/>
      </c>
      <c r="AN36" s="36" t="str">
        <f t="shared" si="16"/>
        <v/>
      </c>
    </row>
    <row r="37" spans="2:40" x14ac:dyDescent="0.25">
      <c r="B37" s="36" t="s">
        <v>610</v>
      </c>
      <c r="C37" s="5" t="str">
        <f>INDEX(Rosters!F:F,MATCH(LEFT($B37,1)&amp;"-"&amp;TEXT(RIGHT($B37,LEN($B37)-1),"0#"),Rosters!$A:$A,0))</f>
        <v>Assumption</v>
      </c>
      <c r="D37" s="5" t="str">
        <f>INDEX(Rosters!B:B,MATCH(LEFT($B37,1)&amp;"-"&amp;TEXT(RIGHT($B37,LEN($B37)-1),"0#"),Rosters!$A:$A,0))</f>
        <v>Lincoln</v>
      </c>
      <c r="E37" s="5" t="str">
        <f>INDEX(Rosters!C:C,MATCH(LEFT($B37,1)&amp;"-"&amp;TEXT(RIGHT($B37,LEN($B37)-1),"0#"),Rosters!$A:$A,0))</f>
        <v>Robert</v>
      </c>
      <c r="F37" s="5" t="str">
        <f>INDEX(Rosters!G:G,MATCH(LEFT($B37,1)&amp;"-"&amp;TEXT(RIGHT($B37,LEN($B37)-1),"0#"),Rosters!$A:$A,0))</f>
        <v>JV</v>
      </c>
      <c r="G37" s="5" t="str">
        <f>INDEX(Rosters!E:E,MATCH(LEFT($B37,1)&amp;"-"&amp;TEXT(RIGHT($B37,LEN($B37)-1),"0#"),Rosters!$A:$A,0))</f>
        <v>M</v>
      </c>
      <c r="H37" s="5">
        <v>15</v>
      </c>
      <c r="I37" s="5">
        <v>0.5</v>
      </c>
      <c r="J37" s="36">
        <f t="shared" si="0"/>
        <v>15.041666666666666</v>
      </c>
      <c r="M37" s="6">
        <f>M36+1</f>
        <v>4</v>
      </c>
      <c r="N37" s="7" t="str">
        <f t="shared" si="45"/>
        <v>Assumption</v>
      </c>
      <c r="O37" s="7" t="str">
        <f t="shared" si="39"/>
        <v>Farmer</v>
      </c>
      <c r="P37" s="7" t="str">
        <f t="shared" si="40"/>
        <v>Libby</v>
      </c>
      <c r="Q37" s="7" t="str">
        <f t="shared" si="41"/>
        <v>V</v>
      </c>
      <c r="R37" s="7" t="str">
        <f t="shared" si="42"/>
        <v>F</v>
      </c>
      <c r="S37" s="7">
        <f t="shared" si="43"/>
        <v>20</v>
      </c>
      <c r="T37" s="7">
        <f t="shared" si="44"/>
        <v>8.5</v>
      </c>
      <c r="V37" s="36" t="str">
        <f t="shared" si="1"/>
        <v/>
      </c>
      <c r="W37" s="36" t="str">
        <f t="shared" si="2"/>
        <v/>
      </c>
      <c r="X37" s="36" t="str">
        <f t="shared" si="3"/>
        <v/>
      </c>
      <c r="Y37" s="36" t="str">
        <f t="shared" si="4"/>
        <v/>
      </c>
      <c r="AA37" s="36">
        <f t="shared" si="5"/>
        <v>9</v>
      </c>
      <c r="AB37" s="36" t="str">
        <f t="shared" si="6"/>
        <v>Lincoln</v>
      </c>
      <c r="AC37" s="36" t="str">
        <f t="shared" si="7"/>
        <v>Robert</v>
      </c>
      <c r="AD37" s="36">
        <f t="shared" si="8"/>
        <v>15.041666666666666</v>
      </c>
      <c r="AF37" s="36" t="str">
        <f t="shared" si="9"/>
        <v/>
      </c>
      <c r="AG37" s="36" t="str">
        <f t="shared" si="10"/>
        <v/>
      </c>
      <c r="AH37" s="36" t="str">
        <f t="shared" si="11"/>
        <v/>
      </c>
      <c r="AI37" s="36" t="str">
        <f t="shared" si="12"/>
        <v/>
      </c>
      <c r="AJ37" s="36"/>
      <c r="AK37" s="36" t="str">
        <f t="shared" si="13"/>
        <v/>
      </c>
      <c r="AL37" s="36" t="str">
        <f t="shared" si="14"/>
        <v/>
      </c>
      <c r="AM37" s="36" t="str">
        <f t="shared" si="15"/>
        <v/>
      </c>
      <c r="AN37" s="36" t="str">
        <f t="shared" si="16"/>
        <v/>
      </c>
    </row>
    <row r="38" spans="2:40" x14ac:dyDescent="0.25">
      <c r="B38" s="36" t="s">
        <v>611</v>
      </c>
      <c r="C38" s="5" t="str">
        <f>INDEX(Rosters!F:F,MATCH(LEFT($B38,1)&amp;"-"&amp;TEXT(RIGHT($B38,LEN($B38)-1),"0#"),Rosters!$A:$A,0))</f>
        <v>St Pats</v>
      </c>
      <c r="D38" s="5" t="str">
        <f>INDEX(Rosters!B:B,MATCH(LEFT($B38,1)&amp;"-"&amp;TEXT(RIGHT($B38,LEN($B38)-1),"0#"),Rosters!$A:$A,0))</f>
        <v>Ross</v>
      </c>
      <c r="E38" s="5" t="str">
        <f>INDEX(Rosters!C:C,MATCH(LEFT($B38,1)&amp;"-"&amp;TEXT(RIGHT($B38,LEN($B38)-1),"0#"),Rosters!$A:$A,0))</f>
        <v>Jack</v>
      </c>
      <c r="F38" s="5" t="str">
        <f>INDEX(Rosters!G:G,MATCH(LEFT($B38,1)&amp;"-"&amp;TEXT(RIGHT($B38,LEN($B38)-1),"0#"),Rosters!$A:$A,0))</f>
        <v>V</v>
      </c>
      <c r="G38" s="5" t="str">
        <f>INDEX(Rosters!E:E,MATCH(LEFT($B38,1)&amp;"-"&amp;TEXT(RIGHT($B38,LEN($B38)-1),"0#"),Rosters!$A:$A,0))</f>
        <v>M</v>
      </c>
      <c r="H38" s="5">
        <v>18</v>
      </c>
      <c r="I38" s="5">
        <v>6</v>
      </c>
      <c r="J38" s="36">
        <f t="shared" si="0"/>
        <v>18.5</v>
      </c>
      <c r="M38" s="6">
        <f t="shared" ref="M38:M42" si="46">M37+1</f>
        <v>5</v>
      </c>
      <c r="N38" s="7" t="str">
        <f t="shared" ref="N38:N42" si="47">INDEX(C$4:C$200,MATCH($M38,$AF$4:$AF$200,0))</f>
        <v>SJA</v>
      </c>
      <c r="O38" s="7" t="str">
        <f t="shared" ref="O38:O42" si="48">INDEX(D$4:D$200,MATCH($M38,$AF$4:$AF$200,0))</f>
        <v>Junkroft</v>
      </c>
      <c r="P38" s="7" t="str">
        <f t="shared" ref="P38:P42" si="49">INDEX(E$4:E$200,MATCH($M38,$AF$4:$AF$200,0))</f>
        <v>Lucia</v>
      </c>
      <c r="Q38" s="7" t="str">
        <f t="shared" ref="Q38:Q42" si="50">INDEX(F$4:F$200,MATCH($M38,$AF$4:$AF$200,0))</f>
        <v>V</v>
      </c>
      <c r="R38" s="7" t="str">
        <f t="shared" ref="R38:R42" si="51">INDEX(G$4:G$200,MATCH($M38,$AF$4:$AF$200,0))</f>
        <v>F</v>
      </c>
      <c r="S38" s="7">
        <f t="shared" ref="S38:S42" si="52">INDEX(H$4:H$200,MATCH($M38,$AF$4:$AF$200,0))</f>
        <v>20</v>
      </c>
      <c r="T38" s="7">
        <f t="shared" ref="T38:T42" si="53">INDEX(I$4:I$200,MATCH($M38,$AF$4:$AF$200,0))</f>
        <v>5</v>
      </c>
      <c r="V38" s="36" t="str">
        <f t="shared" si="1"/>
        <v/>
      </c>
      <c r="W38" s="36" t="str">
        <f t="shared" si="2"/>
        <v/>
      </c>
      <c r="X38" s="36" t="str">
        <f t="shared" si="3"/>
        <v/>
      </c>
      <c r="Y38" s="36" t="str">
        <f t="shared" si="4"/>
        <v/>
      </c>
      <c r="AA38" s="36" t="str">
        <f t="shared" si="5"/>
        <v/>
      </c>
      <c r="AB38" s="36" t="str">
        <f t="shared" si="6"/>
        <v/>
      </c>
      <c r="AC38" s="36" t="str">
        <f t="shared" si="7"/>
        <v/>
      </c>
      <c r="AD38" s="36" t="str">
        <f t="shared" si="8"/>
        <v/>
      </c>
      <c r="AF38" s="36" t="str">
        <f t="shared" si="9"/>
        <v/>
      </c>
      <c r="AG38" s="36" t="str">
        <f t="shared" si="10"/>
        <v/>
      </c>
      <c r="AH38" s="36" t="str">
        <f t="shared" si="11"/>
        <v/>
      </c>
      <c r="AI38" s="36" t="str">
        <f t="shared" si="12"/>
        <v/>
      </c>
      <c r="AJ38" s="36"/>
      <c r="AK38" s="36">
        <f t="shared" si="13"/>
        <v>12</v>
      </c>
      <c r="AL38" s="36" t="str">
        <f t="shared" si="14"/>
        <v>Ross</v>
      </c>
      <c r="AM38" s="36" t="str">
        <f t="shared" si="15"/>
        <v>Jack</v>
      </c>
      <c r="AN38" s="36">
        <f t="shared" si="16"/>
        <v>18.5</v>
      </c>
    </row>
    <row r="39" spans="2:40" x14ac:dyDescent="0.25">
      <c r="B39" s="36" t="s">
        <v>449</v>
      </c>
      <c r="C39" s="5" t="str">
        <f>INDEX(Rosters!F:F,MATCH(LEFT($B39,1)&amp;"-"&amp;TEXT(RIGHT($B39,LEN($B39)-1),"0#"),Rosters!$A:$A,0))</f>
        <v>St James</v>
      </c>
      <c r="D39" s="5" t="str">
        <f>INDEX(Rosters!B:B,MATCH(LEFT($B39,1)&amp;"-"&amp;TEXT(RIGHT($B39,LEN($B39)-1),"0#"),Rosters!$A:$A,0))</f>
        <v>Peoples</v>
      </c>
      <c r="E39" s="5" t="str">
        <f>INDEX(Rosters!C:C,MATCH(LEFT($B39,1)&amp;"-"&amp;TEXT(RIGHT($B39,LEN($B39)-1),"0#"),Rosters!$A:$A,0))</f>
        <v>J</v>
      </c>
      <c r="F39" s="5" t="str">
        <f>INDEX(Rosters!G:G,MATCH(LEFT($B39,1)&amp;"-"&amp;TEXT(RIGHT($B39,LEN($B39)-1),"0#"),Rosters!$A:$A,0))</f>
        <v>V</v>
      </c>
      <c r="G39" s="5" t="str">
        <f>INDEX(Rosters!E:E,MATCH(LEFT($B39,1)&amp;"-"&amp;TEXT(RIGHT($B39,LEN($B39)-1),"0#"),Rosters!$A:$A,0))</f>
        <v>M</v>
      </c>
      <c r="H39" s="5">
        <v>34</v>
      </c>
      <c r="I39" s="5">
        <v>1.5</v>
      </c>
      <c r="J39" s="36">
        <f t="shared" si="0"/>
        <v>34.125</v>
      </c>
      <c r="M39" s="6">
        <f t="shared" si="46"/>
        <v>6</v>
      </c>
      <c r="N39" s="7" t="str">
        <f t="shared" si="47"/>
        <v>SJA</v>
      </c>
      <c r="O39" s="7" t="str">
        <f t="shared" si="48"/>
        <v>Gallo</v>
      </c>
      <c r="P39" s="7" t="str">
        <f t="shared" si="49"/>
        <v>Lilli</v>
      </c>
      <c r="Q39" s="7" t="str">
        <f t="shared" si="50"/>
        <v>V</v>
      </c>
      <c r="R39" s="7" t="str">
        <f t="shared" si="51"/>
        <v>F</v>
      </c>
      <c r="S39" s="7">
        <f t="shared" si="52"/>
        <v>19</v>
      </c>
      <c r="T39" s="7">
        <f t="shared" si="53"/>
        <v>7.5</v>
      </c>
      <c r="V39" s="36" t="str">
        <f t="shared" si="1"/>
        <v/>
      </c>
      <c r="W39" s="36" t="str">
        <f t="shared" si="2"/>
        <v/>
      </c>
      <c r="X39" s="36" t="str">
        <f t="shared" si="3"/>
        <v/>
      </c>
      <c r="Y39" s="36" t="str">
        <f t="shared" si="4"/>
        <v/>
      </c>
      <c r="AA39" s="36" t="str">
        <f t="shared" si="5"/>
        <v/>
      </c>
      <c r="AB39" s="36" t="str">
        <f t="shared" si="6"/>
        <v/>
      </c>
      <c r="AC39" s="36" t="str">
        <f t="shared" si="7"/>
        <v/>
      </c>
      <c r="AD39" s="36" t="str">
        <f t="shared" si="8"/>
        <v/>
      </c>
      <c r="AF39" s="36" t="str">
        <f t="shared" si="9"/>
        <v/>
      </c>
      <c r="AG39" s="36" t="str">
        <f t="shared" si="10"/>
        <v/>
      </c>
      <c r="AH39" s="36" t="str">
        <f t="shared" si="11"/>
        <v/>
      </c>
      <c r="AI39" s="36" t="str">
        <f t="shared" si="12"/>
        <v/>
      </c>
      <c r="AJ39" s="36"/>
      <c r="AK39" s="36">
        <f t="shared" si="13"/>
        <v>3</v>
      </c>
      <c r="AL39" s="36" t="str">
        <f t="shared" si="14"/>
        <v>Peoples</v>
      </c>
      <c r="AM39" s="36" t="str">
        <f t="shared" si="15"/>
        <v>J</v>
      </c>
      <c r="AN39" s="36">
        <f t="shared" si="16"/>
        <v>34.125</v>
      </c>
    </row>
    <row r="40" spans="2:40" x14ac:dyDescent="0.25">
      <c r="B40" s="36" t="s">
        <v>470</v>
      </c>
      <c r="C40" s="5" t="str">
        <f>INDEX(Rosters!F:F,MATCH(LEFT($B40,1)&amp;"-"&amp;TEXT(RIGHT($B40,LEN($B40)-1),"0#"),Rosters!$A:$A,0))</f>
        <v>St James</v>
      </c>
      <c r="D40" s="5" t="str">
        <f>INDEX(Rosters!B:B,MATCH(LEFT($B40,1)&amp;"-"&amp;TEXT(RIGHT($B40,LEN($B40)-1),"0#"),Rosters!$A:$A,0))</f>
        <v>Griffin</v>
      </c>
      <c r="E40" s="5" t="str">
        <f>INDEX(Rosters!C:C,MATCH(LEFT($B40,1)&amp;"-"&amp;TEXT(RIGHT($B40,LEN($B40)-1),"0#"),Rosters!$A:$A,0))</f>
        <v>S*</v>
      </c>
      <c r="F40" s="5" t="str">
        <f>INDEX(Rosters!G:G,MATCH(LEFT($B40,1)&amp;"-"&amp;TEXT(RIGHT($B40,LEN($B40)-1),"0#"),Rosters!$A:$A,0))</f>
        <v>V</v>
      </c>
      <c r="G40" s="5" t="str">
        <f>INDEX(Rosters!E:E,MATCH(LEFT($B40,1)&amp;"-"&amp;TEXT(RIGHT($B40,LEN($B40)-1),"0#"),Rosters!$A:$A,0))</f>
        <v>M</v>
      </c>
      <c r="H40" s="5">
        <v>24</v>
      </c>
      <c r="I40" s="5">
        <v>8.5</v>
      </c>
      <c r="J40" s="36">
        <f t="shared" si="0"/>
        <v>24.708333333333332</v>
      </c>
      <c r="M40" s="6">
        <f t="shared" si="46"/>
        <v>7</v>
      </c>
      <c r="N40" s="7" t="str">
        <f t="shared" si="47"/>
        <v>OLMC</v>
      </c>
      <c r="O40" s="7" t="str">
        <f t="shared" si="48"/>
        <v>AROCHO</v>
      </c>
      <c r="P40" s="7" t="str">
        <f t="shared" si="49"/>
        <v>ELIANA</v>
      </c>
      <c r="Q40" s="7" t="str">
        <f t="shared" si="50"/>
        <v>V</v>
      </c>
      <c r="R40" s="7" t="str">
        <f t="shared" si="51"/>
        <v>F</v>
      </c>
      <c r="S40" s="7">
        <f t="shared" si="52"/>
        <v>18</v>
      </c>
      <c r="T40" s="7">
        <f t="shared" si="53"/>
        <v>0.5</v>
      </c>
      <c r="V40" s="36" t="str">
        <f t="shared" si="1"/>
        <v/>
      </c>
      <c r="W40" s="36" t="str">
        <f t="shared" si="2"/>
        <v/>
      </c>
      <c r="X40" s="36" t="str">
        <f t="shared" si="3"/>
        <v/>
      </c>
      <c r="Y40" s="36" t="str">
        <f t="shared" si="4"/>
        <v/>
      </c>
      <c r="AA40" s="36" t="str">
        <f t="shared" si="5"/>
        <v/>
      </c>
      <c r="AB40" s="36" t="str">
        <f t="shared" si="6"/>
        <v/>
      </c>
      <c r="AC40" s="36" t="str">
        <f t="shared" si="7"/>
        <v/>
      </c>
      <c r="AD40" s="36" t="str">
        <f t="shared" si="8"/>
        <v/>
      </c>
      <c r="AF40" s="36" t="str">
        <f t="shared" si="9"/>
        <v/>
      </c>
      <c r="AG40" s="36" t="str">
        <f t="shared" si="10"/>
        <v/>
      </c>
      <c r="AH40" s="36" t="str">
        <f t="shared" si="11"/>
        <v/>
      </c>
      <c r="AI40" s="36" t="str">
        <f t="shared" si="12"/>
        <v/>
      </c>
      <c r="AJ40" s="36"/>
      <c r="AK40" s="36">
        <f t="shared" si="13"/>
        <v>7</v>
      </c>
      <c r="AL40" s="36" t="str">
        <f t="shared" si="14"/>
        <v>Griffin</v>
      </c>
      <c r="AM40" s="36" t="str">
        <f t="shared" si="15"/>
        <v>S*</v>
      </c>
      <c r="AN40" s="36">
        <f t="shared" si="16"/>
        <v>24.708333333333332</v>
      </c>
    </row>
    <row r="41" spans="2:40" x14ac:dyDescent="0.25">
      <c r="B41" s="36" t="s">
        <v>589</v>
      </c>
      <c r="C41" s="5" t="str">
        <f>INDEX(Rosters!F:F,MATCH(LEFT($B41,1)&amp;"-"&amp;TEXT(RIGHT($B41,LEN($B41)-1),"0#"),Rosters!$A:$A,0))</f>
        <v>St Pats</v>
      </c>
      <c r="D41" s="5" t="str">
        <f>INDEX(Rosters!B:B,MATCH(LEFT($B41,1)&amp;"-"&amp;TEXT(RIGHT($B41,LEN($B41)-1),"0#"),Rosters!$A:$A,0))</f>
        <v>Korn</v>
      </c>
      <c r="E41" s="5" t="str">
        <f>INDEX(Rosters!C:C,MATCH(LEFT($B41,1)&amp;"-"&amp;TEXT(RIGHT($B41,LEN($B41)-1),"0#"),Rosters!$A:$A,0))</f>
        <v>Neko</v>
      </c>
      <c r="F41" s="5" t="str">
        <f>INDEX(Rosters!G:G,MATCH(LEFT($B41,1)&amp;"-"&amp;TEXT(RIGHT($B41,LEN($B41)-1),"0#"),Rosters!$A:$A,0))</f>
        <v>JV</v>
      </c>
      <c r="G41" s="5" t="str">
        <f>INDEX(Rosters!E:E,MATCH(LEFT($B41,1)&amp;"-"&amp;TEXT(RIGHT($B41,LEN($B41)-1),"0#"),Rosters!$A:$A,0))</f>
        <v>F</v>
      </c>
      <c r="H41" s="5">
        <v>14</v>
      </c>
      <c r="I41" s="5">
        <v>1</v>
      </c>
      <c r="J41" s="36">
        <f t="shared" si="0"/>
        <v>14.083333333333334</v>
      </c>
      <c r="M41" s="6">
        <f t="shared" si="46"/>
        <v>8</v>
      </c>
      <c r="N41" s="7" t="str">
        <f t="shared" si="47"/>
        <v>St James</v>
      </c>
      <c r="O41" s="7" t="str">
        <f t="shared" si="48"/>
        <v>Dougherty</v>
      </c>
      <c r="P41" s="7" t="str">
        <f t="shared" si="49"/>
        <v>E</v>
      </c>
      <c r="Q41" s="7" t="str">
        <f t="shared" si="50"/>
        <v>V</v>
      </c>
      <c r="R41" s="7" t="str">
        <f t="shared" si="51"/>
        <v>F</v>
      </c>
      <c r="S41" s="7">
        <f t="shared" si="52"/>
        <v>16</v>
      </c>
      <c r="T41" s="7">
        <f t="shared" si="53"/>
        <v>2</v>
      </c>
      <c r="V41" s="36">
        <f t="shared" si="1"/>
        <v>3</v>
      </c>
      <c r="W41" s="36" t="str">
        <f t="shared" si="2"/>
        <v>Korn</v>
      </c>
      <c r="X41" s="36" t="str">
        <f t="shared" si="3"/>
        <v>Neko</v>
      </c>
      <c r="Y41" s="36">
        <f t="shared" si="4"/>
        <v>14.083333333333334</v>
      </c>
      <c r="AA41" s="36" t="str">
        <f t="shared" si="5"/>
        <v/>
      </c>
      <c r="AB41" s="36" t="str">
        <f t="shared" si="6"/>
        <v/>
      </c>
      <c r="AC41" s="36" t="str">
        <f t="shared" si="7"/>
        <v/>
      </c>
      <c r="AD41" s="36" t="str">
        <f t="shared" si="8"/>
        <v/>
      </c>
      <c r="AF41" s="36" t="str">
        <f t="shared" si="9"/>
        <v/>
      </c>
      <c r="AG41" s="36" t="str">
        <f t="shared" si="10"/>
        <v/>
      </c>
      <c r="AH41" s="36" t="str">
        <f t="shared" si="11"/>
        <v/>
      </c>
      <c r="AI41" s="36" t="str">
        <f t="shared" si="12"/>
        <v/>
      </c>
      <c r="AJ41" s="36"/>
      <c r="AK41" s="36" t="str">
        <f t="shared" si="13"/>
        <v/>
      </c>
      <c r="AL41" s="36" t="str">
        <f t="shared" si="14"/>
        <v/>
      </c>
      <c r="AM41" s="36" t="str">
        <f t="shared" si="15"/>
        <v/>
      </c>
      <c r="AN41" s="36" t="str">
        <f t="shared" si="16"/>
        <v/>
      </c>
    </row>
    <row r="42" spans="2:40" x14ac:dyDescent="0.25">
      <c r="B42" s="36" t="s">
        <v>431</v>
      </c>
      <c r="C42" s="5" t="str">
        <f>INDEX(Rosters!F:F,MATCH(LEFT($B42,1)&amp;"-"&amp;TEXT(RIGHT($B42,LEN($B42)-1),"0#"),Rosters!$A:$A,0))</f>
        <v>Assumption</v>
      </c>
      <c r="D42" s="5" t="str">
        <f>INDEX(Rosters!B:B,MATCH(LEFT($B42,1)&amp;"-"&amp;TEXT(RIGHT($B42,LEN($B42)-1),"0#"),Rosters!$A:$A,0))</f>
        <v>Hulsy</v>
      </c>
      <c r="E42" s="5" t="str">
        <f>INDEX(Rosters!C:C,MATCH(LEFT($B42,1)&amp;"-"&amp;TEXT(RIGHT($B42,LEN($B42)-1),"0#"),Rosters!$A:$A,0))</f>
        <v>Maeve</v>
      </c>
      <c r="F42" s="5" t="str">
        <f>INDEX(Rosters!G:G,MATCH(LEFT($B42,1)&amp;"-"&amp;TEXT(RIGHT($B42,LEN($B42)-1),"0#"),Rosters!$A:$A,0))</f>
        <v>V</v>
      </c>
      <c r="G42" s="5" t="str">
        <f>INDEX(Rosters!E:E,MATCH(LEFT($B42,1)&amp;"-"&amp;TEXT(RIGHT($B42,LEN($B42)-1),"0#"),Rosters!$A:$A,0))</f>
        <v>F</v>
      </c>
      <c r="H42" s="5">
        <v>23</v>
      </c>
      <c r="I42" s="5">
        <v>6</v>
      </c>
      <c r="J42" s="36">
        <f t="shared" si="0"/>
        <v>23.5</v>
      </c>
      <c r="V42" s="36" t="str">
        <f t="shared" si="1"/>
        <v/>
      </c>
      <c r="W42" s="36" t="str">
        <f t="shared" si="2"/>
        <v/>
      </c>
      <c r="X42" s="36" t="str">
        <f t="shared" si="3"/>
        <v/>
      </c>
      <c r="Y42" s="36" t="str">
        <f t="shared" si="4"/>
        <v/>
      </c>
      <c r="AA42" s="36" t="str">
        <f t="shared" si="5"/>
        <v/>
      </c>
      <c r="AB42" s="36" t="str">
        <f t="shared" si="6"/>
        <v/>
      </c>
      <c r="AC42" s="36" t="str">
        <f t="shared" si="7"/>
        <v/>
      </c>
      <c r="AD42" s="36" t="str">
        <f t="shared" si="8"/>
        <v/>
      </c>
      <c r="AF42" s="36">
        <f t="shared" si="9"/>
        <v>2</v>
      </c>
      <c r="AG42" s="36" t="str">
        <f t="shared" si="10"/>
        <v>Hulsy</v>
      </c>
      <c r="AH42" s="36" t="str">
        <f t="shared" si="11"/>
        <v>Maeve</v>
      </c>
      <c r="AI42" s="36">
        <f t="shared" si="12"/>
        <v>23.5</v>
      </c>
      <c r="AJ42" s="36"/>
      <c r="AK42" s="36" t="str">
        <f t="shared" si="13"/>
        <v/>
      </c>
      <c r="AL42" s="36" t="str">
        <f t="shared" si="14"/>
        <v/>
      </c>
      <c r="AM42" s="36" t="str">
        <f t="shared" si="15"/>
        <v/>
      </c>
      <c r="AN42" s="36" t="str">
        <f t="shared" si="16"/>
        <v/>
      </c>
    </row>
    <row r="43" spans="2:40" x14ac:dyDescent="0.25">
      <c r="B43" s="36" t="s">
        <v>612</v>
      </c>
      <c r="C43" s="5" t="str">
        <f>INDEX(Rosters!F:F,MATCH(LEFT($B43,1)&amp;"-"&amp;TEXT(RIGHT($B43,LEN($B43)-1),"0#"),Rosters!$A:$A,0))</f>
        <v>St Pats</v>
      </c>
      <c r="D43" s="5" t="str">
        <f>INDEX(Rosters!B:B,MATCH(LEFT($B43,1)&amp;"-"&amp;TEXT(RIGHT($B43,LEN($B43)-1),"0#"),Rosters!$A:$A,0))</f>
        <v>Durick</v>
      </c>
      <c r="E43" s="5" t="str">
        <f>INDEX(Rosters!C:C,MATCH(LEFT($B43,1)&amp;"-"&amp;TEXT(RIGHT($B43,LEN($B43)-1),"0#"),Rosters!$A:$A,0))</f>
        <v>Logan</v>
      </c>
      <c r="F43" s="5" t="str">
        <f>INDEX(Rosters!G:G,MATCH(LEFT($B43,1)&amp;"-"&amp;TEXT(RIGHT($B43,LEN($B43)-1),"0#"),Rosters!$A:$A,0))</f>
        <v>JV</v>
      </c>
      <c r="G43" s="5" t="str">
        <f>INDEX(Rosters!E:E,MATCH(LEFT($B43,1)&amp;"-"&amp;TEXT(RIGHT($B43,LEN($B43)-1),"0#"),Rosters!$A:$A,0))</f>
        <v>M</v>
      </c>
      <c r="H43" s="5">
        <v>11</v>
      </c>
      <c r="I43" s="5">
        <v>4.5</v>
      </c>
      <c r="J43" s="36">
        <f t="shared" si="0"/>
        <v>11.375</v>
      </c>
      <c r="V43" s="36" t="str">
        <f t="shared" si="1"/>
        <v/>
      </c>
      <c r="W43" s="36" t="str">
        <f t="shared" si="2"/>
        <v/>
      </c>
      <c r="X43" s="36" t="str">
        <f t="shared" si="3"/>
        <v/>
      </c>
      <c r="Y43" s="36" t="str">
        <f t="shared" si="4"/>
        <v/>
      </c>
      <c r="AA43" s="36">
        <f t="shared" si="5"/>
        <v>11</v>
      </c>
      <c r="AB43" s="36" t="str">
        <f t="shared" si="6"/>
        <v>Durick</v>
      </c>
      <c r="AC43" s="36" t="str">
        <f t="shared" si="7"/>
        <v>Logan</v>
      </c>
      <c r="AD43" s="36">
        <f t="shared" si="8"/>
        <v>11.375</v>
      </c>
      <c r="AF43" s="36" t="str">
        <f t="shared" si="9"/>
        <v/>
      </c>
      <c r="AG43" s="36" t="str">
        <f t="shared" si="10"/>
        <v/>
      </c>
      <c r="AH43" s="36" t="str">
        <f t="shared" si="11"/>
        <v/>
      </c>
      <c r="AI43" s="36" t="str">
        <f t="shared" si="12"/>
        <v/>
      </c>
      <c r="AJ43" s="36"/>
      <c r="AK43" s="36" t="str">
        <f t="shared" si="13"/>
        <v/>
      </c>
      <c r="AL43" s="36" t="str">
        <f t="shared" si="14"/>
        <v/>
      </c>
      <c r="AM43" s="36" t="str">
        <f t="shared" si="15"/>
        <v/>
      </c>
      <c r="AN43" s="36" t="str">
        <f t="shared" si="16"/>
        <v/>
      </c>
    </row>
    <row r="44" spans="2:40" ht="18.75" x14ac:dyDescent="0.3">
      <c r="B44" s="36" t="s">
        <v>613</v>
      </c>
      <c r="C44" s="5" t="str">
        <f>INDEX(Rosters!F:F,MATCH(LEFT($B44,1)&amp;"-"&amp;TEXT(RIGHT($B44,LEN($B44)-1),"0#"),Rosters!$A:$A,0))</f>
        <v>St James</v>
      </c>
      <c r="D44" s="5" t="str">
        <f>INDEX(Rosters!B:B,MATCH(LEFT($B44,1)&amp;"-"&amp;TEXT(RIGHT($B44,LEN($B44)-1),"0#"),Rosters!$A:$A,0))</f>
        <v>Maloney</v>
      </c>
      <c r="E44" s="5" t="str">
        <f>INDEX(Rosters!C:C,MATCH(LEFT($B44,1)&amp;"-"&amp;TEXT(RIGHT($B44,LEN($B44)-1),"0#"),Rosters!$A:$A,0))</f>
        <v>B</v>
      </c>
      <c r="F44" s="5" t="str">
        <f>INDEX(Rosters!G:G,MATCH(LEFT($B44,1)&amp;"-"&amp;TEXT(RIGHT($B44,LEN($B44)-1),"0#"),Rosters!$A:$A,0))</f>
        <v>JV</v>
      </c>
      <c r="G44" s="5" t="str">
        <f>INDEX(Rosters!E:E,MATCH(LEFT($B44,1)&amp;"-"&amp;TEXT(RIGHT($B44,LEN($B44)-1),"0#"),Rosters!$A:$A,0))</f>
        <v>M</v>
      </c>
      <c r="H44" s="5">
        <v>8</v>
      </c>
      <c r="I44" s="5">
        <v>10</v>
      </c>
      <c r="J44" s="36">
        <f t="shared" si="0"/>
        <v>8.8333333333333339</v>
      </c>
      <c r="L44" s="47" t="s">
        <v>457</v>
      </c>
      <c r="M44" s="47"/>
      <c r="N44" s="47"/>
      <c r="O44" s="47"/>
      <c r="P44" s="47"/>
      <c r="Q44" s="47"/>
      <c r="R44" s="47"/>
      <c r="S44" s="47"/>
      <c r="T44" s="47"/>
      <c r="V44" s="36" t="str">
        <f t="shared" si="1"/>
        <v/>
      </c>
      <c r="W44" s="36" t="str">
        <f t="shared" si="2"/>
        <v/>
      </c>
      <c r="X44" s="36" t="str">
        <f t="shared" si="3"/>
        <v/>
      </c>
      <c r="Y44" s="36" t="str">
        <f t="shared" si="4"/>
        <v/>
      </c>
      <c r="AA44" s="36">
        <f t="shared" si="5"/>
        <v>13</v>
      </c>
      <c r="AB44" s="36" t="str">
        <f t="shared" si="6"/>
        <v>Maloney</v>
      </c>
      <c r="AC44" s="36" t="str">
        <f t="shared" si="7"/>
        <v>B</v>
      </c>
      <c r="AD44" s="36">
        <f t="shared" si="8"/>
        <v>8.8333333333333339</v>
      </c>
      <c r="AF44" s="36" t="str">
        <f t="shared" si="9"/>
        <v/>
      </c>
      <c r="AG44" s="36" t="str">
        <f t="shared" si="10"/>
        <v/>
      </c>
      <c r="AH44" s="36" t="str">
        <f t="shared" si="11"/>
        <v/>
      </c>
      <c r="AI44" s="36" t="str">
        <f t="shared" si="12"/>
        <v/>
      </c>
      <c r="AJ44" s="36"/>
      <c r="AK44" s="36" t="str">
        <f t="shared" si="13"/>
        <v/>
      </c>
      <c r="AL44" s="36" t="str">
        <f t="shared" si="14"/>
        <v/>
      </c>
      <c r="AM44" s="36" t="str">
        <f t="shared" si="15"/>
        <v/>
      </c>
      <c r="AN44" s="36" t="str">
        <f t="shared" si="16"/>
        <v/>
      </c>
    </row>
    <row r="45" spans="2:40" x14ac:dyDescent="0.25">
      <c r="B45" s="36" t="s">
        <v>415</v>
      </c>
      <c r="C45" s="5" t="str">
        <f>INDEX(Rosters!F:F,MATCH(LEFT($B45,1)&amp;"-"&amp;TEXT(RIGHT($B45,LEN($B45)-1),"0#"),Rosters!$A:$A,0))</f>
        <v>St E</v>
      </c>
      <c r="D45" s="5" t="str">
        <f>INDEX(Rosters!B:B,MATCH(LEFT($B45,1)&amp;"-"&amp;TEXT(RIGHT($B45,LEN($B45)-1),"0#"),Rosters!$A:$A,0))</f>
        <v>Rivera</v>
      </c>
      <c r="E45" s="5" t="str">
        <f>INDEX(Rosters!C:C,MATCH(LEFT($B45,1)&amp;"-"&amp;TEXT(RIGHT($B45,LEN($B45)-1),"0#"),Rosters!$A:$A,0))</f>
        <v>Gabriella</v>
      </c>
      <c r="F45" s="5" t="str">
        <f>INDEX(Rosters!G:G,MATCH(LEFT($B45,1)&amp;"-"&amp;TEXT(RIGHT($B45,LEN($B45)-1),"0#"),Rosters!$A:$A,0))</f>
        <v>JV</v>
      </c>
      <c r="G45" s="5" t="str">
        <f>INDEX(Rosters!E:E,MATCH(LEFT($B45,1)&amp;"-"&amp;TEXT(RIGHT($B45,LEN($B45)-1),"0#"),Rosters!$A:$A,0))</f>
        <v>F</v>
      </c>
      <c r="H45" s="5">
        <v>13</v>
      </c>
      <c r="I45" s="5">
        <v>8.5</v>
      </c>
      <c r="J45" s="36">
        <f t="shared" si="0"/>
        <v>13.708333333333334</v>
      </c>
      <c r="M45" s="6">
        <f t="shared" ref="M45" si="54">M44+1</f>
        <v>1</v>
      </c>
      <c r="N45" s="7" t="str">
        <f>INDEX(C$4:C$200,MATCH($M45,$AK$4:$AK$200,0))</f>
        <v>St James</v>
      </c>
      <c r="O45" s="7" t="str">
        <f t="shared" ref="O45:T45" si="55">INDEX(D$4:D$200,MATCH($M45,$AK$4:$AK$200,0))</f>
        <v>Sheehan</v>
      </c>
      <c r="P45" s="7" t="str">
        <f t="shared" si="55"/>
        <v>B</v>
      </c>
      <c r="Q45" s="7" t="str">
        <f t="shared" si="55"/>
        <v>V</v>
      </c>
      <c r="R45" s="7" t="str">
        <f t="shared" si="55"/>
        <v>M</v>
      </c>
      <c r="S45" s="7">
        <f t="shared" si="55"/>
        <v>42</v>
      </c>
      <c r="T45" s="7">
        <f t="shared" si="55"/>
        <v>0.5</v>
      </c>
      <c r="V45" s="36">
        <f t="shared" si="1"/>
        <v>4</v>
      </c>
      <c r="W45" s="36" t="str">
        <f t="shared" si="2"/>
        <v>Rivera</v>
      </c>
      <c r="X45" s="36" t="str">
        <f t="shared" si="3"/>
        <v>Gabriella</v>
      </c>
      <c r="Y45" s="36">
        <f t="shared" si="4"/>
        <v>13.708333333333334</v>
      </c>
      <c r="AA45" s="36" t="str">
        <f t="shared" si="5"/>
        <v/>
      </c>
      <c r="AB45" s="36" t="str">
        <f t="shared" si="6"/>
        <v/>
      </c>
      <c r="AC45" s="36" t="str">
        <f t="shared" si="7"/>
        <v/>
      </c>
      <c r="AD45" s="36" t="str">
        <f t="shared" si="8"/>
        <v/>
      </c>
      <c r="AF45" s="36" t="str">
        <f t="shared" si="9"/>
        <v/>
      </c>
      <c r="AG45" s="36" t="str">
        <f t="shared" si="10"/>
        <v/>
      </c>
      <c r="AH45" s="36" t="str">
        <f t="shared" si="11"/>
        <v/>
      </c>
      <c r="AI45" s="36" t="str">
        <f t="shared" si="12"/>
        <v/>
      </c>
      <c r="AJ45" s="36"/>
      <c r="AK45" s="36" t="str">
        <f t="shared" si="13"/>
        <v/>
      </c>
      <c r="AL45" s="36" t="str">
        <f t="shared" si="14"/>
        <v/>
      </c>
      <c r="AM45" s="36" t="str">
        <f t="shared" si="15"/>
        <v/>
      </c>
      <c r="AN45" s="36" t="str">
        <f t="shared" si="16"/>
        <v/>
      </c>
    </row>
    <row r="46" spans="2:40" x14ac:dyDescent="0.25">
      <c r="B46" s="36" t="s">
        <v>614</v>
      </c>
      <c r="C46" s="5" t="str">
        <f>INDEX(Rosters!F:F,MATCH(LEFT($B46,1)&amp;"-"&amp;TEXT(RIGHT($B46,LEN($B46)-1),"0#"),Rosters!$A:$A,0))</f>
        <v>Assumption</v>
      </c>
      <c r="D46" s="5" t="str">
        <f>INDEX(Rosters!B:B,MATCH(LEFT($B46,1)&amp;"-"&amp;TEXT(RIGHT($B46,LEN($B46)-1),"0#"),Rosters!$A:$A,0))</f>
        <v>Farmer</v>
      </c>
      <c r="E46" s="5" t="str">
        <f>INDEX(Rosters!C:C,MATCH(LEFT($B46,1)&amp;"-"&amp;TEXT(RIGHT($B46,LEN($B46)-1),"0#"),Rosters!$A:$A,0))</f>
        <v>Libby</v>
      </c>
      <c r="F46" s="5" t="str">
        <f>INDEX(Rosters!G:G,MATCH(LEFT($B46,1)&amp;"-"&amp;TEXT(RIGHT($B46,LEN($B46)-1),"0#"),Rosters!$A:$A,0))</f>
        <v>V</v>
      </c>
      <c r="G46" s="5" t="str">
        <f>INDEX(Rosters!E:E,MATCH(LEFT($B46,1)&amp;"-"&amp;TEXT(RIGHT($B46,LEN($B46)-1),"0#"),Rosters!$A:$A,0))</f>
        <v>F</v>
      </c>
      <c r="H46" s="5">
        <v>20</v>
      </c>
      <c r="I46" s="5">
        <v>8.5</v>
      </c>
      <c r="J46" s="36">
        <f t="shared" si="0"/>
        <v>20.708333333333332</v>
      </c>
      <c r="M46" s="6">
        <f t="shared" ref="M46:M56" si="56">M45+1</f>
        <v>2</v>
      </c>
      <c r="N46" s="7" t="str">
        <f t="shared" ref="N46:N56" si="57">INDEX(C$4:C$200,MATCH($M46,$AK$4:$AK$200,0))</f>
        <v>St E</v>
      </c>
      <c r="O46" s="7" t="str">
        <f t="shared" ref="O46:O56" si="58">INDEX(D$4:D$200,MATCH($M46,$AK$4:$AK$200,0))</f>
        <v>Osborne</v>
      </c>
      <c r="P46" s="7" t="str">
        <f t="shared" ref="P46:P56" si="59">INDEX(E$4:E$200,MATCH($M46,$AK$4:$AK$200,0))</f>
        <v>Finn</v>
      </c>
      <c r="Q46" s="7" t="str">
        <f t="shared" ref="Q46:Q56" si="60">INDEX(F$4:F$200,MATCH($M46,$AK$4:$AK$200,0))</f>
        <v>V</v>
      </c>
      <c r="R46" s="7" t="str">
        <f t="shared" ref="R46:R56" si="61">INDEX(G$4:G$200,MATCH($M46,$AK$4:$AK$200,0))</f>
        <v>M</v>
      </c>
      <c r="S46" s="7">
        <f t="shared" ref="S46:S56" si="62">INDEX(H$4:H$200,MATCH($M46,$AK$4:$AK$200,0))</f>
        <v>36</v>
      </c>
      <c r="T46" s="7">
        <f t="shared" ref="T46:T56" si="63">INDEX(I$4:I$200,MATCH($M46,$AK$4:$AK$200,0))</f>
        <v>6</v>
      </c>
      <c r="V46" s="36" t="str">
        <f t="shared" si="1"/>
        <v/>
      </c>
      <c r="W46" s="36" t="str">
        <f t="shared" si="2"/>
        <v/>
      </c>
      <c r="X46" s="36" t="str">
        <f t="shared" si="3"/>
        <v/>
      </c>
      <c r="Y46" s="36" t="str">
        <f t="shared" si="4"/>
        <v/>
      </c>
      <c r="AA46" s="36" t="str">
        <f t="shared" si="5"/>
        <v/>
      </c>
      <c r="AB46" s="36" t="str">
        <f t="shared" si="6"/>
        <v/>
      </c>
      <c r="AC46" s="36" t="str">
        <f t="shared" si="7"/>
        <v/>
      </c>
      <c r="AD46" s="36" t="str">
        <f t="shared" si="8"/>
        <v/>
      </c>
      <c r="AF46" s="36">
        <f t="shared" si="9"/>
        <v>4</v>
      </c>
      <c r="AG46" s="36" t="str">
        <f t="shared" si="10"/>
        <v>Farmer</v>
      </c>
      <c r="AH46" s="36" t="str">
        <f t="shared" si="11"/>
        <v>Libby</v>
      </c>
      <c r="AI46" s="36">
        <f t="shared" si="12"/>
        <v>20.708333333333332</v>
      </c>
      <c r="AJ46" s="36"/>
      <c r="AK46" s="36" t="str">
        <f t="shared" si="13"/>
        <v/>
      </c>
      <c r="AL46" s="36" t="str">
        <f t="shared" si="14"/>
        <v/>
      </c>
      <c r="AM46" s="36" t="str">
        <f t="shared" si="15"/>
        <v/>
      </c>
      <c r="AN46" s="36" t="str">
        <f t="shared" si="16"/>
        <v/>
      </c>
    </row>
    <row r="47" spans="2:40" x14ac:dyDescent="0.25">
      <c r="M47" s="6">
        <f t="shared" si="56"/>
        <v>3</v>
      </c>
      <c r="N47" s="7" t="str">
        <f t="shared" si="57"/>
        <v>St James</v>
      </c>
      <c r="O47" s="7" t="str">
        <f t="shared" si="58"/>
        <v>Peoples</v>
      </c>
      <c r="P47" s="7" t="str">
        <f t="shared" si="59"/>
        <v>J</v>
      </c>
      <c r="Q47" s="7" t="str">
        <f t="shared" si="60"/>
        <v>V</v>
      </c>
      <c r="R47" s="7" t="str">
        <f t="shared" si="61"/>
        <v>M</v>
      </c>
      <c r="S47" s="7">
        <f t="shared" si="62"/>
        <v>34</v>
      </c>
      <c r="T47" s="7">
        <f t="shared" si="63"/>
        <v>1.5</v>
      </c>
      <c r="AF47" s="36"/>
      <c r="AG47" s="36"/>
      <c r="AH47" s="36"/>
      <c r="AI47" s="36"/>
      <c r="AJ47" s="36"/>
      <c r="AK47" s="36"/>
      <c r="AL47" s="36"/>
      <c r="AM47" s="36"/>
      <c r="AN47" s="36"/>
    </row>
    <row r="48" spans="2:40" x14ac:dyDescent="0.25">
      <c r="M48" s="6">
        <f t="shared" si="56"/>
        <v>4</v>
      </c>
      <c r="N48" s="7" t="str">
        <f t="shared" si="57"/>
        <v>OLMC</v>
      </c>
      <c r="O48" s="7" t="str">
        <f t="shared" si="58"/>
        <v>TYRELL</v>
      </c>
      <c r="P48" s="7" t="str">
        <f t="shared" si="59"/>
        <v>JOSEPH</v>
      </c>
      <c r="Q48" s="7" t="str">
        <f t="shared" si="60"/>
        <v>V</v>
      </c>
      <c r="R48" s="7" t="str">
        <f t="shared" si="61"/>
        <v>M</v>
      </c>
      <c r="S48" s="7">
        <f t="shared" si="62"/>
        <v>33</v>
      </c>
      <c r="T48" s="7">
        <f t="shared" si="63"/>
        <v>3</v>
      </c>
      <c r="AF48" s="36"/>
      <c r="AG48" s="36"/>
      <c r="AH48" s="36"/>
      <c r="AI48" s="36"/>
      <c r="AJ48" s="36"/>
      <c r="AK48" s="36"/>
      <c r="AL48" s="36"/>
      <c r="AM48" s="36"/>
      <c r="AN48" s="36"/>
    </row>
    <row r="49" spans="13:40" x14ac:dyDescent="0.25">
      <c r="M49" s="6">
        <f t="shared" si="56"/>
        <v>5</v>
      </c>
      <c r="N49" s="7" t="str">
        <f t="shared" si="57"/>
        <v>St E</v>
      </c>
      <c r="O49" s="7" t="str">
        <f t="shared" si="58"/>
        <v>Allocco</v>
      </c>
      <c r="P49" s="7" t="str">
        <f t="shared" si="59"/>
        <v>Nick</v>
      </c>
      <c r="Q49" s="7" t="str">
        <f t="shared" si="60"/>
        <v>V</v>
      </c>
      <c r="R49" s="7" t="str">
        <f t="shared" si="61"/>
        <v>M</v>
      </c>
      <c r="S49" s="7">
        <f t="shared" si="62"/>
        <v>30</v>
      </c>
      <c r="T49" s="7">
        <f t="shared" si="63"/>
        <v>7</v>
      </c>
      <c r="AF49" s="36"/>
      <c r="AG49" s="36"/>
      <c r="AH49" s="36"/>
      <c r="AI49" s="36"/>
      <c r="AJ49" s="36"/>
      <c r="AK49" s="36"/>
      <c r="AL49" s="36"/>
      <c r="AM49" s="36"/>
      <c r="AN49" s="36"/>
    </row>
    <row r="50" spans="13:40" x14ac:dyDescent="0.25">
      <c r="M50" s="6">
        <f t="shared" si="56"/>
        <v>6</v>
      </c>
      <c r="N50" s="7" t="str">
        <f t="shared" si="57"/>
        <v>OLMC</v>
      </c>
      <c r="O50" s="7" t="str">
        <f t="shared" si="58"/>
        <v>PFUNDSTEIN</v>
      </c>
      <c r="P50" s="7" t="str">
        <f t="shared" si="59"/>
        <v>BEN</v>
      </c>
      <c r="Q50" s="7" t="str">
        <f t="shared" si="60"/>
        <v>V</v>
      </c>
      <c r="R50" s="7" t="str">
        <f t="shared" si="61"/>
        <v>M</v>
      </c>
      <c r="S50" s="7">
        <f t="shared" si="62"/>
        <v>27</v>
      </c>
      <c r="T50" s="7">
        <f t="shared" si="63"/>
        <v>7</v>
      </c>
      <c r="AF50" s="36"/>
      <c r="AG50" s="36"/>
      <c r="AH50" s="36"/>
      <c r="AI50" s="36"/>
      <c r="AJ50" s="36"/>
      <c r="AK50" s="36"/>
      <c r="AL50" s="36"/>
      <c r="AM50" s="36"/>
      <c r="AN50" s="36"/>
    </row>
    <row r="51" spans="13:40" x14ac:dyDescent="0.25">
      <c r="M51" s="6">
        <f t="shared" si="56"/>
        <v>7</v>
      </c>
      <c r="N51" s="7" t="str">
        <f t="shared" si="57"/>
        <v>St James</v>
      </c>
      <c r="O51" s="7" t="str">
        <f t="shared" si="58"/>
        <v>Griffin</v>
      </c>
      <c r="P51" s="7" t="str">
        <f t="shared" si="59"/>
        <v>S*</v>
      </c>
      <c r="Q51" s="7" t="str">
        <f t="shared" si="60"/>
        <v>V</v>
      </c>
      <c r="R51" s="7" t="str">
        <f t="shared" si="61"/>
        <v>M</v>
      </c>
      <c r="S51" s="7">
        <f t="shared" si="62"/>
        <v>24</v>
      </c>
      <c r="T51" s="7">
        <f t="shared" si="63"/>
        <v>8.5</v>
      </c>
      <c r="AF51" s="36"/>
      <c r="AG51" s="36"/>
      <c r="AH51" s="36"/>
      <c r="AI51" s="36"/>
      <c r="AJ51" s="36"/>
      <c r="AK51" s="36"/>
      <c r="AL51" s="36"/>
      <c r="AM51" s="36"/>
      <c r="AN51" s="36"/>
    </row>
    <row r="52" spans="13:40" x14ac:dyDescent="0.25">
      <c r="M52" s="6">
        <f t="shared" si="56"/>
        <v>8</v>
      </c>
      <c r="N52" s="7" t="str">
        <f t="shared" si="57"/>
        <v>St James</v>
      </c>
      <c r="O52" s="7" t="str">
        <f t="shared" si="58"/>
        <v>Peoples</v>
      </c>
      <c r="P52" s="7" t="str">
        <f t="shared" si="59"/>
        <v>K</v>
      </c>
      <c r="Q52" s="7" t="str">
        <f t="shared" si="60"/>
        <v>V</v>
      </c>
      <c r="R52" s="7" t="str">
        <f t="shared" si="61"/>
        <v>M</v>
      </c>
      <c r="S52" s="7">
        <f t="shared" si="62"/>
        <v>23</v>
      </c>
      <c r="T52" s="7">
        <f t="shared" si="63"/>
        <v>11</v>
      </c>
      <c r="AF52" s="36"/>
      <c r="AG52" s="36"/>
      <c r="AH52" s="36"/>
      <c r="AI52" s="36"/>
      <c r="AJ52" s="36"/>
      <c r="AK52" s="36"/>
      <c r="AL52" s="36"/>
      <c r="AM52" s="36"/>
      <c r="AN52" s="36"/>
    </row>
    <row r="53" spans="13:40" x14ac:dyDescent="0.25">
      <c r="M53" s="6">
        <f t="shared" si="56"/>
        <v>9</v>
      </c>
      <c r="N53" s="7" t="str">
        <f t="shared" si="57"/>
        <v>SJA</v>
      </c>
      <c r="O53" s="7" t="str">
        <f t="shared" si="58"/>
        <v>Rufolo</v>
      </c>
      <c r="P53" s="7" t="str">
        <f t="shared" si="59"/>
        <v>Jared</v>
      </c>
      <c r="Q53" s="7" t="str">
        <f t="shared" si="60"/>
        <v>V</v>
      </c>
      <c r="R53" s="7" t="str">
        <f t="shared" si="61"/>
        <v>M</v>
      </c>
      <c r="S53" s="7">
        <f t="shared" si="62"/>
        <v>22</v>
      </c>
      <c r="T53" s="7">
        <f t="shared" si="63"/>
        <v>3</v>
      </c>
      <c r="AF53" s="36"/>
      <c r="AG53" s="36"/>
      <c r="AH53" s="36"/>
      <c r="AI53" s="36"/>
      <c r="AJ53" s="36"/>
      <c r="AK53" s="36"/>
      <c r="AL53" s="36"/>
      <c r="AM53" s="36"/>
      <c r="AN53" s="36"/>
    </row>
    <row r="54" spans="13:40" x14ac:dyDescent="0.25">
      <c r="M54" s="6">
        <f t="shared" si="56"/>
        <v>10</v>
      </c>
      <c r="N54" s="7" t="str">
        <f t="shared" si="57"/>
        <v>St E</v>
      </c>
      <c r="O54" s="7" t="str">
        <f t="shared" si="58"/>
        <v>Mannion</v>
      </c>
      <c r="P54" s="7" t="str">
        <f t="shared" si="59"/>
        <v>Colby</v>
      </c>
      <c r="Q54" s="7" t="str">
        <f t="shared" si="60"/>
        <v>V</v>
      </c>
      <c r="R54" s="7" t="str">
        <f t="shared" si="61"/>
        <v>M</v>
      </c>
      <c r="S54" s="7">
        <f t="shared" si="62"/>
        <v>21</v>
      </c>
      <c r="T54" s="7">
        <f t="shared" si="63"/>
        <v>11.5</v>
      </c>
      <c r="AF54" s="36"/>
      <c r="AG54" s="36"/>
      <c r="AH54" s="36"/>
      <c r="AI54" s="36"/>
      <c r="AJ54" s="36"/>
      <c r="AK54" s="36"/>
      <c r="AL54" s="36"/>
      <c r="AM54" s="36"/>
      <c r="AN54" s="36"/>
    </row>
    <row r="55" spans="13:40" x14ac:dyDescent="0.25">
      <c r="M55" s="6">
        <f t="shared" si="56"/>
        <v>11</v>
      </c>
      <c r="N55" s="7" t="str">
        <f t="shared" si="57"/>
        <v>St James</v>
      </c>
      <c r="O55" s="7" t="str">
        <f t="shared" si="58"/>
        <v>Mack</v>
      </c>
      <c r="P55" s="7" t="str">
        <f t="shared" si="59"/>
        <v>D</v>
      </c>
      <c r="Q55" s="7" t="str">
        <f t="shared" si="60"/>
        <v>V</v>
      </c>
      <c r="R55" s="7" t="str">
        <f t="shared" si="61"/>
        <v>M</v>
      </c>
      <c r="S55" s="7">
        <f t="shared" si="62"/>
        <v>21</v>
      </c>
      <c r="T55" s="7">
        <f t="shared" si="63"/>
        <v>8</v>
      </c>
      <c r="AF55" s="36"/>
      <c r="AG55" s="36"/>
      <c r="AH55" s="36"/>
      <c r="AI55" s="36"/>
      <c r="AJ55" s="36"/>
      <c r="AK55" s="36"/>
      <c r="AL55" s="36"/>
      <c r="AM55" s="36"/>
      <c r="AN55" s="36"/>
    </row>
    <row r="56" spans="13:40" x14ac:dyDescent="0.25">
      <c r="M56" s="6">
        <f t="shared" si="56"/>
        <v>12</v>
      </c>
      <c r="N56" s="7" t="str">
        <f t="shared" si="57"/>
        <v>St Pats</v>
      </c>
      <c r="O56" s="7" t="str">
        <f t="shared" si="58"/>
        <v>Ross</v>
      </c>
      <c r="P56" s="7" t="str">
        <f t="shared" si="59"/>
        <v>Jack</v>
      </c>
      <c r="Q56" s="7" t="str">
        <f t="shared" si="60"/>
        <v>V</v>
      </c>
      <c r="R56" s="7" t="str">
        <f t="shared" si="61"/>
        <v>M</v>
      </c>
      <c r="S56" s="7">
        <f t="shared" si="62"/>
        <v>18</v>
      </c>
      <c r="T56" s="7">
        <f t="shared" si="63"/>
        <v>6</v>
      </c>
      <c r="AF56" s="36"/>
      <c r="AG56" s="36"/>
      <c r="AH56" s="36"/>
      <c r="AI56" s="36"/>
      <c r="AJ56" s="36"/>
      <c r="AK56" s="36"/>
      <c r="AL56" s="36"/>
      <c r="AM56" s="36"/>
      <c r="AN56" s="36"/>
    </row>
    <row r="57" spans="13:40" x14ac:dyDescent="0.25">
      <c r="AF57" s="36"/>
      <c r="AG57" s="36"/>
      <c r="AH57" s="36"/>
      <c r="AI57" s="36"/>
      <c r="AJ57" s="36"/>
      <c r="AK57" s="36"/>
      <c r="AL57" s="36"/>
      <c r="AM57" s="36"/>
      <c r="AN57" s="36"/>
    </row>
    <row r="58" spans="13:40" x14ac:dyDescent="0.25">
      <c r="AF58" s="36"/>
      <c r="AG58" s="36"/>
      <c r="AH58" s="36"/>
      <c r="AI58" s="36"/>
      <c r="AJ58" s="36"/>
      <c r="AK58" s="36"/>
      <c r="AL58" s="36"/>
      <c r="AM58" s="36"/>
      <c r="AN58" s="36"/>
    </row>
    <row r="59" spans="13:40" x14ac:dyDescent="0.25">
      <c r="AF59" s="36"/>
      <c r="AG59" s="36"/>
      <c r="AH59" s="36"/>
      <c r="AI59" s="36"/>
      <c r="AJ59" s="36"/>
      <c r="AK59" s="36"/>
      <c r="AL59" s="36"/>
      <c r="AM59" s="36"/>
      <c r="AN59" s="36"/>
    </row>
    <row r="60" spans="13:40" x14ac:dyDescent="0.25">
      <c r="AF60" s="36"/>
      <c r="AG60" s="36"/>
      <c r="AH60" s="36"/>
      <c r="AI60" s="36"/>
      <c r="AJ60" s="36"/>
      <c r="AK60" s="36"/>
      <c r="AL60" s="36"/>
      <c r="AM60" s="36"/>
      <c r="AN60" s="36"/>
    </row>
    <row r="61" spans="13:40" x14ac:dyDescent="0.25">
      <c r="AF61" s="36"/>
      <c r="AG61" s="36"/>
      <c r="AH61" s="36"/>
      <c r="AI61" s="36"/>
      <c r="AJ61" s="36"/>
      <c r="AK61" s="36"/>
      <c r="AL61" s="36"/>
      <c r="AM61" s="36"/>
      <c r="AN61" s="36"/>
    </row>
    <row r="62" spans="13:40" x14ac:dyDescent="0.25">
      <c r="AF62" s="36"/>
      <c r="AG62" s="36"/>
      <c r="AH62" s="36"/>
      <c r="AI62" s="36"/>
      <c r="AJ62" s="36"/>
      <c r="AK62" s="36"/>
      <c r="AL62" s="36"/>
      <c r="AM62" s="36"/>
      <c r="AN62" s="36"/>
    </row>
    <row r="63" spans="13:40" x14ac:dyDescent="0.25">
      <c r="AF63" s="36"/>
      <c r="AG63" s="36"/>
      <c r="AH63" s="36"/>
      <c r="AI63" s="36"/>
      <c r="AJ63" s="36"/>
      <c r="AK63" s="36"/>
      <c r="AL63" s="36"/>
      <c r="AM63" s="36"/>
      <c r="AN63" s="36"/>
    </row>
    <row r="64" spans="13:40" x14ac:dyDescent="0.25">
      <c r="AF64" s="36"/>
      <c r="AG64" s="36"/>
      <c r="AH64" s="36"/>
      <c r="AI64" s="36"/>
      <c r="AJ64" s="36"/>
      <c r="AK64" s="36"/>
      <c r="AL64" s="36"/>
      <c r="AM64" s="36"/>
      <c r="AN64" s="36"/>
    </row>
    <row r="65" spans="32:40" x14ac:dyDescent="0.25">
      <c r="AF65" s="36"/>
      <c r="AG65" s="36"/>
      <c r="AH65" s="36"/>
      <c r="AI65" s="36"/>
      <c r="AJ65" s="36"/>
      <c r="AK65" s="36"/>
      <c r="AL65" s="36"/>
      <c r="AM65" s="36"/>
      <c r="AN65" s="36"/>
    </row>
    <row r="66" spans="32:40" x14ac:dyDescent="0.25">
      <c r="AF66" s="36"/>
      <c r="AG66" s="36"/>
      <c r="AH66" s="36"/>
      <c r="AI66" s="36"/>
      <c r="AJ66" s="36"/>
      <c r="AK66" s="36"/>
      <c r="AL66" s="36"/>
      <c r="AM66" s="36"/>
      <c r="AN66" s="36"/>
    </row>
    <row r="67" spans="32:40" x14ac:dyDescent="0.25">
      <c r="AF67" s="36"/>
      <c r="AG67" s="36"/>
      <c r="AH67" s="36"/>
      <c r="AI67" s="36"/>
      <c r="AJ67" s="36"/>
      <c r="AK67" s="36"/>
      <c r="AL67" s="36"/>
      <c r="AM67" s="36"/>
      <c r="AN67" s="36"/>
    </row>
    <row r="68" spans="32:40" x14ac:dyDescent="0.25">
      <c r="AF68" s="36"/>
      <c r="AG68" s="36"/>
      <c r="AH68" s="36"/>
      <c r="AI68" s="36"/>
      <c r="AJ68" s="36"/>
      <c r="AK68" s="36"/>
      <c r="AL68" s="36"/>
      <c r="AM68" s="36"/>
      <c r="AN68" s="36"/>
    </row>
    <row r="69" spans="32:40" x14ac:dyDescent="0.25">
      <c r="AF69" s="36"/>
      <c r="AG69" s="36"/>
      <c r="AH69" s="36"/>
      <c r="AI69" s="36"/>
      <c r="AJ69" s="36"/>
      <c r="AK69" s="36"/>
      <c r="AL69" s="36"/>
      <c r="AM69" s="36"/>
      <c r="AN69" s="36"/>
    </row>
    <row r="70" spans="32:40" x14ac:dyDescent="0.25">
      <c r="AF70" s="36"/>
      <c r="AG70" s="36"/>
      <c r="AH70" s="36"/>
      <c r="AI70" s="36"/>
      <c r="AJ70" s="36"/>
      <c r="AK70" s="36"/>
      <c r="AL70" s="36"/>
      <c r="AM70" s="36"/>
      <c r="AN70" s="36"/>
    </row>
    <row r="71" spans="32:40" x14ac:dyDescent="0.25">
      <c r="AF71" s="36"/>
      <c r="AG71" s="36"/>
      <c r="AH71" s="36"/>
      <c r="AI71" s="36"/>
      <c r="AJ71" s="36"/>
      <c r="AK71" s="36"/>
      <c r="AL71" s="36"/>
      <c r="AM71" s="36"/>
      <c r="AN71" s="36"/>
    </row>
    <row r="72" spans="32:40" x14ac:dyDescent="0.25">
      <c r="AF72" s="36"/>
      <c r="AG72" s="36"/>
      <c r="AH72" s="36"/>
      <c r="AI72" s="36"/>
      <c r="AJ72" s="36"/>
      <c r="AK72" s="36"/>
      <c r="AL72" s="36"/>
      <c r="AM72" s="36"/>
      <c r="AN72" s="36"/>
    </row>
    <row r="73" spans="32:40" x14ac:dyDescent="0.25">
      <c r="AF73" s="36"/>
      <c r="AG73" s="36"/>
      <c r="AH73" s="36"/>
      <c r="AI73" s="36"/>
      <c r="AJ73" s="36"/>
      <c r="AK73" s="36"/>
      <c r="AL73" s="36"/>
      <c r="AM73" s="36"/>
      <c r="AN73" s="36"/>
    </row>
    <row r="74" spans="32:40" x14ac:dyDescent="0.25">
      <c r="AF74" s="36"/>
      <c r="AG74" s="36"/>
      <c r="AH74" s="36"/>
      <c r="AI74" s="36"/>
      <c r="AJ74" s="36"/>
      <c r="AK74" s="36"/>
      <c r="AL74" s="36"/>
      <c r="AM74" s="36"/>
      <c r="AN74" s="36"/>
    </row>
    <row r="75" spans="32:40" x14ac:dyDescent="0.25">
      <c r="AF75" s="36"/>
      <c r="AG75" s="36"/>
      <c r="AH75" s="36"/>
      <c r="AI75" s="36"/>
      <c r="AJ75" s="36"/>
      <c r="AK75" s="36"/>
      <c r="AL75" s="36"/>
      <c r="AM75" s="36"/>
      <c r="AN75" s="36"/>
    </row>
    <row r="76" spans="32:40" x14ac:dyDescent="0.25">
      <c r="AF76" s="36"/>
      <c r="AG76" s="36"/>
      <c r="AH76" s="36"/>
      <c r="AI76" s="36"/>
      <c r="AJ76" s="36"/>
      <c r="AK76" s="36"/>
      <c r="AL76" s="36"/>
      <c r="AM76" s="36"/>
      <c r="AN76" s="36"/>
    </row>
    <row r="77" spans="32:40" x14ac:dyDescent="0.25">
      <c r="AF77" s="36"/>
      <c r="AG77" s="36"/>
      <c r="AH77" s="36"/>
      <c r="AI77" s="36"/>
      <c r="AJ77" s="36"/>
      <c r="AK77" s="36"/>
      <c r="AL77" s="36"/>
      <c r="AM77" s="36"/>
      <c r="AN77" s="36"/>
    </row>
    <row r="78" spans="32:40" x14ac:dyDescent="0.25">
      <c r="AF78" s="36"/>
      <c r="AG78" s="36"/>
      <c r="AH78" s="36"/>
      <c r="AI78" s="36"/>
      <c r="AJ78" s="36"/>
      <c r="AK78" s="36"/>
      <c r="AL78" s="36"/>
      <c r="AM78" s="36"/>
      <c r="AN78" s="36"/>
    </row>
    <row r="79" spans="32:40" x14ac:dyDescent="0.25">
      <c r="AF79" s="36"/>
      <c r="AG79" s="36"/>
      <c r="AH79" s="36"/>
      <c r="AI79" s="36"/>
      <c r="AJ79" s="36"/>
      <c r="AK79" s="36"/>
      <c r="AL79" s="36"/>
      <c r="AM79" s="36"/>
      <c r="AN79" s="36"/>
    </row>
    <row r="80" spans="32:40" x14ac:dyDescent="0.25">
      <c r="AF80" s="36"/>
      <c r="AG80" s="36"/>
      <c r="AH80" s="36"/>
      <c r="AI80" s="36"/>
      <c r="AJ80" s="36"/>
      <c r="AK80" s="36"/>
      <c r="AL80" s="36"/>
      <c r="AM80" s="36"/>
      <c r="AN80" s="36"/>
    </row>
    <row r="81" spans="32:40" x14ac:dyDescent="0.25">
      <c r="AF81" s="36"/>
      <c r="AG81" s="36"/>
      <c r="AH81" s="36"/>
      <c r="AI81" s="36"/>
      <c r="AJ81" s="36"/>
      <c r="AK81" s="36"/>
      <c r="AL81" s="36"/>
      <c r="AM81" s="36"/>
      <c r="AN81" s="36"/>
    </row>
    <row r="82" spans="32:40" x14ac:dyDescent="0.25">
      <c r="AF82" s="36"/>
      <c r="AG82" s="36"/>
      <c r="AH82" s="36"/>
      <c r="AI82" s="36"/>
      <c r="AJ82" s="36"/>
      <c r="AK82" s="36"/>
      <c r="AL82" s="36"/>
      <c r="AM82" s="36"/>
      <c r="AN82" s="36"/>
    </row>
    <row r="83" spans="32:40" x14ac:dyDescent="0.25">
      <c r="AF83" s="36"/>
      <c r="AG83" s="36"/>
      <c r="AH83" s="36"/>
      <c r="AI83" s="36"/>
      <c r="AJ83" s="36"/>
      <c r="AK83" s="36"/>
      <c r="AL83" s="36"/>
      <c r="AM83" s="36"/>
      <c r="AN83" s="36"/>
    </row>
    <row r="84" spans="32:40" x14ac:dyDescent="0.25">
      <c r="AF84" s="36"/>
      <c r="AG84" s="36"/>
      <c r="AH84" s="36"/>
      <c r="AI84" s="36"/>
      <c r="AJ84" s="36"/>
      <c r="AK84" s="36"/>
      <c r="AL84" s="36"/>
      <c r="AM84" s="36"/>
      <c r="AN84" s="36"/>
    </row>
    <row r="85" spans="32:40" x14ac:dyDescent="0.25">
      <c r="AF85" s="36"/>
      <c r="AG85" s="36"/>
      <c r="AH85" s="36"/>
      <c r="AI85" s="36"/>
      <c r="AJ85" s="36"/>
      <c r="AK85" s="36"/>
      <c r="AL85" s="36"/>
      <c r="AM85" s="36"/>
      <c r="AN85" s="36"/>
    </row>
    <row r="86" spans="32:40" x14ac:dyDescent="0.25">
      <c r="AF86" s="36"/>
      <c r="AG86" s="36"/>
      <c r="AH86" s="36"/>
      <c r="AI86" s="36"/>
      <c r="AJ86" s="36"/>
      <c r="AK86" s="36"/>
      <c r="AL86" s="36"/>
      <c r="AM86" s="36"/>
      <c r="AN86" s="36"/>
    </row>
    <row r="87" spans="32:40" x14ac:dyDescent="0.25">
      <c r="AF87" s="36"/>
      <c r="AG87" s="36"/>
      <c r="AH87" s="36"/>
      <c r="AI87" s="36"/>
      <c r="AJ87" s="36"/>
      <c r="AK87" s="36"/>
      <c r="AL87" s="36"/>
      <c r="AM87" s="36"/>
      <c r="AN87" s="36"/>
    </row>
    <row r="88" spans="32:40" x14ac:dyDescent="0.25">
      <c r="AF88" s="36"/>
      <c r="AG88" s="36"/>
      <c r="AH88" s="36"/>
      <c r="AI88" s="36"/>
      <c r="AJ88" s="36"/>
      <c r="AK88" s="36"/>
      <c r="AL88" s="36"/>
      <c r="AM88" s="36"/>
      <c r="AN88" s="36"/>
    </row>
    <row r="89" spans="32:40" x14ac:dyDescent="0.25">
      <c r="AF89" s="36"/>
      <c r="AG89" s="36"/>
      <c r="AH89" s="36"/>
      <c r="AI89" s="36"/>
      <c r="AJ89" s="36"/>
      <c r="AK89" s="36"/>
      <c r="AL89" s="36"/>
      <c r="AM89" s="36"/>
      <c r="AN89" s="36"/>
    </row>
    <row r="90" spans="32:40" x14ac:dyDescent="0.25">
      <c r="AF90" s="36"/>
      <c r="AG90" s="36"/>
      <c r="AH90" s="36"/>
      <c r="AI90" s="36"/>
      <c r="AJ90" s="36"/>
      <c r="AK90" s="36"/>
      <c r="AL90" s="36"/>
      <c r="AM90" s="36"/>
      <c r="AN90" s="36"/>
    </row>
    <row r="91" spans="32:40" x14ac:dyDescent="0.25">
      <c r="AF91" s="36"/>
      <c r="AG91" s="36"/>
      <c r="AH91" s="36"/>
      <c r="AI91" s="36"/>
      <c r="AJ91" s="36"/>
      <c r="AK91" s="36"/>
      <c r="AL91" s="36"/>
      <c r="AM91" s="36"/>
      <c r="AN91" s="36"/>
    </row>
    <row r="92" spans="32:40" x14ac:dyDescent="0.25">
      <c r="AF92" s="36"/>
      <c r="AG92" s="36"/>
      <c r="AH92" s="36"/>
      <c r="AI92" s="36"/>
      <c r="AJ92" s="36"/>
      <c r="AK92" s="36"/>
      <c r="AL92" s="36"/>
      <c r="AM92" s="36"/>
      <c r="AN92" s="36"/>
    </row>
    <row r="93" spans="32:40" x14ac:dyDescent="0.25">
      <c r="AF93" s="36"/>
      <c r="AG93" s="36"/>
      <c r="AH93" s="36"/>
      <c r="AI93" s="36"/>
      <c r="AJ93" s="36"/>
      <c r="AK93" s="36"/>
      <c r="AL93" s="36"/>
      <c r="AM93" s="36"/>
      <c r="AN93" s="36"/>
    </row>
    <row r="94" spans="32:40" x14ac:dyDescent="0.25">
      <c r="AF94" s="36"/>
      <c r="AG94" s="36"/>
      <c r="AH94" s="36"/>
      <c r="AI94" s="36"/>
      <c r="AJ94" s="36"/>
      <c r="AK94" s="36"/>
      <c r="AL94" s="36"/>
      <c r="AM94" s="36"/>
      <c r="AN94" s="36"/>
    </row>
    <row r="95" spans="32:40" x14ac:dyDescent="0.25">
      <c r="AF95" s="36"/>
      <c r="AG95" s="36"/>
      <c r="AH95" s="36"/>
      <c r="AI95" s="36"/>
      <c r="AJ95" s="36"/>
      <c r="AK95" s="36"/>
      <c r="AL95" s="36"/>
      <c r="AM95" s="36"/>
      <c r="AN95" s="36"/>
    </row>
    <row r="96" spans="32:40" x14ac:dyDescent="0.25">
      <c r="AF96" s="36"/>
      <c r="AG96" s="36"/>
      <c r="AH96" s="36"/>
      <c r="AI96" s="36"/>
      <c r="AJ96" s="36"/>
      <c r="AK96" s="36"/>
      <c r="AL96" s="36"/>
      <c r="AM96" s="36"/>
      <c r="AN96" s="36"/>
    </row>
    <row r="97" spans="32:40" x14ac:dyDescent="0.25">
      <c r="AF97" s="36"/>
      <c r="AG97" s="36"/>
      <c r="AH97" s="36"/>
      <c r="AI97" s="36"/>
      <c r="AJ97" s="36"/>
      <c r="AK97" s="36"/>
      <c r="AL97" s="36"/>
      <c r="AM97" s="36"/>
      <c r="AN97" s="36"/>
    </row>
    <row r="98" spans="32:40" x14ac:dyDescent="0.25">
      <c r="AF98" s="36"/>
      <c r="AG98" s="36"/>
      <c r="AH98" s="36"/>
      <c r="AI98" s="36"/>
      <c r="AJ98" s="36"/>
      <c r="AK98" s="36"/>
      <c r="AL98" s="36"/>
      <c r="AM98" s="36"/>
      <c r="AN98" s="36"/>
    </row>
    <row r="99" spans="32:40" x14ac:dyDescent="0.25">
      <c r="AF99" s="36"/>
      <c r="AG99" s="36"/>
      <c r="AH99" s="36"/>
      <c r="AI99" s="36"/>
      <c r="AJ99" s="36"/>
      <c r="AK99" s="36"/>
      <c r="AL99" s="36"/>
      <c r="AM99" s="36"/>
      <c r="AN99" s="36"/>
    </row>
    <row r="100" spans="32:40" x14ac:dyDescent="0.25">
      <c r="AF100" s="36"/>
      <c r="AG100" s="36"/>
      <c r="AH100" s="36"/>
      <c r="AI100" s="36"/>
      <c r="AJ100" s="36"/>
      <c r="AK100" s="36"/>
      <c r="AL100" s="36"/>
      <c r="AM100" s="36"/>
      <c r="AN100" s="36"/>
    </row>
    <row r="101" spans="32:40" x14ac:dyDescent="0.25">
      <c r="AF101" s="36"/>
      <c r="AG101" s="36"/>
      <c r="AH101" s="36"/>
      <c r="AI101" s="36"/>
      <c r="AJ101" s="36"/>
      <c r="AK101" s="36"/>
      <c r="AL101" s="36"/>
      <c r="AM101" s="36"/>
      <c r="AN101" s="36"/>
    </row>
    <row r="102" spans="32:40" x14ac:dyDescent="0.25">
      <c r="AF102" s="36"/>
      <c r="AG102" s="36"/>
      <c r="AH102" s="36"/>
      <c r="AI102" s="36"/>
      <c r="AJ102" s="36"/>
      <c r="AK102" s="36"/>
      <c r="AL102" s="36"/>
      <c r="AM102" s="36"/>
      <c r="AN102" s="36"/>
    </row>
    <row r="103" spans="32:40" x14ac:dyDescent="0.25">
      <c r="AF103" s="36"/>
      <c r="AG103" s="36"/>
      <c r="AH103" s="36"/>
      <c r="AI103" s="36"/>
      <c r="AJ103" s="36"/>
      <c r="AK103" s="36"/>
      <c r="AL103" s="36"/>
      <c r="AM103" s="36"/>
      <c r="AN103" s="36"/>
    </row>
    <row r="104" spans="32:40" x14ac:dyDescent="0.25">
      <c r="AF104" s="36"/>
      <c r="AG104" s="36"/>
      <c r="AH104" s="36"/>
      <c r="AI104" s="36"/>
      <c r="AJ104" s="36"/>
      <c r="AK104" s="36"/>
      <c r="AL104" s="36"/>
      <c r="AM104" s="36"/>
      <c r="AN104" s="36"/>
    </row>
    <row r="105" spans="32:40" x14ac:dyDescent="0.25">
      <c r="AF105" s="36"/>
      <c r="AG105" s="36"/>
      <c r="AH105" s="36"/>
      <c r="AI105" s="36"/>
      <c r="AJ105" s="36"/>
      <c r="AK105" s="36"/>
      <c r="AL105" s="36"/>
      <c r="AM105" s="36"/>
      <c r="AN105" s="36"/>
    </row>
    <row r="106" spans="32:40" x14ac:dyDescent="0.25">
      <c r="AF106" s="36"/>
      <c r="AG106" s="36"/>
      <c r="AH106" s="36"/>
      <c r="AI106" s="36"/>
      <c r="AJ106" s="36"/>
      <c r="AK106" s="36"/>
      <c r="AL106" s="36"/>
      <c r="AM106" s="36"/>
      <c r="AN106" s="36"/>
    </row>
    <row r="107" spans="32:40" x14ac:dyDescent="0.25">
      <c r="AF107" s="36"/>
      <c r="AG107" s="36"/>
      <c r="AH107" s="36"/>
      <c r="AI107" s="36"/>
      <c r="AJ107" s="36"/>
      <c r="AK107" s="36"/>
      <c r="AL107" s="36"/>
      <c r="AM107" s="36"/>
      <c r="AN107" s="36"/>
    </row>
    <row r="108" spans="32:40" x14ac:dyDescent="0.25">
      <c r="AF108" s="36"/>
      <c r="AG108" s="36"/>
      <c r="AH108" s="36"/>
      <c r="AI108" s="36"/>
      <c r="AJ108" s="36"/>
      <c r="AK108" s="36"/>
      <c r="AL108" s="36"/>
      <c r="AM108" s="36"/>
      <c r="AN108" s="36"/>
    </row>
    <row r="109" spans="32:40" x14ac:dyDescent="0.25">
      <c r="AF109" s="36"/>
      <c r="AG109" s="36"/>
      <c r="AH109" s="36"/>
      <c r="AI109" s="36"/>
      <c r="AJ109" s="36"/>
      <c r="AK109" s="36"/>
      <c r="AL109" s="36"/>
      <c r="AM109" s="36"/>
      <c r="AN109" s="36"/>
    </row>
    <row r="110" spans="32:40" x14ac:dyDescent="0.25">
      <c r="AF110" s="36"/>
      <c r="AG110" s="36"/>
      <c r="AH110" s="36"/>
      <c r="AI110" s="36"/>
      <c r="AJ110" s="36"/>
      <c r="AK110" s="36"/>
      <c r="AL110" s="36"/>
      <c r="AM110" s="36"/>
      <c r="AN110" s="36"/>
    </row>
    <row r="111" spans="32:40" x14ac:dyDescent="0.25">
      <c r="AF111" s="36"/>
      <c r="AG111" s="36"/>
      <c r="AH111" s="36"/>
      <c r="AI111" s="36"/>
      <c r="AJ111" s="36"/>
      <c r="AK111" s="36"/>
      <c r="AL111" s="36"/>
      <c r="AM111" s="36"/>
      <c r="AN111" s="36"/>
    </row>
  </sheetData>
  <sortState xmlns:xlrd2="http://schemas.microsoft.com/office/spreadsheetml/2017/richdata2" ref="N34:U41">
    <sortCondition descending="1" ref="U34:U41"/>
  </sortState>
  <mergeCells count="4">
    <mergeCell ref="L4:T4"/>
    <mergeCell ref="L17:T17"/>
    <mergeCell ref="L33:T33"/>
    <mergeCell ref="L44:T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T74"/>
  <sheetViews>
    <sheetView tabSelected="1" workbookViewId="0">
      <selection activeCell="M1" sqref="M1"/>
    </sheetView>
  </sheetViews>
  <sheetFormatPr defaultRowHeight="15" x14ac:dyDescent="0.25"/>
  <cols>
    <col min="1" max="2" width="9.140625" style="36"/>
    <col min="6" max="6" width="9.140625" style="5" customWidth="1"/>
    <col min="7" max="7" width="4.5703125" style="5" bestFit="1" customWidth="1"/>
    <col min="8" max="9" width="4.28515625" style="5" customWidth="1"/>
    <col min="10" max="10" width="7.42578125" customWidth="1"/>
    <col min="12" max="13" width="9.140625" style="6"/>
    <col min="14" max="14" width="11.5703125" style="7" bestFit="1" customWidth="1"/>
    <col min="15" max="20" width="9.140625" style="7"/>
    <col min="22" max="40" width="9.140625" style="36"/>
  </cols>
  <sheetData>
    <row r="1" spans="2:40" x14ac:dyDescent="0.25">
      <c r="C1" t="s">
        <v>30</v>
      </c>
      <c r="N1" s="7" t="s">
        <v>31</v>
      </c>
      <c r="V1" s="36">
        <f>MAX(V4:V200)</f>
        <v>14</v>
      </c>
      <c r="AA1" s="36">
        <f>MAX(AA4:AA200)</f>
        <v>16</v>
      </c>
      <c r="AF1" s="36">
        <f>MAX(AF4:AF200)</f>
        <v>10</v>
      </c>
      <c r="AK1" s="36">
        <f>MAX(AK4:AK200)</f>
        <v>13</v>
      </c>
    </row>
    <row r="2" spans="2:40" x14ac:dyDescent="0.25">
      <c r="W2" s="36" t="s">
        <v>421</v>
      </c>
      <c r="X2" s="36" t="s">
        <v>4</v>
      </c>
      <c r="AB2" s="36" t="s">
        <v>421</v>
      </c>
      <c r="AC2" s="36" t="s">
        <v>10</v>
      </c>
      <c r="AG2" s="36" t="s">
        <v>496</v>
      </c>
      <c r="AH2" s="36" t="s">
        <v>4</v>
      </c>
      <c r="AL2" s="36" t="s">
        <v>496</v>
      </c>
      <c r="AM2" s="36" t="s">
        <v>10</v>
      </c>
    </row>
    <row r="3" spans="2:40" s="1" customFormat="1" x14ac:dyDescent="0.25">
      <c r="B3" s="1" t="s">
        <v>123</v>
      </c>
      <c r="C3" s="1" t="s">
        <v>7</v>
      </c>
      <c r="D3" s="1" t="s">
        <v>0</v>
      </c>
      <c r="E3" s="1" t="s">
        <v>1</v>
      </c>
      <c r="F3" s="2" t="s">
        <v>2</v>
      </c>
      <c r="G3" s="3" t="s">
        <v>3</v>
      </c>
      <c r="H3" s="3" t="s">
        <v>5</v>
      </c>
      <c r="I3" s="3" t="s">
        <v>6</v>
      </c>
      <c r="J3" s="1" t="s">
        <v>29</v>
      </c>
      <c r="L3" s="8" t="s">
        <v>33</v>
      </c>
      <c r="M3" s="8" t="s">
        <v>32</v>
      </c>
      <c r="N3" s="9" t="s">
        <v>7</v>
      </c>
      <c r="O3" s="9" t="s">
        <v>0</v>
      </c>
      <c r="P3" s="9" t="s">
        <v>1</v>
      </c>
      <c r="Q3" s="10" t="s">
        <v>2</v>
      </c>
      <c r="R3" s="8" t="s">
        <v>3</v>
      </c>
      <c r="S3" s="8" t="s">
        <v>5</v>
      </c>
      <c r="T3" s="8" t="s">
        <v>6</v>
      </c>
      <c r="V3" s="1" t="s">
        <v>685</v>
      </c>
      <c r="W3" s="1" t="s">
        <v>682</v>
      </c>
      <c r="X3" s="1" t="s">
        <v>683</v>
      </c>
      <c r="Y3" s="1" t="s">
        <v>684</v>
      </c>
      <c r="AA3" s="1" t="s">
        <v>685</v>
      </c>
      <c r="AB3" s="1" t="s">
        <v>682</v>
      </c>
      <c r="AC3" s="1" t="s">
        <v>683</v>
      </c>
      <c r="AD3" s="1" t="s">
        <v>684</v>
      </c>
      <c r="AF3" s="1" t="s">
        <v>685</v>
      </c>
      <c r="AG3" s="1" t="s">
        <v>682</v>
      </c>
      <c r="AH3" s="1" t="s">
        <v>683</v>
      </c>
      <c r="AI3" s="1" t="s">
        <v>684</v>
      </c>
      <c r="AK3" s="1" t="s">
        <v>685</v>
      </c>
      <c r="AL3" s="1" t="s">
        <v>682</v>
      </c>
      <c r="AM3" s="1" t="s">
        <v>683</v>
      </c>
      <c r="AN3" s="1" t="s">
        <v>684</v>
      </c>
    </row>
    <row r="4" spans="2:40" ht="18.75" x14ac:dyDescent="0.3">
      <c r="B4" s="36" t="s">
        <v>615</v>
      </c>
      <c r="C4" s="5" t="str">
        <f>INDEX(Rosters!F:F,MATCH(LEFT($B4,1)&amp;"-"&amp;TEXT(RIGHT($B4,LEN($B4)-1),"0#"),Rosters!$A:$A,0))</f>
        <v>SJA</v>
      </c>
      <c r="D4" s="5" t="str">
        <f>INDEX(Rosters!B:B,MATCH(LEFT($B4,1)&amp;"-"&amp;TEXT(RIGHT($B4,LEN($B4)-1),"0#"),Rosters!$A:$A,0))</f>
        <v>Costa</v>
      </c>
      <c r="E4" s="5" t="str">
        <f>INDEX(Rosters!C:C,MATCH(LEFT($B4,1)&amp;"-"&amp;TEXT(RIGHT($B4,LEN($B4)-1),"0#"),Rosters!$A:$A,0))</f>
        <v>Lucas</v>
      </c>
      <c r="F4" s="5" t="str">
        <f>INDEX(Rosters!G:G,MATCH(LEFT($B4,1)&amp;"-"&amp;TEXT(RIGHT($B4,LEN($B4)-1),"0#"),Rosters!$A:$A,0))</f>
        <v>V</v>
      </c>
      <c r="G4" s="5" t="str">
        <f>INDEX(Rosters!E:E,MATCH(LEFT($B4,1)&amp;"-"&amp;TEXT(RIGHT($B4,LEN($B4)-1),"0#"),Rosters!$A:$A,0))</f>
        <v>M</v>
      </c>
      <c r="H4" s="5">
        <v>122</v>
      </c>
      <c r="I4" s="5">
        <v>4</v>
      </c>
      <c r="J4">
        <f t="shared" ref="J4:J56" si="0">H4+I4/12</f>
        <v>122.33333333333333</v>
      </c>
      <c r="L4" s="46" t="s">
        <v>454</v>
      </c>
      <c r="M4" s="46"/>
      <c r="N4" s="46"/>
      <c r="O4" s="46"/>
      <c r="P4" s="46"/>
      <c r="Q4" s="46"/>
      <c r="R4" s="46"/>
      <c r="S4" s="46"/>
      <c r="T4" s="46"/>
      <c r="V4" s="36" t="str">
        <f>IFERROR(RANK(Y4,Y$4:Y$200,0),"")</f>
        <v/>
      </c>
      <c r="W4" s="36" t="str">
        <f>IF(AND($F4=W$2,$G4=X$2),$D4,"")</f>
        <v/>
      </c>
      <c r="X4" s="36" t="str">
        <f>IF(AND($F4=W$2,$G4=X$2),$E4,"")</f>
        <v/>
      </c>
      <c r="Y4" s="36" t="str">
        <f>IF(AND($F4=W$2,$G4=X$2),$J4,"")</f>
        <v/>
      </c>
      <c r="AA4" s="36" t="str">
        <f>IFERROR(RANK(AD4,AD$4:AD$200,0),"")</f>
        <v/>
      </c>
      <c r="AB4" s="36" t="str">
        <f>IF(AND($F4=AB$2,$G4=AC$2),$D4,"")</f>
        <v/>
      </c>
      <c r="AC4" s="36" t="str">
        <f>IF(AND($F4=AB$2,$G4=AC$2),$E4,"")</f>
        <v/>
      </c>
      <c r="AD4" s="36" t="str">
        <f>IF(AND($F4=AB$2,$G4=AC$2),$J4,"")</f>
        <v/>
      </c>
      <c r="AF4" s="36" t="str">
        <f>IFERROR(RANK(AI4,AI$4:AI$200,0),"")</f>
        <v/>
      </c>
      <c r="AG4" s="36" t="str">
        <f>IF(AND($F4=AG$2,$G4=AH$2),$D4,"")</f>
        <v/>
      </c>
      <c r="AH4" s="36" t="str">
        <f>IF(AND($F4=AG$2,$G4=AH$2),$E4,"")</f>
        <v/>
      </c>
      <c r="AI4" s="36" t="str">
        <f>IF(AND($F4=AG$2,$G4=AH$2),$J4,"")</f>
        <v/>
      </c>
      <c r="AK4" s="36">
        <f>IFERROR(RANK(AN4,AN$4:AN$200,0),"")</f>
        <v>2</v>
      </c>
      <c r="AL4" s="36" t="str">
        <f>IF(AND($F4=AL$2,$G4=AM$2),$D4,"")</f>
        <v>Costa</v>
      </c>
      <c r="AM4" s="36" t="str">
        <f>IF(AND($F4=AL$2,$G4=AM$2),$E4,"")</f>
        <v>Lucas</v>
      </c>
      <c r="AN4" s="36">
        <f>IF(AND($F4=AL$2,$G4=AM$2),$J4,"")</f>
        <v>122.33333333333333</v>
      </c>
    </row>
    <row r="5" spans="2:40" x14ac:dyDescent="0.25">
      <c r="B5" s="36" t="s">
        <v>618</v>
      </c>
      <c r="C5" s="5" t="str">
        <f>INDEX(Rosters!F:F,MATCH(LEFT($B5,1)&amp;"-"&amp;TEXT(RIGHT($B5,LEN($B5)-1),"0#"),Rosters!$A:$A,0))</f>
        <v>SJA</v>
      </c>
      <c r="D5" s="5" t="str">
        <f>INDEX(Rosters!B:B,MATCH(LEFT($B5,1)&amp;"-"&amp;TEXT(RIGHT($B5,LEN($B5)-1),"0#"),Rosters!$A:$A,0))</f>
        <v>Mathison</v>
      </c>
      <c r="E5" s="5" t="str">
        <f>INDEX(Rosters!C:C,MATCH(LEFT($B5,1)&amp;"-"&amp;TEXT(RIGHT($B5,LEN($B5)-1),"0#"),Rosters!$A:$A,0))</f>
        <v>Ethan</v>
      </c>
      <c r="F5" s="5" t="str">
        <f>INDEX(Rosters!G:G,MATCH(LEFT($B5,1)&amp;"-"&amp;TEXT(RIGHT($B5,LEN($B5)-1),"0#"),Rosters!$A:$A,0))</f>
        <v>V</v>
      </c>
      <c r="G5" s="5" t="str">
        <f>INDEX(Rosters!E:E,MATCH(LEFT($B5,1)&amp;"-"&amp;TEXT(RIGHT($B5,LEN($B5)-1),"0#"),Rosters!$A:$A,0))</f>
        <v>M</v>
      </c>
      <c r="H5" s="5">
        <v>37</v>
      </c>
      <c r="I5" s="5">
        <v>2</v>
      </c>
      <c r="J5" s="36">
        <f t="shared" si="0"/>
        <v>37.166666666666664</v>
      </c>
      <c r="M5" s="6">
        <v>1</v>
      </c>
      <c r="N5" s="7" t="str">
        <f>INDEX($C$4:$C$200,MATCH($M5,$V$4:$V$200,0))</f>
        <v>OLMC</v>
      </c>
      <c r="O5" s="7" t="str">
        <f>INDEX($W$4:$W$200,MATCH($M5,$V$4:$V$200,0))</f>
        <v>BILLETER</v>
      </c>
      <c r="P5" s="7" t="str">
        <f>INDEX($X$4:$X$200,MATCH($M5,$V$4:$V$200,0))</f>
        <v>AEOLIA</v>
      </c>
      <c r="Q5" s="7" t="str">
        <f>INDEX($F$4:$F$200,MATCH($M5,$V$4:$V$200,0))</f>
        <v>JV</v>
      </c>
      <c r="R5" s="7" t="str">
        <f>INDEX($G$4:$G$200,MATCH($M5,$V$4:$V$200,0))</f>
        <v>F</v>
      </c>
      <c r="S5" s="7">
        <f>INDEX($H$4:$H$200,MATCH($M5,$V$4:$V$200,0))</f>
        <v>45</v>
      </c>
      <c r="T5" s="7">
        <f>INDEX($I$4:$I$200,MATCH($M5,$V$4:$V$200,0))</f>
        <v>6</v>
      </c>
      <c r="V5" s="36" t="str">
        <f t="shared" ref="V5:V46" si="1">IFERROR(RANK(Y5,Y$4:Y$200,0),"")</f>
        <v/>
      </c>
      <c r="W5" s="36" t="str">
        <f t="shared" ref="W5:W68" si="2">IF(AND($F5=W$2,$G5=X$2),$D5,"")</f>
        <v/>
      </c>
      <c r="X5" s="36" t="str">
        <f t="shared" ref="X5:X68" si="3">IF(AND($F5=W$2,$G5=X$2),$E5,"")</f>
        <v/>
      </c>
      <c r="Y5" s="36" t="str">
        <f t="shared" ref="Y5:Y46" si="4">IF(AND($F5=W$2,$G5=X$2),$J5,"")</f>
        <v/>
      </c>
      <c r="AA5" s="36" t="str">
        <f t="shared" ref="AA5:AA46" si="5">IFERROR(RANK(AD5,AD$4:AD$200,0),"")</f>
        <v/>
      </c>
      <c r="AB5" s="36" t="str">
        <f t="shared" ref="AB5:AB68" si="6">IF(AND($F5=AB$2,$G5=AC$2),$D5,"")</f>
        <v/>
      </c>
      <c r="AC5" s="36" t="str">
        <f t="shared" ref="AC5:AC68" si="7">IF(AND($F5=AB$2,$G5=AC$2),$E5,"")</f>
        <v/>
      </c>
      <c r="AD5" s="36" t="str">
        <f t="shared" ref="AD5:AD46" si="8">IF(AND($F5=AB$2,$G5=AC$2),$J5,"")</f>
        <v/>
      </c>
      <c r="AF5" s="36" t="str">
        <f t="shared" ref="AF5:AF46" si="9">IFERROR(RANK(AI5,AI$4:AI$200,0),"")</f>
        <v/>
      </c>
      <c r="AG5" s="36" t="str">
        <f t="shared" ref="AG5:AG68" si="10">IF(AND($F5=AG$2,$G5=AH$2),$D5,"")</f>
        <v/>
      </c>
      <c r="AH5" s="36" t="str">
        <f t="shared" ref="AH5:AH68" si="11">IF(AND($F5=AG$2,$G5=AH$2),$E5,"")</f>
        <v/>
      </c>
      <c r="AI5" s="36" t="str">
        <f t="shared" ref="AI5:AI46" si="12">IF(AND($F5=AG$2,$G5=AH$2),$J5,"")</f>
        <v/>
      </c>
      <c r="AK5" s="36">
        <f t="shared" ref="AK5:AK46" si="13">IFERROR(RANK(AN5,AN$4:AN$200,0),"")</f>
        <v>12</v>
      </c>
      <c r="AL5" s="36" t="str">
        <f t="shared" ref="AL5:AL68" si="14">IF(AND($F5=AL$2,$G5=AM$2),$D5,"")</f>
        <v>Mathison</v>
      </c>
      <c r="AM5" s="36" t="str">
        <f t="shared" ref="AM5:AM68" si="15">IF(AND($F5=AL$2,$G5=AM$2),$E5,"")</f>
        <v>Ethan</v>
      </c>
      <c r="AN5" s="36">
        <f t="shared" ref="AN5:AN46" si="16">IF(AND($F5=AL$2,$G5=AM$2),$J5,"")</f>
        <v>37.166666666666664</v>
      </c>
    </row>
    <row r="6" spans="2:40" x14ac:dyDescent="0.25">
      <c r="B6" s="36" t="s">
        <v>619</v>
      </c>
      <c r="C6" s="5" t="str">
        <f>INDEX(Rosters!F:F,MATCH(LEFT($B6,1)&amp;"-"&amp;TEXT(RIGHT($B6,LEN($B6)-1),"0#"),Rosters!$A:$A,0))</f>
        <v>SJA</v>
      </c>
      <c r="D6" s="5" t="str">
        <f>INDEX(Rosters!B:B,MATCH(LEFT($B6,1)&amp;"-"&amp;TEXT(RIGHT($B6,LEN($B6)-1),"0#"),Rosters!$A:$A,0))</f>
        <v>Costa</v>
      </c>
      <c r="E6" s="5" t="str">
        <f>INDEX(Rosters!C:C,MATCH(LEFT($B6,1)&amp;"-"&amp;TEXT(RIGHT($B6,LEN($B6)-1),"0#"),Rosters!$A:$A,0))</f>
        <v>Tomas</v>
      </c>
      <c r="F6" s="5" t="str">
        <f>INDEX(Rosters!G:G,MATCH(LEFT($B6,1)&amp;"-"&amp;TEXT(RIGHT($B6,LEN($B6)-1),"0#"),Rosters!$A:$A,0))</f>
        <v>JV</v>
      </c>
      <c r="G6" s="5" t="str">
        <f>INDEX(Rosters!E:E,MATCH(LEFT($B6,1)&amp;"-"&amp;TEXT(RIGHT($B6,LEN($B6)-1),"0#"),Rosters!$A:$A,0))</f>
        <v>M</v>
      </c>
      <c r="H6" s="5">
        <v>36</v>
      </c>
      <c r="I6" s="5">
        <v>7</v>
      </c>
      <c r="J6" s="36">
        <f t="shared" si="0"/>
        <v>36.583333333333336</v>
      </c>
      <c r="M6" s="6">
        <f t="shared" ref="M6:M19" si="17">M5+1</f>
        <v>2</v>
      </c>
      <c r="N6" s="7" t="str">
        <f t="shared" ref="N6:N19" si="18">INDEX($C$4:$C$200,MATCH($M6,$V$4:$V$200,0))</f>
        <v>Assumption</v>
      </c>
      <c r="O6" s="7" t="str">
        <f t="shared" ref="O6:O19" si="19">INDEX($W$4:$W$200,MATCH($M6,$V$4:$V$200,0))</f>
        <v>Smart</v>
      </c>
      <c r="P6" s="7" t="str">
        <f t="shared" ref="P6:P19" si="20">INDEX($X$4:$X$200,MATCH($M6,$V$4:$V$200,0))</f>
        <v>Lucy</v>
      </c>
      <c r="Q6" s="7" t="str">
        <f t="shared" ref="Q6:Q19" si="21">INDEX($F$4:$F$200,MATCH($M6,$V$4:$V$200,0))</f>
        <v>JV</v>
      </c>
      <c r="R6" s="7" t="str">
        <f t="shared" ref="R6:R19" si="22">INDEX($G$4:$G$200,MATCH($M6,$V$4:$V$200,0))</f>
        <v>F</v>
      </c>
      <c r="S6" s="7">
        <f t="shared" ref="S6:S19" si="23">INDEX($H$4:$H$200,MATCH($M6,$V$4:$V$200,0))</f>
        <v>41</v>
      </c>
      <c r="T6" s="7">
        <f t="shared" ref="T6:T19" si="24">INDEX($I$4:$I$200,MATCH($M6,$V$4:$V$200,0))</f>
        <v>11</v>
      </c>
      <c r="V6" s="36" t="str">
        <f t="shared" si="1"/>
        <v/>
      </c>
      <c r="W6" s="36" t="str">
        <f t="shared" si="2"/>
        <v/>
      </c>
      <c r="X6" s="36" t="str">
        <f t="shared" si="3"/>
        <v/>
      </c>
      <c r="Y6" s="36" t="str">
        <f t="shared" si="4"/>
        <v/>
      </c>
      <c r="AA6" s="36">
        <f t="shared" si="5"/>
        <v>9</v>
      </c>
      <c r="AB6" s="36" t="str">
        <f t="shared" si="6"/>
        <v>Costa</v>
      </c>
      <c r="AC6" s="36" t="str">
        <f t="shared" si="7"/>
        <v>Tomas</v>
      </c>
      <c r="AD6" s="36">
        <f t="shared" si="8"/>
        <v>36.583333333333336</v>
      </c>
      <c r="AF6" s="36" t="str">
        <f t="shared" si="9"/>
        <v/>
      </c>
      <c r="AG6" s="36" t="str">
        <f t="shared" si="10"/>
        <v/>
      </c>
      <c r="AH6" s="36" t="str">
        <f t="shared" si="11"/>
        <v/>
      </c>
      <c r="AI6" s="36" t="str">
        <f t="shared" si="12"/>
        <v/>
      </c>
      <c r="AK6" s="36" t="str">
        <f t="shared" si="13"/>
        <v/>
      </c>
      <c r="AL6" s="36" t="str">
        <f t="shared" si="14"/>
        <v/>
      </c>
      <c r="AM6" s="36" t="str">
        <f t="shared" si="15"/>
        <v/>
      </c>
      <c r="AN6" s="36" t="str">
        <f t="shared" si="16"/>
        <v/>
      </c>
    </row>
    <row r="7" spans="2:40" x14ac:dyDescent="0.25">
      <c r="B7" s="36" t="s">
        <v>620</v>
      </c>
      <c r="C7" s="5" t="str">
        <f>INDEX(Rosters!F:F,MATCH(LEFT($B7,1)&amp;"-"&amp;TEXT(RIGHT($B7,LEN($B7)-1),"0#"),Rosters!$A:$A,0))</f>
        <v>SJA</v>
      </c>
      <c r="D7" s="5" t="str">
        <f>INDEX(Rosters!B:B,MATCH(LEFT($B7,1)&amp;"-"&amp;TEXT(RIGHT($B7,LEN($B7)-1),"0#"),Rosters!$A:$A,0))</f>
        <v xml:space="preserve">Jackson </v>
      </c>
      <c r="E7" s="5" t="str">
        <f>INDEX(Rosters!C:C,MATCH(LEFT($B7,1)&amp;"-"&amp;TEXT(RIGHT($B7,LEN($B7)-1),"0#"),Rosters!$A:$A,0))</f>
        <v>Andrew</v>
      </c>
      <c r="F7" s="5" t="str">
        <f>INDEX(Rosters!G:G,MATCH(LEFT($B7,1)&amp;"-"&amp;TEXT(RIGHT($B7,LEN($B7)-1),"0#"),Rosters!$A:$A,0))</f>
        <v>JV</v>
      </c>
      <c r="G7" s="5" t="str">
        <f>INDEX(Rosters!E:E,MATCH(LEFT($B7,1)&amp;"-"&amp;TEXT(RIGHT($B7,LEN($B7)-1),"0#"),Rosters!$A:$A,0))</f>
        <v>M</v>
      </c>
      <c r="H7" s="5">
        <v>54</v>
      </c>
      <c r="I7" s="5">
        <v>0</v>
      </c>
      <c r="J7" s="36">
        <f t="shared" si="0"/>
        <v>54</v>
      </c>
      <c r="M7" s="6">
        <f t="shared" si="17"/>
        <v>3</v>
      </c>
      <c r="N7" s="7" t="str">
        <f t="shared" si="18"/>
        <v>St E</v>
      </c>
      <c r="O7" s="7" t="str">
        <f t="shared" si="19"/>
        <v>Post</v>
      </c>
      <c r="P7" s="7" t="str">
        <f t="shared" si="20"/>
        <v>Taylor</v>
      </c>
      <c r="Q7" s="7" t="str">
        <f t="shared" si="21"/>
        <v>JV</v>
      </c>
      <c r="R7" s="7" t="str">
        <f t="shared" si="22"/>
        <v>F</v>
      </c>
      <c r="S7" s="7">
        <f t="shared" si="23"/>
        <v>35</v>
      </c>
      <c r="T7" s="7">
        <f t="shared" si="24"/>
        <v>0</v>
      </c>
      <c r="V7" s="36" t="str">
        <f t="shared" si="1"/>
        <v/>
      </c>
      <c r="W7" s="36" t="str">
        <f t="shared" si="2"/>
        <v/>
      </c>
      <c r="X7" s="36" t="str">
        <f t="shared" si="3"/>
        <v/>
      </c>
      <c r="Y7" s="36" t="str">
        <f t="shared" si="4"/>
        <v/>
      </c>
      <c r="AA7" s="36">
        <f t="shared" si="5"/>
        <v>2</v>
      </c>
      <c r="AB7" s="36" t="str">
        <f t="shared" si="6"/>
        <v xml:space="preserve">Jackson </v>
      </c>
      <c r="AC7" s="36" t="str">
        <f t="shared" si="7"/>
        <v>Andrew</v>
      </c>
      <c r="AD7" s="36">
        <f t="shared" si="8"/>
        <v>54</v>
      </c>
      <c r="AF7" s="36" t="str">
        <f t="shared" si="9"/>
        <v/>
      </c>
      <c r="AG7" s="36" t="str">
        <f t="shared" si="10"/>
        <v/>
      </c>
      <c r="AH7" s="36" t="str">
        <f t="shared" si="11"/>
        <v/>
      </c>
      <c r="AI7" s="36" t="str">
        <f t="shared" si="12"/>
        <v/>
      </c>
      <c r="AK7" s="36" t="str">
        <f t="shared" si="13"/>
        <v/>
      </c>
      <c r="AL7" s="36" t="str">
        <f t="shared" si="14"/>
        <v/>
      </c>
      <c r="AM7" s="36" t="str">
        <f t="shared" si="15"/>
        <v/>
      </c>
      <c r="AN7" s="36" t="str">
        <f t="shared" si="16"/>
        <v/>
      </c>
    </row>
    <row r="8" spans="2:40" x14ac:dyDescent="0.25">
      <c r="B8" s="24" t="s">
        <v>466</v>
      </c>
      <c r="C8" s="5" t="str">
        <f>INDEX(Rosters!F:F,MATCH(LEFT($B8,1)&amp;"-"&amp;TEXT(RIGHT($B8,LEN($B8)-1),"0#"),Rosters!$A:$A,0))</f>
        <v>Assumption</v>
      </c>
      <c r="D8" s="5" t="str">
        <f>INDEX(Rosters!B:B,MATCH(LEFT($B8,1)&amp;"-"&amp;TEXT(RIGHT($B8,LEN($B8)-1),"0#"),Rosters!$A:$A,0))</f>
        <v>Murphy</v>
      </c>
      <c r="E8" s="5" t="str">
        <f>INDEX(Rosters!C:C,MATCH(LEFT($B8,1)&amp;"-"&amp;TEXT(RIGHT($B8,LEN($B8)-1),"0#"),Rosters!$A:$A,0))</f>
        <v>Emily</v>
      </c>
      <c r="F8" s="5" t="str">
        <f>INDEX(Rosters!G:G,MATCH(LEFT($B8,1)&amp;"-"&amp;TEXT(RIGHT($B8,LEN($B8)-1),"0#"),Rosters!$A:$A,0))</f>
        <v>V</v>
      </c>
      <c r="G8" s="5" t="str">
        <f>INDEX(Rosters!E:E,MATCH(LEFT($B8,1)&amp;"-"&amp;TEXT(RIGHT($B8,LEN($B8)-1),"0#"),Rosters!$A:$A,0))</f>
        <v>F</v>
      </c>
      <c r="H8" s="5">
        <v>36</v>
      </c>
      <c r="I8" s="5">
        <v>5</v>
      </c>
      <c r="J8" s="36">
        <f t="shared" si="0"/>
        <v>36.416666666666664</v>
      </c>
      <c r="M8" s="6">
        <f t="shared" si="17"/>
        <v>4</v>
      </c>
      <c r="N8" s="7" t="str">
        <f t="shared" si="18"/>
        <v>OLMC</v>
      </c>
      <c r="O8" s="7" t="str">
        <f t="shared" si="19"/>
        <v>TYRELL</v>
      </c>
      <c r="P8" s="7" t="str">
        <f t="shared" si="20"/>
        <v>ANALIESE</v>
      </c>
      <c r="Q8" s="7" t="str">
        <f t="shared" si="21"/>
        <v>JV</v>
      </c>
      <c r="R8" s="7" t="str">
        <f t="shared" si="22"/>
        <v>F</v>
      </c>
      <c r="S8" s="7">
        <f t="shared" si="23"/>
        <v>33</v>
      </c>
      <c r="T8" s="7">
        <f t="shared" si="24"/>
        <v>7</v>
      </c>
      <c r="V8" s="36" t="str">
        <f t="shared" si="1"/>
        <v/>
      </c>
      <c r="W8" s="36" t="str">
        <f t="shared" si="2"/>
        <v/>
      </c>
      <c r="X8" s="36" t="str">
        <f t="shared" si="3"/>
        <v/>
      </c>
      <c r="Y8" s="36" t="str">
        <f t="shared" si="4"/>
        <v/>
      </c>
      <c r="AA8" s="36" t="str">
        <f t="shared" si="5"/>
        <v/>
      </c>
      <c r="AB8" s="36" t="str">
        <f t="shared" si="6"/>
        <v/>
      </c>
      <c r="AC8" s="36" t="str">
        <f t="shared" si="7"/>
        <v/>
      </c>
      <c r="AD8" s="36" t="str">
        <f t="shared" si="8"/>
        <v/>
      </c>
      <c r="AF8" s="36">
        <f t="shared" si="9"/>
        <v>8</v>
      </c>
      <c r="AG8" s="36" t="str">
        <f t="shared" si="10"/>
        <v>Murphy</v>
      </c>
      <c r="AH8" s="36" t="str">
        <f t="shared" si="11"/>
        <v>Emily</v>
      </c>
      <c r="AI8" s="36">
        <f t="shared" si="12"/>
        <v>36.416666666666664</v>
      </c>
      <c r="AK8" s="36" t="str">
        <f t="shared" si="13"/>
        <v/>
      </c>
      <c r="AL8" s="36" t="str">
        <f t="shared" si="14"/>
        <v/>
      </c>
      <c r="AM8" s="36" t="str">
        <f t="shared" si="15"/>
        <v/>
      </c>
      <c r="AN8" s="36" t="str">
        <f t="shared" si="16"/>
        <v/>
      </c>
    </row>
    <row r="9" spans="2:40" x14ac:dyDescent="0.25">
      <c r="B9" s="36" t="s">
        <v>621</v>
      </c>
      <c r="C9" s="5" t="str">
        <f>INDEX(Rosters!F:F,MATCH(LEFT($B9,1)&amp;"-"&amp;TEXT(RIGHT($B9,LEN($B9)-1),"0#"),Rosters!$A:$A,0))</f>
        <v>SJA</v>
      </c>
      <c r="D9" s="5" t="str">
        <f>INDEX(Rosters!B:B,MATCH(LEFT($B9,1)&amp;"-"&amp;TEXT(RIGHT($B9,LEN($B9)-1),"0#"),Rosters!$A:$A,0))</f>
        <v>Andrews</v>
      </c>
      <c r="E9" s="5" t="str">
        <f>INDEX(Rosters!C:C,MATCH(LEFT($B9,1)&amp;"-"&amp;TEXT(RIGHT($B9,LEN($B9)-1),"0#"),Rosters!$A:$A,0))</f>
        <v>Avery</v>
      </c>
      <c r="F9" s="5" t="str">
        <f>INDEX(Rosters!G:G,MATCH(LEFT($B9,1)&amp;"-"&amp;TEXT(RIGHT($B9,LEN($B9)-1),"0#"),Rosters!$A:$A,0))</f>
        <v>JV</v>
      </c>
      <c r="G9" s="5" t="str">
        <f>INDEX(Rosters!E:E,MATCH(LEFT($B9,1)&amp;"-"&amp;TEXT(RIGHT($B9,LEN($B9)-1),"0#"),Rosters!$A:$A,0))</f>
        <v>F</v>
      </c>
      <c r="H9" s="5">
        <v>15</v>
      </c>
      <c r="I9" s="5">
        <v>0</v>
      </c>
      <c r="J9" s="36">
        <f t="shared" si="0"/>
        <v>15</v>
      </c>
      <c r="M9" s="6">
        <f t="shared" si="17"/>
        <v>5</v>
      </c>
      <c r="N9" s="7" t="str">
        <f t="shared" si="18"/>
        <v>OLMC</v>
      </c>
      <c r="O9" s="7" t="str">
        <f t="shared" si="19"/>
        <v>VANDENBERG</v>
      </c>
      <c r="P9" s="7" t="str">
        <f t="shared" si="20"/>
        <v>MAEVE</v>
      </c>
      <c r="Q9" s="7" t="str">
        <f t="shared" si="21"/>
        <v>JV</v>
      </c>
      <c r="R9" s="7" t="str">
        <f t="shared" si="22"/>
        <v>F</v>
      </c>
      <c r="S9" s="7">
        <f t="shared" si="23"/>
        <v>33</v>
      </c>
      <c r="T9" s="7">
        <f t="shared" si="24"/>
        <v>2</v>
      </c>
      <c r="V9" s="36">
        <f t="shared" si="1"/>
        <v>14</v>
      </c>
      <c r="W9" s="36" t="str">
        <f t="shared" si="2"/>
        <v>Andrews</v>
      </c>
      <c r="X9" s="36" t="str">
        <f t="shared" si="3"/>
        <v>Avery</v>
      </c>
      <c r="Y9" s="36">
        <f t="shared" si="4"/>
        <v>15</v>
      </c>
      <c r="AA9" s="36" t="str">
        <f t="shared" si="5"/>
        <v/>
      </c>
      <c r="AB9" s="36" t="str">
        <f t="shared" si="6"/>
        <v/>
      </c>
      <c r="AC9" s="36" t="str">
        <f t="shared" si="7"/>
        <v/>
      </c>
      <c r="AD9" s="36" t="str">
        <f t="shared" si="8"/>
        <v/>
      </c>
      <c r="AF9" s="36" t="str">
        <f t="shared" si="9"/>
        <v/>
      </c>
      <c r="AG9" s="36" t="str">
        <f t="shared" si="10"/>
        <v/>
      </c>
      <c r="AH9" s="36" t="str">
        <f t="shared" si="11"/>
        <v/>
      </c>
      <c r="AI9" s="36" t="str">
        <f t="shared" si="12"/>
        <v/>
      </c>
      <c r="AK9" s="36" t="str">
        <f t="shared" si="13"/>
        <v/>
      </c>
      <c r="AL9" s="36" t="str">
        <f t="shared" si="14"/>
        <v/>
      </c>
      <c r="AM9" s="36" t="str">
        <f t="shared" si="15"/>
        <v/>
      </c>
      <c r="AN9" s="36" t="str">
        <f t="shared" si="16"/>
        <v/>
      </c>
    </row>
    <row r="10" spans="2:40" x14ac:dyDescent="0.25">
      <c r="B10" s="36" t="s">
        <v>622</v>
      </c>
      <c r="C10" s="5" t="str">
        <f>INDEX(Rosters!F:F,MATCH(LEFT($B10,1)&amp;"-"&amp;TEXT(RIGHT($B10,LEN($B10)-1),"0#"),Rosters!$A:$A,0))</f>
        <v>SJA</v>
      </c>
      <c r="D10" s="5" t="str">
        <f>INDEX(Rosters!B:B,MATCH(LEFT($B10,1)&amp;"-"&amp;TEXT(RIGHT($B10,LEN($B10)-1),"0#"),Rosters!$A:$A,0))</f>
        <v>Dhiman</v>
      </c>
      <c r="E10" s="5" t="str">
        <f>INDEX(Rosters!C:C,MATCH(LEFT($B10,1)&amp;"-"&amp;TEXT(RIGHT($B10,LEN($B10)-1),"0#"),Rosters!$A:$A,0))</f>
        <v>Millen</v>
      </c>
      <c r="F10" s="5" t="str">
        <f>INDEX(Rosters!G:G,MATCH(LEFT($B10,1)&amp;"-"&amp;TEXT(RIGHT($B10,LEN($B10)-1),"0#"),Rosters!$A:$A,0))</f>
        <v>V</v>
      </c>
      <c r="G10" s="5" t="str">
        <f>INDEX(Rosters!E:E,MATCH(LEFT($B10,1)&amp;"-"&amp;TEXT(RIGHT($B10,LEN($B10)-1),"0#"),Rosters!$A:$A,0))</f>
        <v>M</v>
      </c>
      <c r="H10" s="5">
        <v>108</v>
      </c>
      <c r="I10" s="5">
        <v>3</v>
      </c>
      <c r="J10" s="36">
        <f t="shared" si="0"/>
        <v>108.25</v>
      </c>
      <c r="M10" s="6">
        <f t="shared" si="17"/>
        <v>6</v>
      </c>
      <c r="N10" s="7" t="str">
        <f t="shared" si="18"/>
        <v>OLMC</v>
      </c>
      <c r="O10" s="7" t="str">
        <f t="shared" si="19"/>
        <v>PFUNDSTEIN</v>
      </c>
      <c r="P10" s="7" t="str">
        <f t="shared" si="20"/>
        <v>BRIDGET</v>
      </c>
      <c r="Q10" s="7" t="str">
        <f t="shared" si="21"/>
        <v>JV</v>
      </c>
      <c r="R10" s="7" t="str">
        <f t="shared" si="22"/>
        <v>F</v>
      </c>
      <c r="S10" s="7">
        <f t="shared" si="23"/>
        <v>31</v>
      </c>
      <c r="T10" s="7">
        <f t="shared" si="24"/>
        <v>5</v>
      </c>
      <c r="V10" s="36" t="str">
        <f t="shared" si="1"/>
        <v/>
      </c>
      <c r="W10" s="36" t="str">
        <f t="shared" si="2"/>
        <v/>
      </c>
      <c r="X10" s="36" t="str">
        <f t="shared" si="3"/>
        <v/>
      </c>
      <c r="Y10" s="36" t="str">
        <f t="shared" si="4"/>
        <v/>
      </c>
      <c r="AA10" s="36" t="str">
        <f t="shared" si="5"/>
        <v/>
      </c>
      <c r="AB10" s="36" t="str">
        <f t="shared" si="6"/>
        <v/>
      </c>
      <c r="AC10" s="36" t="str">
        <f t="shared" si="7"/>
        <v/>
      </c>
      <c r="AD10" s="36" t="str">
        <f t="shared" si="8"/>
        <v/>
      </c>
      <c r="AF10" s="36" t="str">
        <f t="shared" si="9"/>
        <v/>
      </c>
      <c r="AG10" s="36" t="str">
        <f t="shared" si="10"/>
        <v/>
      </c>
      <c r="AH10" s="36" t="str">
        <f t="shared" si="11"/>
        <v/>
      </c>
      <c r="AI10" s="36" t="str">
        <f t="shared" si="12"/>
        <v/>
      </c>
      <c r="AK10" s="36">
        <f t="shared" si="13"/>
        <v>5</v>
      </c>
      <c r="AL10" s="36" t="str">
        <f t="shared" si="14"/>
        <v>Dhiman</v>
      </c>
      <c r="AM10" s="36" t="str">
        <f t="shared" si="15"/>
        <v>Millen</v>
      </c>
      <c r="AN10" s="36">
        <f t="shared" si="16"/>
        <v>108.25</v>
      </c>
    </row>
    <row r="11" spans="2:40" x14ac:dyDescent="0.25">
      <c r="B11" s="36" t="s">
        <v>435</v>
      </c>
      <c r="C11" s="5" t="str">
        <f>INDEX(Rosters!F:F,MATCH(LEFT($B11,1)&amp;"-"&amp;TEXT(RIGHT($B11,LEN($B11)-1),"0#"),Rosters!$A:$A,0))</f>
        <v>OLMC</v>
      </c>
      <c r="D11" s="5" t="str">
        <f>INDEX(Rosters!B:B,MATCH(LEFT($B11,1)&amp;"-"&amp;TEXT(RIGHT($B11,LEN($B11)-1),"0#"),Rosters!$A:$A,0))</f>
        <v>DECORGES</v>
      </c>
      <c r="E11" s="5" t="str">
        <f>INDEX(Rosters!C:C,MATCH(LEFT($B11,1)&amp;"-"&amp;TEXT(RIGHT($B11,LEN($B11)-1),"0#"),Rosters!$A:$A,0))</f>
        <v>ASHLYN</v>
      </c>
      <c r="F11" s="5" t="str">
        <f>INDEX(Rosters!G:G,MATCH(LEFT($B11,1)&amp;"-"&amp;TEXT(RIGHT($B11,LEN($B11)-1),"0#"),Rosters!$A:$A,0))</f>
        <v>V</v>
      </c>
      <c r="G11" s="5" t="str">
        <f>INDEX(Rosters!E:E,MATCH(LEFT($B11,1)&amp;"-"&amp;TEXT(RIGHT($B11,LEN($B11)-1),"0#"),Rosters!$A:$A,0))</f>
        <v>F</v>
      </c>
      <c r="H11" s="5">
        <v>82</v>
      </c>
      <c r="I11" s="5">
        <v>9</v>
      </c>
      <c r="J11" s="36">
        <f t="shared" si="0"/>
        <v>82.75</v>
      </c>
      <c r="M11" s="6">
        <f t="shared" si="17"/>
        <v>7</v>
      </c>
      <c r="N11" s="7" t="str">
        <f t="shared" si="18"/>
        <v>St James</v>
      </c>
      <c r="O11" s="7" t="str">
        <f t="shared" si="19"/>
        <v>Pye</v>
      </c>
      <c r="P11" s="7" t="str">
        <f t="shared" si="20"/>
        <v>Karla</v>
      </c>
      <c r="Q11" s="7" t="str">
        <f t="shared" si="21"/>
        <v>JV</v>
      </c>
      <c r="R11" s="7" t="str">
        <f t="shared" si="22"/>
        <v>F</v>
      </c>
      <c r="S11" s="7">
        <f t="shared" si="23"/>
        <v>29</v>
      </c>
      <c r="T11" s="7">
        <f t="shared" si="24"/>
        <v>8</v>
      </c>
      <c r="V11" s="36" t="str">
        <f t="shared" si="1"/>
        <v/>
      </c>
      <c r="W11" s="36" t="str">
        <f t="shared" si="2"/>
        <v/>
      </c>
      <c r="X11" s="36" t="str">
        <f t="shared" si="3"/>
        <v/>
      </c>
      <c r="Y11" s="36" t="str">
        <f t="shared" si="4"/>
        <v/>
      </c>
      <c r="AA11" s="36" t="str">
        <f t="shared" si="5"/>
        <v/>
      </c>
      <c r="AB11" s="36" t="str">
        <f t="shared" si="6"/>
        <v/>
      </c>
      <c r="AC11" s="36" t="str">
        <f t="shared" si="7"/>
        <v/>
      </c>
      <c r="AD11" s="36" t="str">
        <f t="shared" si="8"/>
        <v/>
      </c>
      <c r="AF11" s="36">
        <f t="shared" si="9"/>
        <v>1</v>
      </c>
      <c r="AG11" s="36" t="str">
        <f t="shared" si="10"/>
        <v>DECORGES</v>
      </c>
      <c r="AH11" s="36" t="str">
        <f t="shared" si="11"/>
        <v>ASHLYN</v>
      </c>
      <c r="AI11" s="36">
        <f t="shared" si="12"/>
        <v>82.75</v>
      </c>
      <c r="AK11" s="36" t="str">
        <f t="shared" si="13"/>
        <v/>
      </c>
      <c r="AL11" s="36" t="str">
        <f t="shared" si="14"/>
        <v/>
      </c>
      <c r="AM11" s="36" t="str">
        <f t="shared" si="15"/>
        <v/>
      </c>
      <c r="AN11" s="36" t="str">
        <f t="shared" si="16"/>
        <v/>
      </c>
    </row>
    <row r="12" spans="2:40" x14ac:dyDescent="0.25">
      <c r="B12" s="36" t="s">
        <v>440</v>
      </c>
      <c r="C12" s="5" t="str">
        <f>INDEX(Rosters!F:F,MATCH(LEFT($B12,1)&amp;"-"&amp;TEXT(RIGHT($B12,LEN($B12)-1),"0#"),Rosters!$A:$A,0))</f>
        <v>OLMC</v>
      </c>
      <c r="D12" s="5" t="str">
        <f>INDEX(Rosters!B:B,MATCH(LEFT($B12,1)&amp;"-"&amp;TEXT(RIGHT($B12,LEN($B12)-1),"0#"),Rosters!$A:$A,0))</f>
        <v>GARRY</v>
      </c>
      <c r="E12" s="5" t="str">
        <f>INDEX(Rosters!C:C,MATCH(LEFT($B12,1)&amp;"-"&amp;TEXT(RIGHT($B12,LEN($B12)-1),"0#"),Rosters!$A:$A,0))</f>
        <v>CAITLIN</v>
      </c>
      <c r="F12" s="5" t="str">
        <f>INDEX(Rosters!G:G,MATCH(LEFT($B12,1)&amp;"-"&amp;TEXT(RIGHT($B12,LEN($B12)-1),"0#"),Rosters!$A:$A,0))</f>
        <v>V</v>
      </c>
      <c r="G12" s="5" t="str">
        <f>INDEX(Rosters!E:E,MATCH(LEFT($B12,1)&amp;"-"&amp;TEXT(RIGHT($B12,LEN($B12)-1),"0#"),Rosters!$A:$A,0))</f>
        <v>F</v>
      </c>
      <c r="H12" s="5">
        <v>44</v>
      </c>
      <c r="I12" s="5">
        <v>0</v>
      </c>
      <c r="J12" s="36">
        <f t="shared" si="0"/>
        <v>44</v>
      </c>
      <c r="M12" s="6">
        <f t="shared" si="17"/>
        <v>8</v>
      </c>
      <c r="N12" s="7" t="str">
        <f t="shared" si="18"/>
        <v>St James</v>
      </c>
      <c r="O12" s="7" t="str">
        <f t="shared" si="19"/>
        <v>Pfinstner</v>
      </c>
      <c r="P12" s="7" t="str">
        <f t="shared" si="20"/>
        <v>A</v>
      </c>
      <c r="Q12" s="7" t="str">
        <f t="shared" si="21"/>
        <v>JV</v>
      </c>
      <c r="R12" s="7" t="str">
        <f t="shared" si="22"/>
        <v>F</v>
      </c>
      <c r="S12" s="7">
        <f t="shared" si="23"/>
        <v>26</v>
      </c>
      <c r="T12" s="7">
        <f t="shared" si="24"/>
        <v>6</v>
      </c>
      <c r="V12" s="36" t="str">
        <f t="shared" si="1"/>
        <v/>
      </c>
      <c r="W12" s="36" t="str">
        <f t="shared" si="2"/>
        <v/>
      </c>
      <c r="X12" s="36" t="str">
        <f t="shared" si="3"/>
        <v/>
      </c>
      <c r="Y12" s="36" t="str">
        <f t="shared" si="4"/>
        <v/>
      </c>
      <c r="AA12" s="36" t="str">
        <f t="shared" si="5"/>
        <v/>
      </c>
      <c r="AB12" s="36" t="str">
        <f t="shared" si="6"/>
        <v/>
      </c>
      <c r="AC12" s="36" t="str">
        <f t="shared" si="7"/>
        <v/>
      </c>
      <c r="AD12" s="36" t="str">
        <f t="shared" si="8"/>
        <v/>
      </c>
      <c r="AF12" s="36">
        <f t="shared" si="9"/>
        <v>5</v>
      </c>
      <c r="AG12" s="36" t="str">
        <f t="shared" si="10"/>
        <v>GARRY</v>
      </c>
      <c r="AH12" s="36" t="str">
        <f t="shared" si="11"/>
        <v>CAITLIN</v>
      </c>
      <c r="AI12" s="36">
        <f t="shared" si="12"/>
        <v>44</v>
      </c>
      <c r="AK12" s="36" t="str">
        <f t="shared" si="13"/>
        <v/>
      </c>
      <c r="AL12" s="36" t="str">
        <f t="shared" si="14"/>
        <v/>
      </c>
      <c r="AM12" s="36" t="str">
        <f t="shared" si="15"/>
        <v/>
      </c>
      <c r="AN12" s="36" t="str">
        <f t="shared" si="16"/>
        <v/>
      </c>
    </row>
    <row r="13" spans="2:40" x14ac:dyDescent="0.25">
      <c r="B13" s="36" t="s">
        <v>478</v>
      </c>
      <c r="C13" s="5" t="str">
        <f>INDEX(Rosters!F:F,MATCH(LEFT($B13,1)&amp;"-"&amp;TEXT(RIGHT($B13,LEN($B13)-1),"0#"),Rosters!$A:$A,0))</f>
        <v>OLMC</v>
      </c>
      <c r="D13" s="5" t="str">
        <f>INDEX(Rosters!B:B,MATCH(LEFT($B13,1)&amp;"-"&amp;TEXT(RIGHT($B13,LEN($B13)-1),"0#"),Rosters!$A:$A,0))</f>
        <v>BILLETER</v>
      </c>
      <c r="E13" s="5" t="str">
        <f>INDEX(Rosters!C:C,MATCH(LEFT($B13,1)&amp;"-"&amp;TEXT(RIGHT($B13,LEN($B13)-1),"0#"),Rosters!$A:$A,0))</f>
        <v>AEOLIA</v>
      </c>
      <c r="F13" s="5" t="str">
        <f>INDEX(Rosters!G:G,MATCH(LEFT($B13,1)&amp;"-"&amp;TEXT(RIGHT($B13,LEN($B13)-1),"0#"),Rosters!$A:$A,0))</f>
        <v>JV</v>
      </c>
      <c r="G13" s="5" t="str">
        <f>INDEX(Rosters!E:E,MATCH(LEFT($B13,1)&amp;"-"&amp;TEXT(RIGHT($B13,LEN($B13)-1),"0#"),Rosters!$A:$A,0))</f>
        <v>F</v>
      </c>
      <c r="H13" s="5">
        <v>45</v>
      </c>
      <c r="I13" s="5">
        <v>6</v>
      </c>
      <c r="J13" s="36">
        <f t="shared" si="0"/>
        <v>45.5</v>
      </c>
      <c r="M13" s="6">
        <f t="shared" si="17"/>
        <v>9</v>
      </c>
      <c r="N13" s="7" t="str">
        <f t="shared" si="18"/>
        <v>St James</v>
      </c>
      <c r="O13" s="7" t="str">
        <f t="shared" si="19"/>
        <v>Karuitha</v>
      </c>
      <c r="P13" s="7" t="str">
        <f t="shared" si="20"/>
        <v>M</v>
      </c>
      <c r="Q13" s="7" t="str">
        <f t="shared" si="21"/>
        <v>JV</v>
      </c>
      <c r="R13" s="7" t="str">
        <f t="shared" si="22"/>
        <v>F</v>
      </c>
      <c r="S13" s="7">
        <f t="shared" si="23"/>
        <v>23</v>
      </c>
      <c r="T13" s="7">
        <f t="shared" si="24"/>
        <v>9</v>
      </c>
      <c r="V13" s="36">
        <f t="shared" si="1"/>
        <v>1</v>
      </c>
      <c r="W13" s="36" t="str">
        <f t="shared" si="2"/>
        <v>BILLETER</v>
      </c>
      <c r="X13" s="36" t="str">
        <f t="shared" si="3"/>
        <v>AEOLIA</v>
      </c>
      <c r="Y13" s="36">
        <f t="shared" si="4"/>
        <v>45.5</v>
      </c>
      <c r="AA13" s="36" t="str">
        <f t="shared" si="5"/>
        <v/>
      </c>
      <c r="AB13" s="36" t="str">
        <f t="shared" si="6"/>
        <v/>
      </c>
      <c r="AC13" s="36" t="str">
        <f t="shared" si="7"/>
        <v/>
      </c>
      <c r="AD13" s="36" t="str">
        <f t="shared" si="8"/>
        <v/>
      </c>
      <c r="AF13" s="36" t="str">
        <f t="shared" si="9"/>
        <v/>
      </c>
      <c r="AG13" s="36" t="str">
        <f t="shared" si="10"/>
        <v/>
      </c>
      <c r="AH13" s="36" t="str">
        <f t="shared" si="11"/>
        <v/>
      </c>
      <c r="AI13" s="36" t="str">
        <f t="shared" si="12"/>
        <v/>
      </c>
      <c r="AK13" s="36" t="str">
        <f t="shared" si="13"/>
        <v/>
      </c>
      <c r="AL13" s="36" t="str">
        <f t="shared" si="14"/>
        <v/>
      </c>
      <c r="AM13" s="36" t="str">
        <f t="shared" si="15"/>
        <v/>
      </c>
      <c r="AN13" s="36" t="str">
        <f t="shared" si="16"/>
        <v/>
      </c>
    </row>
    <row r="14" spans="2:40" x14ac:dyDescent="0.25">
      <c r="B14" s="36" t="s">
        <v>623</v>
      </c>
      <c r="C14" s="5" t="str">
        <f>INDEX(Rosters!F:F,MATCH(LEFT($B14,1)&amp;"-"&amp;TEXT(RIGHT($B14,LEN($B14)-1),"0#"),Rosters!$A:$A,0))</f>
        <v>OLMC</v>
      </c>
      <c r="D14" s="5" t="str">
        <f>INDEX(Rosters!B:B,MATCH(LEFT($B14,1)&amp;"-"&amp;TEXT(RIGHT($B14,LEN($B14)-1),"0#"),Rosters!$A:$A,0))</f>
        <v>FUENTES</v>
      </c>
      <c r="E14" s="5" t="str">
        <f>INDEX(Rosters!C:C,MATCH(LEFT($B14,1)&amp;"-"&amp;TEXT(RIGHT($B14,LEN($B14)-1),"0#"),Rosters!$A:$A,0))</f>
        <v>JULIAN</v>
      </c>
      <c r="F14" s="5" t="str">
        <f>INDEX(Rosters!G:G,MATCH(LEFT($B14,1)&amp;"-"&amp;TEXT(RIGHT($B14,LEN($B14)-1),"0#"),Rosters!$A:$A,0))</f>
        <v>V</v>
      </c>
      <c r="G14" s="5" t="str">
        <f>INDEX(Rosters!E:E,MATCH(LEFT($B14,1)&amp;"-"&amp;TEXT(RIGHT($B14,LEN($B14)-1),"0#"),Rosters!$A:$A,0))</f>
        <v>M</v>
      </c>
      <c r="H14" s="5">
        <v>130</v>
      </c>
      <c r="I14" s="5">
        <v>0</v>
      </c>
      <c r="J14" s="36">
        <f t="shared" si="0"/>
        <v>130</v>
      </c>
      <c r="M14" s="6">
        <f t="shared" si="17"/>
        <v>10</v>
      </c>
      <c r="N14" s="7" t="str">
        <f t="shared" si="18"/>
        <v>St James</v>
      </c>
      <c r="O14" s="7" t="str">
        <f t="shared" si="19"/>
        <v>Fox</v>
      </c>
      <c r="P14" s="7" t="str">
        <f t="shared" si="20"/>
        <v>A</v>
      </c>
      <c r="Q14" s="7" t="str">
        <f t="shared" si="21"/>
        <v>JV</v>
      </c>
      <c r="R14" s="7" t="str">
        <f t="shared" si="22"/>
        <v>F</v>
      </c>
      <c r="S14" s="7">
        <f t="shared" si="23"/>
        <v>20</v>
      </c>
      <c r="T14" s="7">
        <f t="shared" si="24"/>
        <v>6</v>
      </c>
      <c r="V14" s="36" t="str">
        <f t="shared" si="1"/>
        <v/>
      </c>
      <c r="W14" s="36" t="str">
        <f t="shared" si="2"/>
        <v/>
      </c>
      <c r="X14" s="36" t="str">
        <f t="shared" si="3"/>
        <v/>
      </c>
      <c r="Y14" s="36" t="str">
        <f t="shared" si="4"/>
        <v/>
      </c>
      <c r="AA14" s="36" t="str">
        <f t="shared" si="5"/>
        <v/>
      </c>
      <c r="AB14" s="36" t="str">
        <f t="shared" si="6"/>
        <v/>
      </c>
      <c r="AC14" s="36" t="str">
        <f t="shared" si="7"/>
        <v/>
      </c>
      <c r="AD14" s="36" t="str">
        <f t="shared" si="8"/>
        <v/>
      </c>
      <c r="AF14" s="36" t="str">
        <f t="shared" si="9"/>
        <v/>
      </c>
      <c r="AG14" s="36" t="str">
        <f t="shared" si="10"/>
        <v/>
      </c>
      <c r="AH14" s="36" t="str">
        <f t="shared" si="11"/>
        <v/>
      </c>
      <c r="AI14" s="36" t="str">
        <f t="shared" si="12"/>
        <v/>
      </c>
      <c r="AK14" s="36">
        <f t="shared" si="13"/>
        <v>1</v>
      </c>
      <c r="AL14" s="36" t="str">
        <f t="shared" si="14"/>
        <v>FUENTES</v>
      </c>
      <c r="AM14" s="36" t="str">
        <f t="shared" si="15"/>
        <v>JULIAN</v>
      </c>
      <c r="AN14" s="36">
        <f t="shared" si="16"/>
        <v>130</v>
      </c>
    </row>
    <row r="15" spans="2:40" x14ac:dyDescent="0.25">
      <c r="B15" s="36" t="s">
        <v>624</v>
      </c>
      <c r="C15" s="5" t="str">
        <f>INDEX(Rosters!F:F,MATCH(LEFT($B15,1)&amp;"-"&amp;TEXT(RIGHT($B15,LEN($B15)-1),"0#"),Rosters!$A:$A,0))</f>
        <v>OLMC</v>
      </c>
      <c r="D15" s="5" t="str">
        <f>INDEX(Rosters!B:B,MATCH(LEFT($B15,1)&amp;"-"&amp;TEXT(RIGHT($B15,LEN($B15)-1),"0#"),Rosters!$A:$A,0))</f>
        <v>PFUNDSTEIN</v>
      </c>
      <c r="E15" s="5" t="str">
        <f>INDEX(Rosters!C:C,MATCH(LEFT($B15,1)&amp;"-"&amp;TEXT(RIGHT($B15,LEN($B15)-1),"0#"),Rosters!$A:$A,0))</f>
        <v>BRIDGET</v>
      </c>
      <c r="F15" s="5" t="str">
        <f>INDEX(Rosters!G:G,MATCH(LEFT($B15,1)&amp;"-"&amp;TEXT(RIGHT($B15,LEN($B15)-1),"0#"),Rosters!$A:$A,0))</f>
        <v>JV</v>
      </c>
      <c r="G15" s="5" t="str">
        <f>INDEX(Rosters!E:E,MATCH(LEFT($B15,1)&amp;"-"&amp;TEXT(RIGHT($B15,LEN($B15)-1),"0#"),Rosters!$A:$A,0))</f>
        <v>F</v>
      </c>
      <c r="H15" s="5">
        <v>31</v>
      </c>
      <c r="I15" s="5">
        <v>5</v>
      </c>
      <c r="J15" s="36">
        <f t="shared" si="0"/>
        <v>31.416666666666668</v>
      </c>
      <c r="M15" s="6">
        <f t="shared" si="17"/>
        <v>11</v>
      </c>
      <c r="N15" s="7" t="str">
        <f t="shared" si="18"/>
        <v>Assumption</v>
      </c>
      <c r="O15" s="7" t="str">
        <f t="shared" si="19"/>
        <v>Gil-Beltran</v>
      </c>
      <c r="P15" s="7" t="str">
        <f t="shared" si="20"/>
        <v xml:space="preserve">Victoria </v>
      </c>
      <c r="Q15" s="7" t="str">
        <f t="shared" si="21"/>
        <v>JV</v>
      </c>
      <c r="R15" s="7" t="str">
        <f t="shared" si="22"/>
        <v>F</v>
      </c>
      <c r="S15" s="7">
        <f t="shared" si="23"/>
        <v>20</v>
      </c>
      <c r="T15" s="7">
        <f t="shared" si="24"/>
        <v>0</v>
      </c>
      <c r="V15" s="36">
        <f t="shared" si="1"/>
        <v>6</v>
      </c>
      <c r="W15" s="36" t="str">
        <f t="shared" si="2"/>
        <v>PFUNDSTEIN</v>
      </c>
      <c r="X15" s="36" t="str">
        <f t="shared" si="3"/>
        <v>BRIDGET</v>
      </c>
      <c r="Y15" s="36">
        <f t="shared" si="4"/>
        <v>31.416666666666668</v>
      </c>
      <c r="AA15" s="36" t="str">
        <f t="shared" si="5"/>
        <v/>
      </c>
      <c r="AB15" s="36" t="str">
        <f t="shared" si="6"/>
        <v/>
      </c>
      <c r="AC15" s="36" t="str">
        <f t="shared" si="7"/>
        <v/>
      </c>
      <c r="AD15" s="36" t="str">
        <f t="shared" si="8"/>
        <v/>
      </c>
      <c r="AF15" s="36" t="str">
        <f t="shared" si="9"/>
        <v/>
      </c>
      <c r="AG15" s="36" t="str">
        <f t="shared" si="10"/>
        <v/>
      </c>
      <c r="AH15" s="36" t="str">
        <f t="shared" si="11"/>
        <v/>
      </c>
      <c r="AI15" s="36" t="str">
        <f t="shared" si="12"/>
        <v/>
      </c>
      <c r="AK15" s="36" t="str">
        <f t="shared" si="13"/>
        <v/>
      </c>
      <c r="AL15" s="36" t="str">
        <f t="shared" si="14"/>
        <v/>
      </c>
      <c r="AM15" s="36" t="str">
        <f t="shared" si="15"/>
        <v/>
      </c>
      <c r="AN15" s="36" t="str">
        <f t="shared" si="16"/>
        <v/>
      </c>
    </row>
    <row r="16" spans="2:40" x14ac:dyDescent="0.25">
      <c r="B16" s="36" t="s">
        <v>481</v>
      </c>
      <c r="C16" s="5" t="str">
        <f>INDEX(Rosters!F:F,MATCH(LEFT($B16,1)&amp;"-"&amp;TEXT(RIGHT($B16,LEN($B16)-1),"0#"),Rosters!$A:$A,0))</f>
        <v>OLMC</v>
      </c>
      <c r="D16" s="5" t="str">
        <f>INDEX(Rosters!B:B,MATCH(LEFT($B16,1)&amp;"-"&amp;TEXT(RIGHT($B16,LEN($B16)-1),"0#"),Rosters!$A:$A,0))</f>
        <v>TYRELL</v>
      </c>
      <c r="E16" s="5" t="str">
        <f>INDEX(Rosters!C:C,MATCH(LEFT($B16,1)&amp;"-"&amp;TEXT(RIGHT($B16,LEN($B16)-1),"0#"),Rosters!$A:$A,0))</f>
        <v>MARGARET</v>
      </c>
      <c r="F16" s="5" t="str">
        <f>INDEX(Rosters!G:G,MATCH(LEFT($B16,1)&amp;"-"&amp;TEXT(RIGHT($B16,LEN($B16)-1),"0#"),Rosters!$A:$A,0))</f>
        <v>V</v>
      </c>
      <c r="G16" s="5" t="str">
        <f>INDEX(Rosters!E:E,MATCH(LEFT($B16,1)&amp;"-"&amp;TEXT(RIGHT($B16,LEN($B16)-1),"0#"),Rosters!$A:$A,0))</f>
        <v>F</v>
      </c>
      <c r="H16" s="5">
        <v>56</v>
      </c>
      <c r="I16" s="5">
        <v>9</v>
      </c>
      <c r="J16" s="36">
        <f t="shared" si="0"/>
        <v>56.75</v>
      </c>
      <c r="M16" s="6">
        <f t="shared" si="17"/>
        <v>12</v>
      </c>
      <c r="N16" s="7" t="str">
        <f t="shared" si="18"/>
        <v>Assumption</v>
      </c>
      <c r="O16" s="7" t="str">
        <f t="shared" si="19"/>
        <v>Farmer</v>
      </c>
      <c r="P16" s="7" t="str">
        <f t="shared" si="20"/>
        <v>Rose</v>
      </c>
      <c r="Q16" s="7" t="str">
        <f t="shared" si="21"/>
        <v>JV</v>
      </c>
      <c r="R16" s="7" t="str">
        <f t="shared" si="22"/>
        <v>F</v>
      </c>
      <c r="S16" s="7">
        <f t="shared" si="23"/>
        <v>17</v>
      </c>
      <c r="T16" s="7">
        <f t="shared" si="24"/>
        <v>7</v>
      </c>
      <c r="V16" s="36" t="str">
        <f t="shared" si="1"/>
        <v/>
      </c>
      <c r="W16" s="36" t="str">
        <f t="shared" si="2"/>
        <v/>
      </c>
      <c r="X16" s="36" t="str">
        <f t="shared" si="3"/>
        <v/>
      </c>
      <c r="Y16" s="36" t="str">
        <f t="shared" si="4"/>
        <v/>
      </c>
      <c r="AA16" s="36" t="str">
        <f t="shared" si="5"/>
        <v/>
      </c>
      <c r="AB16" s="36" t="str">
        <f t="shared" si="6"/>
        <v/>
      </c>
      <c r="AC16" s="36" t="str">
        <f t="shared" si="7"/>
        <v/>
      </c>
      <c r="AD16" s="36" t="str">
        <f t="shared" si="8"/>
        <v/>
      </c>
      <c r="AF16" s="36">
        <f t="shared" si="9"/>
        <v>2</v>
      </c>
      <c r="AG16" s="36" t="str">
        <f t="shared" si="10"/>
        <v>TYRELL</v>
      </c>
      <c r="AH16" s="36" t="str">
        <f t="shared" si="11"/>
        <v>MARGARET</v>
      </c>
      <c r="AI16" s="36">
        <f t="shared" si="12"/>
        <v>56.75</v>
      </c>
      <c r="AK16" s="36" t="str">
        <f t="shared" si="13"/>
        <v/>
      </c>
      <c r="AL16" s="36" t="str">
        <f t="shared" si="14"/>
        <v/>
      </c>
      <c r="AM16" s="36" t="str">
        <f t="shared" si="15"/>
        <v/>
      </c>
      <c r="AN16" s="36" t="str">
        <f t="shared" si="16"/>
        <v/>
      </c>
    </row>
    <row r="17" spans="2:40" x14ac:dyDescent="0.25">
      <c r="B17" s="36" t="s">
        <v>463</v>
      </c>
      <c r="C17" s="5" t="str">
        <f>INDEX(Rosters!F:F,MATCH(LEFT($B17,1)&amp;"-"&amp;TEXT(RIGHT($B17,LEN($B17)-1),"0#"),Rosters!$A:$A,0))</f>
        <v>OLMC</v>
      </c>
      <c r="D17" s="5" t="str">
        <f>INDEX(Rosters!B:B,MATCH(LEFT($B17,1)&amp;"-"&amp;TEXT(RIGHT($B17,LEN($B17)-1),"0#"),Rosters!$A:$A,0))</f>
        <v>SMITH</v>
      </c>
      <c r="E17" s="5" t="str">
        <f>INDEX(Rosters!C:C,MATCH(LEFT($B17,1)&amp;"-"&amp;TEXT(RIGHT($B17,LEN($B17)-1),"0#"),Rosters!$A:$A,0))</f>
        <v>WATSON</v>
      </c>
      <c r="F17" s="5" t="str">
        <f>INDEX(Rosters!G:G,MATCH(LEFT($B17,1)&amp;"-"&amp;TEXT(RIGHT($B17,LEN($B17)-1),"0#"),Rosters!$A:$A,0))</f>
        <v>JV</v>
      </c>
      <c r="G17" s="5" t="str">
        <f>INDEX(Rosters!E:E,MATCH(LEFT($B17,1)&amp;"-"&amp;TEXT(RIGHT($B17,LEN($B17)-1),"0#"),Rosters!$A:$A,0))</f>
        <v>M</v>
      </c>
      <c r="H17" s="5">
        <v>33</v>
      </c>
      <c r="I17" s="5">
        <v>0</v>
      </c>
      <c r="J17" s="36">
        <f t="shared" si="0"/>
        <v>33</v>
      </c>
      <c r="M17" s="6">
        <f t="shared" si="17"/>
        <v>13</v>
      </c>
      <c r="N17" s="7" t="str">
        <f t="shared" si="18"/>
        <v>OLMC</v>
      </c>
      <c r="O17" s="7" t="str">
        <f t="shared" si="19"/>
        <v>MACDONALD</v>
      </c>
      <c r="P17" s="7" t="str">
        <f t="shared" si="20"/>
        <v>MARIELLE</v>
      </c>
      <c r="Q17" s="7" t="str">
        <f t="shared" si="21"/>
        <v>JV</v>
      </c>
      <c r="R17" s="7" t="str">
        <f t="shared" si="22"/>
        <v>F</v>
      </c>
      <c r="S17" s="7">
        <f t="shared" si="23"/>
        <v>16</v>
      </c>
      <c r="T17" s="7">
        <f t="shared" si="24"/>
        <v>0</v>
      </c>
      <c r="V17" s="36" t="str">
        <f t="shared" si="1"/>
        <v/>
      </c>
      <c r="W17" s="36" t="str">
        <f t="shared" si="2"/>
        <v/>
      </c>
      <c r="X17" s="36" t="str">
        <f t="shared" si="3"/>
        <v/>
      </c>
      <c r="Y17" s="36" t="str">
        <f t="shared" si="4"/>
        <v/>
      </c>
      <c r="AA17" s="36">
        <f t="shared" si="5"/>
        <v>10</v>
      </c>
      <c r="AB17" s="36" t="str">
        <f t="shared" si="6"/>
        <v>SMITH</v>
      </c>
      <c r="AC17" s="36" t="str">
        <f t="shared" si="7"/>
        <v>WATSON</v>
      </c>
      <c r="AD17" s="36">
        <f t="shared" si="8"/>
        <v>33</v>
      </c>
      <c r="AF17" s="36" t="str">
        <f t="shared" si="9"/>
        <v/>
      </c>
      <c r="AG17" s="36" t="str">
        <f t="shared" si="10"/>
        <v/>
      </c>
      <c r="AH17" s="36" t="str">
        <f t="shared" si="11"/>
        <v/>
      </c>
      <c r="AI17" s="36" t="str">
        <f t="shared" si="12"/>
        <v/>
      </c>
      <c r="AK17" s="36" t="str">
        <f t="shared" si="13"/>
        <v/>
      </c>
      <c r="AL17" s="36" t="str">
        <f t="shared" si="14"/>
        <v/>
      </c>
      <c r="AM17" s="36" t="str">
        <f t="shared" si="15"/>
        <v/>
      </c>
      <c r="AN17" s="36" t="str">
        <f t="shared" si="16"/>
        <v/>
      </c>
    </row>
    <row r="18" spans="2:40" x14ac:dyDescent="0.25">
      <c r="B18" s="36" t="s">
        <v>625</v>
      </c>
      <c r="C18" s="5" t="str">
        <f>INDEX(Rosters!F:F,MATCH(LEFT($B18,1)&amp;"-"&amp;TEXT(RIGHT($B18,LEN($B18)-1),"0#"),Rosters!$A:$A,0))</f>
        <v>OLMC</v>
      </c>
      <c r="D18" s="5" t="str">
        <f>INDEX(Rosters!B:B,MATCH(LEFT($B18,1)&amp;"-"&amp;TEXT(RIGHT($B18,LEN($B18)-1),"0#"),Rosters!$A:$A,0))</f>
        <v>MACDONALD</v>
      </c>
      <c r="E18" s="5" t="str">
        <f>INDEX(Rosters!C:C,MATCH(LEFT($B18,1)&amp;"-"&amp;TEXT(RIGHT($B18,LEN($B18)-1),"0#"),Rosters!$A:$A,0))</f>
        <v>HENRY</v>
      </c>
      <c r="F18" s="5" t="str">
        <f>INDEX(Rosters!G:G,MATCH(LEFT($B18,1)&amp;"-"&amp;TEXT(RIGHT($B18,LEN($B18)-1),"0#"),Rosters!$A:$A,0))</f>
        <v>V</v>
      </c>
      <c r="G18" s="5" t="str">
        <f>INDEX(Rosters!E:E,MATCH(LEFT($B18,1)&amp;"-"&amp;TEXT(RIGHT($B18,LEN($B18)-1),"0#"),Rosters!$A:$A,0))</f>
        <v>M</v>
      </c>
      <c r="H18" s="5">
        <v>66</v>
      </c>
      <c r="I18" s="5">
        <v>8</v>
      </c>
      <c r="J18" s="36">
        <f t="shared" si="0"/>
        <v>66.666666666666671</v>
      </c>
      <c r="M18" s="6">
        <f t="shared" si="17"/>
        <v>14</v>
      </c>
      <c r="N18" s="7" t="str">
        <f t="shared" si="18"/>
        <v>SJA</v>
      </c>
      <c r="O18" s="7" t="str">
        <f t="shared" si="19"/>
        <v>Andrews</v>
      </c>
      <c r="P18" s="7" t="str">
        <f t="shared" si="20"/>
        <v>Avery</v>
      </c>
      <c r="Q18" s="7" t="str">
        <f t="shared" si="21"/>
        <v>JV</v>
      </c>
      <c r="R18" s="7" t="str">
        <f t="shared" si="22"/>
        <v>F</v>
      </c>
      <c r="S18" s="7">
        <f t="shared" si="23"/>
        <v>15</v>
      </c>
      <c r="T18" s="7">
        <f t="shared" si="24"/>
        <v>0</v>
      </c>
      <c r="V18" s="36" t="str">
        <f t="shared" si="1"/>
        <v/>
      </c>
      <c r="W18" s="36" t="str">
        <f t="shared" si="2"/>
        <v/>
      </c>
      <c r="X18" s="36" t="str">
        <f t="shared" si="3"/>
        <v/>
      </c>
      <c r="Y18" s="36" t="str">
        <f t="shared" si="4"/>
        <v/>
      </c>
      <c r="AA18" s="36" t="str">
        <f t="shared" si="5"/>
        <v/>
      </c>
      <c r="AB18" s="36" t="str">
        <f t="shared" si="6"/>
        <v/>
      </c>
      <c r="AC18" s="36" t="str">
        <f t="shared" si="7"/>
        <v/>
      </c>
      <c r="AD18" s="36" t="str">
        <f t="shared" si="8"/>
        <v/>
      </c>
      <c r="AF18" s="36" t="str">
        <f t="shared" si="9"/>
        <v/>
      </c>
      <c r="AG18" s="36" t="str">
        <f t="shared" si="10"/>
        <v/>
      </c>
      <c r="AH18" s="36" t="str">
        <f t="shared" si="11"/>
        <v/>
      </c>
      <c r="AI18" s="36" t="str">
        <f t="shared" si="12"/>
        <v/>
      </c>
      <c r="AK18" s="36">
        <f t="shared" si="13"/>
        <v>7</v>
      </c>
      <c r="AL18" s="36" t="str">
        <f t="shared" si="14"/>
        <v>MACDONALD</v>
      </c>
      <c r="AM18" s="36" t="str">
        <f t="shared" si="15"/>
        <v>HENRY</v>
      </c>
      <c r="AN18" s="36">
        <f t="shared" si="16"/>
        <v>66.666666666666671</v>
      </c>
    </row>
    <row r="19" spans="2:40" x14ac:dyDescent="0.25">
      <c r="B19" s="36" t="s">
        <v>475</v>
      </c>
      <c r="C19" s="5" t="str">
        <f>INDEX(Rosters!F:F,MATCH(LEFT($B19,1)&amp;"-"&amp;TEXT(RIGHT($B19,LEN($B19)-1),"0#"),Rosters!$A:$A,0))</f>
        <v>OLMC</v>
      </c>
      <c r="D19" s="5" t="str">
        <f>INDEX(Rosters!B:B,MATCH(LEFT($B19,1)&amp;"-"&amp;TEXT(RIGHT($B19,LEN($B19)-1),"0#"),Rosters!$A:$A,0))</f>
        <v>MACDONALD</v>
      </c>
      <c r="E19" s="5" t="str">
        <f>INDEX(Rosters!C:C,MATCH(LEFT($B19,1)&amp;"-"&amp;TEXT(RIGHT($B19,LEN($B19)-1),"0#"),Rosters!$A:$A,0))</f>
        <v>MARIELLE</v>
      </c>
      <c r="F19" s="5" t="str">
        <f>INDEX(Rosters!G:G,MATCH(LEFT($B19,1)&amp;"-"&amp;TEXT(RIGHT($B19,LEN($B19)-1),"0#"),Rosters!$A:$A,0))</f>
        <v>JV</v>
      </c>
      <c r="G19" s="5" t="str">
        <f>INDEX(Rosters!E:E,MATCH(LEFT($B19,1)&amp;"-"&amp;TEXT(RIGHT($B19,LEN($B19)-1),"0#"),Rosters!$A:$A,0))</f>
        <v>F</v>
      </c>
      <c r="H19" s="5">
        <v>16</v>
      </c>
      <c r="I19" s="5">
        <v>0</v>
      </c>
      <c r="J19" s="36">
        <f t="shared" si="0"/>
        <v>16</v>
      </c>
      <c r="V19" s="36">
        <f t="shared" si="1"/>
        <v>13</v>
      </c>
      <c r="W19" s="36" t="str">
        <f t="shared" si="2"/>
        <v>MACDONALD</v>
      </c>
      <c r="X19" s="36" t="str">
        <f t="shared" si="3"/>
        <v>MARIELLE</v>
      </c>
      <c r="Y19" s="36">
        <f t="shared" si="4"/>
        <v>16</v>
      </c>
      <c r="AA19" s="36" t="str">
        <f t="shared" si="5"/>
        <v/>
      </c>
      <c r="AB19" s="36" t="str">
        <f t="shared" si="6"/>
        <v/>
      </c>
      <c r="AC19" s="36" t="str">
        <f t="shared" si="7"/>
        <v/>
      </c>
      <c r="AD19" s="36" t="str">
        <f t="shared" si="8"/>
        <v/>
      </c>
      <c r="AF19" s="36" t="str">
        <f t="shared" si="9"/>
        <v/>
      </c>
      <c r="AG19" s="36" t="str">
        <f t="shared" si="10"/>
        <v/>
      </c>
      <c r="AH19" s="36" t="str">
        <f t="shared" si="11"/>
        <v/>
      </c>
      <c r="AI19" s="36" t="str">
        <f t="shared" si="12"/>
        <v/>
      </c>
      <c r="AK19" s="36" t="str">
        <f t="shared" si="13"/>
        <v/>
      </c>
      <c r="AL19" s="36" t="str">
        <f t="shared" si="14"/>
        <v/>
      </c>
      <c r="AM19" s="36" t="str">
        <f t="shared" si="15"/>
        <v/>
      </c>
      <c r="AN19" s="36" t="str">
        <f t="shared" si="16"/>
        <v/>
      </c>
    </row>
    <row r="20" spans="2:40" x14ac:dyDescent="0.25">
      <c r="B20" s="36" t="s">
        <v>626</v>
      </c>
      <c r="C20" s="5" t="str">
        <f>INDEX(Rosters!F:F,MATCH(LEFT($B20,1)&amp;"-"&amp;TEXT(RIGHT($B20,LEN($B20)-1),"0#"),Rosters!$A:$A,0))</f>
        <v>OLMC</v>
      </c>
      <c r="D20" s="5" t="str">
        <f>INDEX(Rosters!B:B,MATCH(LEFT($B20,1)&amp;"-"&amp;TEXT(RIGHT($B20,LEN($B20)-1),"0#"),Rosters!$A:$A,0))</f>
        <v>VANDENBERG</v>
      </c>
      <c r="E20" s="5" t="str">
        <f>INDEX(Rosters!C:C,MATCH(LEFT($B20,1)&amp;"-"&amp;TEXT(RIGHT($B20,LEN($B20)-1),"0#"),Rosters!$A:$A,0))</f>
        <v>MAEVE</v>
      </c>
      <c r="F20" s="5" t="str">
        <f>INDEX(Rosters!G:G,MATCH(LEFT($B20,1)&amp;"-"&amp;TEXT(RIGHT($B20,LEN($B20)-1),"0#"),Rosters!$A:$A,0))</f>
        <v>JV</v>
      </c>
      <c r="G20" s="5" t="str">
        <f>INDEX(Rosters!E:E,MATCH(LEFT($B20,1)&amp;"-"&amp;TEXT(RIGHT($B20,LEN($B20)-1),"0#"),Rosters!$A:$A,0))</f>
        <v>F</v>
      </c>
      <c r="H20" s="5">
        <v>33</v>
      </c>
      <c r="I20" s="5">
        <v>2</v>
      </c>
      <c r="J20" s="36">
        <f t="shared" si="0"/>
        <v>33.166666666666664</v>
      </c>
      <c r="V20" s="36">
        <f t="shared" si="1"/>
        <v>5</v>
      </c>
      <c r="W20" s="36" t="str">
        <f t="shared" si="2"/>
        <v>VANDENBERG</v>
      </c>
      <c r="X20" s="36" t="str">
        <f t="shared" si="3"/>
        <v>MAEVE</v>
      </c>
      <c r="Y20" s="36">
        <f t="shared" si="4"/>
        <v>33.166666666666664</v>
      </c>
      <c r="AA20" s="36" t="str">
        <f t="shared" si="5"/>
        <v/>
      </c>
      <c r="AB20" s="36" t="str">
        <f t="shared" si="6"/>
        <v/>
      </c>
      <c r="AC20" s="36" t="str">
        <f t="shared" si="7"/>
        <v/>
      </c>
      <c r="AD20" s="36" t="str">
        <f t="shared" si="8"/>
        <v/>
      </c>
      <c r="AF20" s="36" t="str">
        <f t="shared" si="9"/>
        <v/>
      </c>
      <c r="AG20" s="36" t="str">
        <f t="shared" si="10"/>
        <v/>
      </c>
      <c r="AH20" s="36" t="str">
        <f t="shared" si="11"/>
        <v/>
      </c>
      <c r="AI20" s="36" t="str">
        <f t="shared" si="12"/>
        <v/>
      </c>
      <c r="AK20" s="36" t="str">
        <f t="shared" si="13"/>
        <v/>
      </c>
      <c r="AL20" s="36" t="str">
        <f t="shared" si="14"/>
        <v/>
      </c>
      <c r="AM20" s="36" t="str">
        <f t="shared" si="15"/>
        <v/>
      </c>
      <c r="AN20" s="36" t="str">
        <f t="shared" si="16"/>
        <v/>
      </c>
    </row>
    <row r="21" spans="2:40" x14ac:dyDescent="0.25">
      <c r="B21" s="36" t="s">
        <v>627</v>
      </c>
      <c r="C21" s="5" t="str">
        <f>INDEX(Rosters!F:F,MATCH(LEFT($B21,1)&amp;"-"&amp;TEXT(RIGHT($B21,LEN($B21)-1),"0#"),Rosters!$A:$A,0))</f>
        <v>OLMC</v>
      </c>
      <c r="D21" s="5" t="str">
        <f>INDEX(Rosters!B:B,MATCH(LEFT($B21,1)&amp;"-"&amp;TEXT(RIGHT($B21,LEN($B21)-1),"0#"),Rosters!$A:$A,0))</f>
        <v>TYRELL</v>
      </c>
      <c r="E21" s="5" t="str">
        <f>INDEX(Rosters!C:C,MATCH(LEFT($B21,1)&amp;"-"&amp;TEXT(RIGHT($B21,LEN($B21)-1),"0#"),Rosters!$A:$A,0))</f>
        <v>ANALIESE</v>
      </c>
      <c r="F21" s="5" t="str">
        <f>INDEX(Rosters!G:G,MATCH(LEFT($B21,1)&amp;"-"&amp;TEXT(RIGHT($B21,LEN($B21)-1),"0#"),Rosters!$A:$A,0))</f>
        <v>JV</v>
      </c>
      <c r="G21" s="5" t="str">
        <f>INDEX(Rosters!E:E,MATCH(LEFT($B21,1)&amp;"-"&amp;TEXT(RIGHT($B21,LEN($B21)-1),"0#"),Rosters!$A:$A,0))</f>
        <v>F</v>
      </c>
      <c r="H21" s="5">
        <v>33</v>
      </c>
      <c r="I21" s="5">
        <v>7</v>
      </c>
      <c r="J21" s="36">
        <f t="shared" si="0"/>
        <v>33.583333333333336</v>
      </c>
      <c r="Q21" s="11"/>
      <c r="R21" s="6"/>
      <c r="S21" s="6"/>
      <c r="T21" s="6"/>
      <c r="V21" s="36">
        <f t="shared" si="1"/>
        <v>4</v>
      </c>
      <c r="W21" s="36" t="str">
        <f t="shared" si="2"/>
        <v>TYRELL</v>
      </c>
      <c r="X21" s="36" t="str">
        <f t="shared" si="3"/>
        <v>ANALIESE</v>
      </c>
      <c r="Y21" s="36">
        <f t="shared" si="4"/>
        <v>33.583333333333336</v>
      </c>
      <c r="AA21" s="36" t="str">
        <f t="shared" si="5"/>
        <v/>
      </c>
      <c r="AB21" s="36" t="str">
        <f t="shared" si="6"/>
        <v/>
      </c>
      <c r="AC21" s="36" t="str">
        <f t="shared" si="7"/>
        <v/>
      </c>
      <c r="AD21" s="36" t="str">
        <f t="shared" si="8"/>
        <v/>
      </c>
      <c r="AF21" s="36" t="str">
        <f t="shared" si="9"/>
        <v/>
      </c>
      <c r="AG21" s="36" t="str">
        <f t="shared" si="10"/>
        <v/>
      </c>
      <c r="AH21" s="36" t="str">
        <f t="shared" si="11"/>
        <v/>
      </c>
      <c r="AI21" s="36" t="str">
        <f t="shared" si="12"/>
        <v/>
      </c>
      <c r="AK21" s="36" t="str">
        <f t="shared" si="13"/>
        <v/>
      </c>
      <c r="AL21" s="36" t="str">
        <f t="shared" si="14"/>
        <v/>
      </c>
      <c r="AM21" s="36" t="str">
        <f t="shared" si="15"/>
        <v/>
      </c>
      <c r="AN21" s="36" t="str">
        <f t="shared" si="16"/>
        <v/>
      </c>
    </row>
    <row r="22" spans="2:40" x14ac:dyDescent="0.25">
      <c r="B22" s="36" t="s">
        <v>430</v>
      </c>
      <c r="C22" s="5" t="str">
        <f>INDEX(Rosters!F:F,MATCH(LEFT($B22,1)&amp;"-"&amp;TEXT(RIGHT($B22,LEN($B22)-1),"0#"),Rosters!$A:$A,0))</f>
        <v>Assumption</v>
      </c>
      <c r="D22" s="5" t="str">
        <f>INDEX(Rosters!B:B,MATCH(LEFT($B22,1)&amp;"-"&amp;TEXT(RIGHT($B22,LEN($B22)-1),"0#"),Rosters!$A:$A,0))</f>
        <v>Porras</v>
      </c>
      <c r="E22" s="5" t="str">
        <f>INDEX(Rosters!C:C,MATCH(LEFT($B22,1)&amp;"-"&amp;TEXT(RIGHT($B22,LEN($B22)-1),"0#"),Rosters!$A:$A,0))</f>
        <v>Marcel</v>
      </c>
      <c r="F22" s="5" t="str">
        <f>INDEX(Rosters!G:G,MATCH(LEFT($B22,1)&amp;"-"&amp;TEXT(RIGHT($B22,LEN($B22)-1),"0#"),Rosters!$A:$A,0))</f>
        <v>JV</v>
      </c>
      <c r="G22" s="5" t="str">
        <f>INDEX(Rosters!E:E,MATCH(LEFT($B22,1)&amp;"-"&amp;TEXT(RIGHT($B22,LEN($B22)-1),"0#"),Rosters!$A:$A,0))</f>
        <v>M</v>
      </c>
      <c r="H22" s="5">
        <v>27</v>
      </c>
      <c r="I22" s="5">
        <v>3</v>
      </c>
      <c r="J22" s="36">
        <f t="shared" si="0"/>
        <v>27.25</v>
      </c>
      <c r="Q22" s="11"/>
      <c r="R22" s="6"/>
      <c r="S22" s="6"/>
      <c r="T22" s="6"/>
      <c r="V22" s="36" t="str">
        <f t="shared" si="1"/>
        <v/>
      </c>
      <c r="W22" s="36" t="str">
        <f t="shared" si="2"/>
        <v/>
      </c>
      <c r="X22" s="36" t="str">
        <f t="shared" si="3"/>
        <v/>
      </c>
      <c r="Y22" s="36" t="str">
        <f t="shared" si="4"/>
        <v/>
      </c>
      <c r="AA22" s="36">
        <f t="shared" si="5"/>
        <v>13</v>
      </c>
      <c r="AB22" s="36" t="str">
        <f t="shared" si="6"/>
        <v>Porras</v>
      </c>
      <c r="AC22" s="36" t="str">
        <f t="shared" si="7"/>
        <v>Marcel</v>
      </c>
      <c r="AD22" s="36">
        <f t="shared" si="8"/>
        <v>27.25</v>
      </c>
      <c r="AF22" s="36" t="str">
        <f t="shared" si="9"/>
        <v/>
      </c>
      <c r="AG22" s="36" t="str">
        <f t="shared" si="10"/>
        <v/>
      </c>
      <c r="AH22" s="36" t="str">
        <f t="shared" si="11"/>
        <v/>
      </c>
      <c r="AI22" s="36" t="str">
        <f t="shared" si="12"/>
        <v/>
      </c>
      <c r="AK22" s="36" t="str">
        <f t="shared" si="13"/>
        <v/>
      </c>
      <c r="AL22" s="36" t="str">
        <f t="shared" si="14"/>
        <v/>
      </c>
      <c r="AM22" s="36" t="str">
        <f t="shared" si="15"/>
        <v/>
      </c>
      <c r="AN22" s="36" t="str">
        <f t="shared" si="16"/>
        <v/>
      </c>
    </row>
    <row r="23" spans="2:40" ht="18.75" x14ac:dyDescent="0.3">
      <c r="B23" s="36" t="s">
        <v>628</v>
      </c>
      <c r="C23" s="5" t="str">
        <f>INDEX(Rosters!F:F,MATCH(LEFT($B23,1)&amp;"-"&amp;TEXT(RIGHT($B23,LEN($B23)-1),"0#"),Rosters!$A:$A,0))</f>
        <v>St E</v>
      </c>
      <c r="D23" s="5" t="str">
        <f>INDEX(Rosters!B:B,MATCH(LEFT($B23,1)&amp;"-"&amp;TEXT(RIGHT($B23,LEN($B23)-1),"0#"),Rosters!$A:$A,0))</f>
        <v>Post</v>
      </c>
      <c r="E23" s="5" t="str">
        <f>INDEX(Rosters!C:C,MATCH(LEFT($B23,1)&amp;"-"&amp;TEXT(RIGHT($B23,LEN($B23)-1),"0#"),Rosters!$A:$A,0))</f>
        <v>Taylor</v>
      </c>
      <c r="F23" s="5" t="str">
        <f>INDEX(Rosters!G:G,MATCH(LEFT($B23,1)&amp;"-"&amp;TEXT(RIGHT($B23,LEN($B23)-1),"0#"),Rosters!$A:$A,0))</f>
        <v>JV</v>
      </c>
      <c r="G23" s="5" t="str">
        <f>INDEX(Rosters!E:E,MATCH(LEFT($B23,1)&amp;"-"&amp;TEXT(RIGHT($B23,LEN($B23)-1),"0#"),Rosters!$A:$A,0))</f>
        <v>F</v>
      </c>
      <c r="H23" s="5">
        <v>35</v>
      </c>
      <c r="I23" s="5">
        <v>0</v>
      </c>
      <c r="J23" s="36">
        <f t="shared" si="0"/>
        <v>35</v>
      </c>
      <c r="L23" s="46" t="s">
        <v>455</v>
      </c>
      <c r="M23" s="46"/>
      <c r="N23" s="46"/>
      <c r="O23" s="46"/>
      <c r="P23" s="46"/>
      <c r="Q23" s="46"/>
      <c r="R23" s="46"/>
      <c r="S23" s="46"/>
      <c r="T23" s="46"/>
      <c r="V23" s="36">
        <f t="shared" si="1"/>
        <v>3</v>
      </c>
      <c r="W23" s="36" t="str">
        <f t="shared" si="2"/>
        <v>Post</v>
      </c>
      <c r="X23" s="36" t="str">
        <f t="shared" si="3"/>
        <v>Taylor</v>
      </c>
      <c r="Y23" s="36">
        <f t="shared" si="4"/>
        <v>35</v>
      </c>
      <c r="AA23" s="36" t="str">
        <f t="shared" si="5"/>
        <v/>
      </c>
      <c r="AB23" s="36" t="str">
        <f t="shared" si="6"/>
        <v/>
      </c>
      <c r="AC23" s="36" t="str">
        <f t="shared" si="7"/>
        <v/>
      </c>
      <c r="AD23" s="36" t="str">
        <f t="shared" si="8"/>
        <v/>
      </c>
      <c r="AF23" s="36" t="str">
        <f t="shared" si="9"/>
        <v/>
      </c>
      <c r="AG23" s="36" t="str">
        <f t="shared" si="10"/>
        <v/>
      </c>
      <c r="AH23" s="36" t="str">
        <f t="shared" si="11"/>
        <v/>
      </c>
      <c r="AI23" s="36" t="str">
        <f t="shared" si="12"/>
        <v/>
      </c>
      <c r="AK23" s="36" t="str">
        <f t="shared" si="13"/>
        <v/>
      </c>
      <c r="AL23" s="36" t="str">
        <f t="shared" si="14"/>
        <v/>
      </c>
      <c r="AM23" s="36" t="str">
        <f t="shared" si="15"/>
        <v/>
      </c>
      <c r="AN23" s="36" t="str">
        <f t="shared" si="16"/>
        <v/>
      </c>
    </row>
    <row r="24" spans="2:40" x14ac:dyDescent="0.25">
      <c r="B24" s="36" t="s">
        <v>629</v>
      </c>
      <c r="C24" s="5" t="str">
        <f>INDEX(Rosters!F:F,MATCH(LEFT($B24,1)&amp;"-"&amp;TEXT(RIGHT($B24,LEN($B24)-1),"0#"),Rosters!$A:$A,0))</f>
        <v>Assumption</v>
      </c>
      <c r="D24" s="5" t="str">
        <f>INDEX(Rosters!B:B,MATCH(LEFT($B24,1)&amp;"-"&amp;TEXT(RIGHT($B24,LEN($B24)-1),"0#"),Rosters!$A:$A,0))</f>
        <v>Davis</v>
      </c>
      <c r="E24" s="5" t="str">
        <f>INDEX(Rosters!C:C,MATCH(LEFT($B24,1)&amp;"-"&amp;TEXT(RIGHT($B24,LEN($B24)-1),"0#"),Rosters!$A:$A,0))</f>
        <v>Robbie</v>
      </c>
      <c r="F24" s="5" t="str">
        <f>INDEX(Rosters!G:G,MATCH(LEFT($B24,1)&amp;"-"&amp;TEXT(RIGHT($B24,LEN($B24)-1),"0#"),Rosters!$A:$A,0))</f>
        <v>JV</v>
      </c>
      <c r="G24" s="5" t="str">
        <f>INDEX(Rosters!E:E,MATCH(LEFT($B24,1)&amp;"-"&amp;TEXT(RIGHT($B24,LEN($B24)-1),"0#"),Rosters!$A:$A,0))</f>
        <v>M</v>
      </c>
      <c r="H24" s="5">
        <v>50</v>
      </c>
      <c r="I24" s="5">
        <v>4</v>
      </c>
      <c r="J24" s="36">
        <f t="shared" si="0"/>
        <v>50.333333333333336</v>
      </c>
      <c r="M24" s="6">
        <v>1</v>
      </c>
      <c r="N24" s="7" t="str">
        <f>INDEX(C$4:C$200,MATCH($M24,$AA$4:$AA$200,0))</f>
        <v>St James</v>
      </c>
      <c r="O24" s="7" t="str">
        <f t="shared" ref="O24:T26" si="25">INDEX(D$4:D$200,MATCH($M24,$AA$4:$AA$200,0))</f>
        <v>Scott</v>
      </c>
      <c r="P24" s="7" t="str">
        <f t="shared" si="25"/>
        <v>Colin</v>
      </c>
      <c r="Q24" s="7" t="str">
        <f t="shared" si="25"/>
        <v>JV</v>
      </c>
      <c r="R24" s="7" t="str">
        <f t="shared" si="25"/>
        <v>M</v>
      </c>
      <c r="S24" s="7">
        <f t="shared" si="25"/>
        <v>65</v>
      </c>
      <c r="T24" s="7">
        <f t="shared" si="25"/>
        <v>4</v>
      </c>
      <c r="V24" s="36" t="str">
        <f t="shared" si="1"/>
        <v/>
      </c>
      <c r="W24" s="36" t="str">
        <f t="shared" si="2"/>
        <v/>
      </c>
      <c r="X24" s="36" t="str">
        <f t="shared" si="3"/>
        <v/>
      </c>
      <c r="Y24" s="36" t="str">
        <f t="shared" si="4"/>
        <v/>
      </c>
      <c r="AA24" s="36">
        <f t="shared" si="5"/>
        <v>4</v>
      </c>
      <c r="AB24" s="36" t="str">
        <f t="shared" si="6"/>
        <v>Davis</v>
      </c>
      <c r="AC24" s="36" t="str">
        <f t="shared" si="7"/>
        <v>Robbie</v>
      </c>
      <c r="AD24" s="36">
        <f t="shared" si="8"/>
        <v>50.333333333333336</v>
      </c>
      <c r="AF24" s="36" t="str">
        <f t="shared" si="9"/>
        <v/>
      </c>
      <c r="AG24" s="36" t="str">
        <f t="shared" si="10"/>
        <v/>
      </c>
      <c r="AH24" s="36" t="str">
        <f t="shared" si="11"/>
        <v/>
      </c>
      <c r="AI24" s="36" t="str">
        <f t="shared" si="12"/>
        <v/>
      </c>
      <c r="AK24" s="36" t="str">
        <f t="shared" si="13"/>
        <v/>
      </c>
      <c r="AL24" s="36" t="str">
        <f t="shared" si="14"/>
        <v/>
      </c>
      <c r="AM24" s="36" t="str">
        <f t="shared" si="15"/>
        <v/>
      </c>
      <c r="AN24" s="36" t="str">
        <f t="shared" si="16"/>
        <v/>
      </c>
    </row>
    <row r="25" spans="2:40" x14ac:dyDescent="0.25">
      <c r="B25" s="36" t="s">
        <v>420</v>
      </c>
      <c r="C25" s="5" t="str">
        <f>INDEX(Rosters!F:F,MATCH(LEFT($B25,1)&amp;"-"&amp;TEXT(RIGHT($B25,LEN($B25)-1),"0#"),Rosters!$A:$A,0))</f>
        <v>Assumption</v>
      </c>
      <c r="D25" s="5" t="str">
        <f>INDEX(Rosters!B:B,MATCH(LEFT($B25,1)&amp;"-"&amp;TEXT(RIGHT($B25,LEN($B25)-1),"0#"),Rosters!$A:$A,0))</f>
        <v>Smart</v>
      </c>
      <c r="E25" s="5" t="str">
        <f>INDEX(Rosters!C:C,MATCH(LEFT($B25,1)&amp;"-"&amp;TEXT(RIGHT($B25,LEN($B25)-1),"0#"),Rosters!$A:$A,0))</f>
        <v>Lucy</v>
      </c>
      <c r="F25" s="5" t="str">
        <f>INDEX(Rosters!G:G,MATCH(LEFT($B25,1)&amp;"-"&amp;TEXT(RIGHT($B25,LEN($B25)-1),"0#"),Rosters!$A:$A,0))</f>
        <v>JV</v>
      </c>
      <c r="G25" s="5" t="str">
        <f>INDEX(Rosters!E:E,MATCH(LEFT($B25,1)&amp;"-"&amp;TEXT(RIGHT($B25,LEN($B25)-1),"0#"),Rosters!$A:$A,0))</f>
        <v>F</v>
      </c>
      <c r="H25" s="5">
        <v>41</v>
      </c>
      <c r="I25" s="5">
        <v>11</v>
      </c>
      <c r="J25" s="36">
        <f t="shared" si="0"/>
        <v>41.916666666666664</v>
      </c>
      <c r="M25" s="6">
        <f>M24+1</f>
        <v>2</v>
      </c>
      <c r="N25" s="7" t="str">
        <f t="shared" ref="N25:N26" si="26">INDEX(C$4:C$200,MATCH($M25,$AA$4:$AA$200,0))</f>
        <v>SJA</v>
      </c>
      <c r="O25" s="7" t="str">
        <f t="shared" si="25"/>
        <v xml:space="preserve">Jackson </v>
      </c>
      <c r="P25" s="7" t="str">
        <f t="shared" si="25"/>
        <v>Andrew</v>
      </c>
      <c r="Q25" s="7" t="str">
        <f t="shared" si="25"/>
        <v>JV</v>
      </c>
      <c r="R25" s="7" t="str">
        <f t="shared" si="25"/>
        <v>M</v>
      </c>
      <c r="S25" s="7">
        <f t="shared" si="25"/>
        <v>54</v>
      </c>
      <c r="T25" s="7">
        <f t="shared" si="25"/>
        <v>0</v>
      </c>
      <c r="V25" s="36">
        <f t="shared" si="1"/>
        <v>2</v>
      </c>
      <c r="W25" s="36" t="str">
        <f t="shared" si="2"/>
        <v>Smart</v>
      </c>
      <c r="X25" s="36" t="str">
        <f t="shared" si="3"/>
        <v>Lucy</v>
      </c>
      <c r="Y25" s="36">
        <f t="shared" si="4"/>
        <v>41.916666666666664</v>
      </c>
      <c r="AA25" s="36" t="str">
        <f t="shared" si="5"/>
        <v/>
      </c>
      <c r="AB25" s="36" t="str">
        <f t="shared" si="6"/>
        <v/>
      </c>
      <c r="AC25" s="36" t="str">
        <f t="shared" si="7"/>
        <v/>
      </c>
      <c r="AD25" s="36" t="str">
        <f t="shared" si="8"/>
        <v/>
      </c>
      <c r="AF25" s="36" t="str">
        <f t="shared" si="9"/>
        <v/>
      </c>
      <c r="AG25" s="36" t="str">
        <f t="shared" si="10"/>
        <v/>
      </c>
      <c r="AH25" s="36" t="str">
        <f t="shared" si="11"/>
        <v/>
      </c>
      <c r="AI25" s="36" t="str">
        <f t="shared" si="12"/>
        <v/>
      </c>
      <c r="AK25" s="36" t="str">
        <f t="shared" si="13"/>
        <v/>
      </c>
      <c r="AL25" s="36" t="str">
        <f t="shared" si="14"/>
        <v/>
      </c>
      <c r="AM25" s="36" t="str">
        <f t="shared" si="15"/>
        <v/>
      </c>
      <c r="AN25" s="36" t="str">
        <f t="shared" si="16"/>
        <v/>
      </c>
    </row>
    <row r="26" spans="2:40" x14ac:dyDescent="0.25">
      <c r="B26" s="36" t="s">
        <v>606</v>
      </c>
      <c r="C26" s="5" t="str">
        <f>INDEX(Rosters!F:F,MATCH(LEFT($B26,1)&amp;"-"&amp;TEXT(RIGHT($B26,LEN($B26)-1),"0#"),Rosters!$A:$A,0))</f>
        <v>St E</v>
      </c>
      <c r="D26" s="5" t="str">
        <f>INDEX(Rosters!B:B,MATCH(LEFT($B26,1)&amp;"-"&amp;TEXT(RIGHT($B26,LEN($B26)-1),"0#"),Rosters!$A:$A,0))</f>
        <v>Allocco</v>
      </c>
      <c r="E26" s="5" t="str">
        <f>INDEX(Rosters!C:C,MATCH(LEFT($B26,1)&amp;"-"&amp;TEXT(RIGHT($B26,LEN($B26)-1),"0#"),Rosters!$A:$A,0))</f>
        <v>Nick</v>
      </c>
      <c r="F26" s="5" t="str">
        <f>INDEX(Rosters!G:G,MATCH(LEFT($B26,1)&amp;"-"&amp;TEXT(RIGHT($B26,LEN($B26)-1),"0#"),Rosters!$A:$A,0))</f>
        <v>V</v>
      </c>
      <c r="G26" s="5" t="str">
        <f>INDEX(Rosters!E:E,MATCH(LEFT($B26,1)&amp;"-"&amp;TEXT(RIGHT($B26,LEN($B26)-1),"0#"),Rosters!$A:$A,0))</f>
        <v>M</v>
      </c>
      <c r="H26" s="5">
        <v>66</v>
      </c>
      <c r="I26" s="5">
        <v>0</v>
      </c>
      <c r="J26">
        <f t="shared" si="0"/>
        <v>66</v>
      </c>
      <c r="M26" s="6">
        <f>M25+1</f>
        <v>3</v>
      </c>
      <c r="N26" s="7" t="str">
        <f t="shared" si="26"/>
        <v>St James</v>
      </c>
      <c r="O26" s="7" t="str">
        <f t="shared" si="25"/>
        <v>Mendez</v>
      </c>
      <c r="P26" s="7" t="str">
        <f t="shared" si="25"/>
        <v>Mason</v>
      </c>
      <c r="Q26" s="7" t="str">
        <f t="shared" si="25"/>
        <v>JV</v>
      </c>
      <c r="R26" s="7" t="str">
        <f t="shared" si="25"/>
        <v>M</v>
      </c>
      <c r="S26" s="7">
        <f t="shared" si="25"/>
        <v>50</v>
      </c>
      <c r="T26" s="7">
        <f t="shared" si="25"/>
        <v>7</v>
      </c>
      <c r="V26" s="36" t="str">
        <f t="shared" si="1"/>
        <v/>
      </c>
      <c r="W26" s="36" t="str">
        <f t="shared" si="2"/>
        <v/>
      </c>
      <c r="X26" s="36" t="str">
        <f t="shared" si="3"/>
        <v/>
      </c>
      <c r="Y26" s="36" t="str">
        <f t="shared" si="4"/>
        <v/>
      </c>
      <c r="AA26" s="36" t="str">
        <f t="shared" si="5"/>
        <v/>
      </c>
      <c r="AB26" s="36" t="str">
        <f t="shared" si="6"/>
        <v/>
      </c>
      <c r="AC26" s="36" t="str">
        <f t="shared" si="7"/>
        <v/>
      </c>
      <c r="AD26" s="36" t="str">
        <f t="shared" si="8"/>
        <v/>
      </c>
      <c r="AF26" s="36" t="str">
        <f t="shared" si="9"/>
        <v/>
      </c>
      <c r="AG26" s="36" t="str">
        <f t="shared" si="10"/>
        <v/>
      </c>
      <c r="AH26" s="36" t="str">
        <f t="shared" si="11"/>
        <v/>
      </c>
      <c r="AI26" s="36" t="str">
        <f t="shared" si="12"/>
        <v/>
      </c>
      <c r="AK26" s="36">
        <f t="shared" si="13"/>
        <v>8</v>
      </c>
      <c r="AL26" s="36" t="str">
        <f t="shared" si="14"/>
        <v>Allocco</v>
      </c>
      <c r="AM26" s="36" t="str">
        <f t="shared" si="15"/>
        <v>Nick</v>
      </c>
      <c r="AN26" s="36">
        <f t="shared" si="16"/>
        <v>66</v>
      </c>
    </row>
    <row r="27" spans="2:40" x14ac:dyDescent="0.25">
      <c r="B27" s="36" t="s">
        <v>630</v>
      </c>
      <c r="C27" s="5" t="str">
        <f>INDEX(Rosters!F:F,MATCH(LEFT($B27,1)&amp;"-"&amp;TEXT(RIGHT($B27,LEN($B27)-1),"0#"),Rosters!$A:$A,0))</f>
        <v>St Pats</v>
      </c>
      <c r="D27" s="5" t="str">
        <f>INDEX(Rosters!B:B,MATCH(LEFT($B27,1)&amp;"-"&amp;TEXT(RIGHT($B27,LEN($B27)-1),"0#"),Rosters!$A:$A,0))</f>
        <v>Wazeter</v>
      </c>
      <c r="E27" s="5" t="str">
        <f>INDEX(Rosters!C:C,MATCH(LEFT($B27,1)&amp;"-"&amp;TEXT(RIGHT($B27,LEN($B27)-1),"0#"),Rosters!$A:$A,0))</f>
        <v>Colin</v>
      </c>
      <c r="F27" s="5" t="str">
        <f>INDEX(Rosters!G:G,MATCH(LEFT($B27,1)&amp;"-"&amp;TEXT(RIGHT($B27,LEN($B27)-1),"0#"),Rosters!$A:$A,0))</f>
        <v>JV</v>
      </c>
      <c r="G27" s="5" t="str">
        <f>INDEX(Rosters!E:E,MATCH(LEFT($B27,1)&amp;"-"&amp;TEXT(RIGHT($B27,LEN($B27)-1),"0#"),Rosters!$A:$A,0))</f>
        <v>M</v>
      </c>
      <c r="H27" s="5">
        <v>25</v>
      </c>
      <c r="I27" s="5">
        <v>8</v>
      </c>
      <c r="J27">
        <f t="shared" si="0"/>
        <v>25.666666666666668</v>
      </c>
      <c r="M27" s="6">
        <f t="shared" ref="M27:M33" si="27">M26+1</f>
        <v>4</v>
      </c>
      <c r="N27" s="7" t="str">
        <f t="shared" ref="N27:N33" si="28">INDEX(C$4:C$200,MATCH($M27,$AA$4:$AA$200,0))</f>
        <v>Assumption</v>
      </c>
      <c r="O27" s="7" t="str">
        <f t="shared" ref="O27:O33" si="29">INDEX(D$4:D$200,MATCH($M27,$AA$4:$AA$200,0))</f>
        <v>Davis</v>
      </c>
      <c r="P27" s="7" t="str">
        <f t="shared" ref="P27:P33" si="30">INDEX(E$4:E$200,MATCH($M27,$AA$4:$AA$200,0))</f>
        <v>Robbie</v>
      </c>
      <c r="Q27" s="7" t="str">
        <f t="shared" ref="Q27:Q33" si="31">INDEX(F$4:F$200,MATCH($M27,$AA$4:$AA$200,0))</f>
        <v>JV</v>
      </c>
      <c r="R27" s="7" t="str">
        <f t="shared" ref="R27:R33" si="32">INDEX(G$4:G$200,MATCH($M27,$AA$4:$AA$200,0))</f>
        <v>M</v>
      </c>
      <c r="S27" s="7">
        <f t="shared" ref="S27:S33" si="33">INDEX(H$4:H$200,MATCH($M27,$AA$4:$AA$200,0))</f>
        <v>50</v>
      </c>
      <c r="T27" s="7">
        <f t="shared" ref="T27:T33" si="34">INDEX(I$4:I$200,MATCH($M27,$AA$4:$AA$200,0))</f>
        <v>4</v>
      </c>
      <c r="V27" s="36" t="str">
        <f t="shared" si="1"/>
        <v/>
      </c>
      <c r="W27" s="36" t="str">
        <f t="shared" si="2"/>
        <v/>
      </c>
      <c r="X27" s="36" t="str">
        <f t="shared" si="3"/>
        <v/>
      </c>
      <c r="Y27" s="36" t="str">
        <f t="shared" si="4"/>
        <v/>
      </c>
      <c r="AA27" s="36">
        <f t="shared" si="5"/>
        <v>14</v>
      </c>
      <c r="AB27" s="36" t="str">
        <f t="shared" si="6"/>
        <v>Wazeter</v>
      </c>
      <c r="AC27" s="36" t="str">
        <f t="shared" si="7"/>
        <v>Colin</v>
      </c>
      <c r="AD27" s="36">
        <f t="shared" si="8"/>
        <v>25.666666666666668</v>
      </c>
      <c r="AF27" s="36" t="str">
        <f t="shared" si="9"/>
        <v/>
      </c>
      <c r="AG27" s="36" t="str">
        <f t="shared" si="10"/>
        <v/>
      </c>
      <c r="AH27" s="36" t="str">
        <f t="shared" si="11"/>
        <v/>
      </c>
      <c r="AI27" s="36" t="str">
        <f t="shared" si="12"/>
        <v/>
      </c>
      <c r="AK27" s="36" t="str">
        <f t="shared" si="13"/>
        <v/>
      </c>
      <c r="AL27" s="36" t="str">
        <f t="shared" si="14"/>
        <v/>
      </c>
      <c r="AM27" s="36" t="str">
        <f t="shared" si="15"/>
        <v/>
      </c>
      <c r="AN27" s="36" t="str">
        <f t="shared" si="16"/>
        <v/>
      </c>
    </row>
    <row r="28" spans="2:40" x14ac:dyDescent="0.25">
      <c r="B28" s="36" t="s">
        <v>631</v>
      </c>
      <c r="C28" s="5" t="str">
        <f>INDEX(Rosters!F:F,MATCH(LEFT($B28,1)&amp;"-"&amp;TEXT(RIGHT($B28,LEN($B28)-1),"0#"),Rosters!$A:$A,0))</f>
        <v>SJA</v>
      </c>
      <c r="D28" s="5" t="str">
        <f>INDEX(Rosters!B:B,MATCH(LEFT($B28,1)&amp;"-"&amp;TEXT(RIGHT($B28,LEN($B28)-1),"0#"),Rosters!$A:$A,0))</f>
        <v>McArthur</v>
      </c>
      <c r="E28" s="5" t="str">
        <f>INDEX(Rosters!C:C,MATCH(LEFT($B28,1)&amp;"-"&amp;TEXT(RIGHT($B28,LEN($B28)-1),"0#"),Rosters!$A:$A,0))</f>
        <v xml:space="preserve">Logan </v>
      </c>
      <c r="F28" s="5" t="str">
        <f>INDEX(Rosters!G:G,MATCH(LEFT($B28,1)&amp;"-"&amp;TEXT(RIGHT($B28,LEN($B28)-1),"0#"),Rosters!$A:$A,0))</f>
        <v>JV</v>
      </c>
      <c r="G28" s="5" t="str">
        <f>INDEX(Rosters!E:E,MATCH(LEFT($B28,1)&amp;"-"&amp;TEXT(RIGHT($B28,LEN($B28)-1),"0#"),Rosters!$A:$A,0))</f>
        <v>M</v>
      </c>
      <c r="H28" s="5">
        <v>38</v>
      </c>
      <c r="I28" s="5">
        <v>11</v>
      </c>
      <c r="J28">
        <f t="shared" si="0"/>
        <v>38.916666666666664</v>
      </c>
      <c r="M28" s="6">
        <f t="shared" si="27"/>
        <v>5</v>
      </c>
      <c r="N28" s="7" t="str">
        <f t="shared" si="28"/>
        <v>St James</v>
      </c>
      <c r="O28" s="7" t="str">
        <f t="shared" si="29"/>
        <v>Collins</v>
      </c>
      <c r="P28" s="7" t="str">
        <f t="shared" si="30"/>
        <v>E</v>
      </c>
      <c r="Q28" s="7" t="str">
        <f t="shared" si="31"/>
        <v>JV</v>
      </c>
      <c r="R28" s="7" t="str">
        <f t="shared" si="32"/>
        <v>M</v>
      </c>
      <c r="S28" s="7">
        <f t="shared" si="33"/>
        <v>48</v>
      </c>
      <c r="T28" s="7">
        <f t="shared" si="34"/>
        <v>9</v>
      </c>
      <c r="V28" s="36" t="str">
        <f t="shared" si="1"/>
        <v/>
      </c>
      <c r="W28" s="36" t="str">
        <f t="shared" si="2"/>
        <v/>
      </c>
      <c r="X28" s="36" t="str">
        <f t="shared" si="3"/>
        <v/>
      </c>
      <c r="Y28" s="36" t="str">
        <f t="shared" si="4"/>
        <v/>
      </c>
      <c r="AA28" s="36">
        <f t="shared" si="5"/>
        <v>8</v>
      </c>
      <c r="AB28" s="36" t="str">
        <f t="shared" si="6"/>
        <v>McArthur</v>
      </c>
      <c r="AC28" s="36" t="str">
        <f t="shared" si="7"/>
        <v xml:space="preserve">Logan </v>
      </c>
      <c r="AD28" s="36">
        <f t="shared" si="8"/>
        <v>38.916666666666664</v>
      </c>
      <c r="AF28" s="36" t="str">
        <f t="shared" si="9"/>
        <v/>
      </c>
      <c r="AG28" s="36" t="str">
        <f t="shared" si="10"/>
        <v/>
      </c>
      <c r="AH28" s="36" t="str">
        <f t="shared" si="11"/>
        <v/>
      </c>
      <c r="AI28" s="36" t="str">
        <f t="shared" si="12"/>
        <v/>
      </c>
      <c r="AK28" s="36" t="str">
        <f t="shared" si="13"/>
        <v/>
      </c>
      <c r="AL28" s="36" t="str">
        <f t="shared" si="14"/>
        <v/>
      </c>
      <c r="AM28" s="36" t="str">
        <f t="shared" si="15"/>
        <v/>
      </c>
      <c r="AN28" s="36" t="str">
        <f t="shared" si="16"/>
        <v/>
      </c>
    </row>
    <row r="29" spans="2:40" x14ac:dyDescent="0.25">
      <c r="B29" s="36" t="s">
        <v>590</v>
      </c>
      <c r="C29" s="5" t="str">
        <f>INDEX(Rosters!F:F,MATCH(LEFT($B29,1)&amp;"-"&amp;TEXT(RIGHT($B29,LEN($B29)-1),"0#"),Rosters!$A:$A,0))</f>
        <v>St E</v>
      </c>
      <c r="D29" s="5" t="str">
        <f>INDEX(Rosters!B:B,MATCH(LEFT($B29,1)&amp;"-"&amp;TEXT(RIGHT($B29,LEN($B29)-1),"0#"),Rosters!$A:$A,0))</f>
        <v>Byrne</v>
      </c>
      <c r="E29" s="5" t="str">
        <f>INDEX(Rosters!C:C,MATCH(LEFT($B29,1)&amp;"-"&amp;TEXT(RIGHT($B29,LEN($B29)-1),"0#"),Rosters!$A:$A,0))</f>
        <v>Dillon</v>
      </c>
      <c r="F29" s="5" t="str">
        <f>INDEX(Rosters!G:G,MATCH(LEFT($B29,1)&amp;"-"&amp;TEXT(RIGHT($B29,LEN($B29)-1),"0#"),Rosters!$A:$A,0))</f>
        <v>V</v>
      </c>
      <c r="G29" s="5" t="str">
        <f>INDEX(Rosters!E:E,MATCH(LEFT($B29,1)&amp;"-"&amp;TEXT(RIGHT($B29,LEN($B29)-1),"0#"),Rosters!$A:$A,0))</f>
        <v>M</v>
      </c>
      <c r="H29" s="5">
        <v>121</v>
      </c>
      <c r="I29" s="5">
        <v>8</v>
      </c>
      <c r="J29">
        <f t="shared" si="0"/>
        <v>121.66666666666667</v>
      </c>
      <c r="M29" s="6">
        <f t="shared" si="27"/>
        <v>6</v>
      </c>
      <c r="N29" s="7" t="str">
        <f t="shared" si="28"/>
        <v>St James</v>
      </c>
      <c r="O29" s="7" t="str">
        <f t="shared" si="29"/>
        <v>Kielczewski</v>
      </c>
      <c r="P29" s="7" t="str">
        <f t="shared" si="30"/>
        <v>A</v>
      </c>
      <c r="Q29" s="7" t="str">
        <f t="shared" si="31"/>
        <v>JV</v>
      </c>
      <c r="R29" s="7" t="str">
        <f t="shared" si="32"/>
        <v>M</v>
      </c>
      <c r="S29" s="7">
        <f t="shared" si="33"/>
        <v>42</v>
      </c>
      <c r="T29" s="7">
        <f t="shared" si="34"/>
        <v>5</v>
      </c>
      <c r="V29" s="36" t="str">
        <f t="shared" si="1"/>
        <v/>
      </c>
      <c r="W29" s="36" t="str">
        <f t="shared" si="2"/>
        <v/>
      </c>
      <c r="X29" s="36" t="str">
        <f t="shared" si="3"/>
        <v/>
      </c>
      <c r="Y29" s="36" t="str">
        <f t="shared" si="4"/>
        <v/>
      </c>
      <c r="AA29" s="36" t="str">
        <f t="shared" si="5"/>
        <v/>
      </c>
      <c r="AB29" s="36" t="str">
        <f t="shared" si="6"/>
        <v/>
      </c>
      <c r="AC29" s="36" t="str">
        <f t="shared" si="7"/>
        <v/>
      </c>
      <c r="AD29" s="36" t="str">
        <f t="shared" si="8"/>
        <v/>
      </c>
      <c r="AF29" s="36" t="str">
        <f t="shared" si="9"/>
        <v/>
      </c>
      <c r="AG29" s="36" t="str">
        <f t="shared" si="10"/>
        <v/>
      </c>
      <c r="AH29" s="36" t="str">
        <f t="shared" si="11"/>
        <v/>
      </c>
      <c r="AI29" s="36" t="str">
        <f t="shared" si="12"/>
        <v/>
      </c>
      <c r="AK29" s="36">
        <f t="shared" si="13"/>
        <v>3</v>
      </c>
      <c r="AL29" s="36" t="str">
        <f t="shared" si="14"/>
        <v>Byrne</v>
      </c>
      <c r="AM29" s="36" t="str">
        <f t="shared" si="15"/>
        <v>Dillon</v>
      </c>
      <c r="AN29" s="36">
        <f t="shared" si="16"/>
        <v>121.66666666666667</v>
      </c>
    </row>
    <row r="30" spans="2:40" x14ac:dyDescent="0.25">
      <c r="B30" s="36" t="s">
        <v>450</v>
      </c>
      <c r="C30" s="5" t="str">
        <f>INDEX(Rosters!F:F,MATCH(LEFT($B30,1)&amp;"-"&amp;TEXT(RIGHT($B30,LEN($B30)-1),"0#"),Rosters!$A:$A,0))</f>
        <v>St E</v>
      </c>
      <c r="D30" s="5" t="str">
        <f>INDEX(Rosters!B:B,MATCH(LEFT($B30,1)&amp;"-"&amp;TEXT(RIGHT($B30,LEN($B30)-1),"0#"),Rosters!$A:$A,0))</f>
        <v>Osborne</v>
      </c>
      <c r="E30" s="5" t="str">
        <f>INDEX(Rosters!C:C,MATCH(LEFT($B30,1)&amp;"-"&amp;TEXT(RIGHT($B30,LEN($B30)-1),"0#"),Rosters!$A:$A,0))</f>
        <v>Finn</v>
      </c>
      <c r="F30" s="5" t="str">
        <f>INDEX(Rosters!G:G,MATCH(LEFT($B30,1)&amp;"-"&amp;TEXT(RIGHT($B30,LEN($B30)-1),"0#"),Rosters!$A:$A,0))</f>
        <v>V</v>
      </c>
      <c r="G30" s="5" t="str">
        <f>INDEX(Rosters!E:E,MATCH(LEFT($B30,1)&amp;"-"&amp;TEXT(RIGHT($B30,LEN($B30)-1),"0#"),Rosters!$A:$A,0))</f>
        <v>M</v>
      </c>
      <c r="H30" s="5">
        <v>113</v>
      </c>
      <c r="I30" s="5">
        <v>6</v>
      </c>
      <c r="J30">
        <f t="shared" si="0"/>
        <v>113.5</v>
      </c>
      <c r="M30" s="6">
        <f t="shared" si="27"/>
        <v>7</v>
      </c>
      <c r="N30" s="7" t="str">
        <f t="shared" si="28"/>
        <v>SJA</v>
      </c>
      <c r="O30" s="7" t="str">
        <f t="shared" si="29"/>
        <v>Lancellotti</v>
      </c>
      <c r="P30" s="7" t="str">
        <f t="shared" si="30"/>
        <v xml:space="preserve">Francesco </v>
      </c>
      <c r="Q30" s="7" t="str">
        <f t="shared" si="31"/>
        <v>JV</v>
      </c>
      <c r="R30" s="7" t="str">
        <f t="shared" si="32"/>
        <v>M</v>
      </c>
      <c r="S30" s="7">
        <f t="shared" si="33"/>
        <v>39</v>
      </c>
      <c r="T30" s="7">
        <f t="shared" si="34"/>
        <v>9</v>
      </c>
      <c r="V30" s="36" t="str">
        <f t="shared" si="1"/>
        <v/>
      </c>
      <c r="W30" s="36" t="str">
        <f t="shared" si="2"/>
        <v/>
      </c>
      <c r="X30" s="36" t="str">
        <f t="shared" si="3"/>
        <v/>
      </c>
      <c r="Y30" s="36" t="str">
        <f t="shared" si="4"/>
        <v/>
      </c>
      <c r="AA30" s="36" t="str">
        <f t="shared" si="5"/>
        <v/>
      </c>
      <c r="AB30" s="36" t="str">
        <f t="shared" si="6"/>
        <v/>
      </c>
      <c r="AC30" s="36" t="str">
        <f t="shared" si="7"/>
        <v/>
      </c>
      <c r="AD30" s="36" t="str">
        <f t="shared" si="8"/>
        <v/>
      </c>
      <c r="AF30" s="36" t="str">
        <f t="shared" si="9"/>
        <v/>
      </c>
      <c r="AG30" s="36" t="str">
        <f t="shared" si="10"/>
        <v/>
      </c>
      <c r="AH30" s="36" t="str">
        <f t="shared" si="11"/>
        <v/>
      </c>
      <c r="AI30" s="36" t="str">
        <f t="shared" si="12"/>
        <v/>
      </c>
      <c r="AK30" s="36">
        <f t="shared" si="13"/>
        <v>4</v>
      </c>
      <c r="AL30" s="36" t="str">
        <f t="shared" si="14"/>
        <v>Osborne</v>
      </c>
      <c r="AM30" s="36" t="str">
        <f t="shared" si="15"/>
        <v>Finn</v>
      </c>
      <c r="AN30" s="36">
        <f t="shared" si="16"/>
        <v>113.5</v>
      </c>
    </row>
    <row r="31" spans="2:40" x14ac:dyDescent="0.25">
      <c r="B31" s="36" t="s">
        <v>444</v>
      </c>
      <c r="C31" s="5" t="str">
        <f>INDEX(Rosters!F:F,MATCH(LEFT($B31,1)&amp;"-"&amp;TEXT(RIGHT($B31,LEN($B31)-1),"0#"),Rosters!$A:$A,0))</f>
        <v>St E</v>
      </c>
      <c r="D31" s="5" t="str">
        <f>INDEX(Rosters!B:B,MATCH(LEFT($B31,1)&amp;"-"&amp;TEXT(RIGHT($B31,LEN($B31)-1),"0#"),Rosters!$A:$A,0))</f>
        <v>Desimone</v>
      </c>
      <c r="E31" s="5" t="str">
        <f>INDEX(Rosters!C:C,MATCH(LEFT($B31,1)&amp;"-"&amp;TEXT(RIGHT($B31,LEN($B31)-1),"0#"),Rosters!$A:$A,0))</f>
        <v>Ryan</v>
      </c>
      <c r="F31" s="5" t="str">
        <f>INDEX(Rosters!G:G,MATCH(LEFT($B31,1)&amp;"-"&amp;TEXT(RIGHT($B31,LEN($B31)-1),"0#"),Rosters!$A:$A,0))</f>
        <v>V</v>
      </c>
      <c r="G31" s="5" t="str">
        <f>INDEX(Rosters!E:E,MATCH(LEFT($B31,1)&amp;"-"&amp;TEXT(RIGHT($B31,LEN($B31)-1),"0#"),Rosters!$A:$A,0))</f>
        <v>M</v>
      </c>
      <c r="H31" s="5">
        <v>69</v>
      </c>
      <c r="I31" s="5">
        <v>4</v>
      </c>
      <c r="J31">
        <f t="shared" si="0"/>
        <v>69.333333333333329</v>
      </c>
      <c r="M31" s="6">
        <f t="shared" si="27"/>
        <v>8</v>
      </c>
      <c r="N31" s="7" t="str">
        <f t="shared" si="28"/>
        <v>SJA</v>
      </c>
      <c r="O31" s="7" t="str">
        <f t="shared" si="29"/>
        <v>McArthur</v>
      </c>
      <c r="P31" s="7" t="str">
        <f t="shared" si="30"/>
        <v xml:space="preserve">Logan </v>
      </c>
      <c r="Q31" s="7" t="str">
        <f t="shared" si="31"/>
        <v>JV</v>
      </c>
      <c r="R31" s="7" t="str">
        <f t="shared" si="32"/>
        <v>M</v>
      </c>
      <c r="S31" s="7">
        <f t="shared" si="33"/>
        <v>38</v>
      </c>
      <c r="T31" s="7">
        <f t="shared" si="34"/>
        <v>11</v>
      </c>
      <c r="V31" s="36" t="str">
        <f t="shared" si="1"/>
        <v/>
      </c>
      <c r="W31" s="36" t="str">
        <f t="shared" si="2"/>
        <v/>
      </c>
      <c r="X31" s="36" t="str">
        <f t="shared" si="3"/>
        <v/>
      </c>
      <c r="Y31" s="36" t="str">
        <f t="shared" si="4"/>
        <v/>
      </c>
      <c r="AA31" s="36" t="str">
        <f t="shared" si="5"/>
        <v/>
      </c>
      <c r="AB31" s="36" t="str">
        <f t="shared" si="6"/>
        <v/>
      </c>
      <c r="AC31" s="36" t="str">
        <f t="shared" si="7"/>
        <v/>
      </c>
      <c r="AD31" s="36" t="str">
        <f t="shared" si="8"/>
        <v/>
      </c>
      <c r="AF31" s="36" t="str">
        <f t="shared" si="9"/>
        <v/>
      </c>
      <c r="AG31" s="36" t="str">
        <f t="shared" si="10"/>
        <v/>
      </c>
      <c r="AH31" s="36" t="str">
        <f t="shared" si="11"/>
        <v/>
      </c>
      <c r="AI31" s="36" t="str">
        <f t="shared" si="12"/>
        <v/>
      </c>
      <c r="AK31" s="36">
        <f t="shared" si="13"/>
        <v>6</v>
      </c>
      <c r="AL31" s="36" t="str">
        <f t="shared" si="14"/>
        <v>Desimone</v>
      </c>
      <c r="AM31" s="36" t="str">
        <f t="shared" si="15"/>
        <v>Ryan</v>
      </c>
      <c r="AN31" s="36">
        <f t="shared" si="16"/>
        <v>69.333333333333329</v>
      </c>
    </row>
    <row r="32" spans="2:40" x14ac:dyDescent="0.25">
      <c r="B32" s="36" t="s">
        <v>632</v>
      </c>
      <c r="C32" s="5" t="str">
        <f>INDEX(Rosters!F:F,MATCH(LEFT($B32,1)&amp;"-"&amp;TEXT(RIGHT($B32,LEN($B32)-1),"0#"),Rosters!$A:$A,0))</f>
        <v>St Pats</v>
      </c>
      <c r="D32" s="5" t="str">
        <f>INDEX(Rosters!B:B,MATCH(LEFT($B32,1)&amp;"-"&amp;TEXT(RIGHT($B32,LEN($B32)-1),"0#"),Rosters!$A:$A,0))</f>
        <v>Kvekic</v>
      </c>
      <c r="E32" s="5" t="str">
        <f>INDEX(Rosters!C:C,MATCH(LEFT($B32,1)&amp;"-"&amp;TEXT(RIGHT($B32,LEN($B32)-1),"0#"),Rosters!$A:$A,0))</f>
        <v>Marko</v>
      </c>
      <c r="F32" s="5" t="str">
        <f>INDEX(Rosters!G:G,MATCH(LEFT($B32,1)&amp;"-"&amp;TEXT(RIGHT($B32,LEN($B32)-1),"0#"),Rosters!$A:$A,0))</f>
        <v>V</v>
      </c>
      <c r="G32" s="5" t="str">
        <f>INDEX(Rosters!E:E,MATCH(LEFT($B32,1)&amp;"-"&amp;TEXT(RIGHT($B32,LEN($B32)-1),"0#"),Rosters!$A:$A,0))</f>
        <v>M</v>
      </c>
      <c r="H32" s="5">
        <v>62</v>
      </c>
      <c r="I32" s="5">
        <v>10</v>
      </c>
      <c r="J32">
        <f t="shared" si="0"/>
        <v>62.833333333333336</v>
      </c>
      <c r="M32" s="6">
        <f t="shared" si="27"/>
        <v>9</v>
      </c>
      <c r="N32" s="7" t="str">
        <f t="shared" si="28"/>
        <v>SJA</v>
      </c>
      <c r="O32" s="7" t="str">
        <f t="shared" si="29"/>
        <v>Costa</v>
      </c>
      <c r="P32" s="7" t="str">
        <f t="shared" si="30"/>
        <v>Tomas</v>
      </c>
      <c r="Q32" s="7" t="str">
        <f t="shared" si="31"/>
        <v>JV</v>
      </c>
      <c r="R32" s="7" t="str">
        <f t="shared" si="32"/>
        <v>M</v>
      </c>
      <c r="S32" s="7">
        <f t="shared" si="33"/>
        <v>36</v>
      </c>
      <c r="T32" s="7">
        <f t="shared" si="34"/>
        <v>7</v>
      </c>
      <c r="V32" s="36" t="str">
        <f t="shared" si="1"/>
        <v/>
      </c>
      <c r="W32" s="36" t="str">
        <f t="shared" si="2"/>
        <v/>
      </c>
      <c r="X32" s="36" t="str">
        <f t="shared" si="3"/>
        <v/>
      </c>
      <c r="Y32" s="36" t="str">
        <f t="shared" si="4"/>
        <v/>
      </c>
      <c r="AA32" s="36" t="str">
        <f t="shared" si="5"/>
        <v/>
      </c>
      <c r="AB32" s="36" t="str">
        <f t="shared" si="6"/>
        <v/>
      </c>
      <c r="AC32" s="36" t="str">
        <f t="shared" si="7"/>
        <v/>
      </c>
      <c r="AD32" s="36" t="str">
        <f t="shared" si="8"/>
        <v/>
      </c>
      <c r="AF32" s="36" t="str">
        <f t="shared" si="9"/>
        <v/>
      </c>
      <c r="AG32" s="36" t="str">
        <f t="shared" si="10"/>
        <v/>
      </c>
      <c r="AH32" s="36" t="str">
        <f t="shared" si="11"/>
        <v/>
      </c>
      <c r="AI32" s="36" t="str">
        <f t="shared" si="12"/>
        <v/>
      </c>
      <c r="AK32" s="36">
        <f t="shared" si="13"/>
        <v>9</v>
      </c>
      <c r="AL32" s="36" t="str">
        <f t="shared" si="14"/>
        <v>Kvekic</v>
      </c>
      <c r="AM32" s="36" t="str">
        <f t="shared" si="15"/>
        <v>Marko</v>
      </c>
      <c r="AN32" s="36">
        <f t="shared" si="16"/>
        <v>62.833333333333336</v>
      </c>
    </row>
    <row r="33" spans="2:46" x14ac:dyDescent="0.25">
      <c r="B33" s="36" t="s">
        <v>633</v>
      </c>
      <c r="C33" s="5" t="str">
        <f>INDEX(Rosters!F:F,MATCH(LEFT($B33,1)&amp;"-"&amp;TEXT(RIGHT($B33,LEN($B33)-1),"0#"),Rosters!$A:$A,0))</f>
        <v>St E</v>
      </c>
      <c r="D33" s="5" t="str">
        <f>INDEX(Rosters!B:B,MATCH(LEFT($B33,1)&amp;"-"&amp;TEXT(RIGHT($B33,LEN($B33)-1),"0#"),Rosters!$A:$A,0))</f>
        <v>Lamont</v>
      </c>
      <c r="E33" s="5" t="str">
        <f>INDEX(Rosters!C:C,MATCH(LEFT($B33,1)&amp;"-"&amp;TEXT(RIGHT($B33,LEN($B33)-1),"0#"),Rosters!$A:$A,0))</f>
        <v>Haley</v>
      </c>
      <c r="F33" s="5" t="str">
        <f>INDEX(Rosters!G:G,MATCH(LEFT($B33,1)&amp;"-"&amp;TEXT(RIGHT($B33,LEN($B33)-1),"0#"),Rosters!$A:$A,0))</f>
        <v>V</v>
      </c>
      <c r="G33" s="5" t="str">
        <f>INDEX(Rosters!E:E,MATCH(LEFT($B33,1)&amp;"-"&amp;TEXT(RIGHT($B33,LEN($B33)-1),"0#"),Rosters!$A:$A,0))</f>
        <v>F</v>
      </c>
      <c r="H33" s="5">
        <v>49</v>
      </c>
      <c r="I33" s="5">
        <v>6</v>
      </c>
      <c r="J33">
        <f t="shared" si="0"/>
        <v>49.5</v>
      </c>
      <c r="M33" s="6">
        <f t="shared" si="27"/>
        <v>10</v>
      </c>
      <c r="N33" s="7" t="str">
        <f t="shared" si="28"/>
        <v>OLMC</v>
      </c>
      <c r="O33" s="7" t="str">
        <f t="shared" si="29"/>
        <v>SMITH</v>
      </c>
      <c r="P33" s="7" t="str">
        <f t="shared" si="30"/>
        <v>WATSON</v>
      </c>
      <c r="Q33" s="7" t="str">
        <f t="shared" si="31"/>
        <v>JV</v>
      </c>
      <c r="R33" s="7" t="str">
        <f t="shared" si="32"/>
        <v>M</v>
      </c>
      <c r="S33" s="7">
        <f t="shared" si="33"/>
        <v>33</v>
      </c>
      <c r="T33" s="7">
        <f t="shared" si="34"/>
        <v>0</v>
      </c>
      <c r="V33" s="36" t="str">
        <f t="shared" si="1"/>
        <v/>
      </c>
      <c r="W33" s="36" t="str">
        <f t="shared" si="2"/>
        <v/>
      </c>
      <c r="X33" s="36" t="str">
        <f t="shared" si="3"/>
        <v/>
      </c>
      <c r="Y33" s="36" t="str">
        <f t="shared" si="4"/>
        <v/>
      </c>
      <c r="AA33" s="36" t="str">
        <f t="shared" si="5"/>
        <v/>
      </c>
      <c r="AB33" s="36" t="str">
        <f t="shared" si="6"/>
        <v/>
      </c>
      <c r="AC33" s="36" t="str">
        <f t="shared" si="7"/>
        <v/>
      </c>
      <c r="AD33" s="36" t="str">
        <f t="shared" si="8"/>
        <v/>
      </c>
      <c r="AF33" s="36">
        <f t="shared" si="9"/>
        <v>3</v>
      </c>
      <c r="AG33" s="36" t="str">
        <f t="shared" si="10"/>
        <v>Lamont</v>
      </c>
      <c r="AH33" s="36" t="str">
        <f t="shared" si="11"/>
        <v>Haley</v>
      </c>
      <c r="AI33" s="36">
        <f t="shared" si="12"/>
        <v>49.5</v>
      </c>
      <c r="AK33" s="36" t="str">
        <f t="shared" si="13"/>
        <v/>
      </c>
      <c r="AL33" s="36" t="str">
        <f t="shared" si="14"/>
        <v/>
      </c>
      <c r="AM33" s="36" t="str">
        <f t="shared" si="15"/>
        <v/>
      </c>
      <c r="AN33" s="36" t="str">
        <f t="shared" si="16"/>
        <v/>
      </c>
    </row>
    <row r="34" spans="2:46" x14ac:dyDescent="0.25">
      <c r="B34" s="36" t="s">
        <v>438</v>
      </c>
      <c r="C34" s="5" t="str">
        <f>INDEX(Rosters!F:F,MATCH(LEFT($B34,1)&amp;"-"&amp;TEXT(RIGHT($B34,LEN($B34)-1),"0#"),Rosters!$A:$A,0))</f>
        <v>St E</v>
      </c>
      <c r="D34" s="5" t="str">
        <f>INDEX(Rosters!B:B,MATCH(LEFT($B34,1)&amp;"-"&amp;TEXT(RIGHT($B34,LEN($B34)-1),"0#"),Rosters!$A:$A,0))</f>
        <v>Desimone</v>
      </c>
      <c r="E34" s="5" t="str">
        <f>INDEX(Rosters!C:C,MATCH(LEFT($B34,1)&amp;"-"&amp;TEXT(RIGHT($B34,LEN($B34)-1),"0#"),Rosters!$A:$A,0))</f>
        <v>Giovanna</v>
      </c>
      <c r="F34" s="5" t="str">
        <f>INDEX(Rosters!G:G,MATCH(LEFT($B34,1)&amp;"-"&amp;TEXT(RIGHT($B34,LEN($B34)-1),"0#"),Rosters!$A:$A,0))</f>
        <v>V</v>
      </c>
      <c r="G34" s="5" t="str">
        <f>INDEX(Rosters!E:E,MATCH(LEFT($B34,1)&amp;"-"&amp;TEXT(RIGHT($B34,LEN($B34)-1),"0#"),Rosters!$A:$A,0))</f>
        <v>F</v>
      </c>
      <c r="H34" s="5">
        <v>34</v>
      </c>
      <c r="I34" s="5">
        <v>4</v>
      </c>
      <c r="J34">
        <f t="shared" si="0"/>
        <v>34.333333333333336</v>
      </c>
      <c r="M34" s="6">
        <f t="shared" ref="M34:M40" si="35">M33+1</f>
        <v>11</v>
      </c>
      <c r="N34" s="7" t="str">
        <f t="shared" ref="N34:N40" si="36">INDEX(C$4:C$200,MATCH($M34,$AA$4:$AA$200,0))</f>
        <v>SJA</v>
      </c>
      <c r="O34" s="7" t="str">
        <f t="shared" ref="O34:O40" si="37">INDEX(D$4:D$200,MATCH($M34,$AA$4:$AA$200,0))</f>
        <v>Gallo</v>
      </c>
      <c r="P34" s="7" t="str">
        <f t="shared" ref="P34:P40" si="38">INDEX(E$4:E$200,MATCH($M34,$AA$4:$AA$200,0))</f>
        <v>Sebastiano</v>
      </c>
      <c r="Q34" s="7" t="str">
        <f t="shared" ref="Q34:Q40" si="39">INDEX(F$4:F$200,MATCH($M34,$AA$4:$AA$200,0))</f>
        <v>JV</v>
      </c>
      <c r="R34" s="7" t="str">
        <f t="shared" ref="R34:R40" si="40">INDEX(G$4:G$200,MATCH($M34,$AA$4:$AA$200,0))</f>
        <v>M</v>
      </c>
      <c r="S34" s="7">
        <f t="shared" ref="S34:S40" si="41">INDEX(H$4:H$200,MATCH($M34,$AA$4:$AA$200,0))</f>
        <v>30</v>
      </c>
      <c r="T34" s="7">
        <f t="shared" ref="T34:T40" si="42">INDEX(I$4:I$200,MATCH($M34,$AA$4:$AA$200,0))</f>
        <v>0</v>
      </c>
      <c r="V34" s="36" t="str">
        <f t="shared" si="1"/>
        <v/>
      </c>
      <c r="W34" s="36" t="str">
        <f t="shared" si="2"/>
        <v/>
      </c>
      <c r="X34" s="36" t="str">
        <f t="shared" si="3"/>
        <v/>
      </c>
      <c r="Y34" s="36" t="str">
        <f t="shared" si="4"/>
        <v/>
      </c>
      <c r="AA34" s="36" t="str">
        <f t="shared" si="5"/>
        <v/>
      </c>
      <c r="AB34" s="36" t="str">
        <f t="shared" si="6"/>
        <v/>
      </c>
      <c r="AC34" s="36" t="str">
        <f t="shared" si="7"/>
        <v/>
      </c>
      <c r="AD34" s="36" t="str">
        <f t="shared" si="8"/>
        <v/>
      </c>
      <c r="AF34" s="36">
        <f t="shared" si="9"/>
        <v>9</v>
      </c>
      <c r="AG34" s="36" t="str">
        <f t="shared" si="10"/>
        <v>Desimone</v>
      </c>
      <c r="AH34" s="36" t="str">
        <f t="shared" si="11"/>
        <v>Giovanna</v>
      </c>
      <c r="AI34" s="36">
        <f t="shared" si="12"/>
        <v>34.333333333333336</v>
      </c>
      <c r="AK34" s="36" t="str">
        <f t="shared" si="13"/>
        <v/>
      </c>
      <c r="AL34" s="36" t="str">
        <f t="shared" si="14"/>
        <v/>
      </c>
      <c r="AM34" s="36" t="str">
        <f t="shared" si="15"/>
        <v/>
      </c>
      <c r="AN34" s="36" t="str">
        <f t="shared" si="16"/>
        <v/>
      </c>
    </row>
    <row r="35" spans="2:46" x14ac:dyDescent="0.25">
      <c r="B35" s="36" t="s">
        <v>634</v>
      </c>
      <c r="C35" s="5" t="str">
        <f>INDEX(Rosters!F:F,MATCH(LEFT($B35,1)&amp;"-"&amp;TEXT(RIGHT($B35,LEN($B35)-1),"0#"),Rosters!$A:$A,0))</f>
        <v>SJA</v>
      </c>
      <c r="D35" s="5" t="str">
        <f>INDEX(Rosters!B:B,MATCH(LEFT($B35,1)&amp;"-"&amp;TEXT(RIGHT($B35,LEN($B35)-1),"0#"),Rosters!$A:$A,0))</f>
        <v>Gallo</v>
      </c>
      <c r="E35" s="5" t="str">
        <f>INDEX(Rosters!C:C,MATCH(LEFT($B35,1)&amp;"-"&amp;TEXT(RIGHT($B35,LEN($B35)-1),"0#"),Rosters!$A:$A,0))</f>
        <v>Sebastiano</v>
      </c>
      <c r="F35" s="5" t="str">
        <f>INDEX(Rosters!G:G,MATCH(LEFT($B35,1)&amp;"-"&amp;TEXT(RIGHT($B35,LEN($B35)-1),"0#"),Rosters!$A:$A,0))</f>
        <v>JV</v>
      </c>
      <c r="G35" s="5" t="str">
        <f>INDEX(Rosters!E:E,MATCH(LEFT($B35,1)&amp;"-"&amp;TEXT(RIGHT($B35,LEN($B35)-1),"0#"),Rosters!$A:$A,0))</f>
        <v>M</v>
      </c>
      <c r="H35" s="5">
        <v>30</v>
      </c>
      <c r="I35" s="5">
        <v>0</v>
      </c>
      <c r="J35">
        <f t="shared" si="0"/>
        <v>30</v>
      </c>
      <c r="M35" s="6">
        <f t="shared" si="35"/>
        <v>12</v>
      </c>
      <c r="N35" s="7" t="str">
        <f t="shared" si="36"/>
        <v>St James</v>
      </c>
      <c r="O35" s="7" t="str">
        <f t="shared" si="37"/>
        <v>Anese</v>
      </c>
      <c r="P35" s="7" t="str">
        <f t="shared" si="38"/>
        <v>A</v>
      </c>
      <c r="Q35" s="7" t="str">
        <f t="shared" si="39"/>
        <v>JV</v>
      </c>
      <c r="R35" s="7" t="str">
        <f t="shared" si="40"/>
        <v>M</v>
      </c>
      <c r="S35" s="7">
        <f t="shared" si="41"/>
        <v>28</v>
      </c>
      <c r="T35" s="7">
        <f t="shared" si="42"/>
        <v>0</v>
      </c>
      <c r="V35" s="36" t="str">
        <f t="shared" si="1"/>
        <v/>
      </c>
      <c r="W35" s="36" t="str">
        <f t="shared" si="2"/>
        <v/>
      </c>
      <c r="X35" s="36" t="str">
        <f t="shared" si="3"/>
        <v/>
      </c>
      <c r="Y35" s="36" t="str">
        <f t="shared" si="4"/>
        <v/>
      </c>
      <c r="AA35" s="36">
        <f t="shared" si="5"/>
        <v>11</v>
      </c>
      <c r="AB35" s="36" t="str">
        <f t="shared" si="6"/>
        <v>Gallo</v>
      </c>
      <c r="AC35" s="36" t="str">
        <f t="shared" si="7"/>
        <v>Sebastiano</v>
      </c>
      <c r="AD35" s="36">
        <f t="shared" si="8"/>
        <v>30</v>
      </c>
      <c r="AF35" s="36" t="str">
        <f t="shared" si="9"/>
        <v/>
      </c>
      <c r="AG35" s="36" t="str">
        <f t="shared" si="10"/>
        <v/>
      </c>
      <c r="AH35" s="36" t="str">
        <f t="shared" si="11"/>
        <v/>
      </c>
      <c r="AI35" s="36" t="str">
        <f t="shared" si="12"/>
        <v/>
      </c>
      <c r="AK35" s="36" t="str">
        <f t="shared" si="13"/>
        <v/>
      </c>
      <c r="AL35" s="36" t="str">
        <f t="shared" si="14"/>
        <v/>
      </c>
      <c r="AM35" s="36" t="str">
        <f t="shared" si="15"/>
        <v/>
      </c>
      <c r="AN35" s="36" t="str">
        <f t="shared" si="16"/>
        <v/>
      </c>
    </row>
    <row r="36" spans="2:46" x14ac:dyDescent="0.25">
      <c r="B36" s="36" t="s">
        <v>436</v>
      </c>
      <c r="C36" s="5" t="str">
        <f>INDEX(Rosters!F:F,MATCH(LEFT($B36,1)&amp;"-"&amp;TEXT(RIGHT($B36,LEN($B36)-1),"0#"),Rosters!$A:$A,0))</f>
        <v>Assumption</v>
      </c>
      <c r="D36" s="5" t="str">
        <f>INDEX(Rosters!B:B,MATCH(LEFT($B36,1)&amp;"-"&amp;TEXT(RIGHT($B36,LEN($B36)-1),"0#"),Rosters!$A:$A,0))</f>
        <v>Jabbour</v>
      </c>
      <c r="E36" s="5" t="str">
        <f>INDEX(Rosters!C:C,MATCH(LEFT($B36,1)&amp;"-"&amp;TEXT(RIGHT($B36,LEN($B36)-1),"0#"),Rosters!$A:$A,0))</f>
        <v>Jillian</v>
      </c>
      <c r="F36" s="5" t="str">
        <f>INDEX(Rosters!G:G,MATCH(LEFT($B36,1)&amp;"-"&amp;TEXT(RIGHT($B36,LEN($B36)-1),"0#"),Rosters!$A:$A,0))</f>
        <v>V</v>
      </c>
      <c r="G36" s="5" t="str">
        <f>INDEX(Rosters!E:E,MATCH(LEFT($B36,1)&amp;"-"&amp;TEXT(RIGHT($B36,LEN($B36)-1),"0#"),Rosters!$A:$A,0))</f>
        <v>F</v>
      </c>
      <c r="H36" s="5">
        <v>46</v>
      </c>
      <c r="I36" s="5">
        <v>0</v>
      </c>
      <c r="J36" s="36">
        <f t="shared" si="0"/>
        <v>46</v>
      </c>
      <c r="M36" s="6">
        <f t="shared" si="35"/>
        <v>13</v>
      </c>
      <c r="N36" s="7" t="str">
        <f t="shared" si="36"/>
        <v>Assumption</v>
      </c>
      <c r="O36" s="7" t="str">
        <f t="shared" si="37"/>
        <v>Porras</v>
      </c>
      <c r="P36" s="7" t="str">
        <f t="shared" si="38"/>
        <v>Marcel</v>
      </c>
      <c r="Q36" s="7" t="str">
        <f t="shared" si="39"/>
        <v>JV</v>
      </c>
      <c r="R36" s="7" t="str">
        <f t="shared" si="40"/>
        <v>M</v>
      </c>
      <c r="S36" s="7">
        <f t="shared" si="41"/>
        <v>27</v>
      </c>
      <c r="T36" s="7">
        <f t="shared" si="42"/>
        <v>3</v>
      </c>
      <c r="V36" s="36" t="str">
        <f t="shared" si="1"/>
        <v/>
      </c>
      <c r="W36" s="36" t="str">
        <f t="shared" si="2"/>
        <v/>
      </c>
      <c r="X36" s="36" t="str">
        <f t="shared" si="3"/>
        <v/>
      </c>
      <c r="Y36" s="36" t="str">
        <f t="shared" si="4"/>
        <v/>
      </c>
      <c r="AA36" s="36" t="str">
        <f t="shared" si="5"/>
        <v/>
      </c>
      <c r="AB36" s="36" t="str">
        <f t="shared" si="6"/>
        <v/>
      </c>
      <c r="AC36" s="36" t="str">
        <f t="shared" si="7"/>
        <v/>
      </c>
      <c r="AD36" s="36" t="str">
        <f t="shared" si="8"/>
        <v/>
      </c>
      <c r="AF36" s="36">
        <f t="shared" si="9"/>
        <v>4</v>
      </c>
      <c r="AG36" s="36" t="str">
        <f t="shared" si="10"/>
        <v>Jabbour</v>
      </c>
      <c r="AH36" s="36" t="str">
        <f t="shared" si="11"/>
        <v>Jillian</v>
      </c>
      <c r="AI36" s="36">
        <f t="shared" si="12"/>
        <v>46</v>
      </c>
      <c r="AK36" s="36" t="str">
        <f t="shared" si="13"/>
        <v/>
      </c>
      <c r="AL36" s="36" t="str">
        <f t="shared" si="14"/>
        <v/>
      </c>
      <c r="AM36" s="36" t="str">
        <f t="shared" si="15"/>
        <v/>
      </c>
      <c r="AN36" s="36" t="str">
        <f t="shared" si="16"/>
        <v/>
      </c>
    </row>
    <row r="37" spans="2:46" x14ac:dyDescent="0.25">
      <c r="B37" s="36" t="s">
        <v>439</v>
      </c>
      <c r="C37" s="5" t="str">
        <f>INDEX(Rosters!F:F,MATCH(LEFT($B37,1)&amp;"-"&amp;TEXT(RIGHT($B37,LEN($B37)-1),"0#"),Rosters!$A:$A,0))</f>
        <v>Assumption</v>
      </c>
      <c r="D37" s="5" t="str">
        <f>INDEX(Rosters!B:B,MATCH(LEFT($B37,1)&amp;"-"&amp;TEXT(RIGHT($B37,LEN($B37)-1),"0#"),Rosters!$A:$A,0))</f>
        <v>Tricarico</v>
      </c>
      <c r="E37" s="5" t="str">
        <f>INDEX(Rosters!C:C,MATCH(LEFT($B37,1)&amp;"-"&amp;TEXT(RIGHT($B37,LEN($B37)-1),"0#"),Rosters!$A:$A,0))</f>
        <v>Sadie</v>
      </c>
      <c r="F37" s="5" t="str">
        <f>INDEX(Rosters!G:G,MATCH(LEFT($B37,1)&amp;"-"&amp;TEXT(RIGHT($B37,LEN($B37)-1),"0#"),Rosters!$A:$A,0))</f>
        <v>V</v>
      </c>
      <c r="G37" s="5" t="str">
        <f>INDEX(Rosters!E:E,MATCH(LEFT($B37,1)&amp;"-"&amp;TEXT(RIGHT($B37,LEN($B37)-1),"0#"),Rosters!$A:$A,0))</f>
        <v>F</v>
      </c>
      <c r="H37" s="5">
        <v>39</v>
      </c>
      <c r="I37" s="5">
        <v>6</v>
      </c>
      <c r="J37" s="36">
        <f t="shared" si="0"/>
        <v>39.5</v>
      </c>
      <c r="M37" s="6">
        <f t="shared" si="35"/>
        <v>14</v>
      </c>
      <c r="N37" s="7" t="str">
        <f t="shared" si="36"/>
        <v>St Pats</v>
      </c>
      <c r="O37" s="7" t="str">
        <f t="shared" si="37"/>
        <v>Wazeter</v>
      </c>
      <c r="P37" s="7" t="str">
        <f t="shared" si="38"/>
        <v>Colin</v>
      </c>
      <c r="Q37" s="7" t="str">
        <f t="shared" si="39"/>
        <v>JV</v>
      </c>
      <c r="R37" s="7" t="str">
        <f t="shared" si="40"/>
        <v>M</v>
      </c>
      <c r="S37" s="7">
        <f t="shared" si="41"/>
        <v>25</v>
      </c>
      <c r="T37" s="7">
        <f t="shared" si="42"/>
        <v>8</v>
      </c>
      <c r="V37" s="36" t="str">
        <f t="shared" si="1"/>
        <v/>
      </c>
      <c r="W37" s="36" t="str">
        <f t="shared" si="2"/>
        <v/>
      </c>
      <c r="X37" s="36" t="str">
        <f t="shared" si="3"/>
        <v/>
      </c>
      <c r="Y37" s="36" t="str">
        <f t="shared" si="4"/>
        <v/>
      </c>
      <c r="AA37" s="36" t="str">
        <f t="shared" si="5"/>
        <v/>
      </c>
      <c r="AB37" s="36" t="str">
        <f t="shared" si="6"/>
        <v/>
      </c>
      <c r="AC37" s="36" t="str">
        <f t="shared" si="7"/>
        <v/>
      </c>
      <c r="AD37" s="36" t="str">
        <f t="shared" si="8"/>
        <v/>
      </c>
      <c r="AF37" s="36">
        <f t="shared" si="9"/>
        <v>7</v>
      </c>
      <c r="AG37" s="36" t="str">
        <f t="shared" si="10"/>
        <v>Tricarico</v>
      </c>
      <c r="AH37" s="36" t="str">
        <f t="shared" si="11"/>
        <v>Sadie</v>
      </c>
      <c r="AI37" s="36">
        <f t="shared" si="12"/>
        <v>39.5</v>
      </c>
      <c r="AK37" s="36" t="str">
        <f t="shared" si="13"/>
        <v/>
      </c>
      <c r="AL37" s="36" t="str">
        <f t="shared" si="14"/>
        <v/>
      </c>
      <c r="AM37" s="36" t="str">
        <f t="shared" si="15"/>
        <v/>
      </c>
      <c r="AN37" s="36" t="str">
        <f t="shared" si="16"/>
        <v/>
      </c>
    </row>
    <row r="38" spans="2:46" x14ac:dyDescent="0.25">
      <c r="B38" s="36" t="s">
        <v>612</v>
      </c>
      <c r="C38" s="5" t="str">
        <f>INDEX(Rosters!F:F,MATCH(LEFT($B38,1)&amp;"-"&amp;TEXT(RIGHT($B38,LEN($B38)-1),"0#"),Rosters!$A:$A,0))</f>
        <v>St Pats</v>
      </c>
      <c r="D38" s="5" t="str">
        <f>INDEX(Rosters!B:B,MATCH(LEFT($B38,1)&amp;"-"&amp;TEXT(RIGHT($B38,LEN($B38)-1),"0#"),Rosters!$A:$A,0))</f>
        <v>Durick</v>
      </c>
      <c r="E38" s="5" t="str">
        <f>INDEX(Rosters!C:C,MATCH(LEFT($B38,1)&amp;"-"&amp;TEXT(RIGHT($B38,LEN($B38)-1),"0#"),Rosters!$A:$A,0))</f>
        <v>Logan</v>
      </c>
      <c r="F38" s="5" t="str">
        <f>INDEX(Rosters!G:G,MATCH(LEFT($B38,1)&amp;"-"&amp;TEXT(RIGHT($B38,LEN($B38)-1),"0#"),Rosters!$A:$A,0))</f>
        <v>JV</v>
      </c>
      <c r="G38" s="5" t="str">
        <f>INDEX(Rosters!E:E,MATCH(LEFT($B38,1)&amp;"-"&amp;TEXT(RIGHT($B38,LEN($B38)-1),"0#"),Rosters!$A:$A,0))</f>
        <v>M</v>
      </c>
      <c r="H38" s="5">
        <v>21</v>
      </c>
      <c r="I38" s="5">
        <v>6</v>
      </c>
      <c r="J38" s="36">
        <f t="shared" si="0"/>
        <v>21.5</v>
      </c>
      <c r="M38" s="6">
        <f t="shared" si="35"/>
        <v>15</v>
      </c>
      <c r="N38" s="7" t="str">
        <f t="shared" si="36"/>
        <v>St James</v>
      </c>
      <c r="O38" s="7" t="str">
        <f t="shared" si="37"/>
        <v>Malloy</v>
      </c>
      <c r="P38" s="7" t="str">
        <f t="shared" si="38"/>
        <v>James</v>
      </c>
      <c r="Q38" s="7" t="str">
        <f t="shared" si="39"/>
        <v>JV</v>
      </c>
      <c r="R38" s="7" t="str">
        <f t="shared" si="40"/>
        <v>M</v>
      </c>
      <c r="S38" s="7">
        <f t="shared" si="41"/>
        <v>22</v>
      </c>
      <c r="T38" s="7">
        <f t="shared" si="42"/>
        <v>6</v>
      </c>
      <c r="V38" s="36" t="str">
        <f t="shared" si="1"/>
        <v/>
      </c>
      <c r="W38" s="36" t="str">
        <f t="shared" si="2"/>
        <v/>
      </c>
      <c r="X38" s="36" t="str">
        <f t="shared" si="3"/>
        <v/>
      </c>
      <c r="Y38" s="36" t="str">
        <f t="shared" si="4"/>
        <v/>
      </c>
      <c r="AA38" s="36">
        <f t="shared" si="5"/>
        <v>16</v>
      </c>
      <c r="AB38" s="36" t="str">
        <f t="shared" si="6"/>
        <v>Durick</v>
      </c>
      <c r="AC38" s="36" t="str">
        <f t="shared" si="7"/>
        <v>Logan</v>
      </c>
      <c r="AD38" s="36">
        <f t="shared" si="8"/>
        <v>21.5</v>
      </c>
      <c r="AF38" s="36" t="str">
        <f t="shared" si="9"/>
        <v/>
      </c>
      <c r="AG38" s="36" t="str">
        <f t="shared" si="10"/>
        <v/>
      </c>
      <c r="AH38" s="36" t="str">
        <f t="shared" si="11"/>
        <v/>
      </c>
      <c r="AI38" s="36" t="str">
        <f t="shared" si="12"/>
        <v/>
      </c>
      <c r="AK38" s="36" t="str">
        <f t="shared" si="13"/>
        <v/>
      </c>
      <c r="AL38" s="36" t="str">
        <f t="shared" si="14"/>
        <v/>
      </c>
      <c r="AM38" s="36" t="str">
        <f t="shared" si="15"/>
        <v/>
      </c>
      <c r="AN38" s="36" t="str">
        <f t="shared" si="16"/>
        <v/>
      </c>
    </row>
    <row r="39" spans="2:46" x14ac:dyDescent="0.25">
      <c r="B39" s="36" t="s">
        <v>635</v>
      </c>
      <c r="C39" s="5" t="str">
        <f>INDEX(Rosters!F:F,MATCH(LEFT($B39,1)&amp;"-"&amp;TEXT(RIGHT($B39,LEN($B39)-1),"0#"),Rosters!$A:$A,0))</f>
        <v>SJA</v>
      </c>
      <c r="D39" s="5" t="str">
        <f>INDEX(Rosters!B:B,MATCH(LEFT($B39,1)&amp;"-"&amp;TEXT(RIGHT($B39,LEN($B39)-1),"0#"),Rosters!$A:$A,0))</f>
        <v>Lancellotti</v>
      </c>
      <c r="E39" s="5" t="str">
        <f>INDEX(Rosters!C:C,MATCH(LEFT($B39,1)&amp;"-"&amp;TEXT(RIGHT($B39,LEN($B39)-1),"0#"),Rosters!$A:$A,0))</f>
        <v xml:space="preserve">Francesco </v>
      </c>
      <c r="F39" s="5" t="str">
        <f>INDEX(Rosters!G:G,MATCH(LEFT($B39,1)&amp;"-"&amp;TEXT(RIGHT($B39,LEN($B39)-1),"0#"),Rosters!$A:$A,0))</f>
        <v>JV</v>
      </c>
      <c r="G39" s="5" t="str">
        <f>INDEX(Rosters!E:E,MATCH(LEFT($B39,1)&amp;"-"&amp;TEXT(RIGHT($B39,LEN($B39)-1),"0#"),Rosters!$A:$A,0))</f>
        <v>M</v>
      </c>
      <c r="H39" s="5">
        <v>39</v>
      </c>
      <c r="I39" s="5">
        <v>9</v>
      </c>
      <c r="J39" s="36">
        <f t="shared" si="0"/>
        <v>39.75</v>
      </c>
      <c r="M39" s="6">
        <f t="shared" si="35"/>
        <v>16</v>
      </c>
      <c r="N39" s="7" t="str">
        <f t="shared" si="36"/>
        <v>St Pats</v>
      </c>
      <c r="O39" s="7" t="str">
        <f t="shared" si="37"/>
        <v>Durick</v>
      </c>
      <c r="P39" s="7" t="str">
        <f t="shared" si="38"/>
        <v>Logan</v>
      </c>
      <c r="Q39" s="7" t="str">
        <f t="shared" si="39"/>
        <v>JV</v>
      </c>
      <c r="R39" s="7" t="str">
        <f t="shared" si="40"/>
        <v>M</v>
      </c>
      <c r="S39" s="7">
        <f t="shared" si="41"/>
        <v>21</v>
      </c>
      <c r="T39" s="7">
        <f t="shared" si="42"/>
        <v>6</v>
      </c>
      <c r="V39" s="36" t="str">
        <f t="shared" si="1"/>
        <v/>
      </c>
      <c r="W39" s="36" t="str">
        <f t="shared" si="2"/>
        <v/>
      </c>
      <c r="X39" s="36" t="str">
        <f t="shared" si="3"/>
        <v/>
      </c>
      <c r="Y39" s="36" t="str">
        <f t="shared" si="4"/>
        <v/>
      </c>
      <c r="AA39" s="36">
        <f t="shared" si="5"/>
        <v>7</v>
      </c>
      <c r="AB39" s="36" t="str">
        <f t="shared" si="6"/>
        <v>Lancellotti</v>
      </c>
      <c r="AC39" s="36" t="str">
        <f t="shared" si="7"/>
        <v xml:space="preserve">Francesco </v>
      </c>
      <c r="AD39" s="36">
        <f t="shared" si="8"/>
        <v>39.75</v>
      </c>
      <c r="AF39" s="36" t="str">
        <f t="shared" si="9"/>
        <v/>
      </c>
      <c r="AG39" s="36" t="str">
        <f t="shared" si="10"/>
        <v/>
      </c>
      <c r="AH39" s="36" t="str">
        <f t="shared" si="11"/>
        <v/>
      </c>
      <c r="AI39" s="36" t="str">
        <f t="shared" si="12"/>
        <v/>
      </c>
      <c r="AK39" s="36" t="str">
        <f t="shared" si="13"/>
        <v/>
      </c>
      <c r="AL39" s="36" t="str">
        <f t="shared" si="14"/>
        <v/>
      </c>
      <c r="AM39" s="36" t="str">
        <f t="shared" si="15"/>
        <v/>
      </c>
      <c r="AN39" s="36" t="str">
        <f t="shared" si="16"/>
        <v/>
      </c>
    </row>
    <row r="40" spans="2:46" x14ac:dyDescent="0.25">
      <c r="B40" s="36" t="s">
        <v>636</v>
      </c>
      <c r="C40" s="5" t="str">
        <f>INDEX(Rosters!F:F,MATCH(LEFT($B40,1)&amp;"-"&amp;TEXT(RIGHT($B40,LEN($B40)-1),"0#"),Rosters!$A:$A,0))</f>
        <v>Assumption</v>
      </c>
      <c r="D40" s="5" t="str">
        <f>INDEX(Rosters!B:B,MATCH(LEFT($B40,1)&amp;"-"&amp;TEXT(RIGHT($B40,LEN($B40)-1),"0#"),Rosters!$A:$A,0))</f>
        <v>Gil-Beltran</v>
      </c>
      <c r="E40" s="5" t="str">
        <f>INDEX(Rosters!C:C,MATCH(LEFT($B40,1)&amp;"-"&amp;TEXT(RIGHT($B40,LEN($B40)-1),"0#"),Rosters!$A:$A,0))</f>
        <v xml:space="preserve">Victoria </v>
      </c>
      <c r="F40" s="5" t="str">
        <f>INDEX(Rosters!G:G,MATCH(LEFT($B40,1)&amp;"-"&amp;TEXT(RIGHT($B40,LEN($B40)-1),"0#"),Rosters!$A:$A,0))</f>
        <v>JV</v>
      </c>
      <c r="G40" s="5" t="str">
        <f>INDEX(Rosters!E:E,MATCH(LEFT($B40,1)&amp;"-"&amp;TEXT(RIGHT($B40,LEN($B40)-1),"0#"),Rosters!$A:$A,0))</f>
        <v>F</v>
      </c>
      <c r="H40" s="5">
        <v>20</v>
      </c>
      <c r="I40" s="5">
        <v>0</v>
      </c>
      <c r="J40">
        <f t="shared" si="0"/>
        <v>20</v>
      </c>
      <c r="V40" s="36">
        <f t="shared" si="1"/>
        <v>11</v>
      </c>
      <c r="W40" s="36" t="str">
        <f t="shared" si="2"/>
        <v>Gil-Beltran</v>
      </c>
      <c r="X40" s="36" t="str">
        <f t="shared" si="3"/>
        <v xml:space="preserve">Victoria </v>
      </c>
      <c r="Y40" s="36">
        <f t="shared" si="4"/>
        <v>20</v>
      </c>
      <c r="AA40" s="36" t="str">
        <f t="shared" si="5"/>
        <v/>
      </c>
      <c r="AB40" s="36" t="str">
        <f t="shared" si="6"/>
        <v/>
      </c>
      <c r="AC40" s="36" t="str">
        <f t="shared" si="7"/>
        <v/>
      </c>
      <c r="AD40" s="36" t="str">
        <f t="shared" si="8"/>
        <v/>
      </c>
      <c r="AF40" s="36" t="str">
        <f t="shared" si="9"/>
        <v/>
      </c>
      <c r="AG40" s="36" t="str">
        <f t="shared" si="10"/>
        <v/>
      </c>
      <c r="AH40" s="36" t="str">
        <f t="shared" si="11"/>
        <v/>
      </c>
      <c r="AI40" s="36" t="str">
        <f t="shared" si="12"/>
        <v/>
      </c>
      <c r="AK40" s="36" t="str">
        <f t="shared" si="13"/>
        <v/>
      </c>
      <c r="AL40" s="36" t="str">
        <f t="shared" si="14"/>
        <v/>
      </c>
      <c r="AM40" s="36" t="str">
        <f t="shared" si="15"/>
        <v/>
      </c>
      <c r="AN40" s="36" t="str">
        <f t="shared" si="16"/>
        <v/>
      </c>
    </row>
    <row r="41" spans="2:46" x14ac:dyDescent="0.25">
      <c r="B41" s="36" t="s">
        <v>637</v>
      </c>
      <c r="C41" s="5" t="str">
        <f>INDEX(Rosters!F:F,MATCH(LEFT($B41,1)&amp;"-"&amp;TEXT(RIGHT($B41,LEN($B41)-1),"0#"),Rosters!$A:$A,0))</f>
        <v>Assumption</v>
      </c>
      <c r="D41" s="5" t="str">
        <f>INDEX(Rosters!B:B,MATCH(LEFT($B41,1)&amp;"-"&amp;TEXT(RIGHT($B41,LEN($B41)-1),"0#"),Rosters!$A:$A,0))</f>
        <v>Farmer</v>
      </c>
      <c r="E41" s="5" t="str">
        <f>INDEX(Rosters!C:C,MATCH(LEFT($B41,1)&amp;"-"&amp;TEXT(RIGHT($B41,LEN($B41)-1),"0#"),Rosters!$A:$A,0))</f>
        <v>Rose</v>
      </c>
      <c r="F41" s="5" t="str">
        <f>INDEX(Rosters!G:G,MATCH(LEFT($B41,1)&amp;"-"&amp;TEXT(RIGHT($B41,LEN($B41)-1),"0#"),Rosters!$A:$A,0))</f>
        <v>JV</v>
      </c>
      <c r="G41" s="5" t="str">
        <f>INDEX(Rosters!E:E,MATCH(LEFT($B41,1)&amp;"-"&amp;TEXT(RIGHT($B41,LEN($B41)-1),"0#"),Rosters!$A:$A,0))</f>
        <v>F</v>
      </c>
      <c r="H41" s="5">
        <v>17</v>
      </c>
      <c r="I41" s="5">
        <v>7</v>
      </c>
      <c r="J41" s="36">
        <f t="shared" si="0"/>
        <v>17.583333333333332</v>
      </c>
      <c r="Q41" s="11"/>
      <c r="R41" s="6"/>
      <c r="S41" s="6"/>
      <c r="T41" s="6"/>
      <c r="V41" s="36">
        <f t="shared" si="1"/>
        <v>12</v>
      </c>
      <c r="W41" s="36" t="str">
        <f t="shared" si="2"/>
        <v>Farmer</v>
      </c>
      <c r="X41" s="36" t="str">
        <f t="shared" si="3"/>
        <v>Rose</v>
      </c>
      <c r="Y41" s="36">
        <f t="shared" si="4"/>
        <v>17.583333333333332</v>
      </c>
      <c r="AA41" s="36" t="str">
        <f t="shared" si="5"/>
        <v/>
      </c>
      <c r="AB41" s="36" t="str">
        <f t="shared" si="6"/>
        <v/>
      </c>
      <c r="AC41" s="36" t="str">
        <f t="shared" si="7"/>
        <v/>
      </c>
      <c r="AD41" s="36" t="str">
        <f t="shared" si="8"/>
        <v/>
      </c>
      <c r="AF41" s="36" t="str">
        <f t="shared" si="9"/>
        <v/>
      </c>
      <c r="AG41" s="36" t="str">
        <f t="shared" si="10"/>
        <v/>
      </c>
      <c r="AH41" s="36" t="str">
        <f t="shared" si="11"/>
        <v/>
      </c>
      <c r="AI41" s="36" t="str">
        <f t="shared" si="12"/>
        <v/>
      </c>
      <c r="AK41" s="36" t="str">
        <f t="shared" si="13"/>
        <v/>
      </c>
      <c r="AL41" s="36" t="str">
        <f t="shared" si="14"/>
        <v/>
      </c>
      <c r="AM41" s="36" t="str">
        <f t="shared" si="15"/>
        <v/>
      </c>
      <c r="AN41" s="36" t="str">
        <f t="shared" si="16"/>
        <v/>
      </c>
    </row>
    <row r="42" spans="2:46" ht="18.75" x14ac:dyDescent="0.3">
      <c r="B42" s="36" t="s">
        <v>492</v>
      </c>
      <c r="C42" s="5" t="str">
        <f>INDEX(Rosters!F:F,MATCH(LEFT($B42,1)&amp;"-"&amp;TEXT(RIGHT($B42,LEN($B42)-1),"0#"),Rosters!$A:$A,0))</f>
        <v>Assumption</v>
      </c>
      <c r="D42" s="5" t="str">
        <f>INDEX(Rosters!B:B,MATCH(LEFT($B42,1)&amp;"-"&amp;TEXT(RIGHT($B42,LEN($B42)-1),"0#"),Rosters!$A:$A,0))</f>
        <v>MacDonald</v>
      </c>
      <c r="E42" s="5" t="str">
        <f>INDEX(Rosters!C:C,MATCH(LEFT($B42,1)&amp;"-"&amp;TEXT(RIGHT($B42,LEN($B42)-1),"0#"),Rosters!$A:$A,0))</f>
        <v>Emma</v>
      </c>
      <c r="F42" s="5" t="str">
        <f>INDEX(Rosters!G:G,MATCH(LEFT($B42,1)&amp;"-"&amp;TEXT(RIGHT($B42,LEN($B42)-1),"0#"),Rosters!$A:$A,0))</f>
        <v>V</v>
      </c>
      <c r="G42" s="5" t="str">
        <f>INDEX(Rosters!E:E,MATCH(LEFT($B42,1)&amp;"-"&amp;TEXT(RIGHT($B42,LEN($B42)-1),"0#"),Rosters!$A:$A,0))</f>
        <v>F</v>
      </c>
      <c r="H42" s="5">
        <v>30</v>
      </c>
      <c r="I42" s="5">
        <v>2</v>
      </c>
      <c r="J42">
        <f t="shared" si="0"/>
        <v>30.166666666666668</v>
      </c>
      <c r="L42" s="46" t="s">
        <v>456</v>
      </c>
      <c r="M42" s="46"/>
      <c r="N42" s="46"/>
      <c r="O42" s="46"/>
      <c r="P42" s="46"/>
      <c r="Q42" s="46"/>
      <c r="R42" s="46"/>
      <c r="S42" s="46"/>
      <c r="T42" s="46"/>
      <c r="V42" s="36" t="str">
        <f t="shared" si="1"/>
        <v/>
      </c>
      <c r="W42" s="36" t="str">
        <f t="shared" si="2"/>
        <v/>
      </c>
      <c r="X42" s="36" t="str">
        <f t="shared" si="3"/>
        <v/>
      </c>
      <c r="Y42" s="36" t="str">
        <f t="shared" si="4"/>
        <v/>
      </c>
      <c r="AA42" s="36" t="str">
        <f t="shared" si="5"/>
        <v/>
      </c>
      <c r="AB42" s="36" t="str">
        <f t="shared" si="6"/>
        <v/>
      </c>
      <c r="AC42" s="36" t="str">
        <f t="shared" si="7"/>
        <v/>
      </c>
      <c r="AD42" s="36" t="str">
        <f t="shared" si="8"/>
        <v/>
      </c>
      <c r="AF42" s="36">
        <f t="shared" si="9"/>
        <v>10</v>
      </c>
      <c r="AG42" s="36" t="str">
        <f t="shared" si="10"/>
        <v>MacDonald</v>
      </c>
      <c r="AH42" s="36" t="str">
        <f t="shared" si="11"/>
        <v>Emma</v>
      </c>
      <c r="AI42" s="36">
        <f t="shared" si="12"/>
        <v>30.166666666666668</v>
      </c>
      <c r="AK42" s="36" t="str">
        <f t="shared" si="13"/>
        <v/>
      </c>
      <c r="AL42" s="36" t="str">
        <f t="shared" si="14"/>
        <v/>
      </c>
      <c r="AM42" s="36" t="str">
        <f t="shared" si="15"/>
        <v/>
      </c>
      <c r="AN42" s="36" t="str">
        <f t="shared" si="16"/>
        <v/>
      </c>
    </row>
    <row r="43" spans="2:46" x14ac:dyDescent="0.25">
      <c r="B43" s="36" t="s">
        <v>410</v>
      </c>
      <c r="C43" s="5" t="str">
        <f>INDEX(Rosters!F:F,MATCH(LEFT($B43,1)&amp;"-"&amp;TEXT(RIGHT($B43,LEN($B43)-1),"0#"),Rosters!$A:$A,0))</f>
        <v>St James</v>
      </c>
      <c r="D43" s="5" t="str">
        <f>INDEX(Rosters!B:B,MATCH(LEFT($B43,1)&amp;"-"&amp;TEXT(RIGHT($B43,LEN($B43)-1),"0#"),Rosters!$A:$A,0))</f>
        <v>Fox</v>
      </c>
      <c r="E43" s="5" t="str">
        <f>INDEX(Rosters!C:C,MATCH(LEFT($B43,1)&amp;"-"&amp;TEXT(RIGHT($B43,LEN($B43)-1),"0#"),Rosters!$A:$A,0))</f>
        <v>A</v>
      </c>
      <c r="F43" s="5" t="str">
        <f>INDEX(Rosters!G:G,MATCH(LEFT($B43,1)&amp;"-"&amp;TEXT(RIGHT($B43,LEN($B43)-1),"0#"),Rosters!$A:$A,0))</f>
        <v>JV</v>
      </c>
      <c r="G43" s="5" t="str">
        <f>INDEX(Rosters!E:E,MATCH(LEFT($B43,1)&amp;"-"&amp;TEXT(RIGHT($B43,LEN($B43)-1),"0#"),Rosters!$A:$A,0))</f>
        <v>F</v>
      </c>
      <c r="H43" s="5">
        <v>20</v>
      </c>
      <c r="I43" s="5">
        <v>6</v>
      </c>
      <c r="J43">
        <f t="shared" si="0"/>
        <v>20.5</v>
      </c>
      <c r="M43" s="6">
        <v>1</v>
      </c>
      <c r="N43" s="7" t="str">
        <f>INDEX(C$4:C$200,MATCH($M43,$AF$4:$AF$200,0))</f>
        <v>OLMC</v>
      </c>
      <c r="O43" s="7" t="str">
        <f t="shared" ref="O43:T43" si="43">INDEX(D$4:D$200,MATCH($M43,$AF$4:$AF$200,0))</f>
        <v>DECORGES</v>
      </c>
      <c r="P43" s="7" t="str">
        <f t="shared" si="43"/>
        <v>ASHLYN</v>
      </c>
      <c r="Q43" s="7" t="str">
        <f t="shared" si="43"/>
        <v>V</v>
      </c>
      <c r="R43" s="7" t="str">
        <f t="shared" si="43"/>
        <v>F</v>
      </c>
      <c r="S43" s="7">
        <f t="shared" si="43"/>
        <v>82</v>
      </c>
      <c r="T43" s="7">
        <f t="shared" si="43"/>
        <v>9</v>
      </c>
      <c r="V43" s="36">
        <f t="shared" si="1"/>
        <v>10</v>
      </c>
      <c r="W43" s="36" t="str">
        <f t="shared" si="2"/>
        <v>Fox</v>
      </c>
      <c r="X43" s="36" t="str">
        <f t="shared" si="3"/>
        <v>A</v>
      </c>
      <c r="Y43" s="36">
        <f t="shared" si="4"/>
        <v>20.5</v>
      </c>
      <c r="AA43" s="36" t="str">
        <f t="shared" si="5"/>
        <v/>
      </c>
      <c r="AB43" s="36" t="str">
        <f t="shared" si="6"/>
        <v/>
      </c>
      <c r="AC43" s="36" t="str">
        <f t="shared" si="7"/>
        <v/>
      </c>
      <c r="AD43" s="36" t="str">
        <f t="shared" si="8"/>
        <v/>
      </c>
      <c r="AF43" s="36" t="str">
        <f t="shared" si="9"/>
        <v/>
      </c>
      <c r="AG43" s="36" t="str">
        <f t="shared" si="10"/>
        <v/>
      </c>
      <c r="AH43" s="36" t="str">
        <f t="shared" si="11"/>
        <v/>
      </c>
      <c r="AI43" s="36" t="str">
        <f t="shared" si="12"/>
        <v/>
      </c>
      <c r="AK43" s="36" t="str">
        <f t="shared" si="13"/>
        <v/>
      </c>
      <c r="AL43" s="36" t="str">
        <f t="shared" si="14"/>
        <v/>
      </c>
      <c r="AM43" s="36" t="str">
        <f t="shared" si="15"/>
        <v/>
      </c>
      <c r="AN43" s="36" t="str">
        <f t="shared" si="16"/>
        <v/>
      </c>
    </row>
    <row r="44" spans="2:46" x14ac:dyDescent="0.25">
      <c r="B44" s="36" t="s">
        <v>411</v>
      </c>
      <c r="C44" s="5" t="str">
        <f>INDEX(Rosters!F:F,MATCH(LEFT($B44,1)&amp;"-"&amp;TEXT(RIGHT($B44,LEN($B44)-1),"0#"),Rosters!$A:$A,0))</f>
        <v>St James</v>
      </c>
      <c r="D44" s="5" t="str">
        <f>INDEX(Rosters!B:B,MATCH(LEFT($B44,1)&amp;"-"&amp;TEXT(RIGHT($B44,LEN($B44)-1),"0#"),Rosters!$A:$A,0))</f>
        <v>Karuitha</v>
      </c>
      <c r="E44" s="5" t="str">
        <f>INDEX(Rosters!C:C,MATCH(LEFT($B44,1)&amp;"-"&amp;TEXT(RIGHT($B44,LEN($B44)-1),"0#"),Rosters!$A:$A,0))</f>
        <v>M</v>
      </c>
      <c r="F44" s="5" t="str">
        <f>INDEX(Rosters!G:G,MATCH(LEFT($B44,1)&amp;"-"&amp;TEXT(RIGHT($B44,LEN($B44)-1),"0#"),Rosters!$A:$A,0))</f>
        <v>JV</v>
      </c>
      <c r="G44" s="5" t="str">
        <f>INDEX(Rosters!E:E,MATCH(LEFT($B44,1)&amp;"-"&amp;TEXT(RIGHT($B44,LEN($B44)-1),"0#"),Rosters!$A:$A,0))</f>
        <v>F</v>
      </c>
      <c r="H44" s="5">
        <v>23</v>
      </c>
      <c r="I44" s="5">
        <v>9</v>
      </c>
      <c r="J44">
        <f t="shared" si="0"/>
        <v>23.75</v>
      </c>
      <c r="M44" s="6">
        <f>M43+1</f>
        <v>2</v>
      </c>
      <c r="N44" s="7" t="str">
        <f>INDEX(C$4:C$200,MATCH($M44,$AF$4:$AF$200,0))</f>
        <v>OLMC</v>
      </c>
      <c r="O44" s="7" t="str">
        <f t="shared" ref="O44" si="44">INDEX(D$4:D$200,MATCH($M44,$AF$4:$AF$200,0))</f>
        <v>TYRELL</v>
      </c>
      <c r="P44" s="7" t="str">
        <f t="shared" ref="P44" si="45">INDEX(E$4:E$200,MATCH($M44,$AF$4:$AF$200,0))</f>
        <v>MARGARET</v>
      </c>
      <c r="Q44" s="7" t="str">
        <f t="shared" ref="Q44" si="46">INDEX(F$4:F$200,MATCH($M44,$AF$4:$AF$200,0))</f>
        <v>V</v>
      </c>
      <c r="R44" s="7" t="str">
        <f t="shared" ref="R44" si="47">INDEX(G$4:G$200,MATCH($M44,$AF$4:$AF$200,0))</f>
        <v>F</v>
      </c>
      <c r="S44" s="7">
        <f t="shared" ref="S44" si="48">INDEX(H$4:H$200,MATCH($M44,$AF$4:$AF$200,0))</f>
        <v>56</v>
      </c>
      <c r="T44" s="7">
        <f t="shared" ref="T44" si="49">INDEX(I$4:I$200,MATCH($M44,$AF$4:$AF$200,0))</f>
        <v>9</v>
      </c>
      <c r="V44" s="36">
        <f t="shared" si="1"/>
        <v>9</v>
      </c>
      <c r="W44" s="36" t="str">
        <f t="shared" si="2"/>
        <v>Karuitha</v>
      </c>
      <c r="X44" s="36" t="str">
        <f t="shared" si="3"/>
        <v>M</v>
      </c>
      <c r="Y44" s="36">
        <f t="shared" si="4"/>
        <v>23.75</v>
      </c>
      <c r="AA44" s="36" t="str">
        <f t="shared" si="5"/>
        <v/>
      </c>
      <c r="AB44" s="36" t="str">
        <f t="shared" si="6"/>
        <v/>
      </c>
      <c r="AC44" s="36" t="str">
        <f t="shared" si="7"/>
        <v/>
      </c>
      <c r="AD44" s="36" t="str">
        <f t="shared" si="8"/>
        <v/>
      </c>
      <c r="AF44" s="36" t="str">
        <f t="shared" si="9"/>
        <v/>
      </c>
      <c r="AG44" s="36" t="str">
        <f t="shared" si="10"/>
        <v/>
      </c>
      <c r="AH44" s="36" t="str">
        <f t="shared" si="11"/>
        <v/>
      </c>
      <c r="AI44" s="36" t="str">
        <f t="shared" si="12"/>
        <v/>
      </c>
      <c r="AK44" s="36" t="str">
        <f t="shared" si="13"/>
        <v/>
      </c>
      <c r="AL44" s="36" t="str">
        <f t="shared" si="14"/>
        <v/>
      </c>
      <c r="AM44" s="36" t="str">
        <f t="shared" si="15"/>
        <v/>
      </c>
      <c r="AN44" s="36" t="str">
        <f t="shared" si="16"/>
        <v/>
      </c>
    </row>
    <row r="45" spans="2:46" x14ac:dyDescent="0.25">
      <c r="B45" s="36" t="s">
        <v>474</v>
      </c>
      <c r="C45" s="5" t="str">
        <f>INDEX(Rosters!F:F,MATCH(LEFT($B45,1)&amp;"-"&amp;TEXT(RIGHT($B45,LEN($B45)-1),"0#"),Rosters!$A:$A,0))</f>
        <v>St James</v>
      </c>
      <c r="D45" s="5" t="str">
        <f>INDEX(Rosters!B:B,MATCH(LEFT($B45,1)&amp;"-"&amp;TEXT(RIGHT($B45,LEN($B45)-1),"0#"),Rosters!$A:$A,0))</f>
        <v>Pfinstner</v>
      </c>
      <c r="E45" s="5" t="str">
        <f>INDEX(Rosters!C:C,MATCH(LEFT($B45,1)&amp;"-"&amp;TEXT(RIGHT($B45,LEN($B45)-1),"0#"),Rosters!$A:$A,0))</f>
        <v>A</v>
      </c>
      <c r="F45" s="5" t="str">
        <f>INDEX(Rosters!G:G,MATCH(LEFT($B45,1)&amp;"-"&amp;TEXT(RIGHT($B45,LEN($B45)-1),"0#"),Rosters!$A:$A,0))</f>
        <v>JV</v>
      </c>
      <c r="G45" s="5" t="str">
        <f>INDEX(Rosters!E:E,MATCH(LEFT($B45,1)&amp;"-"&amp;TEXT(RIGHT($B45,LEN($B45)-1),"0#"),Rosters!$A:$A,0))</f>
        <v>F</v>
      </c>
      <c r="H45" s="5">
        <v>26</v>
      </c>
      <c r="I45" s="5">
        <v>6</v>
      </c>
      <c r="J45">
        <f t="shared" si="0"/>
        <v>26.5</v>
      </c>
      <c r="M45" s="6">
        <f t="shared" ref="M45:M49" si="50">M44+1</f>
        <v>3</v>
      </c>
      <c r="N45" s="7" t="str">
        <f t="shared" ref="N45:N49" si="51">INDEX(C$4:C$200,MATCH($M45,$AF$4:$AF$200,0))</f>
        <v>St E</v>
      </c>
      <c r="O45" s="7" t="str">
        <f t="shared" ref="O45:O49" si="52">INDEX(D$4:D$200,MATCH($M45,$AF$4:$AF$200,0))</f>
        <v>Lamont</v>
      </c>
      <c r="P45" s="7" t="str">
        <f t="shared" ref="P45:P49" si="53">INDEX(E$4:E$200,MATCH($M45,$AF$4:$AF$200,0))</f>
        <v>Haley</v>
      </c>
      <c r="Q45" s="7" t="str">
        <f t="shared" ref="Q45:Q49" si="54">INDEX(F$4:F$200,MATCH($M45,$AF$4:$AF$200,0))</f>
        <v>V</v>
      </c>
      <c r="R45" s="7" t="str">
        <f t="shared" ref="R45:R49" si="55">INDEX(G$4:G$200,MATCH($M45,$AF$4:$AF$200,0))</f>
        <v>F</v>
      </c>
      <c r="S45" s="7">
        <f t="shared" ref="S45:S49" si="56">INDEX(H$4:H$200,MATCH($M45,$AF$4:$AF$200,0))</f>
        <v>49</v>
      </c>
      <c r="T45" s="7">
        <f t="shared" ref="T45:T49" si="57">INDEX(I$4:I$200,MATCH($M45,$AF$4:$AF$200,0))</f>
        <v>6</v>
      </c>
      <c r="V45" s="36">
        <f t="shared" si="1"/>
        <v>8</v>
      </c>
      <c r="W45" s="36" t="str">
        <f t="shared" si="2"/>
        <v>Pfinstner</v>
      </c>
      <c r="X45" s="36" t="str">
        <f t="shared" si="3"/>
        <v>A</v>
      </c>
      <c r="Y45" s="36">
        <f t="shared" si="4"/>
        <v>26.5</v>
      </c>
      <c r="AA45" s="36" t="str">
        <f t="shared" si="5"/>
        <v/>
      </c>
      <c r="AB45" s="36" t="str">
        <f t="shared" si="6"/>
        <v/>
      </c>
      <c r="AC45" s="36" t="str">
        <f t="shared" si="7"/>
        <v/>
      </c>
      <c r="AD45" s="36" t="str">
        <f t="shared" si="8"/>
        <v/>
      </c>
      <c r="AF45" s="36" t="str">
        <f t="shared" si="9"/>
        <v/>
      </c>
      <c r="AG45" s="36" t="str">
        <f t="shared" si="10"/>
        <v/>
      </c>
      <c r="AH45" s="36" t="str">
        <f t="shared" si="11"/>
        <v/>
      </c>
      <c r="AI45" s="36" t="str">
        <f t="shared" si="12"/>
        <v/>
      </c>
      <c r="AK45" s="36" t="str">
        <f t="shared" si="13"/>
        <v/>
      </c>
      <c r="AL45" s="36" t="str">
        <f t="shared" si="14"/>
        <v/>
      </c>
      <c r="AM45" s="36" t="str">
        <f t="shared" si="15"/>
        <v/>
      </c>
      <c r="AN45" s="36" t="str">
        <f t="shared" si="16"/>
        <v/>
      </c>
    </row>
    <row r="46" spans="2:46" x14ac:dyDescent="0.25">
      <c r="B46" s="36" t="s">
        <v>473</v>
      </c>
      <c r="C46" s="5" t="str">
        <f>INDEX(Rosters!F:F,MATCH(LEFT($B46,1)&amp;"-"&amp;TEXT(RIGHT($B46,LEN($B46)-1),"0#"),Rosters!$A:$A,0))</f>
        <v>St James</v>
      </c>
      <c r="D46" s="5" t="str">
        <f>INDEX(Rosters!B:B,MATCH(LEFT($B46,1)&amp;"-"&amp;TEXT(RIGHT($B46,LEN($B46)-1),"0#"),Rosters!$A:$A,0))</f>
        <v>Pye</v>
      </c>
      <c r="E46" s="5" t="str">
        <f>INDEX(Rosters!C:C,MATCH(LEFT($B46,1)&amp;"-"&amp;TEXT(RIGHT($B46,LEN($B46)-1),"0#"),Rosters!$A:$A,0))</f>
        <v>Karla</v>
      </c>
      <c r="F46" s="5" t="str">
        <f>INDEX(Rosters!G:G,MATCH(LEFT($B46,1)&amp;"-"&amp;TEXT(RIGHT($B46,LEN($B46)-1),"0#"),Rosters!$A:$A,0))</f>
        <v>JV</v>
      </c>
      <c r="G46" s="5" t="str">
        <f>INDEX(Rosters!E:E,MATCH(LEFT($B46,1)&amp;"-"&amp;TEXT(RIGHT($B46,LEN($B46)-1),"0#"),Rosters!$A:$A,0))</f>
        <v>F</v>
      </c>
      <c r="H46" s="5">
        <v>29</v>
      </c>
      <c r="I46" s="5">
        <v>8</v>
      </c>
      <c r="J46">
        <f t="shared" si="0"/>
        <v>29.666666666666668</v>
      </c>
      <c r="M46" s="6">
        <f t="shared" si="50"/>
        <v>4</v>
      </c>
      <c r="N46" s="7" t="str">
        <f t="shared" si="51"/>
        <v>Assumption</v>
      </c>
      <c r="O46" s="7" t="str">
        <f t="shared" si="52"/>
        <v>Jabbour</v>
      </c>
      <c r="P46" s="7" t="str">
        <f t="shared" si="53"/>
        <v>Jillian</v>
      </c>
      <c r="Q46" s="7" t="str">
        <f t="shared" si="54"/>
        <v>V</v>
      </c>
      <c r="R46" s="7" t="str">
        <f t="shared" si="55"/>
        <v>F</v>
      </c>
      <c r="S46" s="7">
        <f t="shared" si="56"/>
        <v>46</v>
      </c>
      <c r="T46" s="7">
        <f t="shared" si="57"/>
        <v>0</v>
      </c>
      <c r="V46" s="36">
        <f t="shared" si="1"/>
        <v>7</v>
      </c>
      <c r="W46" s="36" t="str">
        <f t="shared" si="2"/>
        <v>Pye</v>
      </c>
      <c r="X46" s="36" t="str">
        <f t="shared" si="3"/>
        <v>Karla</v>
      </c>
      <c r="Y46" s="36">
        <f t="shared" si="4"/>
        <v>29.666666666666668</v>
      </c>
      <c r="AA46" s="36" t="str">
        <f t="shared" si="5"/>
        <v/>
      </c>
      <c r="AB46" s="36" t="str">
        <f t="shared" si="6"/>
        <v/>
      </c>
      <c r="AC46" s="36" t="str">
        <f t="shared" si="7"/>
        <v/>
      </c>
      <c r="AD46" s="36" t="str">
        <f t="shared" si="8"/>
        <v/>
      </c>
      <c r="AF46" s="36" t="str">
        <f t="shared" si="9"/>
        <v/>
      </c>
      <c r="AG46" s="36" t="str">
        <f t="shared" si="10"/>
        <v/>
      </c>
      <c r="AH46" s="36" t="str">
        <f t="shared" si="11"/>
        <v/>
      </c>
      <c r="AI46" s="36" t="str">
        <f t="shared" si="12"/>
        <v/>
      </c>
      <c r="AK46" s="36" t="str">
        <f t="shared" si="13"/>
        <v/>
      </c>
      <c r="AL46" s="36" t="str">
        <f t="shared" si="14"/>
        <v/>
      </c>
      <c r="AM46" s="36" t="str">
        <f t="shared" si="15"/>
        <v/>
      </c>
      <c r="AN46" s="36" t="str">
        <f t="shared" si="16"/>
        <v/>
      </c>
    </row>
    <row r="47" spans="2:46" x14ac:dyDescent="0.25">
      <c r="B47" s="36" t="s">
        <v>488</v>
      </c>
      <c r="C47" s="5" t="str">
        <f>INDEX(Rosters!F:F,MATCH(LEFT($B47,1)&amp;"-"&amp;TEXT(RIGHT($B47,LEN($B47)-1),"0#"),Rosters!$A:$A,0))</f>
        <v>St James</v>
      </c>
      <c r="D47" s="5" t="str">
        <f>INDEX(Rosters!B:B,MATCH(LEFT($B47,1)&amp;"-"&amp;TEXT(RIGHT($B47,LEN($B47)-1),"0#"),Rosters!$A:$A,0))</f>
        <v>Wizeman</v>
      </c>
      <c r="E47" s="5" t="str">
        <f>INDEX(Rosters!C:C,MATCH(LEFT($B47,1)&amp;"-"&amp;TEXT(RIGHT($B47,LEN($B47)-1),"0#"),Rosters!$A:$A,0))</f>
        <v>M*</v>
      </c>
      <c r="F47" s="5" t="str">
        <f>INDEX(Rosters!G:G,MATCH(LEFT($B47,1)&amp;"-"&amp;TEXT(RIGHT($B47,LEN($B47)-1),"0#"),Rosters!$A:$A,0))</f>
        <v>V</v>
      </c>
      <c r="G47" s="5" t="str">
        <f>INDEX(Rosters!E:E,MATCH(LEFT($B47,1)&amp;"-"&amp;TEXT(RIGHT($B47,LEN($B47)-1),"0#"),Rosters!$A:$A,0))</f>
        <v>F</v>
      </c>
      <c r="H47" s="5">
        <v>40</v>
      </c>
      <c r="I47" s="5">
        <v>9</v>
      </c>
      <c r="J47">
        <f t="shared" si="0"/>
        <v>40.75</v>
      </c>
      <c r="M47" s="6">
        <f t="shared" si="50"/>
        <v>5</v>
      </c>
      <c r="N47" s="7" t="str">
        <f t="shared" si="51"/>
        <v>OLMC</v>
      </c>
      <c r="O47" s="7" t="str">
        <f t="shared" si="52"/>
        <v>GARRY</v>
      </c>
      <c r="P47" s="7" t="str">
        <f t="shared" si="53"/>
        <v>CAITLIN</v>
      </c>
      <c r="Q47" s="7" t="str">
        <f t="shared" si="54"/>
        <v>V</v>
      </c>
      <c r="R47" s="7" t="str">
        <f t="shared" si="55"/>
        <v>F</v>
      </c>
      <c r="S47" s="7">
        <f t="shared" si="56"/>
        <v>44</v>
      </c>
      <c r="T47" s="7">
        <f t="shared" si="57"/>
        <v>0</v>
      </c>
      <c r="V47" s="36" t="str">
        <f t="shared" ref="V47:V70" si="58">IFERROR(RANK(Y47,Y$4:Y$200,0),"")</f>
        <v/>
      </c>
      <c r="W47" s="36" t="str">
        <f t="shared" si="2"/>
        <v/>
      </c>
      <c r="X47" s="36" t="str">
        <f t="shared" si="3"/>
        <v/>
      </c>
      <c r="Y47" s="36" t="str">
        <f t="shared" ref="Y47:Y70" si="59">IF(AND($F47=W$2,$G47=X$2),$J47,"")</f>
        <v/>
      </c>
      <c r="AA47" s="36" t="str">
        <f t="shared" ref="AA47:AA70" si="60">IFERROR(RANK(AD47,AD$4:AD$200,0),"")</f>
        <v/>
      </c>
      <c r="AB47" s="36" t="str">
        <f t="shared" si="6"/>
        <v/>
      </c>
      <c r="AC47" s="36" t="str">
        <f t="shared" si="7"/>
        <v/>
      </c>
      <c r="AD47" s="36" t="str">
        <f t="shared" ref="AD47:AD70" si="61">IF(AND($F47=AB$2,$G47=AC$2),$J47,"")</f>
        <v/>
      </c>
      <c r="AF47" s="36">
        <f t="shared" ref="AF47:AF70" si="62">IFERROR(RANK(AI47,AI$4:AI$200,0),"")</f>
        <v>6</v>
      </c>
      <c r="AG47" s="36" t="str">
        <f t="shared" si="10"/>
        <v>Wizeman</v>
      </c>
      <c r="AH47" s="36" t="str">
        <f t="shared" si="11"/>
        <v>M*</v>
      </c>
      <c r="AI47" s="36">
        <f t="shared" ref="AI47:AI70" si="63">IF(AND($F47=AG$2,$G47=AH$2),$J47,"")</f>
        <v>40.75</v>
      </c>
      <c r="AK47" s="36" t="str">
        <f t="shared" ref="AK47:AK70" si="64">IFERROR(RANK(AN47,AN$4:AN$200,0),"")</f>
        <v/>
      </c>
      <c r="AL47" s="36" t="str">
        <f t="shared" si="14"/>
        <v/>
      </c>
      <c r="AM47" s="36" t="str">
        <f t="shared" si="15"/>
        <v/>
      </c>
      <c r="AN47" s="36" t="str">
        <f t="shared" ref="AN47:AN70" si="65">IF(AND($F47=AL$2,$G47=AM$2),$J47,"")</f>
        <v/>
      </c>
      <c r="AO47" s="36"/>
      <c r="AP47" s="36"/>
      <c r="AQ47" s="36"/>
      <c r="AR47" s="36"/>
      <c r="AS47" s="36"/>
      <c r="AT47" s="36"/>
    </row>
    <row r="48" spans="2:46" x14ac:dyDescent="0.25">
      <c r="B48" s="36" t="s">
        <v>464</v>
      </c>
      <c r="C48" s="5" t="str">
        <f>INDEX(Rosters!F:F,MATCH(LEFT($B48,1)&amp;"-"&amp;TEXT(RIGHT($B48,LEN($B48)-1),"0#"),Rosters!$A:$A,0))</f>
        <v>St James</v>
      </c>
      <c r="D48" s="5" t="str">
        <f>INDEX(Rosters!B:B,MATCH(LEFT($B48,1)&amp;"-"&amp;TEXT(RIGHT($B48,LEN($B48)-1),"0#"),Rosters!$A:$A,0))</f>
        <v>Anese</v>
      </c>
      <c r="E48" s="5" t="str">
        <f>INDEX(Rosters!C:C,MATCH(LEFT($B48,1)&amp;"-"&amp;TEXT(RIGHT($B48,LEN($B48)-1),"0#"),Rosters!$A:$A,0))</f>
        <v>A</v>
      </c>
      <c r="F48" s="5" t="str">
        <f>INDEX(Rosters!G:G,MATCH(LEFT($B48,1)&amp;"-"&amp;TEXT(RIGHT($B48,LEN($B48)-1),"0#"),Rosters!$A:$A,0))</f>
        <v>JV</v>
      </c>
      <c r="G48" s="5" t="str">
        <f>INDEX(Rosters!E:E,MATCH(LEFT($B48,1)&amp;"-"&amp;TEXT(RIGHT($B48,LEN($B48)-1),"0#"),Rosters!$A:$A,0))</f>
        <v>M</v>
      </c>
      <c r="H48" s="5">
        <v>28</v>
      </c>
      <c r="I48" s="5">
        <v>0</v>
      </c>
      <c r="J48">
        <f t="shared" si="0"/>
        <v>28</v>
      </c>
      <c r="M48" s="6">
        <f t="shared" si="50"/>
        <v>6</v>
      </c>
      <c r="N48" s="7" t="str">
        <f t="shared" si="51"/>
        <v>St James</v>
      </c>
      <c r="O48" s="7" t="str">
        <f t="shared" si="52"/>
        <v>Wizeman</v>
      </c>
      <c r="P48" s="7" t="str">
        <f t="shared" si="53"/>
        <v>M*</v>
      </c>
      <c r="Q48" s="7" t="str">
        <f t="shared" si="54"/>
        <v>V</v>
      </c>
      <c r="R48" s="7" t="str">
        <f t="shared" si="55"/>
        <v>F</v>
      </c>
      <c r="S48" s="7">
        <f t="shared" si="56"/>
        <v>40</v>
      </c>
      <c r="T48" s="7">
        <f t="shared" si="57"/>
        <v>9</v>
      </c>
      <c r="V48" s="36" t="str">
        <f t="shared" si="58"/>
        <v/>
      </c>
      <c r="W48" s="36" t="str">
        <f t="shared" si="2"/>
        <v/>
      </c>
      <c r="X48" s="36" t="str">
        <f t="shared" si="3"/>
        <v/>
      </c>
      <c r="Y48" s="36" t="str">
        <f t="shared" si="59"/>
        <v/>
      </c>
      <c r="AA48" s="36">
        <f t="shared" si="60"/>
        <v>12</v>
      </c>
      <c r="AB48" s="36" t="str">
        <f t="shared" si="6"/>
        <v>Anese</v>
      </c>
      <c r="AC48" s="36" t="str">
        <f t="shared" si="7"/>
        <v>A</v>
      </c>
      <c r="AD48" s="36">
        <f t="shared" si="61"/>
        <v>28</v>
      </c>
      <c r="AF48" s="36" t="str">
        <f t="shared" si="62"/>
        <v/>
      </c>
      <c r="AG48" s="36" t="str">
        <f t="shared" si="10"/>
        <v/>
      </c>
      <c r="AH48" s="36" t="str">
        <f t="shared" si="11"/>
        <v/>
      </c>
      <c r="AI48" s="36" t="str">
        <f t="shared" si="63"/>
        <v/>
      </c>
      <c r="AK48" s="36" t="str">
        <f t="shared" si="64"/>
        <v/>
      </c>
      <c r="AL48" s="36" t="str">
        <f t="shared" si="14"/>
        <v/>
      </c>
      <c r="AM48" s="36" t="str">
        <f t="shared" si="15"/>
        <v/>
      </c>
      <c r="AN48" s="36" t="str">
        <f t="shared" si="65"/>
        <v/>
      </c>
      <c r="AO48" s="36"/>
      <c r="AP48" s="36"/>
      <c r="AQ48" s="36"/>
      <c r="AR48" s="36"/>
      <c r="AS48" s="36"/>
      <c r="AT48" s="36"/>
    </row>
    <row r="49" spans="2:46" x14ac:dyDescent="0.25">
      <c r="B49" s="36" t="s">
        <v>462</v>
      </c>
      <c r="C49" s="5" t="str">
        <f>INDEX(Rosters!F:F,MATCH(LEFT($B49,1)&amp;"-"&amp;TEXT(RIGHT($B49,LEN($B49)-1),"0#"),Rosters!$A:$A,0))</f>
        <v>St James</v>
      </c>
      <c r="D49" s="5" t="str">
        <f>INDEX(Rosters!B:B,MATCH(LEFT($B49,1)&amp;"-"&amp;TEXT(RIGHT($B49,LEN($B49)-1),"0#"),Rosters!$A:$A,0))</f>
        <v>Collins</v>
      </c>
      <c r="E49" s="5" t="str">
        <f>INDEX(Rosters!C:C,MATCH(LEFT($B49,1)&amp;"-"&amp;TEXT(RIGHT($B49,LEN($B49)-1),"0#"),Rosters!$A:$A,0))</f>
        <v>E</v>
      </c>
      <c r="F49" s="5" t="str">
        <f>INDEX(Rosters!G:G,MATCH(LEFT($B49,1)&amp;"-"&amp;TEXT(RIGHT($B49,LEN($B49)-1),"0#"),Rosters!$A:$A,0))</f>
        <v>JV</v>
      </c>
      <c r="G49" s="5" t="str">
        <f>INDEX(Rosters!E:E,MATCH(LEFT($B49,1)&amp;"-"&amp;TEXT(RIGHT($B49,LEN($B49)-1),"0#"),Rosters!$A:$A,0))</f>
        <v>M</v>
      </c>
      <c r="H49" s="5">
        <v>48</v>
      </c>
      <c r="I49" s="5">
        <v>9</v>
      </c>
      <c r="J49">
        <f t="shared" si="0"/>
        <v>48.75</v>
      </c>
      <c r="M49" s="6">
        <f t="shared" si="50"/>
        <v>7</v>
      </c>
      <c r="N49" s="7" t="str">
        <f t="shared" si="51"/>
        <v>Assumption</v>
      </c>
      <c r="O49" s="7" t="str">
        <f t="shared" si="52"/>
        <v>Tricarico</v>
      </c>
      <c r="P49" s="7" t="str">
        <f t="shared" si="53"/>
        <v>Sadie</v>
      </c>
      <c r="Q49" s="7" t="str">
        <f t="shared" si="54"/>
        <v>V</v>
      </c>
      <c r="R49" s="7" t="str">
        <f t="shared" si="55"/>
        <v>F</v>
      </c>
      <c r="S49" s="7">
        <f t="shared" si="56"/>
        <v>39</v>
      </c>
      <c r="T49" s="7">
        <f t="shared" si="57"/>
        <v>6</v>
      </c>
      <c r="V49" s="36" t="str">
        <f t="shared" si="58"/>
        <v/>
      </c>
      <c r="W49" s="36" t="str">
        <f t="shared" si="2"/>
        <v/>
      </c>
      <c r="X49" s="36" t="str">
        <f t="shared" si="3"/>
        <v/>
      </c>
      <c r="Y49" s="36" t="str">
        <f t="shared" si="59"/>
        <v/>
      </c>
      <c r="AA49" s="36">
        <f t="shared" si="60"/>
        <v>5</v>
      </c>
      <c r="AB49" s="36" t="str">
        <f t="shared" si="6"/>
        <v>Collins</v>
      </c>
      <c r="AC49" s="36" t="str">
        <f t="shared" si="7"/>
        <v>E</v>
      </c>
      <c r="AD49" s="36">
        <f t="shared" si="61"/>
        <v>48.75</v>
      </c>
      <c r="AF49" s="36" t="str">
        <f t="shared" si="62"/>
        <v/>
      </c>
      <c r="AG49" s="36" t="str">
        <f t="shared" si="10"/>
        <v/>
      </c>
      <c r="AH49" s="36" t="str">
        <f t="shared" si="11"/>
        <v/>
      </c>
      <c r="AI49" s="36" t="str">
        <f t="shared" si="63"/>
        <v/>
      </c>
      <c r="AK49" s="36" t="str">
        <f t="shared" si="64"/>
        <v/>
      </c>
      <c r="AL49" s="36" t="str">
        <f t="shared" si="14"/>
        <v/>
      </c>
      <c r="AM49" s="36" t="str">
        <f t="shared" si="15"/>
        <v/>
      </c>
      <c r="AN49" s="36" t="str">
        <f t="shared" si="65"/>
        <v/>
      </c>
      <c r="AO49" s="36"/>
      <c r="AP49" s="36"/>
      <c r="AQ49" s="36"/>
      <c r="AR49" s="36"/>
      <c r="AS49" s="36"/>
      <c r="AT49" s="36"/>
    </row>
    <row r="50" spans="2:46" x14ac:dyDescent="0.25">
      <c r="B50" s="36" t="s">
        <v>638</v>
      </c>
      <c r="C50" s="5" t="str">
        <f>INDEX(Rosters!F:F,MATCH(LEFT($B50,1)&amp;"-"&amp;TEXT(RIGHT($B50,LEN($B50)-1),"0#"),Rosters!$A:$A,0))</f>
        <v>St James</v>
      </c>
      <c r="D50" s="5" t="str">
        <f>INDEX(Rosters!B:B,MATCH(LEFT($B50,1)&amp;"-"&amp;TEXT(RIGHT($B50,LEN($B50)-1),"0#"),Rosters!$A:$A,0))</f>
        <v>Kielczewski</v>
      </c>
      <c r="E50" s="5" t="str">
        <f>INDEX(Rosters!C:C,MATCH(LEFT($B50,1)&amp;"-"&amp;TEXT(RIGHT($B50,LEN($B50)-1),"0#"),Rosters!$A:$A,0))</f>
        <v>A</v>
      </c>
      <c r="F50" s="5" t="str">
        <f>INDEX(Rosters!G:G,MATCH(LEFT($B50,1)&amp;"-"&amp;TEXT(RIGHT($B50,LEN($B50)-1),"0#"),Rosters!$A:$A,0))</f>
        <v>JV</v>
      </c>
      <c r="G50" s="5" t="str">
        <f>INDEX(Rosters!E:E,MATCH(LEFT($B50,1)&amp;"-"&amp;TEXT(RIGHT($B50,LEN($B50)-1),"0#"),Rosters!$A:$A,0))</f>
        <v>M</v>
      </c>
      <c r="H50" s="5">
        <v>42</v>
      </c>
      <c r="I50" s="5">
        <v>5</v>
      </c>
      <c r="J50">
        <f t="shared" si="0"/>
        <v>42.416666666666664</v>
      </c>
      <c r="M50" s="6">
        <f t="shared" ref="M50:M52" si="66">M49+1</f>
        <v>8</v>
      </c>
      <c r="N50" s="7" t="str">
        <f t="shared" ref="N50" si="67">INDEX(C$4:C$200,MATCH($M50,$AF$4:$AF$200,0))</f>
        <v>Assumption</v>
      </c>
      <c r="O50" s="7" t="str">
        <f t="shared" ref="O50" si="68">INDEX(D$4:D$200,MATCH($M50,$AF$4:$AF$200,0))</f>
        <v>Murphy</v>
      </c>
      <c r="P50" s="7" t="str">
        <f t="shared" ref="P50" si="69">INDEX(E$4:E$200,MATCH($M50,$AF$4:$AF$200,0))</f>
        <v>Emily</v>
      </c>
      <c r="Q50" s="7" t="str">
        <f t="shared" ref="Q50" si="70">INDEX(F$4:F$200,MATCH($M50,$AF$4:$AF$200,0))</f>
        <v>V</v>
      </c>
      <c r="R50" s="7" t="str">
        <f t="shared" ref="R50" si="71">INDEX(G$4:G$200,MATCH($M50,$AF$4:$AF$200,0))</f>
        <v>F</v>
      </c>
      <c r="S50" s="7">
        <f t="shared" ref="S50" si="72">INDEX(H$4:H$200,MATCH($M50,$AF$4:$AF$200,0))</f>
        <v>36</v>
      </c>
      <c r="T50" s="7">
        <f t="shared" ref="T50" si="73">INDEX(I$4:I$200,MATCH($M50,$AF$4:$AF$200,0))</f>
        <v>5</v>
      </c>
      <c r="V50" s="36" t="str">
        <f t="shared" si="58"/>
        <v/>
      </c>
      <c r="W50" s="36" t="str">
        <f t="shared" si="2"/>
        <v/>
      </c>
      <c r="X50" s="36" t="str">
        <f t="shared" si="3"/>
        <v/>
      </c>
      <c r="Y50" s="36" t="str">
        <f t="shared" si="59"/>
        <v/>
      </c>
      <c r="AA50" s="36">
        <f t="shared" si="60"/>
        <v>6</v>
      </c>
      <c r="AB50" s="36" t="str">
        <f t="shared" si="6"/>
        <v>Kielczewski</v>
      </c>
      <c r="AC50" s="36" t="str">
        <f t="shared" si="7"/>
        <v>A</v>
      </c>
      <c r="AD50" s="36">
        <f t="shared" si="61"/>
        <v>42.416666666666664</v>
      </c>
      <c r="AF50" s="36" t="str">
        <f t="shared" si="62"/>
        <v/>
      </c>
      <c r="AG50" s="36" t="str">
        <f t="shared" si="10"/>
        <v/>
      </c>
      <c r="AH50" s="36" t="str">
        <f t="shared" si="11"/>
        <v/>
      </c>
      <c r="AI50" s="36" t="str">
        <f t="shared" si="63"/>
        <v/>
      </c>
      <c r="AK50" s="36" t="str">
        <f t="shared" si="64"/>
        <v/>
      </c>
      <c r="AL50" s="36" t="str">
        <f t="shared" si="14"/>
        <v/>
      </c>
      <c r="AM50" s="36" t="str">
        <f t="shared" si="15"/>
        <v/>
      </c>
      <c r="AN50" s="36" t="str">
        <f t="shared" si="65"/>
        <v/>
      </c>
      <c r="AO50" s="36"/>
      <c r="AP50" s="36"/>
      <c r="AQ50" s="36"/>
      <c r="AR50" s="36"/>
      <c r="AS50" s="36"/>
      <c r="AT50" s="36"/>
    </row>
    <row r="51" spans="2:46" x14ac:dyDescent="0.25">
      <c r="B51" s="36" t="s">
        <v>425</v>
      </c>
      <c r="C51" s="5" t="str">
        <f>INDEX(Rosters!F:F,MATCH(LEFT($B51,1)&amp;"-"&amp;TEXT(RIGHT($B51,LEN($B51)-1),"0#"),Rosters!$A:$A,0))</f>
        <v>St James</v>
      </c>
      <c r="D51" s="5" t="str">
        <f>INDEX(Rosters!B:B,MATCH(LEFT($B51,1)&amp;"-"&amp;TEXT(RIGHT($B51,LEN($B51)-1),"0#"),Rosters!$A:$A,0))</f>
        <v>Malloy</v>
      </c>
      <c r="E51" s="5" t="str">
        <f>INDEX(Rosters!C:C,MATCH(LEFT($B51,1)&amp;"-"&amp;TEXT(RIGHT($B51,LEN($B51)-1),"0#"),Rosters!$A:$A,0))</f>
        <v>James</v>
      </c>
      <c r="F51" s="5" t="str">
        <f>INDEX(Rosters!G:G,MATCH(LEFT($B51,1)&amp;"-"&amp;TEXT(RIGHT($B51,LEN($B51)-1),"0#"),Rosters!$A:$A,0))</f>
        <v>JV</v>
      </c>
      <c r="G51" s="5" t="str">
        <f>INDEX(Rosters!E:E,MATCH(LEFT($B51,1)&amp;"-"&amp;TEXT(RIGHT($B51,LEN($B51)-1),"0#"),Rosters!$A:$A,0))</f>
        <v>M</v>
      </c>
      <c r="H51" s="5">
        <v>22</v>
      </c>
      <c r="I51" s="5">
        <v>6</v>
      </c>
      <c r="J51">
        <f t="shared" si="0"/>
        <v>22.5</v>
      </c>
      <c r="M51" s="6">
        <f t="shared" ref="M51" si="74">M50+1</f>
        <v>9</v>
      </c>
      <c r="N51" s="7" t="str">
        <f t="shared" ref="N51" si="75">INDEX(C$4:C$200,MATCH($M51,$AF$4:$AF$200,0))</f>
        <v>St E</v>
      </c>
      <c r="O51" s="7" t="str">
        <f t="shared" ref="O51" si="76">INDEX(D$4:D$200,MATCH($M51,$AF$4:$AF$200,0))</f>
        <v>Desimone</v>
      </c>
      <c r="P51" s="7" t="str">
        <f t="shared" ref="P51" si="77">INDEX(E$4:E$200,MATCH($M51,$AF$4:$AF$200,0))</f>
        <v>Giovanna</v>
      </c>
      <c r="Q51" s="7" t="str">
        <f t="shared" ref="Q51" si="78">INDEX(F$4:F$200,MATCH($M51,$AF$4:$AF$200,0))</f>
        <v>V</v>
      </c>
      <c r="R51" s="7" t="str">
        <f t="shared" ref="R51" si="79">INDEX(G$4:G$200,MATCH($M51,$AF$4:$AF$200,0))</f>
        <v>F</v>
      </c>
      <c r="S51" s="7">
        <f t="shared" ref="S51" si="80">INDEX(H$4:H$200,MATCH($M51,$AF$4:$AF$200,0))</f>
        <v>34</v>
      </c>
      <c r="T51" s="7">
        <f t="shared" ref="T51" si="81">INDEX(I$4:I$200,MATCH($M51,$AF$4:$AF$200,0))</f>
        <v>4</v>
      </c>
      <c r="V51" s="36" t="str">
        <f t="shared" si="58"/>
        <v/>
      </c>
      <c r="W51" s="36" t="str">
        <f t="shared" si="2"/>
        <v/>
      </c>
      <c r="X51" s="36" t="str">
        <f t="shared" si="3"/>
        <v/>
      </c>
      <c r="Y51" s="36" t="str">
        <f t="shared" si="59"/>
        <v/>
      </c>
      <c r="AA51" s="36">
        <f t="shared" si="60"/>
        <v>15</v>
      </c>
      <c r="AB51" s="36" t="str">
        <f t="shared" si="6"/>
        <v>Malloy</v>
      </c>
      <c r="AC51" s="36" t="str">
        <f t="shared" si="7"/>
        <v>James</v>
      </c>
      <c r="AD51" s="36">
        <f t="shared" si="61"/>
        <v>22.5</v>
      </c>
      <c r="AF51" s="36" t="str">
        <f t="shared" si="62"/>
        <v/>
      </c>
      <c r="AG51" s="36" t="str">
        <f t="shared" si="10"/>
        <v/>
      </c>
      <c r="AH51" s="36" t="str">
        <f t="shared" si="11"/>
        <v/>
      </c>
      <c r="AI51" s="36" t="str">
        <f t="shared" si="63"/>
        <v/>
      </c>
      <c r="AK51" s="36" t="str">
        <f t="shared" si="64"/>
        <v/>
      </c>
      <c r="AL51" s="36" t="str">
        <f t="shared" si="14"/>
        <v/>
      </c>
      <c r="AM51" s="36" t="str">
        <f t="shared" si="15"/>
        <v/>
      </c>
      <c r="AN51" s="36" t="str">
        <f t="shared" si="65"/>
        <v/>
      </c>
      <c r="AO51" s="36"/>
      <c r="AP51" s="36"/>
      <c r="AQ51" s="36"/>
      <c r="AR51" s="36"/>
      <c r="AS51" s="36"/>
      <c r="AT51" s="36"/>
    </row>
    <row r="52" spans="2:46" x14ac:dyDescent="0.25">
      <c r="B52" s="36" t="s">
        <v>424</v>
      </c>
      <c r="C52" s="5" t="str">
        <f>INDEX(Rosters!F:F,MATCH(LEFT($B52,1)&amp;"-"&amp;TEXT(RIGHT($B52,LEN($B52)-1),"0#"),Rosters!$A:$A,0))</f>
        <v>St James</v>
      </c>
      <c r="D52" s="5" t="str">
        <f>INDEX(Rosters!B:B,MATCH(LEFT($B52,1)&amp;"-"&amp;TEXT(RIGHT($B52,LEN($B52)-1),"0#"),Rosters!$A:$A,0))</f>
        <v>Mendez</v>
      </c>
      <c r="E52" s="5" t="str">
        <f>INDEX(Rosters!C:C,MATCH(LEFT($B52,1)&amp;"-"&amp;TEXT(RIGHT($B52,LEN($B52)-1),"0#"),Rosters!$A:$A,0))</f>
        <v>Mason</v>
      </c>
      <c r="F52" s="5" t="str">
        <f>INDEX(Rosters!G:G,MATCH(LEFT($B52,1)&amp;"-"&amp;TEXT(RIGHT($B52,LEN($B52)-1),"0#"),Rosters!$A:$A,0))</f>
        <v>JV</v>
      </c>
      <c r="G52" s="5" t="str">
        <f>INDEX(Rosters!E:E,MATCH(LEFT($B52,1)&amp;"-"&amp;TEXT(RIGHT($B52,LEN($B52)-1),"0#"),Rosters!$A:$A,0))</f>
        <v>M</v>
      </c>
      <c r="H52" s="5">
        <v>50</v>
      </c>
      <c r="I52" s="5">
        <v>7</v>
      </c>
      <c r="J52">
        <f t="shared" si="0"/>
        <v>50.583333333333336</v>
      </c>
      <c r="M52" s="6">
        <f t="shared" ref="M52" si="82">M51+1</f>
        <v>10</v>
      </c>
      <c r="N52" s="7" t="str">
        <f t="shared" ref="N52" si="83">INDEX(C$4:C$200,MATCH($M52,$AF$4:$AF$200,0))</f>
        <v>Assumption</v>
      </c>
      <c r="O52" s="7" t="str">
        <f t="shared" ref="O52" si="84">INDEX(D$4:D$200,MATCH($M52,$AF$4:$AF$200,0))</f>
        <v>MacDonald</v>
      </c>
      <c r="P52" s="7" t="str">
        <f t="shared" ref="P52" si="85">INDEX(E$4:E$200,MATCH($M52,$AF$4:$AF$200,0))</f>
        <v>Emma</v>
      </c>
      <c r="Q52" s="7" t="str">
        <f t="shared" ref="Q52" si="86">INDEX(F$4:F$200,MATCH($M52,$AF$4:$AF$200,0))</f>
        <v>V</v>
      </c>
      <c r="R52" s="7" t="str">
        <f t="shared" ref="R52" si="87">INDEX(G$4:G$200,MATCH($M52,$AF$4:$AF$200,0))</f>
        <v>F</v>
      </c>
      <c r="S52" s="7">
        <f t="shared" ref="S52" si="88">INDEX(H$4:H$200,MATCH($M52,$AF$4:$AF$200,0))</f>
        <v>30</v>
      </c>
      <c r="T52" s="7">
        <f t="shared" ref="T52" si="89">INDEX(I$4:I$200,MATCH($M52,$AF$4:$AF$200,0))</f>
        <v>2</v>
      </c>
      <c r="V52" s="36" t="str">
        <f t="shared" si="58"/>
        <v/>
      </c>
      <c r="W52" s="36" t="str">
        <f t="shared" si="2"/>
        <v/>
      </c>
      <c r="X52" s="36" t="str">
        <f t="shared" si="3"/>
        <v/>
      </c>
      <c r="Y52" s="36" t="str">
        <f t="shared" si="59"/>
        <v/>
      </c>
      <c r="AA52" s="36">
        <f t="shared" si="60"/>
        <v>3</v>
      </c>
      <c r="AB52" s="36" t="str">
        <f t="shared" si="6"/>
        <v>Mendez</v>
      </c>
      <c r="AC52" s="36" t="str">
        <f t="shared" si="7"/>
        <v>Mason</v>
      </c>
      <c r="AD52" s="36">
        <f t="shared" si="61"/>
        <v>50.583333333333336</v>
      </c>
      <c r="AF52" s="36" t="str">
        <f t="shared" si="62"/>
        <v/>
      </c>
      <c r="AG52" s="36" t="str">
        <f t="shared" si="10"/>
        <v/>
      </c>
      <c r="AH52" s="36" t="str">
        <f t="shared" si="11"/>
        <v/>
      </c>
      <c r="AI52" s="36" t="str">
        <f t="shared" si="63"/>
        <v/>
      </c>
      <c r="AK52" s="36" t="str">
        <f t="shared" si="64"/>
        <v/>
      </c>
      <c r="AL52" s="36" t="str">
        <f t="shared" si="14"/>
        <v/>
      </c>
      <c r="AM52" s="36" t="str">
        <f t="shared" si="15"/>
        <v/>
      </c>
      <c r="AN52" s="36" t="str">
        <f t="shared" si="65"/>
        <v/>
      </c>
      <c r="AO52" s="36"/>
      <c r="AP52" s="36"/>
      <c r="AQ52" s="36"/>
      <c r="AR52" s="36"/>
      <c r="AS52" s="36"/>
      <c r="AT52" s="36"/>
    </row>
    <row r="53" spans="2:46" x14ac:dyDescent="0.25">
      <c r="B53" s="36" t="s">
        <v>486</v>
      </c>
      <c r="C53" s="5" t="str">
        <f>INDEX(Rosters!F:F,MATCH(LEFT($B53,1)&amp;"-"&amp;TEXT(RIGHT($B53,LEN($B53)-1),"0#"),Rosters!$A:$A,0))</f>
        <v>St James</v>
      </c>
      <c r="D53" s="5" t="str">
        <f>INDEX(Rosters!B:B,MATCH(LEFT($B53,1)&amp;"-"&amp;TEXT(RIGHT($B53,LEN($B53)-1),"0#"),Rosters!$A:$A,0))</f>
        <v>Scott</v>
      </c>
      <c r="E53" s="5" t="str">
        <f>INDEX(Rosters!C:C,MATCH(LEFT($B53,1)&amp;"-"&amp;TEXT(RIGHT($B53,LEN($B53)-1),"0#"),Rosters!$A:$A,0))</f>
        <v>Colin</v>
      </c>
      <c r="F53" s="5" t="str">
        <f>INDEX(Rosters!G:G,MATCH(LEFT($B53,1)&amp;"-"&amp;TEXT(RIGHT($B53,LEN($B53)-1),"0#"),Rosters!$A:$A,0))</f>
        <v>JV</v>
      </c>
      <c r="G53" s="5" t="str">
        <f>INDEX(Rosters!E:E,MATCH(LEFT($B53,1)&amp;"-"&amp;TEXT(RIGHT($B53,LEN($B53)-1),"0#"),Rosters!$A:$A,0))</f>
        <v>M</v>
      </c>
      <c r="H53" s="5">
        <v>65</v>
      </c>
      <c r="I53" s="5">
        <v>4</v>
      </c>
      <c r="J53">
        <f t="shared" si="0"/>
        <v>65.333333333333329</v>
      </c>
      <c r="V53" s="36" t="str">
        <f t="shared" si="58"/>
        <v/>
      </c>
      <c r="W53" s="36" t="str">
        <f t="shared" si="2"/>
        <v/>
      </c>
      <c r="X53" s="36" t="str">
        <f t="shared" si="3"/>
        <v/>
      </c>
      <c r="Y53" s="36" t="str">
        <f t="shared" si="59"/>
        <v/>
      </c>
      <c r="AA53" s="36">
        <f t="shared" si="60"/>
        <v>1</v>
      </c>
      <c r="AB53" s="36" t="str">
        <f t="shared" si="6"/>
        <v>Scott</v>
      </c>
      <c r="AC53" s="36" t="str">
        <f t="shared" si="7"/>
        <v>Colin</v>
      </c>
      <c r="AD53" s="36">
        <f t="shared" si="61"/>
        <v>65.333333333333329</v>
      </c>
      <c r="AF53" s="36" t="str">
        <f t="shared" si="62"/>
        <v/>
      </c>
      <c r="AG53" s="36" t="str">
        <f t="shared" si="10"/>
        <v/>
      </c>
      <c r="AH53" s="36" t="str">
        <f t="shared" si="11"/>
        <v/>
      </c>
      <c r="AI53" s="36" t="str">
        <f t="shared" si="63"/>
        <v/>
      </c>
      <c r="AK53" s="36" t="str">
        <f t="shared" si="64"/>
        <v/>
      </c>
      <c r="AL53" s="36" t="str">
        <f t="shared" si="14"/>
        <v/>
      </c>
      <c r="AM53" s="36" t="str">
        <f t="shared" si="15"/>
        <v/>
      </c>
      <c r="AN53" s="36" t="str">
        <f t="shared" si="65"/>
        <v/>
      </c>
      <c r="AO53" s="36"/>
      <c r="AP53" s="36"/>
      <c r="AQ53" s="36"/>
      <c r="AR53" s="36"/>
      <c r="AS53" s="36"/>
      <c r="AT53" s="36"/>
    </row>
    <row r="54" spans="2:46" x14ac:dyDescent="0.25">
      <c r="B54" s="36" t="s">
        <v>442</v>
      </c>
      <c r="C54" s="5" t="str">
        <f>INDEX(Rosters!F:F,MATCH(LEFT($B54,1)&amp;"-"&amp;TEXT(RIGHT($B54,LEN($B54)-1),"0#"),Rosters!$A:$A,0))</f>
        <v>St James</v>
      </c>
      <c r="D54" s="5" t="str">
        <f>INDEX(Rosters!B:B,MATCH(LEFT($B54,1)&amp;"-"&amp;TEXT(RIGHT($B54,LEN($B54)-1),"0#"),Rosters!$A:$A,0))</f>
        <v>Howell</v>
      </c>
      <c r="E54" s="5" t="str">
        <f>INDEX(Rosters!C:C,MATCH(LEFT($B54,1)&amp;"-"&amp;TEXT(RIGHT($B54,LEN($B54)-1),"0#"),Rosters!$A:$A,0))</f>
        <v>H</v>
      </c>
      <c r="F54" s="5" t="str">
        <f>INDEX(Rosters!G:G,MATCH(LEFT($B54,1)&amp;"-"&amp;TEXT(RIGHT($B54,LEN($B54)-1),"0#"),Rosters!$A:$A,0))</f>
        <v>V</v>
      </c>
      <c r="G54" s="5" t="str">
        <f>INDEX(Rosters!E:E,MATCH(LEFT($B54,1)&amp;"-"&amp;TEXT(RIGHT($B54,LEN($B54)-1),"0#"),Rosters!$A:$A,0))</f>
        <v>M</v>
      </c>
      <c r="H54" s="5">
        <v>25</v>
      </c>
      <c r="I54" s="5">
        <v>3</v>
      </c>
      <c r="J54">
        <f t="shared" si="0"/>
        <v>25.25</v>
      </c>
      <c r="Q54" s="11"/>
      <c r="R54" s="6"/>
      <c r="S54" s="6"/>
      <c r="T54" s="6"/>
      <c r="V54" s="36" t="str">
        <f t="shared" si="58"/>
        <v/>
      </c>
      <c r="W54" s="36" t="str">
        <f t="shared" si="2"/>
        <v/>
      </c>
      <c r="X54" s="36" t="str">
        <f t="shared" si="3"/>
        <v/>
      </c>
      <c r="Y54" s="36" t="str">
        <f t="shared" si="59"/>
        <v/>
      </c>
      <c r="AA54" s="36" t="str">
        <f t="shared" si="60"/>
        <v/>
      </c>
      <c r="AB54" s="36" t="str">
        <f t="shared" si="6"/>
        <v/>
      </c>
      <c r="AC54" s="36" t="str">
        <f t="shared" si="7"/>
        <v/>
      </c>
      <c r="AD54" s="36" t="str">
        <f t="shared" si="61"/>
        <v/>
      </c>
      <c r="AF54" s="36" t="str">
        <f t="shared" si="62"/>
        <v/>
      </c>
      <c r="AG54" s="36" t="str">
        <f t="shared" si="10"/>
        <v/>
      </c>
      <c r="AH54" s="36" t="str">
        <f t="shared" si="11"/>
        <v/>
      </c>
      <c r="AI54" s="36" t="str">
        <f t="shared" si="63"/>
        <v/>
      </c>
      <c r="AK54" s="36">
        <f t="shared" si="64"/>
        <v>13</v>
      </c>
      <c r="AL54" s="36" t="str">
        <f t="shared" si="14"/>
        <v>Howell</v>
      </c>
      <c r="AM54" s="36" t="str">
        <f t="shared" si="15"/>
        <v>H</v>
      </c>
      <c r="AN54" s="36">
        <f t="shared" si="65"/>
        <v>25.25</v>
      </c>
      <c r="AO54" s="36"/>
      <c r="AP54" s="36"/>
      <c r="AQ54" s="36"/>
      <c r="AR54" s="36"/>
      <c r="AS54" s="36"/>
      <c r="AT54" s="36"/>
    </row>
    <row r="55" spans="2:46" ht="18.75" x14ac:dyDescent="0.3">
      <c r="B55" s="36" t="s">
        <v>446</v>
      </c>
      <c r="C55" s="5" t="str">
        <f>INDEX(Rosters!F:F,MATCH(LEFT($B55,1)&amp;"-"&amp;TEXT(RIGHT($B55,LEN($B55)-1),"0#"),Rosters!$A:$A,0))</f>
        <v>St James</v>
      </c>
      <c r="D55" s="5" t="str">
        <f>INDEX(Rosters!B:B,MATCH(LEFT($B55,1)&amp;"-"&amp;TEXT(RIGHT($B55,LEN($B55)-1),"0#"),Rosters!$A:$A,0))</f>
        <v>Mendez</v>
      </c>
      <c r="E55" s="5" t="str">
        <f>INDEX(Rosters!C:C,MATCH(LEFT($B55,1)&amp;"-"&amp;TEXT(RIGHT($B55,LEN($B55)-1),"0#"),Rosters!$A:$A,0))</f>
        <v>C*</v>
      </c>
      <c r="F55" s="5" t="str">
        <f>INDEX(Rosters!G:G,MATCH(LEFT($B55,1)&amp;"-"&amp;TEXT(RIGHT($B55,LEN($B55)-1),"0#"),Rosters!$A:$A,0))</f>
        <v>V</v>
      </c>
      <c r="G55" s="5" t="str">
        <f>INDEX(Rosters!E:E,MATCH(LEFT($B55,1)&amp;"-"&amp;TEXT(RIGHT($B55,LEN($B55)-1),"0#"),Rosters!$A:$A,0))</f>
        <v>M</v>
      </c>
      <c r="H55" s="5">
        <v>52</v>
      </c>
      <c r="I55" s="5">
        <v>11</v>
      </c>
      <c r="J55">
        <f t="shared" si="0"/>
        <v>52.916666666666664</v>
      </c>
      <c r="L55" s="46" t="s">
        <v>457</v>
      </c>
      <c r="M55" s="46"/>
      <c r="N55" s="46"/>
      <c r="O55" s="46"/>
      <c r="P55" s="46"/>
      <c r="Q55" s="46"/>
      <c r="R55" s="46"/>
      <c r="S55" s="46"/>
      <c r="T55" s="46"/>
      <c r="V55" s="36" t="str">
        <f t="shared" si="58"/>
        <v/>
      </c>
      <c r="W55" s="36" t="str">
        <f t="shared" si="2"/>
        <v/>
      </c>
      <c r="X55" s="36" t="str">
        <f t="shared" si="3"/>
        <v/>
      </c>
      <c r="Y55" s="36" t="str">
        <f t="shared" si="59"/>
        <v/>
      </c>
      <c r="AA55" s="36" t="str">
        <f t="shared" si="60"/>
        <v/>
      </c>
      <c r="AB55" s="36" t="str">
        <f t="shared" si="6"/>
        <v/>
      </c>
      <c r="AC55" s="36" t="str">
        <f t="shared" si="7"/>
        <v/>
      </c>
      <c r="AD55" s="36" t="str">
        <f t="shared" si="61"/>
        <v/>
      </c>
      <c r="AF55" s="36" t="str">
        <f t="shared" si="62"/>
        <v/>
      </c>
      <c r="AG55" s="36" t="str">
        <f t="shared" si="10"/>
        <v/>
      </c>
      <c r="AH55" s="36" t="str">
        <f t="shared" si="11"/>
        <v/>
      </c>
      <c r="AI55" s="36" t="str">
        <f t="shared" si="63"/>
        <v/>
      </c>
      <c r="AK55" s="36">
        <f t="shared" si="64"/>
        <v>10</v>
      </c>
      <c r="AL55" s="36" t="str">
        <f t="shared" si="14"/>
        <v>Mendez</v>
      </c>
      <c r="AM55" s="36" t="str">
        <f t="shared" si="15"/>
        <v>C*</v>
      </c>
      <c r="AN55" s="36">
        <f t="shared" si="65"/>
        <v>52.916666666666664</v>
      </c>
      <c r="AO55" s="36"/>
      <c r="AP55" s="36"/>
      <c r="AQ55" s="36"/>
      <c r="AR55" s="36"/>
      <c r="AS55" s="36"/>
      <c r="AT55" s="36"/>
    </row>
    <row r="56" spans="2:46" x14ac:dyDescent="0.25">
      <c r="B56" s="36" t="s">
        <v>443</v>
      </c>
      <c r="C56" s="5" t="str">
        <f>INDEX(Rosters!F:F,MATCH(LEFT($B56,1)&amp;"-"&amp;TEXT(RIGHT($B56,LEN($B56)-1),"0#"),Rosters!$A:$A,0))</f>
        <v>St James</v>
      </c>
      <c r="D56" s="5" t="str">
        <f>INDEX(Rosters!B:B,MATCH(LEFT($B56,1)&amp;"-"&amp;TEXT(RIGHT($B56,LEN($B56)-1),"0#"),Rosters!$A:$A,0))</f>
        <v>Wavro</v>
      </c>
      <c r="E56" s="5" t="str">
        <f>INDEX(Rosters!C:C,MATCH(LEFT($B56,1)&amp;"-"&amp;TEXT(RIGHT($B56,LEN($B56)-1),"0#"),Rosters!$A:$A,0))</f>
        <v>H</v>
      </c>
      <c r="F56" s="5" t="str">
        <f>INDEX(Rosters!G:G,MATCH(LEFT($B56,1)&amp;"-"&amp;TEXT(RIGHT($B56,LEN($B56)-1),"0#"),Rosters!$A:$A,0))</f>
        <v>V</v>
      </c>
      <c r="G56" s="5" t="str">
        <f>INDEX(Rosters!E:E,MATCH(LEFT($B56,1)&amp;"-"&amp;TEXT(RIGHT($B56,LEN($B56)-1),"0#"),Rosters!$A:$A,0))</f>
        <v>M</v>
      </c>
      <c r="H56" s="5">
        <v>49</v>
      </c>
      <c r="I56" s="5">
        <v>6</v>
      </c>
      <c r="J56">
        <f t="shared" si="0"/>
        <v>49.5</v>
      </c>
      <c r="M56" s="6">
        <v>1</v>
      </c>
      <c r="N56" s="7" t="str">
        <f>INDEX(C$4:C$200,MATCH($M56,$AK$4:$AK$200,0))</f>
        <v>OLMC</v>
      </c>
      <c r="O56" s="7" t="str">
        <f t="shared" ref="O56:T57" si="90">INDEX(D$4:D$200,MATCH($M56,$AK$4:$AK$200,0))</f>
        <v>FUENTES</v>
      </c>
      <c r="P56" s="7" t="str">
        <f t="shared" si="90"/>
        <v>JULIAN</v>
      </c>
      <c r="Q56" s="7" t="str">
        <f t="shared" si="90"/>
        <v>V</v>
      </c>
      <c r="R56" s="7" t="str">
        <f t="shared" si="90"/>
        <v>M</v>
      </c>
      <c r="S56" s="7">
        <f t="shared" si="90"/>
        <v>130</v>
      </c>
      <c r="T56" s="7">
        <f t="shared" si="90"/>
        <v>0</v>
      </c>
      <c r="V56" s="36" t="str">
        <f t="shared" si="58"/>
        <v/>
      </c>
      <c r="W56" s="36" t="str">
        <f t="shared" si="2"/>
        <v/>
      </c>
      <c r="X56" s="36" t="str">
        <f t="shared" si="3"/>
        <v/>
      </c>
      <c r="Y56" s="36" t="str">
        <f t="shared" si="59"/>
        <v/>
      </c>
      <c r="AA56" s="36" t="str">
        <f t="shared" si="60"/>
        <v/>
      </c>
      <c r="AB56" s="36" t="str">
        <f t="shared" si="6"/>
        <v/>
      </c>
      <c r="AC56" s="36" t="str">
        <f t="shared" si="7"/>
        <v/>
      </c>
      <c r="AD56" s="36" t="str">
        <f t="shared" si="61"/>
        <v/>
      </c>
      <c r="AF56" s="36" t="str">
        <f t="shared" si="62"/>
        <v/>
      </c>
      <c r="AG56" s="36" t="str">
        <f t="shared" si="10"/>
        <v/>
      </c>
      <c r="AH56" s="36" t="str">
        <f t="shared" si="11"/>
        <v/>
      </c>
      <c r="AI56" s="36" t="str">
        <f t="shared" si="63"/>
        <v/>
      </c>
      <c r="AK56" s="36">
        <f t="shared" si="64"/>
        <v>11</v>
      </c>
      <c r="AL56" s="36" t="str">
        <f t="shared" si="14"/>
        <v>Wavro</v>
      </c>
      <c r="AM56" s="36" t="str">
        <f t="shared" si="15"/>
        <v>H</v>
      </c>
      <c r="AN56" s="36">
        <f t="shared" si="65"/>
        <v>49.5</v>
      </c>
      <c r="AO56" s="36"/>
      <c r="AP56" s="36"/>
      <c r="AQ56" s="36"/>
      <c r="AR56" s="36"/>
      <c r="AS56" s="36"/>
      <c r="AT56" s="36"/>
    </row>
    <row r="57" spans="2:46" x14ac:dyDescent="0.25">
      <c r="M57" s="6">
        <f>M56+1</f>
        <v>2</v>
      </c>
      <c r="N57" s="7" t="str">
        <f t="shared" ref="N57" si="91">INDEX(C$4:C$200,MATCH($M57,$AK$4:$AK$200,0))</f>
        <v>SJA</v>
      </c>
      <c r="O57" s="7" t="str">
        <f t="shared" si="90"/>
        <v>Costa</v>
      </c>
      <c r="P57" s="7" t="str">
        <f t="shared" si="90"/>
        <v>Lucas</v>
      </c>
      <c r="Q57" s="7" t="str">
        <f t="shared" si="90"/>
        <v>V</v>
      </c>
      <c r="R57" s="7" t="str">
        <f t="shared" si="90"/>
        <v>M</v>
      </c>
      <c r="S57" s="7">
        <f t="shared" si="90"/>
        <v>122</v>
      </c>
      <c r="T57" s="7">
        <f t="shared" si="90"/>
        <v>4</v>
      </c>
      <c r="V57" s="36" t="str">
        <f t="shared" si="58"/>
        <v/>
      </c>
      <c r="W57" s="36" t="str">
        <f t="shared" si="2"/>
        <v/>
      </c>
      <c r="X57" s="36" t="str">
        <f t="shared" si="3"/>
        <v/>
      </c>
      <c r="Y57" s="36" t="str">
        <f t="shared" si="59"/>
        <v/>
      </c>
      <c r="AA57" s="36" t="str">
        <f t="shared" si="60"/>
        <v/>
      </c>
      <c r="AB57" s="36" t="str">
        <f t="shared" si="6"/>
        <v/>
      </c>
      <c r="AC57" s="36" t="str">
        <f t="shared" si="7"/>
        <v/>
      </c>
      <c r="AD57" s="36" t="str">
        <f t="shared" si="61"/>
        <v/>
      </c>
      <c r="AF57" s="36" t="str">
        <f t="shared" si="62"/>
        <v/>
      </c>
      <c r="AG57" s="36" t="str">
        <f t="shared" si="10"/>
        <v/>
      </c>
      <c r="AH57" s="36" t="str">
        <f t="shared" si="11"/>
        <v/>
      </c>
      <c r="AI57" s="36" t="str">
        <f t="shared" si="63"/>
        <v/>
      </c>
      <c r="AK57" s="36" t="str">
        <f t="shared" si="64"/>
        <v/>
      </c>
      <c r="AL57" s="36" t="str">
        <f t="shared" si="14"/>
        <v/>
      </c>
      <c r="AM57" s="36" t="str">
        <f t="shared" si="15"/>
        <v/>
      </c>
      <c r="AN57" s="36" t="str">
        <f t="shared" si="65"/>
        <v/>
      </c>
      <c r="AO57" s="36"/>
      <c r="AP57" s="36"/>
      <c r="AQ57" s="36"/>
      <c r="AR57" s="36"/>
      <c r="AS57" s="36"/>
      <c r="AT57" s="36"/>
    </row>
    <row r="58" spans="2:46" x14ac:dyDescent="0.25">
      <c r="M58" s="6">
        <f t="shared" ref="M58:M69" si="92">M57+1</f>
        <v>3</v>
      </c>
      <c r="N58" s="7" t="str">
        <f t="shared" ref="N58:N65" si="93">INDEX(C$4:C$200,MATCH($M58,$AK$4:$AK$200,0))</f>
        <v>St E</v>
      </c>
      <c r="O58" s="7" t="str">
        <f t="shared" ref="O58:O65" si="94">INDEX(D$4:D$200,MATCH($M58,$AK$4:$AK$200,0))</f>
        <v>Byrne</v>
      </c>
      <c r="P58" s="7" t="str">
        <f t="shared" ref="P58:P65" si="95">INDEX(E$4:E$200,MATCH($M58,$AK$4:$AK$200,0))</f>
        <v>Dillon</v>
      </c>
      <c r="Q58" s="7" t="str">
        <f t="shared" ref="Q58:Q65" si="96">INDEX(F$4:F$200,MATCH($M58,$AK$4:$AK$200,0))</f>
        <v>V</v>
      </c>
      <c r="R58" s="7" t="str">
        <f t="shared" ref="R58:R65" si="97">INDEX(G$4:G$200,MATCH($M58,$AK$4:$AK$200,0))</f>
        <v>M</v>
      </c>
      <c r="S58" s="7">
        <f t="shared" ref="S58:S65" si="98">INDEX(H$4:H$200,MATCH($M58,$AK$4:$AK$200,0))</f>
        <v>121</v>
      </c>
      <c r="T58" s="7">
        <f t="shared" ref="T58:T65" si="99">INDEX(I$4:I$200,MATCH($M58,$AK$4:$AK$200,0))</f>
        <v>8</v>
      </c>
      <c r="V58" s="36" t="str">
        <f t="shared" si="58"/>
        <v/>
      </c>
      <c r="W58" s="36" t="str">
        <f t="shared" si="2"/>
        <v/>
      </c>
      <c r="X58" s="36" t="str">
        <f t="shared" si="3"/>
        <v/>
      </c>
      <c r="Y58" s="36" t="str">
        <f t="shared" si="59"/>
        <v/>
      </c>
      <c r="AA58" s="36" t="str">
        <f t="shared" si="60"/>
        <v/>
      </c>
      <c r="AB58" s="36" t="str">
        <f t="shared" si="6"/>
        <v/>
      </c>
      <c r="AC58" s="36" t="str">
        <f t="shared" si="7"/>
        <v/>
      </c>
      <c r="AD58" s="36" t="str">
        <f t="shared" si="61"/>
        <v/>
      </c>
      <c r="AF58" s="36" t="str">
        <f t="shared" si="62"/>
        <v/>
      </c>
      <c r="AG58" s="36" t="str">
        <f t="shared" si="10"/>
        <v/>
      </c>
      <c r="AH58" s="36" t="str">
        <f t="shared" si="11"/>
        <v/>
      </c>
      <c r="AI58" s="36" t="str">
        <f t="shared" si="63"/>
        <v/>
      </c>
      <c r="AK58" s="36" t="str">
        <f t="shared" si="64"/>
        <v/>
      </c>
      <c r="AL58" s="36" t="str">
        <f t="shared" si="14"/>
        <v/>
      </c>
      <c r="AM58" s="36" t="str">
        <f t="shared" si="15"/>
        <v/>
      </c>
      <c r="AN58" s="36" t="str">
        <f t="shared" si="65"/>
        <v/>
      </c>
      <c r="AO58" s="36"/>
      <c r="AP58" s="36"/>
      <c r="AQ58" s="36"/>
      <c r="AR58" s="36"/>
      <c r="AS58" s="36"/>
      <c r="AT58" s="36"/>
    </row>
    <row r="59" spans="2:46" x14ac:dyDescent="0.25">
      <c r="M59" s="6">
        <f t="shared" si="92"/>
        <v>4</v>
      </c>
      <c r="N59" s="7" t="str">
        <f t="shared" si="93"/>
        <v>St E</v>
      </c>
      <c r="O59" s="7" t="str">
        <f t="shared" si="94"/>
        <v>Osborne</v>
      </c>
      <c r="P59" s="7" t="str">
        <f t="shared" si="95"/>
        <v>Finn</v>
      </c>
      <c r="Q59" s="7" t="str">
        <f t="shared" si="96"/>
        <v>V</v>
      </c>
      <c r="R59" s="7" t="str">
        <f t="shared" si="97"/>
        <v>M</v>
      </c>
      <c r="S59" s="7">
        <f t="shared" si="98"/>
        <v>113</v>
      </c>
      <c r="T59" s="7">
        <f t="shared" si="99"/>
        <v>6</v>
      </c>
      <c r="V59" s="36" t="str">
        <f t="shared" si="58"/>
        <v/>
      </c>
      <c r="W59" s="36" t="str">
        <f t="shared" si="2"/>
        <v/>
      </c>
      <c r="X59" s="36" t="str">
        <f t="shared" si="3"/>
        <v/>
      </c>
      <c r="Y59" s="36" t="str">
        <f t="shared" si="59"/>
        <v/>
      </c>
      <c r="AA59" s="36" t="str">
        <f t="shared" si="60"/>
        <v/>
      </c>
      <c r="AB59" s="36" t="str">
        <f t="shared" si="6"/>
        <v/>
      </c>
      <c r="AC59" s="36" t="str">
        <f t="shared" si="7"/>
        <v/>
      </c>
      <c r="AD59" s="36" t="str">
        <f t="shared" si="61"/>
        <v/>
      </c>
      <c r="AF59" s="36" t="str">
        <f t="shared" si="62"/>
        <v/>
      </c>
      <c r="AG59" s="36" t="str">
        <f t="shared" si="10"/>
        <v/>
      </c>
      <c r="AH59" s="36" t="str">
        <f t="shared" si="11"/>
        <v/>
      </c>
      <c r="AI59" s="36" t="str">
        <f t="shared" si="63"/>
        <v/>
      </c>
      <c r="AK59" s="36" t="str">
        <f t="shared" si="64"/>
        <v/>
      </c>
      <c r="AL59" s="36" t="str">
        <f t="shared" si="14"/>
        <v/>
      </c>
      <c r="AM59" s="36" t="str">
        <f t="shared" si="15"/>
        <v/>
      </c>
      <c r="AN59" s="36" t="str">
        <f t="shared" si="65"/>
        <v/>
      </c>
      <c r="AO59" s="36"/>
      <c r="AP59" s="36"/>
      <c r="AQ59" s="36"/>
      <c r="AR59" s="36"/>
      <c r="AS59" s="36"/>
      <c r="AT59" s="36"/>
    </row>
    <row r="60" spans="2:46" x14ac:dyDescent="0.25">
      <c r="M60" s="6">
        <f t="shared" si="92"/>
        <v>5</v>
      </c>
      <c r="N60" s="7" t="str">
        <f t="shared" si="93"/>
        <v>SJA</v>
      </c>
      <c r="O60" s="7" t="str">
        <f t="shared" si="94"/>
        <v>Dhiman</v>
      </c>
      <c r="P60" s="7" t="str">
        <f t="shared" si="95"/>
        <v>Millen</v>
      </c>
      <c r="Q60" s="7" t="str">
        <f t="shared" si="96"/>
        <v>V</v>
      </c>
      <c r="R60" s="7" t="str">
        <f t="shared" si="97"/>
        <v>M</v>
      </c>
      <c r="S60" s="7">
        <f t="shared" si="98"/>
        <v>108</v>
      </c>
      <c r="T60" s="7">
        <f t="shared" si="99"/>
        <v>3</v>
      </c>
      <c r="V60" s="36" t="str">
        <f t="shared" si="58"/>
        <v/>
      </c>
      <c r="W60" s="36" t="str">
        <f t="shared" si="2"/>
        <v/>
      </c>
      <c r="X60" s="36" t="str">
        <f t="shared" si="3"/>
        <v/>
      </c>
      <c r="Y60" s="36" t="str">
        <f t="shared" si="59"/>
        <v/>
      </c>
      <c r="AA60" s="36" t="str">
        <f t="shared" si="60"/>
        <v/>
      </c>
      <c r="AB60" s="36" t="str">
        <f t="shared" si="6"/>
        <v/>
      </c>
      <c r="AC60" s="36" t="str">
        <f t="shared" si="7"/>
        <v/>
      </c>
      <c r="AD60" s="36" t="str">
        <f t="shared" si="61"/>
        <v/>
      </c>
      <c r="AF60" s="36" t="str">
        <f t="shared" si="62"/>
        <v/>
      </c>
      <c r="AG60" s="36" t="str">
        <f t="shared" si="10"/>
        <v/>
      </c>
      <c r="AH60" s="36" t="str">
        <f t="shared" si="11"/>
        <v/>
      </c>
      <c r="AI60" s="36" t="str">
        <f t="shared" si="63"/>
        <v/>
      </c>
      <c r="AK60" s="36" t="str">
        <f t="shared" si="64"/>
        <v/>
      </c>
      <c r="AL60" s="36" t="str">
        <f t="shared" si="14"/>
        <v/>
      </c>
      <c r="AM60" s="36" t="str">
        <f t="shared" si="15"/>
        <v/>
      </c>
      <c r="AN60" s="36" t="str">
        <f t="shared" si="65"/>
        <v/>
      </c>
      <c r="AO60" s="36"/>
      <c r="AP60" s="36"/>
      <c r="AQ60" s="36"/>
      <c r="AR60" s="36"/>
      <c r="AS60" s="36"/>
      <c r="AT60" s="36"/>
    </row>
    <row r="61" spans="2:46" x14ac:dyDescent="0.25">
      <c r="M61" s="6">
        <f t="shared" si="92"/>
        <v>6</v>
      </c>
      <c r="N61" s="7" t="str">
        <f t="shared" si="93"/>
        <v>St E</v>
      </c>
      <c r="O61" s="7" t="str">
        <f t="shared" si="94"/>
        <v>Desimone</v>
      </c>
      <c r="P61" s="7" t="str">
        <f t="shared" si="95"/>
        <v>Ryan</v>
      </c>
      <c r="Q61" s="7" t="str">
        <f t="shared" si="96"/>
        <v>V</v>
      </c>
      <c r="R61" s="7" t="str">
        <f t="shared" si="97"/>
        <v>M</v>
      </c>
      <c r="S61" s="7">
        <f t="shared" si="98"/>
        <v>69</v>
      </c>
      <c r="T61" s="7">
        <f t="shared" si="99"/>
        <v>4</v>
      </c>
      <c r="V61" s="36" t="str">
        <f t="shared" si="58"/>
        <v/>
      </c>
      <c r="W61" s="36" t="str">
        <f t="shared" si="2"/>
        <v/>
      </c>
      <c r="X61" s="36" t="str">
        <f t="shared" si="3"/>
        <v/>
      </c>
      <c r="Y61" s="36" t="str">
        <f t="shared" si="59"/>
        <v/>
      </c>
      <c r="AA61" s="36" t="str">
        <f t="shared" si="60"/>
        <v/>
      </c>
      <c r="AB61" s="36" t="str">
        <f t="shared" si="6"/>
        <v/>
      </c>
      <c r="AC61" s="36" t="str">
        <f t="shared" si="7"/>
        <v/>
      </c>
      <c r="AD61" s="36" t="str">
        <f t="shared" si="61"/>
        <v/>
      </c>
      <c r="AF61" s="36" t="str">
        <f t="shared" si="62"/>
        <v/>
      </c>
      <c r="AG61" s="36" t="str">
        <f t="shared" si="10"/>
        <v/>
      </c>
      <c r="AH61" s="36" t="str">
        <f t="shared" si="11"/>
        <v/>
      </c>
      <c r="AI61" s="36" t="str">
        <f t="shared" si="63"/>
        <v/>
      </c>
      <c r="AK61" s="36" t="str">
        <f t="shared" si="64"/>
        <v/>
      </c>
      <c r="AL61" s="36" t="str">
        <f t="shared" si="14"/>
        <v/>
      </c>
      <c r="AM61" s="36" t="str">
        <f t="shared" si="15"/>
        <v/>
      </c>
      <c r="AN61" s="36" t="str">
        <f t="shared" si="65"/>
        <v/>
      </c>
      <c r="AO61" s="36"/>
      <c r="AP61" s="36"/>
      <c r="AQ61" s="36"/>
      <c r="AR61" s="36"/>
      <c r="AS61" s="36"/>
      <c r="AT61" s="36"/>
    </row>
    <row r="62" spans="2:46" x14ac:dyDescent="0.25">
      <c r="M62" s="6">
        <f t="shared" si="92"/>
        <v>7</v>
      </c>
      <c r="N62" s="7" t="str">
        <f t="shared" si="93"/>
        <v>OLMC</v>
      </c>
      <c r="O62" s="7" t="str">
        <f t="shared" si="94"/>
        <v>MACDONALD</v>
      </c>
      <c r="P62" s="7" t="str">
        <f t="shared" si="95"/>
        <v>HENRY</v>
      </c>
      <c r="Q62" s="7" t="str">
        <f t="shared" si="96"/>
        <v>V</v>
      </c>
      <c r="R62" s="7" t="str">
        <f t="shared" si="97"/>
        <v>M</v>
      </c>
      <c r="S62" s="7">
        <f t="shared" si="98"/>
        <v>66</v>
      </c>
      <c r="T62" s="7">
        <f t="shared" si="99"/>
        <v>8</v>
      </c>
      <c r="V62" s="36" t="str">
        <f t="shared" si="58"/>
        <v/>
      </c>
      <c r="W62" s="36" t="str">
        <f t="shared" si="2"/>
        <v/>
      </c>
      <c r="X62" s="36" t="str">
        <f t="shared" si="3"/>
        <v/>
      </c>
      <c r="Y62" s="36" t="str">
        <f t="shared" si="59"/>
        <v/>
      </c>
      <c r="AA62" s="36" t="str">
        <f t="shared" si="60"/>
        <v/>
      </c>
      <c r="AB62" s="36" t="str">
        <f t="shared" si="6"/>
        <v/>
      </c>
      <c r="AC62" s="36" t="str">
        <f t="shared" si="7"/>
        <v/>
      </c>
      <c r="AD62" s="36" t="str">
        <f t="shared" si="61"/>
        <v/>
      </c>
      <c r="AF62" s="36" t="str">
        <f t="shared" si="62"/>
        <v/>
      </c>
      <c r="AG62" s="36" t="str">
        <f t="shared" si="10"/>
        <v/>
      </c>
      <c r="AH62" s="36" t="str">
        <f t="shared" si="11"/>
        <v/>
      </c>
      <c r="AI62" s="36" t="str">
        <f t="shared" si="63"/>
        <v/>
      </c>
      <c r="AK62" s="36" t="str">
        <f t="shared" si="64"/>
        <v/>
      </c>
      <c r="AL62" s="36" t="str">
        <f t="shared" si="14"/>
        <v/>
      </c>
      <c r="AM62" s="36" t="str">
        <f t="shared" si="15"/>
        <v/>
      </c>
      <c r="AN62" s="36" t="str">
        <f t="shared" si="65"/>
        <v/>
      </c>
      <c r="AO62" s="36"/>
      <c r="AP62" s="36"/>
      <c r="AQ62" s="36"/>
      <c r="AR62" s="36"/>
      <c r="AS62" s="36"/>
      <c r="AT62" s="36"/>
    </row>
    <row r="63" spans="2:46" x14ac:dyDescent="0.25">
      <c r="M63" s="6">
        <f t="shared" si="92"/>
        <v>8</v>
      </c>
      <c r="N63" s="7" t="str">
        <f t="shared" si="93"/>
        <v>St E</v>
      </c>
      <c r="O63" s="7" t="str">
        <f t="shared" si="94"/>
        <v>Allocco</v>
      </c>
      <c r="P63" s="7" t="str">
        <f t="shared" si="95"/>
        <v>Nick</v>
      </c>
      <c r="Q63" s="7" t="str">
        <f t="shared" si="96"/>
        <v>V</v>
      </c>
      <c r="R63" s="7" t="str">
        <f t="shared" si="97"/>
        <v>M</v>
      </c>
      <c r="S63" s="7">
        <f t="shared" si="98"/>
        <v>66</v>
      </c>
      <c r="T63" s="7">
        <f t="shared" si="99"/>
        <v>0</v>
      </c>
      <c r="V63" s="36" t="str">
        <f t="shared" si="58"/>
        <v/>
      </c>
      <c r="W63" s="36" t="str">
        <f t="shared" si="2"/>
        <v/>
      </c>
      <c r="X63" s="36" t="str">
        <f t="shared" si="3"/>
        <v/>
      </c>
      <c r="Y63" s="36" t="str">
        <f t="shared" si="59"/>
        <v/>
      </c>
      <c r="AA63" s="36" t="str">
        <f t="shared" si="60"/>
        <v/>
      </c>
      <c r="AB63" s="36" t="str">
        <f t="shared" si="6"/>
        <v/>
      </c>
      <c r="AC63" s="36" t="str">
        <f t="shared" si="7"/>
        <v/>
      </c>
      <c r="AD63" s="36" t="str">
        <f t="shared" si="61"/>
        <v/>
      </c>
      <c r="AF63" s="36" t="str">
        <f t="shared" si="62"/>
        <v/>
      </c>
      <c r="AG63" s="36" t="str">
        <f t="shared" si="10"/>
        <v/>
      </c>
      <c r="AH63" s="36" t="str">
        <f t="shared" si="11"/>
        <v/>
      </c>
      <c r="AI63" s="36" t="str">
        <f t="shared" si="63"/>
        <v/>
      </c>
      <c r="AK63" s="36" t="str">
        <f t="shared" si="64"/>
        <v/>
      </c>
      <c r="AL63" s="36" t="str">
        <f t="shared" si="14"/>
        <v/>
      </c>
      <c r="AM63" s="36" t="str">
        <f t="shared" si="15"/>
        <v/>
      </c>
      <c r="AN63" s="36" t="str">
        <f t="shared" si="65"/>
        <v/>
      </c>
      <c r="AO63" s="36"/>
      <c r="AP63" s="36"/>
      <c r="AQ63" s="36"/>
      <c r="AR63" s="36"/>
      <c r="AS63" s="36"/>
      <c r="AT63" s="36"/>
    </row>
    <row r="64" spans="2:46" x14ac:dyDescent="0.25">
      <c r="M64" s="6">
        <f t="shared" si="92"/>
        <v>9</v>
      </c>
      <c r="N64" s="7" t="str">
        <f t="shared" si="93"/>
        <v>St Pats</v>
      </c>
      <c r="O64" s="7" t="str">
        <f t="shared" si="94"/>
        <v>Kvekic</v>
      </c>
      <c r="P64" s="7" t="str">
        <f t="shared" si="95"/>
        <v>Marko</v>
      </c>
      <c r="Q64" s="7" t="str">
        <f t="shared" si="96"/>
        <v>V</v>
      </c>
      <c r="R64" s="7" t="str">
        <f t="shared" si="97"/>
        <v>M</v>
      </c>
      <c r="S64" s="7">
        <f t="shared" si="98"/>
        <v>62</v>
      </c>
      <c r="T64" s="7">
        <f t="shared" si="99"/>
        <v>10</v>
      </c>
      <c r="V64" s="36" t="str">
        <f t="shared" si="58"/>
        <v/>
      </c>
      <c r="W64" s="36" t="str">
        <f t="shared" si="2"/>
        <v/>
      </c>
      <c r="X64" s="36" t="str">
        <f t="shared" si="3"/>
        <v/>
      </c>
      <c r="Y64" s="36" t="str">
        <f t="shared" si="59"/>
        <v/>
      </c>
      <c r="AA64" s="36" t="str">
        <f t="shared" si="60"/>
        <v/>
      </c>
      <c r="AB64" s="36" t="str">
        <f t="shared" si="6"/>
        <v/>
      </c>
      <c r="AC64" s="36" t="str">
        <f t="shared" si="7"/>
        <v/>
      </c>
      <c r="AD64" s="36" t="str">
        <f t="shared" si="61"/>
        <v/>
      </c>
      <c r="AF64" s="36" t="str">
        <f t="shared" si="62"/>
        <v/>
      </c>
      <c r="AG64" s="36" t="str">
        <f t="shared" si="10"/>
        <v/>
      </c>
      <c r="AH64" s="36" t="str">
        <f t="shared" si="11"/>
        <v/>
      </c>
      <c r="AI64" s="36" t="str">
        <f t="shared" si="63"/>
        <v/>
      </c>
      <c r="AK64" s="36" t="str">
        <f t="shared" si="64"/>
        <v/>
      </c>
      <c r="AL64" s="36" t="str">
        <f t="shared" si="14"/>
        <v/>
      </c>
      <c r="AM64" s="36" t="str">
        <f t="shared" si="15"/>
        <v/>
      </c>
      <c r="AN64" s="36" t="str">
        <f t="shared" si="65"/>
        <v/>
      </c>
      <c r="AO64" s="36"/>
      <c r="AP64" s="36"/>
      <c r="AQ64" s="36"/>
      <c r="AR64" s="36"/>
      <c r="AS64" s="36"/>
      <c r="AT64" s="36"/>
    </row>
    <row r="65" spans="13:46" x14ac:dyDescent="0.25">
      <c r="M65" s="6">
        <f t="shared" si="92"/>
        <v>10</v>
      </c>
      <c r="N65" s="7" t="str">
        <f t="shared" si="93"/>
        <v>St James</v>
      </c>
      <c r="O65" s="7" t="str">
        <f t="shared" si="94"/>
        <v>Mendez</v>
      </c>
      <c r="P65" s="7" t="str">
        <f t="shared" si="95"/>
        <v>C*</v>
      </c>
      <c r="Q65" s="7" t="str">
        <f t="shared" si="96"/>
        <v>V</v>
      </c>
      <c r="R65" s="7" t="str">
        <f t="shared" si="97"/>
        <v>M</v>
      </c>
      <c r="S65" s="7">
        <f t="shared" si="98"/>
        <v>52</v>
      </c>
      <c r="T65" s="7">
        <f t="shared" si="99"/>
        <v>11</v>
      </c>
      <c r="V65" s="36" t="str">
        <f t="shared" si="58"/>
        <v/>
      </c>
      <c r="W65" s="36" t="str">
        <f t="shared" si="2"/>
        <v/>
      </c>
      <c r="X65" s="36" t="str">
        <f t="shared" si="3"/>
        <v/>
      </c>
      <c r="Y65" s="36" t="str">
        <f t="shared" si="59"/>
        <v/>
      </c>
      <c r="AA65" s="36" t="str">
        <f t="shared" si="60"/>
        <v/>
      </c>
      <c r="AB65" s="36" t="str">
        <f t="shared" si="6"/>
        <v/>
      </c>
      <c r="AC65" s="36" t="str">
        <f t="shared" si="7"/>
        <v/>
      </c>
      <c r="AD65" s="36" t="str">
        <f t="shared" si="61"/>
        <v/>
      </c>
      <c r="AF65" s="36" t="str">
        <f t="shared" si="62"/>
        <v/>
      </c>
      <c r="AG65" s="36" t="str">
        <f t="shared" si="10"/>
        <v/>
      </c>
      <c r="AH65" s="36" t="str">
        <f t="shared" si="11"/>
        <v/>
      </c>
      <c r="AI65" s="36" t="str">
        <f t="shared" si="63"/>
        <v/>
      </c>
      <c r="AK65" s="36" t="str">
        <f t="shared" si="64"/>
        <v/>
      </c>
      <c r="AL65" s="36" t="str">
        <f t="shared" si="14"/>
        <v/>
      </c>
      <c r="AM65" s="36" t="str">
        <f t="shared" si="15"/>
        <v/>
      </c>
      <c r="AN65" s="36" t="str">
        <f t="shared" si="65"/>
        <v/>
      </c>
      <c r="AO65" s="36"/>
      <c r="AP65" s="36"/>
      <c r="AQ65" s="36"/>
      <c r="AR65" s="36"/>
      <c r="AS65" s="36"/>
      <c r="AT65" s="36"/>
    </row>
    <row r="66" spans="13:46" x14ac:dyDescent="0.25">
      <c r="M66" s="6">
        <f t="shared" ref="M66:M68" si="100">M65+1</f>
        <v>11</v>
      </c>
      <c r="N66" s="7" t="str">
        <f t="shared" ref="N66:N68" si="101">INDEX(C$4:C$200,MATCH($M66,$AK$4:$AK$200,0))</f>
        <v>St James</v>
      </c>
      <c r="O66" s="7" t="str">
        <f t="shared" ref="O66:O68" si="102">INDEX(D$4:D$200,MATCH($M66,$AK$4:$AK$200,0))</f>
        <v>Wavro</v>
      </c>
      <c r="P66" s="7" t="str">
        <f t="shared" ref="P66:P68" si="103">INDEX(E$4:E$200,MATCH($M66,$AK$4:$AK$200,0))</f>
        <v>H</v>
      </c>
      <c r="Q66" s="7" t="str">
        <f t="shared" ref="Q66:Q68" si="104">INDEX(F$4:F$200,MATCH($M66,$AK$4:$AK$200,0))</f>
        <v>V</v>
      </c>
      <c r="R66" s="7" t="str">
        <f t="shared" ref="R66:R68" si="105">INDEX(G$4:G$200,MATCH($M66,$AK$4:$AK$200,0))</f>
        <v>M</v>
      </c>
      <c r="S66" s="7">
        <f t="shared" ref="S66:S68" si="106">INDEX(H$4:H$200,MATCH($M66,$AK$4:$AK$200,0))</f>
        <v>49</v>
      </c>
      <c r="T66" s="7">
        <f t="shared" ref="T66:T68" si="107">INDEX(I$4:I$200,MATCH($M66,$AK$4:$AK$200,0))</f>
        <v>6</v>
      </c>
      <c r="V66" s="36" t="str">
        <f t="shared" si="58"/>
        <v/>
      </c>
      <c r="W66" s="36" t="str">
        <f t="shared" si="2"/>
        <v/>
      </c>
      <c r="X66" s="36" t="str">
        <f t="shared" si="3"/>
        <v/>
      </c>
      <c r="Y66" s="36" t="str">
        <f t="shared" si="59"/>
        <v/>
      </c>
      <c r="AA66" s="36" t="str">
        <f t="shared" si="60"/>
        <v/>
      </c>
      <c r="AB66" s="36" t="str">
        <f t="shared" si="6"/>
        <v/>
      </c>
      <c r="AC66" s="36" t="str">
        <f t="shared" si="7"/>
        <v/>
      </c>
      <c r="AD66" s="36" t="str">
        <f t="shared" si="61"/>
        <v/>
      </c>
      <c r="AF66" s="36" t="str">
        <f t="shared" si="62"/>
        <v/>
      </c>
      <c r="AG66" s="36" t="str">
        <f t="shared" si="10"/>
        <v/>
      </c>
      <c r="AH66" s="36" t="str">
        <f t="shared" si="11"/>
        <v/>
      </c>
      <c r="AI66" s="36" t="str">
        <f t="shared" si="63"/>
        <v/>
      </c>
      <c r="AK66" s="36" t="str">
        <f t="shared" si="64"/>
        <v/>
      </c>
      <c r="AL66" s="36" t="str">
        <f t="shared" si="14"/>
        <v/>
      </c>
      <c r="AM66" s="36" t="str">
        <f t="shared" si="15"/>
        <v/>
      </c>
      <c r="AN66" s="36" t="str">
        <f t="shared" si="65"/>
        <v/>
      </c>
      <c r="AO66" s="36"/>
      <c r="AP66" s="36"/>
      <c r="AQ66" s="36"/>
      <c r="AR66" s="36"/>
      <c r="AS66" s="36"/>
      <c r="AT66" s="36"/>
    </row>
    <row r="67" spans="13:46" x14ac:dyDescent="0.25">
      <c r="M67" s="6">
        <f t="shared" si="100"/>
        <v>12</v>
      </c>
      <c r="N67" s="7" t="str">
        <f t="shared" si="101"/>
        <v>SJA</v>
      </c>
      <c r="O67" s="7" t="str">
        <f t="shared" si="102"/>
        <v>Mathison</v>
      </c>
      <c r="P67" s="7" t="str">
        <f t="shared" si="103"/>
        <v>Ethan</v>
      </c>
      <c r="Q67" s="7" t="str">
        <f t="shared" si="104"/>
        <v>V</v>
      </c>
      <c r="R67" s="7" t="str">
        <f t="shared" si="105"/>
        <v>M</v>
      </c>
      <c r="S67" s="7">
        <f t="shared" si="106"/>
        <v>37</v>
      </c>
      <c r="T67" s="7">
        <f t="shared" si="107"/>
        <v>2</v>
      </c>
      <c r="V67" s="36" t="str">
        <f t="shared" si="58"/>
        <v/>
      </c>
      <c r="W67" s="36" t="str">
        <f t="shared" si="2"/>
        <v/>
      </c>
      <c r="X67" s="36" t="str">
        <f t="shared" si="3"/>
        <v/>
      </c>
      <c r="Y67" s="36" t="str">
        <f t="shared" si="59"/>
        <v/>
      </c>
      <c r="AA67" s="36" t="str">
        <f t="shared" si="60"/>
        <v/>
      </c>
      <c r="AB67" s="36" t="str">
        <f t="shared" si="6"/>
        <v/>
      </c>
      <c r="AC67" s="36" t="str">
        <f t="shared" si="7"/>
        <v/>
      </c>
      <c r="AD67" s="36" t="str">
        <f t="shared" si="61"/>
        <v/>
      </c>
      <c r="AF67" s="36" t="str">
        <f t="shared" si="62"/>
        <v/>
      </c>
      <c r="AG67" s="36" t="str">
        <f t="shared" si="10"/>
        <v/>
      </c>
      <c r="AH67" s="36" t="str">
        <f t="shared" si="11"/>
        <v/>
      </c>
      <c r="AI67" s="36" t="str">
        <f t="shared" si="63"/>
        <v/>
      </c>
      <c r="AK67" s="36" t="str">
        <f t="shared" si="64"/>
        <v/>
      </c>
      <c r="AL67" s="36" t="str">
        <f t="shared" si="14"/>
        <v/>
      </c>
      <c r="AM67" s="36" t="str">
        <f t="shared" si="15"/>
        <v/>
      </c>
      <c r="AN67" s="36" t="str">
        <f t="shared" si="65"/>
        <v/>
      </c>
      <c r="AO67" s="36"/>
      <c r="AP67" s="36"/>
      <c r="AQ67" s="36"/>
      <c r="AR67" s="36"/>
      <c r="AS67" s="36"/>
      <c r="AT67" s="36"/>
    </row>
    <row r="68" spans="13:46" x14ac:dyDescent="0.25">
      <c r="M68" s="6">
        <f t="shared" si="100"/>
        <v>13</v>
      </c>
      <c r="N68" s="7" t="str">
        <f t="shared" si="101"/>
        <v>St James</v>
      </c>
      <c r="O68" s="7" t="str">
        <f t="shared" si="102"/>
        <v>Howell</v>
      </c>
      <c r="P68" s="7" t="str">
        <f t="shared" si="103"/>
        <v>H</v>
      </c>
      <c r="Q68" s="7" t="str">
        <f t="shared" si="104"/>
        <v>V</v>
      </c>
      <c r="R68" s="7" t="str">
        <f t="shared" si="105"/>
        <v>M</v>
      </c>
      <c r="S68" s="7">
        <f t="shared" si="106"/>
        <v>25</v>
      </c>
      <c r="T68" s="7">
        <f t="shared" si="107"/>
        <v>3</v>
      </c>
      <c r="V68" s="36" t="str">
        <f t="shared" si="58"/>
        <v/>
      </c>
      <c r="W68" s="36" t="str">
        <f t="shared" si="2"/>
        <v/>
      </c>
      <c r="X68" s="36" t="str">
        <f t="shared" si="3"/>
        <v/>
      </c>
      <c r="Y68" s="36" t="str">
        <f t="shared" si="59"/>
        <v/>
      </c>
      <c r="AA68" s="36" t="str">
        <f t="shared" si="60"/>
        <v/>
      </c>
      <c r="AB68" s="36" t="str">
        <f t="shared" si="6"/>
        <v/>
      </c>
      <c r="AC68" s="36" t="str">
        <f t="shared" si="7"/>
        <v/>
      </c>
      <c r="AD68" s="36" t="str">
        <f t="shared" si="61"/>
        <v/>
      </c>
      <c r="AF68" s="36" t="str">
        <f t="shared" si="62"/>
        <v/>
      </c>
      <c r="AG68" s="36" t="str">
        <f t="shared" si="10"/>
        <v/>
      </c>
      <c r="AH68" s="36" t="str">
        <f t="shared" si="11"/>
        <v/>
      </c>
      <c r="AI68" s="36" t="str">
        <f t="shared" si="63"/>
        <v/>
      </c>
      <c r="AK68" s="36" t="str">
        <f t="shared" si="64"/>
        <v/>
      </c>
      <c r="AL68" s="36" t="str">
        <f t="shared" si="14"/>
        <v/>
      </c>
      <c r="AM68" s="36" t="str">
        <f t="shared" si="15"/>
        <v/>
      </c>
      <c r="AN68" s="36" t="str">
        <f t="shared" si="65"/>
        <v/>
      </c>
      <c r="AO68" s="36"/>
      <c r="AP68" s="36"/>
      <c r="AQ68" s="36"/>
      <c r="AR68" s="36"/>
      <c r="AS68" s="36"/>
      <c r="AT68" s="36"/>
    </row>
    <row r="69" spans="13:46" x14ac:dyDescent="0.25">
      <c r="V69" s="36" t="str">
        <f t="shared" si="58"/>
        <v/>
      </c>
      <c r="W69" s="36" t="str">
        <f t="shared" ref="W69:W70" si="108">IF(AND($F69=W$2,$G69=X$2),$D69,"")</f>
        <v/>
      </c>
      <c r="X69" s="36" t="str">
        <f t="shared" ref="X69:X70" si="109">IF(AND($F69=W$2,$G69=X$2),$E69,"")</f>
        <v/>
      </c>
      <c r="Y69" s="36" t="str">
        <f t="shared" si="59"/>
        <v/>
      </c>
      <c r="AA69" s="36" t="str">
        <f t="shared" si="60"/>
        <v/>
      </c>
      <c r="AB69" s="36" t="str">
        <f t="shared" ref="AB69:AB70" si="110">IF(AND($F69=AB$2,$G69=AC$2),$D69,"")</f>
        <v/>
      </c>
      <c r="AC69" s="36" t="str">
        <f t="shared" ref="AC69:AC70" si="111">IF(AND($F69=AB$2,$G69=AC$2),$E69,"")</f>
        <v/>
      </c>
      <c r="AD69" s="36" t="str">
        <f t="shared" si="61"/>
        <v/>
      </c>
      <c r="AF69" s="36" t="str">
        <f t="shared" si="62"/>
        <v/>
      </c>
      <c r="AG69" s="36" t="str">
        <f t="shared" ref="AG69:AG70" si="112">IF(AND($F69=AG$2,$G69=AH$2),$D69,"")</f>
        <v/>
      </c>
      <c r="AH69" s="36" t="str">
        <f t="shared" ref="AH69:AH70" si="113">IF(AND($F69=AG$2,$G69=AH$2),$E69,"")</f>
        <v/>
      </c>
      <c r="AI69" s="36" t="str">
        <f t="shared" si="63"/>
        <v/>
      </c>
      <c r="AK69" s="36" t="str">
        <f t="shared" si="64"/>
        <v/>
      </c>
      <c r="AL69" s="36" t="str">
        <f t="shared" ref="AL69:AL70" si="114">IF(AND($F69=AL$2,$G69=AM$2),$D69,"")</f>
        <v/>
      </c>
      <c r="AM69" s="36" t="str">
        <f t="shared" ref="AM69:AM70" si="115">IF(AND($F69=AL$2,$G69=AM$2),$E69,"")</f>
        <v/>
      </c>
      <c r="AN69" s="36" t="str">
        <f t="shared" si="65"/>
        <v/>
      </c>
      <c r="AO69" s="36"/>
      <c r="AP69" s="36"/>
      <c r="AQ69" s="36"/>
      <c r="AR69" s="36"/>
      <c r="AS69" s="36"/>
      <c r="AT69" s="36"/>
    </row>
    <row r="70" spans="13:46" x14ac:dyDescent="0.25">
      <c r="Q70" s="11"/>
      <c r="R70" s="6"/>
      <c r="S70" s="6"/>
      <c r="T70" s="6"/>
      <c r="V70" s="36" t="str">
        <f t="shared" si="58"/>
        <v/>
      </c>
      <c r="W70" s="36" t="str">
        <f t="shared" si="108"/>
        <v/>
      </c>
      <c r="X70" s="36" t="str">
        <f t="shared" si="109"/>
        <v/>
      </c>
      <c r="Y70" s="36" t="str">
        <f t="shared" si="59"/>
        <v/>
      </c>
      <c r="AA70" s="36" t="str">
        <f t="shared" si="60"/>
        <v/>
      </c>
      <c r="AB70" s="36" t="str">
        <f t="shared" si="110"/>
        <v/>
      </c>
      <c r="AC70" s="36" t="str">
        <f t="shared" si="111"/>
        <v/>
      </c>
      <c r="AD70" s="36" t="str">
        <f t="shared" si="61"/>
        <v/>
      </c>
      <c r="AF70" s="36" t="str">
        <f t="shared" si="62"/>
        <v/>
      </c>
      <c r="AG70" s="36" t="str">
        <f t="shared" si="112"/>
        <v/>
      </c>
      <c r="AH70" s="36" t="str">
        <f t="shared" si="113"/>
        <v/>
      </c>
      <c r="AI70" s="36" t="str">
        <f t="shared" si="63"/>
        <v/>
      </c>
      <c r="AK70" s="36" t="str">
        <f t="shared" si="64"/>
        <v/>
      </c>
      <c r="AL70" s="36" t="str">
        <f t="shared" si="114"/>
        <v/>
      </c>
      <c r="AM70" s="36" t="str">
        <f t="shared" si="115"/>
        <v/>
      </c>
      <c r="AN70" s="36" t="str">
        <f t="shared" si="65"/>
        <v/>
      </c>
      <c r="AO70" s="36"/>
      <c r="AP70" s="36"/>
      <c r="AQ70" s="36"/>
      <c r="AR70" s="36"/>
      <c r="AS70" s="36"/>
      <c r="AT70" s="36"/>
    </row>
    <row r="71" spans="13:46" x14ac:dyDescent="0.25">
      <c r="Q71" s="11"/>
      <c r="R71" s="6"/>
      <c r="S71" s="6"/>
      <c r="T71" s="6"/>
    </row>
    <row r="72" spans="13:46" x14ac:dyDescent="0.25">
      <c r="Q72" s="11"/>
      <c r="R72" s="6"/>
      <c r="S72" s="6"/>
      <c r="T72" s="6"/>
    </row>
    <row r="73" spans="13:46" x14ac:dyDescent="0.25">
      <c r="Q73" s="11"/>
      <c r="R73" s="6"/>
      <c r="S73" s="6"/>
      <c r="T73" s="6"/>
    </row>
    <row r="74" spans="13:46" x14ac:dyDescent="0.25">
      <c r="Q74" s="11"/>
      <c r="R74" s="6"/>
      <c r="S74" s="6"/>
      <c r="T74" s="6"/>
    </row>
  </sheetData>
  <sortState xmlns:xlrd2="http://schemas.microsoft.com/office/spreadsheetml/2017/richdata2" ref="N49:U59">
    <sortCondition descending="1" ref="U49:U59"/>
  </sortState>
  <mergeCells count="4">
    <mergeCell ref="L55:T55"/>
    <mergeCell ref="L4:T4"/>
    <mergeCell ref="L23:T23"/>
    <mergeCell ref="L42:T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BC100"/>
  <sheetViews>
    <sheetView topLeftCell="A43" workbookViewId="0">
      <selection activeCell="A43" sqref="A43"/>
    </sheetView>
  </sheetViews>
  <sheetFormatPr defaultRowHeight="15" x14ac:dyDescent="0.25"/>
  <cols>
    <col min="1" max="2" width="9.140625" style="36"/>
    <col min="6" max="6" width="9.140625" style="5" customWidth="1"/>
    <col min="7" max="7" width="4.5703125" style="5" bestFit="1" customWidth="1"/>
    <col min="8" max="8" width="4.28515625" style="5" customWidth="1"/>
    <col min="9" max="9" width="5" style="5" bestFit="1" customWidth="1"/>
    <col min="10" max="10" width="7.42578125" customWidth="1"/>
    <col min="12" max="13" width="9.140625" style="6"/>
    <col min="14" max="14" width="11.5703125" style="7" bestFit="1" customWidth="1"/>
    <col min="15" max="20" width="9.140625" style="7"/>
    <col min="21" max="40" width="9.140625" style="36"/>
  </cols>
  <sheetData>
    <row r="1" spans="2:40" x14ac:dyDescent="0.25">
      <c r="C1" t="s">
        <v>30</v>
      </c>
      <c r="N1" s="7" t="s">
        <v>31</v>
      </c>
      <c r="V1" s="36">
        <f>MAX(V4:V200)</f>
        <v>16</v>
      </c>
      <c r="AA1" s="36">
        <f>MAX(AA4:AA200)</f>
        <v>11</v>
      </c>
      <c r="AF1" s="36">
        <f>MAX(AF4:AF200)</f>
        <v>13</v>
      </c>
      <c r="AK1" s="36">
        <f>MAX(AK4:AK200)</f>
        <v>15</v>
      </c>
    </row>
    <row r="2" spans="2:40" x14ac:dyDescent="0.25">
      <c r="W2" s="36" t="s">
        <v>421</v>
      </c>
      <c r="X2" s="36" t="s">
        <v>4</v>
      </c>
      <c r="AB2" s="36" t="s">
        <v>421</v>
      </c>
      <c r="AC2" s="36" t="s">
        <v>10</v>
      </c>
      <c r="AG2" s="36" t="s">
        <v>496</v>
      </c>
      <c r="AH2" s="36" t="s">
        <v>4</v>
      </c>
      <c r="AL2" s="36" t="s">
        <v>496</v>
      </c>
      <c r="AM2" s="36" t="s">
        <v>10</v>
      </c>
    </row>
    <row r="3" spans="2:40" s="1" customFormat="1" x14ac:dyDescent="0.25">
      <c r="B3" s="1" t="s">
        <v>123</v>
      </c>
      <c r="C3" s="1" t="s">
        <v>7</v>
      </c>
      <c r="D3" s="1" t="s">
        <v>0</v>
      </c>
      <c r="E3" s="1" t="s">
        <v>1</v>
      </c>
      <c r="F3" s="2" t="s">
        <v>2</v>
      </c>
      <c r="G3" s="3" t="s">
        <v>3</v>
      </c>
      <c r="H3" s="3" t="s">
        <v>5</v>
      </c>
      <c r="I3" s="3" t="s">
        <v>6</v>
      </c>
      <c r="J3" s="1" t="s">
        <v>29</v>
      </c>
      <c r="L3" s="8" t="s">
        <v>33</v>
      </c>
      <c r="M3" s="8" t="s">
        <v>32</v>
      </c>
      <c r="N3" s="9" t="s">
        <v>7</v>
      </c>
      <c r="O3" s="9" t="s">
        <v>0</v>
      </c>
      <c r="P3" s="9" t="s">
        <v>1</v>
      </c>
      <c r="Q3" s="10" t="s">
        <v>2</v>
      </c>
      <c r="R3" s="8" t="s">
        <v>3</v>
      </c>
      <c r="S3" s="8" t="s">
        <v>5</v>
      </c>
      <c r="T3" s="8" t="s">
        <v>6</v>
      </c>
      <c r="V3" s="1" t="s">
        <v>685</v>
      </c>
      <c r="W3" s="1" t="s">
        <v>682</v>
      </c>
      <c r="X3" s="1" t="s">
        <v>683</v>
      </c>
      <c r="Y3" s="1" t="s">
        <v>684</v>
      </c>
      <c r="AA3" s="1" t="s">
        <v>685</v>
      </c>
      <c r="AB3" s="1" t="s">
        <v>682</v>
      </c>
      <c r="AC3" s="1" t="s">
        <v>683</v>
      </c>
      <c r="AD3" s="1" t="s">
        <v>684</v>
      </c>
      <c r="AF3" s="1" t="s">
        <v>685</v>
      </c>
      <c r="AG3" s="1" t="s">
        <v>682</v>
      </c>
      <c r="AH3" s="1" t="s">
        <v>683</v>
      </c>
      <c r="AI3" s="1" t="s">
        <v>684</v>
      </c>
      <c r="AK3" s="1" t="s">
        <v>685</v>
      </c>
      <c r="AL3" s="1" t="s">
        <v>682</v>
      </c>
      <c r="AM3" s="1" t="s">
        <v>683</v>
      </c>
      <c r="AN3" s="1" t="s">
        <v>684</v>
      </c>
    </row>
    <row r="4" spans="2:40" ht="18.75" x14ac:dyDescent="0.3">
      <c r="B4" s="36" t="s">
        <v>465</v>
      </c>
      <c r="C4" s="5" t="str">
        <f>INDEX(Rosters!F:F,MATCH(LEFT($B4,1)&amp;"-"&amp;TEXT(RIGHT($B4,LEN($B4)-1),"0#"),Rosters!$A:$A,0))</f>
        <v>OLMC</v>
      </c>
      <c r="D4" s="5" t="str">
        <f>INDEX(Rosters!B:B,MATCH(LEFT($B4,1)&amp;"-"&amp;TEXT(RIGHT($B4,LEN($B4)-1),"0#"),Rosters!$A:$A,0))</f>
        <v>SUTTER</v>
      </c>
      <c r="E4" s="5" t="str">
        <f>INDEX(Rosters!C:C,MATCH(LEFT($B4,1)&amp;"-"&amp;TEXT(RIGHT($B4,LEN($B4)-1),"0#"),Rosters!$A:$A,0))</f>
        <v>SHEA</v>
      </c>
      <c r="F4" s="5" t="str">
        <f>INDEX(Rosters!G:G,MATCH(LEFT($B4,1)&amp;"-"&amp;TEXT(RIGHT($B4,LEN($B4)-1),"0#"),Rosters!$A:$A,0))</f>
        <v>V</v>
      </c>
      <c r="G4" s="5" t="str">
        <f>INDEX(Rosters!E:E,MATCH(LEFT($B4,1)&amp;"-"&amp;TEXT(RIGHT($B4,LEN($B4)-1),"0#"),Rosters!$A:$A,0))</f>
        <v>F</v>
      </c>
      <c r="H4" s="5">
        <v>11</v>
      </c>
      <c r="I4" s="5">
        <v>7</v>
      </c>
      <c r="J4">
        <f t="shared" ref="J4:J58" si="0">H4+I4/12</f>
        <v>11.583333333333334</v>
      </c>
      <c r="L4" s="46" t="s">
        <v>454</v>
      </c>
      <c r="M4" s="46"/>
      <c r="N4" s="46"/>
      <c r="O4" s="46"/>
      <c r="P4" s="46"/>
      <c r="Q4" s="46"/>
      <c r="R4" s="46"/>
      <c r="S4" s="46"/>
      <c r="T4" s="46"/>
      <c r="V4" s="36" t="str">
        <f>IFERROR(RANK(Y4,Y$4:Y$200,0),"")</f>
        <v/>
      </c>
      <c r="W4" s="36" t="str">
        <f>IF(AND($F4=W$2,$G4=X$2),$D4,"")</f>
        <v/>
      </c>
      <c r="X4" s="36" t="str">
        <f>IF(AND($F4=W$2,$G4=X$2),$E4,"")</f>
        <v/>
      </c>
      <c r="Y4" s="36" t="str">
        <f>IF(AND($F4=W$2,$G4=X$2),$J4,"")</f>
        <v/>
      </c>
      <c r="AA4" s="36" t="str">
        <f>IFERROR(RANK(AD4,AD$4:AD$200,0),"")</f>
        <v/>
      </c>
      <c r="AB4" s="36" t="str">
        <f>IF(AND($F4=AB$2,$G4=AC$2),$D4,"")</f>
        <v/>
      </c>
      <c r="AC4" s="36" t="str">
        <f>IF(AND($F4=AB$2,$G4=AC$2),$E4,"")</f>
        <v/>
      </c>
      <c r="AD4" s="36" t="str">
        <f>IF(AND($F4=AB$2,$G4=AC$2),$J4,"")</f>
        <v/>
      </c>
      <c r="AF4" s="36">
        <f>IFERROR(RANK(AI4,AI$4:AI$200,0),"")</f>
        <v>2</v>
      </c>
      <c r="AG4" s="36" t="str">
        <f>IF(AND($F4=AG$2,$G4=AH$2),$D4,"")</f>
        <v>SUTTER</v>
      </c>
      <c r="AH4" s="36" t="str">
        <f>IF(AND($F4=AG$2,$G4=AH$2),$E4,"")</f>
        <v>SHEA</v>
      </c>
      <c r="AI4" s="36">
        <f>IF(AND($F4=AG$2,$G4=AH$2),$J4,"")</f>
        <v>11.583333333333334</v>
      </c>
      <c r="AK4" s="36" t="str">
        <f>IFERROR(RANK(AN4,AN$4:AN$200,0),"")</f>
        <v/>
      </c>
      <c r="AL4" s="36" t="str">
        <f>IF(AND($F4=AL$2,$G4=AM$2),$D4,"")</f>
        <v/>
      </c>
      <c r="AM4" s="36" t="str">
        <f>IF(AND($F4=AL$2,$G4=AM$2),$E4,"")</f>
        <v/>
      </c>
      <c r="AN4" s="36" t="str">
        <f>IF(AND($F4=AL$2,$G4=AM$2),$J4,"")</f>
        <v/>
      </c>
    </row>
    <row r="5" spans="2:40" x14ac:dyDescent="0.25">
      <c r="B5" s="36" t="s">
        <v>639</v>
      </c>
      <c r="C5" s="5" t="str">
        <f>INDEX(Rosters!F:F,MATCH(LEFT($B5,1)&amp;"-"&amp;TEXT(RIGHT($B5,LEN($B5)-1),"0#"),Rosters!$A:$A,0))</f>
        <v>OLMC</v>
      </c>
      <c r="D5" s="5" t="str">
        <f>INDEX(Rosters!B:B,MATCH(LEFT($B5,1)&amp;"-"&amp;TEXT(RIGHT($B5,LEN($B5)-1),"0#"),Rosters!$A:$A,0))</f>
        <v>WALSH</v>
      </c>
      <c r="E5" s="5" t="str">
        <f>INDEX(Rosters!C:C,MATCH(LEFT($B5,1)&amp;"-"&amp;TEXT(RIGHT($B5,LEN($B5)-1),"0#"),Rosters!$A:$A,0))</f>
        <v>KATHRYN</v>
      </c>
      <c r="F5" s="5" t="str">
        <f>INDEX(Rosters!G:G,MATCH(LEFT($B5,1)&amp;"-"&amp;TEXT(RIGHT($B5,LEN($B5)-1),"0#"),Rosters!$A:$A,0))</f>
        <v>V</v>
      </c>
      <c r="G5" s="5" t="str">
        <f>INDEX(Rosters!E:E,MATCH(LEFT($B5,1)&amp;"-"&amp;TEXT(RIGHT($B5,LEN($B5)-1),"0#"),Rosters!$A:$A,0))</f>
        <v>F</v>
      </c>
      <c r="H5" s="5">
        <v>8</v>
      </c>
      <c r="I5" s="5">
        <v>0.25</v>
      </c>
      <c r="J5" s="36">
        <f t="shared" si="0"/>
        <v>8.0208333333333339</v>
      </c>
      <c r="M5" s="6">
        <v>1</v>
      </c>
      <c r="N5" s="7" t="str">
        <f>INDEX($C$4:$C$200,MATCH($M5,$V$4:$V$200,0))</f>
        <v>SJA</v>
      </c>
      <c r="O5" s="7" t="str">
        <f>INDEX($W$4:$W$200,MATCH($M5,$V$4:$V$200,0))</f>
        <v>Skorzak</v>
      </c>
      <c r="P5" s="7" t="str">
        <f>INDEX($X$4:$X$200,MATCH($M5,$V$4:$V$200,0))</f>
        <v xml:space="preserve">Adriana </v>
      </c>
      <c r="Q5" s="7" t="str">
        <f>INDEX($F$4:$F$200,MATCH($M5,$V$4:$V$200,0))</f>
        <v>JV</v>
      </c>
      <c r="R5" s="7" t="str">
        <f>INDEX($G$4:$G$200,MATCH($M5,$V$4:$V$200,0))</f>
        <v>F</v>
      </c>
      <c r="S5" s="7">
        <f>INDEX($H$4:$H$200,MATCH($M5,$V$4:$V$200,0))</f>
        <v>9</v>
      </c>
      <c r="T5" s="7">
        <f>INDEX($I$4:$I$200,MATCH($M5,$V$4:$V$200,0))</f>
        <v>1</v>
      </c>
      <c r="V5" s="36" t="str">
        <f t="shared" ref="V5:V68" si="1">IFERROR(RANK(Y5,Y$4:Y$200,0),"")</f>
        <v/>
      </c>
      <c r="W5" s="36" t="str">
        <f t="shared" ref="W5:W68" si="2">IF(AND($F5=W$2,$G5=X$2),$D5,"")</f>
        <v/>
      </c>
      <c r="X5" s="36" t="str">
        <f t="shared" ref="X5:X68" si="3">IF(AND($F5=W$2,$G5=X$2),$E5,"")</f>
        <v/>
      </c>
      <c r="Y5" s="36" t="str">
        <f t="shared" ref="Y5:Y46" si="4">IF(AND($F5=W$2,$G5=X$2),$J5,"")</f>
        <v/>
      </c>
      <c r="AA5" s="36" t="str">
        <f t="shared" ref="AA5:AA68" si="5">IFERROR(RANK(AD5,AD$4:AD$200,0),"")</f>
        <v/>
      </c>
      <c r="AB5" s="36" t="str">
        <f t="shared" ref="AB5:AB68" si="6">IF(AND($F5=AB$2,$G5=AC$2),$D5,"")</f>
        <v/>
      </c>
      <c r="AC5" s="36" t="str">
        <f t="shared" ref="AC5:AC68" si="7">IF(AND($F5=AB$2,$G5=AC$2),$E5,"")</f>
        <v/>
      </c>
      <c r="AD5" s="36" t="str">
        <f t="shared" ref="AD5:AD46" si="8">IF(AND($F5=AB$2,$G5=AC$2),$J5,"")</f>
        <v/>
      </c>
      <c r="AF5" s="36">
        <f t="shared" ref="AF5:AF68" si="9">IFERROR(RANK(AI5,AI$4:AI$200,0),"")</f>
        <v>11</v>
      </c>
      <c r="AG5" s="36" t="str">
        <f t="shared" ref="AG5:AG68" si="10">IF(AND($F5=AG$2,$G5=AH$2),$D5,"")</f>
        <v>WALSH</v>
      </c>
      <c r="AH5" s="36" t="str">
        <f t="shared" ref="AH5:AH68" si="11">IF(AND($F5=AG$2,$G5=AH$2),$E5,"")</f>
        <v>KATHRYN</v>
      </c>
      <c r="AI5" s="36">
        <f t="shared" ref="AI5:AI46" si="12">IF(AND($F5=AG$2,$G5=AH$2),$J5,"")</f>
        <v>8.0208333333333339</v>
      </c>
      <c r="AK5" s="36" t="str">
        <f t="shared" ref="AK5:AK68" si="13">IFERROR(RANK(AN5,AN$4:AN$200,0),"")</f>
        <v/>
      </c>
      <c r="AL5" s="36" t="str">
        <f t="shared" ref="AL5:AL68" si="14">IF(AND($F5=AL$2,$G5=AM$2),$D5,"")</f>
        <v/>
      </c>
      <c r="AM5" s="36" t="str">
        <f t="shared" ref="AM5:AM68" si="15">IF(AND($F5=AL$2,$G5=AM$2),$E5,"")</f>
        <v/>
      </c>
      <c r="AN5" s="36" t="str">
        <f t="shared" ref="AN5:AN46" si="16">IF(AND($F5=AL$2,$G5=AM$2),$J5,"")</f>
        <v/>
      </c>
    </row>
    <row r="6" spans="2:40" x14ac:dyDescent="0.25">
      <c r="B6" s="36" t="s">
        <v>640</v>
      </c>
      <c r="C6" s="5" t="str">
        <f>INDEX(Rosters!F:F,MATCH(LEFT($B6,1)&amp;"-"&amp;TEXT(RIGHT($B6,LEN($B6)-1),"0#"),Rosters!$A:$A,0))</f>
        <v>St Pats</v>
      </c>
      <c r="D6" s="5" t="str">
        <f>INDEX(Rosters!B:B,MATCH(LEFT($B6,1)&amp;"-"&amp;TEXT(RIGHT($B6,LEN($B6)-1),"0#"),Rosters!$A:$A,0))</f>
        <v>Shrekgast</v>
      </c>
      <c r="E6" s="5" t="str">
        <f>INDEX(Rosters!C:C,MATCH(LEFT($B6,1)&amp;"-"&amp;TEXT(RIGHT($B6,LEN($B6)-1),"0#"),Rosters!$A:$A,0))</f>
        <v>Mary-Kate</v>
      </c>
      <c r="F6" s="5" t="str">
        <f>INDEX(Rosters!G:G,MATCH(LEFT($B6,1)&amp;"-"&amp;TEXT(RIGHT($B6,LEN($B6)-1),"0#"),Rosters!$A:$A,0))</f>
        <v>JV</v>
      </c>
      <c r="G6" s="5" t="str">
        <f>INDEX(Rosters!E:E,MATCH(LEFT($B6,1)&amp;"-"&amp;TEXT(RIGHT($B6,LEN($B6)-1),"0#"),Rosters!$A:$A,0))</f>
        <v>F</v>
      </c>
      <c r="H6" s="5">
        <v>8</v>
      </c>
      <c r="I6" s="5">
        <v>9</v>
      </c>
      <c r="J6" s="36">
        <f t="shared" si="0"/>
        <v>8.75</v>
      </c>
      <c r="M6" s="6">
        <f t="shared" ref="M6:M20" si="17">M5+1</f>
        <v>2</v>
      </c>
      <c r="N6" s="7" t="str">
        <f t="shared" ref="N6:N20" si="18">INDEX($C$4:$C$200,MATCH($M6,$V$4:$V$200,0))</f>
        <v>SJA</v>
      </c>
      <c r="O6" s="7" t="str">
        <f t="shared" ref="O6:O20" si="19">INDEX($W$4:$W$200,MATCH($M6,$V$4:$V$200,0))</f>
        <v xml:space="preserve">Labrada </v>
      </c>
      <c r="P6" s="7" t="str">
        <f t="shared" ref="P6:P20" si="20">INDEX($X$4:$X$200,MATCH($M6,$V$4:$V$200,0))</f>
        <v>Alani</v>
      </c>
      <c r="Q6" s="7" t="str">
        <f t="shared" ref="Q6:Q20" si="21">INDEX($F$4:$F$200,MATCH($M6,$V$4:$V$200,0))</f>
        <v>JV</v>
      </c>
      <c r="R6" s="7" t="str">
        <f t="shared" ref="R6:R20" si="22">INDEX($G$4:$G$200,MATCH($M6,$V$4:$V$200,0))</f>
        <v>F</v>
      </c>
      <c r="S6" s="7">
        <f t="shared" ref="S6:S20" si="23">INDEX($H$4:$H$200,MATCH($M6,$V$4:$V$200,0))</f>
        <v>9</v>
      </c>
      <c r="T6" s="7">
        <f t="shared" ref="T6:T20" si="24">INDEX($I$4:$I$200,MATCH($M6,$V$4:$V$200,0))</f>
        <v>0</v>
      </c>
      <c r="V6" s="36">
        <f t="shared" si="1"/>
        <v>3</v>
      </c>
      <c r="W6" s="36" t="str">
        <f t="shared" si="2"/>
        <v>Shrekgast</v>
      </c>
      <c r="X6" s="36" t="str">
        <f t="shared" si="3"/>
        <v>Mary-Kate</v>
      </c>
      <c r="Y6" s="36">
        <f t="shared" si="4"/>
        <v>8.75</v>
      </c>
      <c r="AA6" s="36" t="str">
        <f t="shared" si="5"/>
        <v/>
      </c>
      <c r="AB6" s="36" t="str">
        <f t="shared" si="6"/>
        <v/>
      </c>
      <c r="AC6" s="36" t="str">
        <f t="shared" si="7"/>
        <v/>
      </c>
      <c r="AD6" s="36" t="str">
        <f t="shared" si="8"/>
        <v/>
      </c>
      <c r="AF6" s="36" t="str">
        <f t="shared" si="9"/>
        <v/>
      </c>
      <c r="AG6" s="36" t="str">
        <f t="shared" si="10"/>
        <v/>
      </c>
      <c r="AH6" s="36" t="str">
        <f t="shared" si="11"/>
        <v/>
      </c>
      <c r="AI6" s="36" t="str">
        <f t="shared" si="12"/>
        <v/>
      </c>
      <c r="AK6" s="36" t="str">
        <f t="shared" si="13"/>
        <v/>
      </c>
      <c r="AL6" s="36" t="str">
        <f t="shared" si="14"/>
        <v/>
      </c>
      <c r="AM6" s="36" t="str">
        <f t="shared" si="15"/>
        <v/>
      </c>
      <c r="AN6" s="36" t="str">
        <f t="shared" si="16"/>
        <v/>
      </c>
    </row>
    <row r="7" spans="2:40" x14ac:dyDescent="0.25">
      <c r="B7" s="36" t="s">
        <v>641</v>
      </c>
      <c r="C7" s="5" t="str">
        <f>INDEX(Rosters!F:F,MATCH(LEFT($B7,1)&amp;"-"&amp;TEXT(RIGHT($B7,LEN($B7)-1),"0#"),Rosters!$A:$A,0))</f>
        <v>St Pats</v>
      </c>
      <c r="D7" s="5" t="str">
        <f>INDEX(Rosters!B:B,MATCH(LEFT($B7,1)&amp;"-"&amp;TEXT(RIGHT($B7,LEN($B7)-1),"0#"),Rosters!$A:$A,0))</f>
        <v>Lelarge</v>
      </c>
      <c r="E7" s="5" t="str">
        <f>INDEX(Rosters!C:C,MATCH(LEFT($B7,1)&amp;"-"&amp;TEXT(RIGHT($B7,LEN($B7)-1),"0#"),Rosters!$A:$A,0))</f>
        <v>Johanna</v>
      </c>
      <c r="F7" s="5" t="str">
        <f>INDEX(Rosters!G:G,MATCH(LEFT($B7,1)&amp;"-"&amp;TEXT(RIGHT($B7,LEN($B7)-1),"0#"),Rosters!$A:$A,0))</f>
        <v>JV</v>
      </c>
      <c r="G7" s="5" t="str">
        <f>INDEX(Rosters!E:E,MATCH(LEFT($B7,1)&amp;"-"&amp;TEXT(RIGHT($B7,LEN($B7)-1),"0#"),Rosters!$A:$A,0))</f>
        <v>F</v>
      </c>
      <c r="H7" s="5">
        <v>6</v>
      </c>
      <c r="I7" s="5">
        <v>3</v>
      </c>
      <c r="J7" s="36">
        <f t="shared" si="0"/>
        <v>6.25</v>
      </c>
      <c r="M7" s="6">
        <f t="shared" si="17"/>
        <v>3</v>
      </c>
      <c r="N7" s="7" t="str">
        <f t="shared" si="18"/>
        <v>St Pats</v>
      </c>
      <c r="O7" s="7" t="str">
        <f t="shared" si="19"/>
        <v>Shrekgast</v>
      </c>
      <c r="P7" s="7" t="str">
        <f t="shared" si="20"/>
        <v>Mary-Kate</v>
      </c>
      <c r="Q7" s="7" t="str">
        <f t="shared" si="21"/>
        <v>JV</v>
      </c>
      <c r="R7" s="7" t="str">
        <f t="shared" si="22"/>
        <v>F</v>
      </c>
      <c r="S7" s="7">
        <f t="shared" si="23"/>
        <v>8</v>
      </c>
      <c r="T7" s="7">
        <f t="shared" si="24"/>
        <v>9</v>
      </c>
      <c r="V7" s="36">
        <f t="shared" si="1"/>
        <v>11</v>
      </c>
      <c r="W7" s="36" t="str">
        <f t="shared" si="2"/>
        <v>Lelarge</v>
      </c>
      <c r="X7" s="36" t="str">
        <f t="shared" si="3"/>
        <v>Johanna</v>
      </c>
      <c r="Y7" s="36">
        <f t="shared" si="4"/>
        <v>6.25</v>
      </c>
      <c r="AA7" s="36" t="str">
        <f t="shared" si="5"/>
        <v/>
      </c>
      <c r="AB7" s="36" t="str">
        <f t="shared" si="6"/>
        <v/>
      </c>
      <c r="AC7" s="36" t="str">
        <f t="shared" si="7"/>
        <v/>
      </c>
      <c r="AD7" s="36" t="str">
        <f t="shared" si="8"/>
        <v/>
      </c>
      <c r="AF7" s="36" t="str">
        <f t="shared" si="9"/>
        <v/>
      </c>
      <c r="AG7" s="36" t="str">
        <f t="shared" si="10"/>
        <v/>
      </c>
      <c r="AH7" s="36" t="str">
        <f t="shared" si="11"/>
        <v/>
      </c>
      <c r="AI7" s="36" t="str">
        <f t="shared" si="12"/>
        <v/>
      </c>
      <c r="AK7" s="36" t="str">
        <f t="shared" si="13"/>
        <v/>
      </c>
      <c r="AL7" s="36" t="str">
        <f t="shared" si="14"/>
        <v/>
      </c>
      <c r="AM7" s="36" t="str">
        <f t="shared" si="15"/>
        <v/>
      </c>
      <c r="AN7" s="36" t="str">
        <f t="shared" si="16"/>
        <v/>
      </c>
    </row>
    <row r="8" spans="2:40" x14ac:dyDescent="0.25">
      <c r="B8" s="36" t="s">
        <v>642</v>
      </c>
      <c r="C8" s="5" t="str">
        <f>INDEX(Rosters!F:F,MATCH(LEFT($B8,1)&amp;"-"&amp;TEXT(RIGHT($B8,LEN($B8)-1),"0#"),Rosters!$A:$A,0))</f>
        <v>St Pats</v>
      </c>
      <c r="D8" s="5" t="str">
        <f>INDEX(Rosters!B:B,MATCH(LEFT($B8,1)&amp;"-"&amp;TEXT(RIGHT($B8,LEN($B8)-1),"0#"),Rosters!$A:$A,0))</f>
        <v>Shrekgast</v>
      </c>
      <c r="E8" s="5" t="str">
        <f>INDEX(Rosters!C:C,MATCH(LEFT($B8,1)&amp;"-"&amp;TEXT(RIGHT($B8,LEN($B8)-1),"0#"),Rosters!$A:$A,0))</f>
        <v>Claire</v>
      </c>
      <c r="F8" s="5" t="str">
        <f>INDEX(Rosters!G:G,MATCH(LEFT($B8,1)&amp;"-"&amp;TEXT(RIGHT($B8,LEN($B8)-1),"0#"),Rosters!$A:$A,0))</f>
        <v>JV</v>
      </c>
      <c r="G8" s="5" t="str">
        <f>INDEX(Rosters!E:E,MATCH(LEFT($B8,1)&amp;"-"&amp;TEXT(RIGHT($B8,LEN($B8)-1),"0#"),Rosters!$A:$A,0))</f>
        <v>F</v>
      </c>
      <c r="H8" s="5">
        <v>7</v>
      </c>
      <c r="I8" s="5">
        <v>10</v>
      </c>
      <c r="J8" s="36">
        <f t="shared" si="0"/>
        <v>7.833333333333333</v>
      </c>
      <c r="M8" s="6">
        <f t="shared" si="17"/>
        <v>4</v>
      </c>
      <c r="N8" s="7" t="str">
        <f t="shared" si="18"/>
        <v>St James</v>
      </c>
      <c r="O8" s="7" t="str">
        <f t="shared" si="19"/>
        <v>Johnson</v>
      </c>
      <c r="P8" s="7" t="str">
        <f t="shared" si="20"/>
        <v>C</v>
      </c>
      <c r="Q8" s="7" t="str">
        <f t="shared" si="21"/>
        <v>JV</v>
      </c>
      <c r="R8" s="7" t="str">
        <f t="shared" si="22"/>
        <v>F</v>
      </c>
      <c r="S8" s="7">
        <f t="shared" si="23"/>
        <v>7</v>
      </c>
      <c r="T8" s="7">
        <f t="shared" si="24"/>
        <v>11</v>
      </c>
      <c r="V8" s="36">
        <f t="shared" si="1"/>
        <v>5</v>
      </c>
      <c r="W8" s="36" t="str">
        <f t="shared" si="2"/>
        <v>Shrekgast</v>
      </c>
      <c r="X8" s="36" t="str">
        <f t="shared" si="3"/>
        <v>Claire</v>
      </c>
      <c r="Y8" s="36">
        <f t="shared" si="4"/>
        <v>7.833333333333333</v>
      </c>
      <c r="AA8" s="36" t="str">
        <f t="shared" si="5"/>
        <v/>
      </c>
      <c r="AB8" s="36" t="str">
        <f t="shared" si="6"/>
        <v/>
      </c>
      <c r="AC8" s="36" t="str">
        <f t="shared" si="7"/>
        <v/>
      </c>
      <c r="AD8" s="36" t="str">
        <f t="shared" si="8"/>
        <v/>
      </c>
      <c r="AF8" s="36" t="str">
        <f t="shared" si="9"/>
        <v/>
      </c>
      <c r="AG8" s="36" t="str">
        <f t="shared" si="10"/>
        <v/>
      </c>
      <c r="AH8" s="36" t="str">
        <f t="shared" si="11"/>
        <v/>
      </c>
      <c r="AI8" s="36" t="str">
        <f t="shared" si="12"/>
        <v/>
      </c>
      <c r="AK8" s="36" t="str">
        <f t="shared" si="13"/>
        <v/>
      </c>
      <c r="AL8" s="36" t="str">
        <f t="shared" si="14"/>
        <v/>
      </c>
      <c r="AM8" s="36" t="str">
        <f t="shared" si="15"/>
        <v/>
      </c>
      <c r="AN8" s="36" t="str">
        <f t="shared" si="16"/>
        <v/>
      </c>
    </row>
    <row r="9" spans="2:40" x14ac:dyDescent="0.25">
      <c r="B9" s="36" t="s">
        <v>643</v>
      </c>
      <c r="C9" s="5" t="str">
        <f>INDEX(Rosters!F:F,MATCH(LEFT($B9,1)&amp;"-"&amp;TEXT(RIGHT($B9,LEN($B9)-1),"0#"),Rosters!$A:$A,0))</f>
        <v>St Pats</v>
      </c>
      <c r="D9" s="5" t="str">
        <f>INDEX(Rosters!B:B,MATCH(LEFT($B9,1)&amp;"-"&amp;TEXT(RIGHT($B9,LEN($B9)-1),"0#"),Rosters!$A:$A,0))</f>
        <v>Conlon</v>
      </c>
      <c r="E9" s="5" t="str">
        <f>INDEX(Rosters!C:C,MATCH(LEFT($B9,1)&amp;"-"&amp;TEXT(RIGHT($B9,LEN($B9)-1),"0#"),Rosters!$A:$A,0))</f>
        <v>Aubrey</v>
      </c>
      <c r="F9" s="5" t="str">
        <f>INDEX(Rosters!G:G,MATCH(LEFT($B9,1)&amp;"-"&amp;TEXT(RIGHT($B9,LEN($B9)-1),"0#"),Rosters!$A:$A,0))</f>
        <v>V</v>
      </c>
      <c r="G9" s="5" t="str">
        <f>INDEX(Rosters!E:E,MATCH(LEFT($B9,1)&amp;"-"&amp;TEXT(RIGHT($B9,LEN($B9)-1),"0#"),Rosters!$A:$A,0))</f>
        <v>F</v>
      </c>
      <c r="H9" s="5">
        <v>10</v>
      </c>
      <c r="I9" s="5">
        <v>8</v>
      </c>
      <c r="J9" s="36">
        <f t="shared" si="0"/>
        <v>10.666666666666666</v>
      </c>
      <c r="M9" s="6">
        <f t="shared" si="17"/>
        <v>5</v>
      </c>
      <c r="N9" s="7" t="str">
        <f t="shared" si="18"/>
        <v>St Pats</v>
      </c>
      <c r="O9" s="7" t="str">
        <f t="shared" si="19"/>
        <v>Shrekgast</v>
      </c>
      <c r="P9" s="7" t="str">
        <f t="shared" si="20"/>
        <v>Claire</v>
      </c>
      <c r="Q9" s="7" t="str">
        <f t="shared" si="21"/>
        <v>JV</v>
      </c>
      <c r="R9" s="7" t="str">
        <f t="shared" si="22"/>
        <v>F</v>
      </c>
      <c r="S9" s="7">
        <f t="shared" si="23"/>
        <v>7</v>
      </c>
      <c r="T9" s="7">
        <f t="shared" si="24"/>
        <v>10</v>
      </c>
      <c r="V9" s="36" t="str">
        <f t="shared" si="1"/>
        <v/>
      </c>
      <c r="W9" s="36" t="str">
        <f t="shared" si="2"/>
        <v/>
      </c>
      <c r="X9" s="36" t="str">
        <f t="shared" si="3"/>
        <v/>
      </c>
      <c r="Y9" s="36" t="str">
        <f t="shared" si="4"/>
        <v/>
      </c>
      <c r="AA9" s="36" t="str">
        <f t="shared" si="5"/>
        <v/>
      </c>
      <c r="AB9" s="36" t="str">
        <f t="shared" si="6"/>
        <v/>
      </c>
      <c r="AC9" s="36" t="str">
        <f t="shared" si="7"/>
        <v/>
      </c>
      <c r="AD9" s="36" t="str">
        <f t="shared" si="8"/>
        <v/>
      </c>
      <c r="AF9" s="36">
        <f t="shared" si="9"/>
        <v>5</v>
      </c>
      <c r="AG9" s="36" t="str">
        <f t="shared" si="10"/>
        <v>Conlon</v>
      </c>
      <c r="AH9" s="36" t="str">
        <f t="shared" si="11"/>
        <v>Aubrey</v>
      </c>
      <c r="AI9" s="36">
        <f t="shared" si="12"/>
        <v>10.666666666666666</v>
      </c>
      <c r="AK9" s="36" t="str">
        <f t="shared" si="13"/>
        <v/>
      </c>
      <c r="AL9" s="36" t="str">
        <f t="shared" si="14"/>
        <v/>
      </c>
      <c r="AM9" s="36" t="str">
        <f t="shared" si="15"/>
        <v/>
      </c>
      <c r="AN9" s="36" t="str">
        <f t="shared" si="16"/>
        <v/>
      </c>
    </row>
    <row r="10" spans="2:40" x14ac:dyDescent="0.25">
      <c r="B10" s="36" t="s">
        <v>617</v>
      </c>
      <c r="C10" s="5" t="str">
        <f>INDEX(Rosters!F:F,MATCH(LEFT($B10,1)&amp;"-"&amp;TEXT(RIGHT($B10,LEN($B10)-1),"0#"),Rosters!$A:$A,0))</f>
        <v>SJA</v>
      </c>
      <c r="D10" s="5" t="str">
        <f>INDEX(Rosters!B:B,MATCH(LEFT($B10,1)&amp;"-"&amp;TEXT(RIGHT($B10,LEN($B10)-1),"0#"),Rosters!$A:$A,0))</f>
        <v>DeMaio</v>
      </c>
      <c r="E10" s="5" t="str">
        <f>INDEX(Rosters!C:C,MATCH(LEFT($B10,1)&amp;"-"&amp;TEXT(RIGHT($B10,LEN($B10)-1),"0#"),Rosters!$A:$A,0))</f>
        <v>Vivienne</v>
      </c>
      <c r="F10" s="5" t="str">
        <f>INDEX(Rosters!G:G,MATCH(LEFT($B10,1)&amp;"-"&amp;TEXT(RIGHT($B10,LEN($B10)-1),"0#"),Rosters!$A:$A,0))</f>
        <v>V</v>
      </c>
      <c r="G10" s="5" t="str">
        <f>INDEX(Rosters!E:E,MATCH(LEFT($B10,1)&amp;"-"&amp;TEXT(RIGHT($B10,LEN($B10)-1),"0#"),Rosters!$A:$A,0))</f>
        <v>F</v>
      </c>
      <c r="H10" s="5">
        <v>8</v>
      </c>
      <c r="I10" s="5">
        <v>9</v>
      </c>
      <c r="J10" s="36">
        <f t="shared" si="0"/>
        <v>8.75</v>
      </c>
      <c r="M10" s="6">
        <f t="shared" si="17"/>
        <v>6</v>
      </c>
      <c r="N10" s="7" t="str">
        <f t="shared" si="18"/>
        <v>St James</v>
      </c>
      <c r="O10" s="7" t="str">
        <f t="shared" si="19"/>
        <v>Kielczewski</v>
      </c>
      <c r="P10" s="7" t="str">
        <f t="shared" si="20"/>
        <v>O</v>
      </c>
      <c r="Q10" s="7" t="str">
        <f t="shared" si="21"/>
        <v>JV</v>
      </c>
      <c r="R10" s="7" t="str">
        <f t="shared" si="22"/>
        <v>F</v>
      </c>
      <c r="S10" s="7">
        <f t="shared" si="23"/>
        <v>7</v>
      </c>
      <c r="T10" s="7">
        <f t="shared" si="24"/>
        <v>3</v>
      </c>
      <c r="V10" s="36" t="str">
        <f t="shared" si="1"/>
        <v/>
      </c>
      <c r="W10" s="36" t="str">
        <f t="shared" si="2"/>
        <v/>
      </c>
      <c r="X10" s="36" t="str">
        <f t="shared" si="3"/>
        <v/>
      </c>
      <c r="Y10" s="36" t="str">
        <f t="shared" si="4"/>
        <v/>
      </c>
      <c r="AA10" s="36" t="str">
        <f t="shared" si="5"/>
        <v/>
      </c>
      <c r="AB10" s="36" t="str">
        <f t="shared" si="6"/>
        <v/>
      </c>
      <c r="AC10" s="36" t="str">
        <f t="shared" si="7"/>
        <v/>
      </c>
      <c r="AD10" s="36" t="str">
        <f t="shared" si="8"/>
        <v/>
      </c>
      <c r="AF10" s="36">
        <f t="shared" si="9"/>
        <v>8</v>
      </c>
      <c r="AG10" s="36" t="str">
        <f t="shared" si="10"/>
        <v>DeMaio</v>
      </c>
      <c r="AH10" s="36" t="str">
        <f t="shared" si="11"/>
        <v>Vivienne</v>
      </c>
      <c r="AI10" s="36">
        <f t="shared" si="12"/>
        <v>8.75</v>
      </c>
      <c r="AK10" s="36" t="str">
        <f t="shared" si="13"/>
        <v/>
      </c>
      <c r="AL10" s="36" t="str">
        <f t="shared" si="14"/>
        <v/>
      </c>
      <c r="AM10" s="36" t="str">
        <f t="shared" si="15"/>
        <v/>
      </c>
      <c r="AN10" s="36" t="str">
        <f t="shared" si="16"/>
        <v/>
      </c>
    </row>
    <row r="11" spans="2:40" x14ac:dyDescent="0.25">
      <c r="B11" s="36" t="s">
        <v>644</v>
      </c>
      <c r="C11" s="5" t="str">
        <f>INDEX(Rosters!F:F,MATCH(LEFT($B11,1)&amp;"-"&amp;TEXT(RIGHT($B11,LEN($B11)-1),"0#"),Rosters!$A:$A,0))</f>
        <v>St Pats</v>
      </c>
      <c r="D11" s="5" t="str">
        <f>INDEX(Rosters!B:B,MATCH(LEFT($B11,1)&amp;"-"&amp;TEXT(RIGHT($B11,LEN($B11)-1),"0#"),Rosters!$A:$A,0))</f>
        <v>Pignatello</v>
      </c>
      <c r="E11" s="5" t="str">
        <f>INDEX(Rosters!C:C,MATCH(LEFT($B11,1)&amp;"-"&amp;TEXT(RIGHT($B11,LEN($B11)-1),"0#"),Rosters!$A:$A,0))</f>
        <v>Delaney</v>
      </c>
      <c r="F11" s="5" t="str">
        <f>INDEX(Rosters!G:G,MATCH(LEFT($B11,1)&amp;"-"&amp;TEXT(RIGHT($B11,LEN($B11)-1),"0#"),Rosters!$A:$A,0))</f>
        <v>JV</v>
      </c>
      <c r="G11" s="5" t="str">
        <f>INDEX(Rosters!E:E,MATCH(LEFT($B11,1)&amp;"-"&amp;TEXT(RIGHT($B11,LEN($B11)-1),"0#"),Rosters!$A:$A,0))</f>
        <v>F</v>
      </c>
      <c r="H11" s="5">
        <v>6</v>
      </c>
      <c r="I11" s="5">
        <v>8</v>
      </c>
      <c r="J11" s="36">
        <f t="shared" si="0"/>
        <v>6.666666666666667</v>
      </c>
      <c r="M11" s="6" t="s">
        <v>703</v>
      </c>
      <c r="N11" s="7" t="str">
        <f t="shared" si="18"/>
        <v>OLMC</v>
      </c>
      <c r="O11" s="7" t="str">
        <f t="shared" si="19"/>
        <v>BILLETER</v>
      </c>
      <c r="P11" s="7" t="str">
        <f t="shared" si="20"/>
        <v>AEOLIA</v>
      </c>
      <c r="Q11" s="7" t="str">
        <f t="shared" si="21"/>
        <v>JV</v>
      </c>
      <c r="R11" s="7" t="str">
        <f t="shared" si="22"/>
        <v>F</v>
      </c>
      <c r="S11" s="7">
        <f t="shared" si="23"/>
        <v>7</v>
      </c>
      <c r="T11" s="7">
        <f t="shared" si="24"/>
        <v>3</v>
      </c>
      <c r="V11" s="36">
        <f t="shared" si="1"/>
        <v>9</v>
      </c>
      <c r="W11" s="36" t="str">
        <f t="shared" si="2"/>
        <v>Pignatello</v>
      </c>
      <c r="X11" s="36" t="str">
        <f t="shared" si="3"/>
        <v>Delaney</v>
      </c>
      <c r="Y11" s="36">
        <f t="shared" si="4"/>
        <v>6.666666666666667</v>
      </c>
      <c r="AA11" s="36" t="str">
        <f t="shared" si="5"/>
        <v/>
      </c>
      <c r="AB11" s="36" t="str">
        <f t="shared" si="6"/>
        <v/>
      </c>
      <c r="AC11" s="36" t="str">
        <f t="shared" si="7"/>
        <v/>
      </c>
      <c r="AD11" s="36" t="str">
        <f t="shared" si="8"/>
        <v/>
      </c>
      <c r="AF11" s="36" t="str">
        <f t="shared" si="9"/>
        <v/>
      </c>
      <c r="AG11" s="36" t="str">
        <f t="shared" si="10"/>
        <v/>
      </c>
      <c r="AH11" s="36" t="str">
        <f t="shared" si="11"/>
        <v/>
      </c>
      <c r="AI11" s="36" t="str">
        <f t="shared" si="12"/>
        <v/>
      </c>
      <c r="AK11" s="36" t="str">
        <f t="shared" si="13"/>
        <v/>
      </c>
      <c r="AL11" s="36" t="str">
        <f t="shared" si="14"/>
        <v/>
      </c>
      <c r="AM11" s="36" t="str">
        <f t="shared" si="15"/>
        <v/>
      </c>
      <c r="AN11" s="36" t="str">
        <f t="shared" si="16"/>
        <v/>
      </c>
    </row>
    <row r="12" spans="2:40" x14ac:dyDescent="0.25">
      <c r="B12" s="36" t="s">
        <v>613</v>
      </c>
      <c r="C12" s="5" t="str">
        <f>INDEX(Rosters!F:F,MATCH(LEFT($B12,1)&amp;"-"&amp;TEXT(RIGHT($B12,LEN($B12)-1),"0#"),Rosters!$A:$A,0))</f>
        <v>St James</v>
      </c>
      <c r="D12" s="5" t="str">
        <f>INDEX(Rosters!B:B,MATCH(LEFT($B12,1)&amp;"-"&amp;TEXT(RIGHT($B12,LEN($B12)-1),"0#"),Rosters!$A:$A,0))</f>
        <v>Maloney</v>
      </c>
      <c r="E12" s="5" t="str">
        <f>INDEX(Rosters!C:C,MATCH(LEFT($B12,1)&amp;"-"&amp;TEXT(RIGHT($B12,LEN($B12)-1),"0#"),Rosters!$A:$A,0))</f>
        <v>B</v>
      </c>
      <c r="F12" s="5" t="str">
        <f>INDEX(Rosters!G:G,MATCH(LEFT($B12,1)&amp;"-"&amp;TEXT(RIGHT($B12,LEN($B12)-1),"0#"),Rosters!$A:$A,0))</f>
        <v>JV</v>
      </c>
      <c r="G12" s="5" t="str">
        <f>INDEX(Rosters!E:E,MATCH(LEFT($B12,1)&amp;"-"&amp;TEXT(RIGHT($B12,LEN($B12)-1),"0#"),Rosters!$A:$A,0))</f>
        <v>M</v>
      </c>
      <c r="H12" s="5">
        <v>7</v>
      </c>
      <c r="I12" s="5">
        <v>8</v>
      </c>
      <c r="J12" s="36">
        <f t="shared" si="0"/>
        <v>7.666666666666667</v>
      </c>
      <c r="M12" s="6">
        <v>8</v>
      </c>
      <c r="N12" s="7" t="str">
        <f t="shared" si="18"/>
        <v>St Pats</v>
      </c>
      <c r="O12" s="7" t="str">
        <f t="shared" si="19"/>
        <v>Sobers</v>
      </c>
      <c r="P12" s="7" t="str">
        <f t="shared" si="20"/>
        <v>Ellis</v>
      </c>
      <c r="Q12" s="7" t="str">
        <f t="shared" si="21"/>
        <v>JV</v>
      </c>
      <c r="R12" s="7" t="str">
        <f t="shared" si="22"/>
        <v>F</v>
      </c>
      <c r="S12" s="7">
        <f t="shared" si="23"/>
        <v>7</v>
      </c>
      <c r="T12" s="7">
        <f t="shared" si="24"/>
        <v>2</v>
      </c>
      <c r="V12" s="36" t="str">
        <f t="shared" si="1"/>
        <v/>
      </c>
      <c r="W12" s="36" t="str">
        <f t="shared" si="2"/>
        <v/>
      </c>
      <c r="X12" s="36" t="str">
        <f t="shared" si="3"/>
        <v/>
      </c>
      <c r="Y12" s="36" t="str">
        <f t="shared" si="4"/>
        <v/>
      </c>
      <c r="AA12" s="36">
        <f t="shared" si="5"/>
        <v>5</v>
      </c>
      <c r="AB12" s="36" t="str">
        <f t="shared" si="6"/>
        <v>Maloney</v>
      </c>
      <c r="AC12" s="36" t="str">
        <f t="shared" si="7"/>
        <v>B</v>
      </c>
      <c r="AD12" s="36">
        <f t="shared" si="8"/>
        <v>7.666666666666667</v>
      </c>
      <c r="AF12" s="36" t="str">
        <f t="shared" si="9"/>
        <v/>
      </c>
      <c r="AG12" s="36" t="str">
        <f t="shared" si="10"/>
        <v/>
      </c>
      <c r="AH12" s="36" t="str">
        <f t="shared" si="11"/>
        <v/>
      </c>
      <c r="AI12" s="36" t="str">
        <f t="shared" si="12"/>
        <v/>
      </c>
      <c r="AK12" s="36" t="str">
        <f t="shared" si="13"/>
        <v/>
      </c>
      <c r="AL12" s="36" t="str">
        <f t="shared" si="14"/>
        <v/>
      </c>
      <c r="AM12" s="36" t="str">
        <f t="shared" si="15"/>
        <v/>
      </c>
      <c r="AN12" s="36" t="str">
        <f t="shared" si="16"/>
        <v/>
      </c>
    </row>
    <row r="13" spans="2:40" x14ac:dyDescent="0.25">
      <c r="B13" s="36" t="s">
        <v>490</v>
      </c>
      <c r="C13" s="5" t="str">
        <f>INDEX(Rosters!F:F,MATCH(LEFT($B13,1)&amp;"-"&amp;TEXT(RIGHT($B13,LEN($B13)-1),"0#"),Rosters!$A:$A,0))</f>
        <v>St James</v>
      </c>
      <c r="D13" s="5" t="str">
        <f>INDEX(Rosters!B:B,MATCH(LEFT($B13,1)&amp;"-"&amp;TEXT(RIGHT($B13,LEN($B13)-1),"0#"),Rosters!$A:$A,0))</f>
        <v>Johnson</v>
      </c>
      <c r="E13" s="5" t="str">
        <f>INDEX(Rosters!C:C,MATCH(LEFT($B13,1)&amp;"-"&amp;TEXT(RIGHT($B13,LEN($B13)-1),"0#"),Rosters!$A:$A,0))</f>
        <v>C</v>
      </c>
      <c r="F13" s="5" t="str">
        <f>INDEX(Rosters!G:G,MATCH(LEFT($B13,1)&amp;"-"&amp;TEXT(RIGHT($B13,LEN($B13)-1),"0#"),Rosters!$A:$A,0))</f>
        <v>JV</v>
      </c>
      <c r="G13" s="5" t="str">
        <f>INDEX(Rosters!E:E,MATCH(LEFT($B13,1)&amp;"-"&amp;TEXT(RIGHT($B13,LEN($B13)-1),"0#"),Rosters!$A:$A,0))</f>
        <v>F</v>
      </c>
      <c r="H13" s="5">
        <v>7</v>
      </c>
      <c r="I13" s="5">
        <v>11</v>
      </c>
      <c r="J13" s="36">
        <f t="shared" si="0"/>
        <v>7.916666666666667</v>
      </c>
      <c r="M13" s="6">
        <f t="shared" si="17"/>
        <v>9</v>
      </c>
      <c r="N13" s="7" t="str">
        <f t="shared" si="18"/>
        <v>St Pats</v>
      </c>
      <c r="O13" s="7" t="str">
        <f t="shared" si="19"/>
        <v>Pignatello</v>
      </c>
      <c r="P13" s="7" t="str">
        <f t="shared" si="20"/>
        <v>Delaney</v>
      </c>
      <c r="Q13" s="7" t="str">
        <f t="shared" si="21"/>
        <v>JV</v>
      </c>
      <c r="R13" s="7" t="str">
        <f t="shared" si="22"/>
        <v>F</v>
      </c>
      <c r="S13" s="7">
        <f t="shared" si="23"/>
        <v>6</v>
      </c>
      <c r="T13" s="7">
        <f t="shared" si="24"/>
        <v>8</v>
      </c>
      <c r="V13" s="36">
        <f t="shared" si="1"/>
        <v>4</v>
      </c>
      <c r="W13" s="36" t="str">
        <f t="shared" si="2"/>
        <v>Johnson</v>
      </c>
      <c r="X13" s="36" t="str">
        <f t="shared" si="3"/>
        <v>C</v>
      </c>
      <c r="Y13" s="36">
        <f t="shared" si="4"/>
        <v>7.916666666666667</v>
      </c>
      <c r="AA13" s="36" t="str">
        <f t="shared" si="5"/>
        <v/>
      </c>
      <c r="AB13" s="36" t="str">
        <f t="shared" si="6"/>
        <v/>
      </c>
      <c r="AC13" s="36" t="str">
        <f t="shared" si="7"/>
        <v/>
      </c>
      <c r="AD13" s="36" t="str">
        <f t="shared" si="8"/>
        <v/>
      </c>
      <c r="AF13" s="36" t="str">
        <f t="shared" si="9"/>
        <v/>
      </c>
      <c r="AG13" s="36" t="str">
        <f t="shared" si="10"/>
        <v/>
      </c>
      <c r="AH13" s="36" t="str">
        <f t="shared" si="11"/>
        <v/>
      </c>
      <c r="AI13" s="36" t="str">
        <f t="shared" si="12"/>
        <v/>
      </c>
      <c r="AK13" s="36" t="str">
        <f t="shared" si="13"/>
        <v/>
      </c>
      <c r="AL13" s="36" t="str">
        <f t="shared" si="14"/>
        <v/>
      </c>
      <c r="AM13" s="36" t="str">
        <f t="shared" si="15"/>
        <v/>
      </c>
      <c r="AN13" s="36" t="str">
        <f t="shared" si="16"/>
        <v/>
      </c>
    </row>
    <row r="14" spans="2:40" x14ac:dyDescent="0.25">
      <c r="B14" s="36" t="s">
        <v>645</v>
      </c>
      <c r="C14" s="5" t="str">
        <f>INDEX(Rosters!F:F,MATCH(LEFT($B14,1)&amp;"-"&amp;TEXT(RIGHT($B14,LEN($B14)-1),"0#"),Rosters!$A:$A,0))</f>
        <v>OLMC</v>
      </c>
      <c r="D14" s="5" t="str">
        <f>INDEX(Rosters!B:B,MATCH(LEFT($B14,1)&amp;"-"&amp;TEXT(RIGHT($B14,LEN($B14)-1),"0#"),Rosters!$A:$A,0))</f>
        <v>VAN FLEET</v>
      </c>
      <c r="E14" s="5" t="str">
        <f>INDEX(Rosters!C:C,MATCH(LEFT($B14,1)&amp;"-"&amp;TEXT(RIGHT($B14,LEN($B14)-1),"0#"),Rosters!$A:$A,0))</f>
        <v>KEITH</v>
      </c>
      <c r="F14" s="5" t="str">
        <f>INDEX(Rosters!G:G,MATCH(LEFT($B14,1)&amp;"-"&amp;TEXT(RIGHT($B14,LEN($B14)-1),"0#"),Rosters!$A:$A,0))</f>
        <v>JV</v>
      </c>
      <c r="G14" s="5" t="str">
        <f>INDEX(Rosters!E:E,MATCH(LEFT($B14,1)&amp;"-"&amp;TEXT(RIGHT($B14,LEN($B14)-1),"0#"),Rosters!$A:$A,0))</f>
        <v>M</v>
      </c>
      <c r="H14" s="5">
        <v>10</v>
      </c>
      <c r="I14" s="5">
        <v>3</v>
      </c>
      <c r="J14" s="36">
        <f t="shared" si="0"/>
        <v>10.25</v>
      </c>
      <c r="M14" s="6">
        <f t="shared" si="17"/>
        <v>10</v>
      </c>
      <c r="N14" s="7" t="str">
        <f t="shared" si="18"/>
        <v>St James</v>
      </c>
      <c r="O14" s="7" t="str">
        <f t="shared" si="19"/>
        <v>Bruzzichesi</v>
      </c>
      <c r="P14" s="7" t="str">
        <f t="shared" si="20"/>
        <v>N</v>
      </c>
      <c r="Q14" s="7" t="str">
        <f t="shared" si="21"/>
        <v>JV</v>
      </c>
      <c r="R14" s="7" t="str">
        <f t="shared" si="22"/>
        <v>F</v>
      </c>
      <c r="S14" s="7">
        <f t="shared" si="23"/>
        <v>6</v>
      </c>
      <c r="T14" s="7">
        <f t="shared" si="24"/>
        <v>4</v>
      </c>
      <c r="V14" s="36" t="str">
        <f t="shared" si="1"/>
        <v/>
      </c>
      <c r="W14" s="36" t="str">
        <f t="shared" si="2"/>
        <v/>
      </c>
      <c r="X14" s="36" t="str">
        <f t="shared" si="3"/>
        <v/>
      </c>
      <c r="Y14" s="36" t="str">
        <f t="shared" si="4"/>
        <v/>
      </c>
      <c r="AA14" s="36">
        <f t="shared" si="5"/>
        <v>2</v>
      </c>
      <c r="AB14" s="36" t="str">
        <f t="shared" si="6"/>
        <v>VAN FLEET</v>
      </c>
      <c r="AC14" s="36" t="str">
        <f t="shared" si="7"/>
        <v>KEITH</v>
      </c>
      <c r="AD14" s="36">
        <f t="shared" si="8"/>
        <v>10.25</v>
      </c>
      <c r="AF14" s="36" t="str">
        <f t="shared" si="9"/>
        <v/>
      </c>
      <c r="AG14" s="36" t="str">
        <f t="shared" si="10"/>
        <v/>
      </c>
      <c r="AH14" s="36" t="str">
        <f t="shared" si="11"/>
        <v/>
      </c>
      <c r="AI14" s="36" t="str">
        <f t="shared" si="12"/>
        <v/>
      </c>
      <c r="AK14" s="36" t="str">
        <f t="shared" si="13"/>
        <v/>
      </c>
      <c r="AL14" s="36" t="str">
        <f t="shared" si="14"/>
        <v/>
      </c>
      <c r="AM14" s="36" t="str">
        <f t="shared" si="15"/>
        <v/>
      </c>
      <c r="AN14" s="36" t="str">
        <f t="shared" si="16"/>
        <v/>
      </c>
    </row>
    <row r="15" spans="2:40" x14ac:dyDescent="0.25">
      <c r="B15" s="36" t="s">
        <v>483</v>
      </c>
      <c r="C15" s="5" t="str">
        <f>INDEX(Rosters!F:F,MATCH(LEFT($B15,1)&amp;"-"&amp;TEXT(RIGHT($B15,LEN($B15)-1),"0#"),Rosters!$A:$A,0))</f>
        <v>St James</v>
      </c>
      <c r="D15" s="5" t="str">
        <f>INDEX(Rosters!B:B,MATCH(LEFT($B15,1)&amp;"-"&amp;TEXT(RIGHT($B15,LEN($B15)-1),"0#"),Rosters!$A:$A,0))</f>
        <v>Mania</v>
      </c>
      <c r="E15" s="5" t="str">
        <f>INDEX(Rosters!C:C,MATCH(LEFT($B15,1)&amp;"-"&amp;TEXT(RIGHT($B15,LEN($B15)-1),"0#"),Rosters!$A:$A,0))</f>
        <v>E</v>
      </c>
      <c r="F15" s="5" t="str">
        <f>INDEX(Rosters!G:G,MATCH(LEFT($B15,1)&amp;"-"&amp;TEXT(RIGHT($B15,LEN($B15)-1),"0#"),Rosters!$A:$A,0))</f>
        <v>V</v>
      </c>
      <c r="G15" s="5" t="str">
        <f>INDEX(Rosters!E:E,MATCH(LEFT($B15,1)&amp;"-"&amp;TEXT(RIGHT($B15,LEN($B15)-1),"0#"),Rosters!$A:$A,0))</f>
        <v>F</v>
      </c>
      <c r="H15" s="5">
        <v>8</v>
      </c>
      <c r="I15" s="5">
        <v>11</v>
      </c>
      <c r="J15" s="36">
        <f t="shared" si="0"/>
        <v>8.9166666666666661</v>
      </c>
      <c r="M15" s="6">
        <f t="shared" si="17"/>
        <v>11</v>
      </c>
      <c r="N15" s="7" t="str">
        <f t="shared" si="18"/>
        <v>St Pats</v>
      </c>
      <c r="O15" s="7" t="str">
        <f t="shared" si="19"/>
        <v>Lelarge</v>
      </c>
      <c r="P15" s="7" t="str">
        <f t="shared" si="20"/>
        <v>Johanna</v>
      </c>
      <c r="Q15" s="7" t="str">
        <f t="shared" si="21"/>
        <v>JV</v>
      </c>
      <c r="R15" s="7" t="str">
        <f t="shared" si="22"/>
        <v>F</v>
      </c>
      <c r="S15" s="7">
        <f t="shared" si="23"/>
        <v>6</v>
      </c>
      <c r="T15" s="7">
        <f t="shared" si="24"/>
        <v>3</v>
      </c>
      <c r="V15" s="36" t="str">
        <f t="shared" si="1"/>
        <v/>
      </c>
      <c r="W15" s="36" t="str">
        <f t="shared" si="2"/>
        <v/>
      </c>
      <c r="X15" s="36" t="str">
        <f t="shared" si="3"/>
        <v/>
      </c>
      <c r="Y15" s="36" t="str">
        <f t="shared" si="4"/>
        <v/>
      </c>
      <c r="AA15" s="36" t="str">
        <f t="shared" si="5"/>
        <v/>
      </c>
      <c r="AB15" s="36" t="str">
        <f t="shared" si="6"/>
        <v/>
      </c>
      <c r="AC15" s="36" t="str">
        <f t="shared" si="7"/>
        <v/>
      </c>
      <c r="AD15" s="36" t="str">
        <f t="shared" si="8"/>
        <v/>
      </c>
      <c r="AF15" s="36">
        <f t="shared" si="9"/>
        <v>7</v>
      </c>
      <c r="AG15" s="36" t="str">
        <f t="shared" si="10"/>
        <v>Mania</v>
      </c>
      <c r="AH15" s="36" t="str">
        <f t="shared" si="11"/>
        <v>E</v>
      </c>
      <c r="AI15" s="36">
        <f t="shared" si="12"/>
        <v>8.9166666666666661</v>
      </c>
      <c r="AK15" s="36" t="str">
        <f t="shared" si="13"/>
        <v/>
      </c>
      <c r="AL15" s="36" t="str">
        <f t="shared" si="14"/>
        <v/>
      </c>
      <c r="AM15" s="36" t="str">
        <f t="shared" si="15"/>
        <v/>
      </c>
      <c r="AN15" s="36" t="str">
        <f t="shared" si="16"/>
        <v/>
      </c>
    </row>
    <row r="16" spans="2:40" x14ac:dyDescent="0.25">
      <c r="B16" s="36" t="s">
        <v>484</v>
      </c>
      <c r="C16" s="5" t="str">
        <f>INDEX(Rosters!F:F,MATCH(LEFT($B16,1)&amp;"-"&amp;TEXT(RIGHT($B16,LEN($B16)-1),"0#"),Rosters!$A:$A,0))</f>
        <v>St James</v>
      </c>
      <c r="D16" s="5" t="str">
        <f>INDEX(Rosters!B:B,MATCH(LEFT($B16,1)&amp;"-"&amp;TEXT(RIGHT($B16,LEN($B16)-1),"0#"),Rosters!$A:$A,0))</f>
        <v>Johnson</v>
      </c>
      <c r="E16" s="5" t="str">
        <f>INDEX(Rosters!C:C,MATCH(LEFT($B16,1)&amp;"-"&amp;TEXT(RIGHT($B16,LEN($B16)-1),"0#"),Rosters!$A:$A,0))</f>
        <v>L</v>
      </c>
      <c r="F16" s="5" t="str">
        <f>INDEX(Rosters!G:G,MATCH(LEFT($B16,1)&amp;"-"&amp;TEXT(RIGHT($B16,LEN($B16)-1),"0#"),Rosters!$A:$A,0))</f>
        <v>JV</v>
      </c>
      <c r="G16" s="5" t="str">
        <f>INDEX(Rosters!E:E,MATCH(LEFT($B16,1)&amp;"-"&amp;TEXT(RIGHT($B16,LEN($B16)-1),"0#"),Rosters!$A:$A,0))</f>
        <v>M</v>
      </c>
      <c r="H16" s="5">
        <v>6</v>
      </c>
      <c r="I16" s="5">
        <v>8</v>
      </c>
      <c r="J16" s="36">
        <f t="shared" si="0"/>
        <v>6.666666666666667</v>
      </c>
      <c r="M16" s="6" t="s">
        <v>704</v>
      </c>
      <c r="N16" s="7" t="str">
        <f t="shared" si="18"/>
        <v>Assumption</v>
      </c>
      <c r="O16" s="7" t="str">
        <f t="shared" si="19"/>
        <v>Lewis</v>
      </c>
      <c r="P16" s="7" t="str">
        <f t="shared" si="20"/>
        <v>Kaelyn</v>
      </c>
      <c r="Q16" s="7" t="str">
        <f t="shared" si="21"/>
        <v>JV</v>
      </c>
      <c r="R16" s="7" t="str">
        <f t="shared" si="22"/>
        <v>F</v>
      </c>
      <c r="S16" s="7">
        <f t="shared" si="23"/>
        <v>6</v>
      </c>
      <c r="T16" s="7">
        <f t="shared" si="24"/>
        <v>3</v>
      </c>
      <c r="V16" s="36" t="str">
        <f t="shared" si="1"/>
        <v/>
      </c>
      <c r="W16" s="36" t="str">
        <f t="shared" si="2"/>
        <v/>
      </c>
      <c r="X16" s="36" t="str">
        <f t="shared" si="3"/>
        <v/>
      </c>
      <c r="Y16" s="36" t="str">
        <f t="shared" si="4"/>
        <v/>
      </c>
      <c r="AA16" s="36">
        <f t="shared" si="5"/>
        <v>7</v>
      </c>
      <c r="AB16" s="36" t="str">
        <f t="shared" si="6"/>
        <v>Johnson</v>
      </c>
      <c r="AC16" s="36" t="str">
        <f t="shared" si="7"/>
        <v>L</v>
      </c>
      <c r="AD16" s="36">
        <f t="shared" si="8"/>
        <v>6.666666666666667</v>
      </c>
      <c r="AF16" s="36" t="str">
        <f t="shared" si="9"/>
        <v/>
      </c>
      <c r="AG16" s="36" t="str">
        <f t="shared" si="10"/>
        <v/>
      </c>
      <c r="AH16" s="36" t="str">
        <f t="shared" si="11"/>
        <v/>
      </c>
      <c r="AI16" s="36" t="str">
        <f t="shared" si="12"/>
        <v/>
      </c>
      <c r="AK16" s="36" t="str">
        <f t="shared" si="13"/>
        <v/>
      </c>
      <c r="AL16" s="36" t="str">
        <f t="shared" si="14"/>
        <v/>
      </c>
      <c r="AM16" s="36" t="str">
        <f t="shared" si="15"/>
        <v/>
      </c>
      <c r="AN16" s="36" t="str">
        <f t="shared" si="16"/>
        <v/>
      </c>
    </row>
    <row r="17" spans="2:40" x14ac:dyDescent="0.25">
      <c r="B17" s="36" t="s">
        <v>471</v>
      </c>
      <c r="C17" s="5" t="str">
        <f>INDEX(Rosters!F:F,MATCH(LEFT($B17,1)&amp;"-"&amp;TEXT(RIGHT($B17,LEN($B17)-1),"0#"),Rosters!$A:$A,0))</f>
        <v>St James</v>
      </c>
      <c r="D17" s="5" t="str">
        <f>INDEX(Rosters!B:B,MATCH(LEFT($B17,1)&amp;"-"&amp;TEXT(RIGHT($B17,LEN($B17)-1),"0#"),Rosters!$A:$A,0))</f>
        <v>Leon</v>
      </c>
      <c r="E17" s="5" t="str">
        <f>INDEX(Rosters!C:C,MATCH(LEFT($B17,1)&amp;"-"&amp;TEXT(RIGHT($B17,LEN($B17)-1),"0#"),Rosters!$A:$A,0))</f>
        <v>T</v>
      </c>
      <c r="F17" s="5" t="str">
        <f>INDEX(Rosters!G:G,MATCH(LEFT($B17,1)&amp;"-"&amp;TEXT(RIGHT($B17,LEN($B17)-1),"0#"),Rosters!$A:$A,0))</f>
        <v>V</v>
      </c>
      <c r="G17" s="5" t="str">
        <f>INDEX(Rosters!E:E,MATCH(LEFT($B17,1)&amp;"-"&amp;TEXT(RIGHT($B17,LEN($B17)-1),"0#"),Rosters!$A:$A,0))</f>
        <v>M</v>
      </c>
      <c r="H17" s="5">
        <v>12</v>
      </c>
      <c r="I17" s="5">
        <v>0</v>
      </c>
      <c r="J17" s="36">
        <f t="shared" si="0"/>
        <v>12</v>
      </c>
      <c r="M17" s="6">
        <v>13</v>
      </c>
      <c r="N17" s="7" t="str">
        <f t="shared" si="18"/>
        <v>Assumption</v>
      </c>
      <c r="O17" s="7" t="str">
        <f t="shared" si="19"/>
        <v>King</v>
      </c>
      <c r="P17" s="7" t="str">
        <f t="shared" si="20"/>
        <v>Ava</v>
      </c>
      <c r="Q17" s="7" t="str">
        <f t="shared" si="21"/>
        <v>JV</v>
      </c>
      <c r="R17" s="7" t="str">
        <f t="shared" si="22"/>
        <v>F</v>
      </c>
      <c r="S17" s="7">
        <f t="shared" si="23"/>
        <v>5</v>
      </c>
      <c r="T17" s="7">
        <f t="shared" si="24"/>
        <v>3</v>
      </c>
      <c r="V17" s="36" t="str">
        <f t="shared" si="1"/>
        <v/>
      </c>
      <c r="W17" s="36" t="str">
        <f t="shared" si="2"/>
        <v/>
      </c>
      <c r="X17" s="36" t="str">
        <f t="shared" si="3"/>
        <v/>
      </c>
      <c r="Y17" s="36" t="str">
        <f t="shared" si="4"/>
        <v/>
      </c>
      <c r="AA17" s="36" t="str">
        <f t="shared" si="5"/>
        <v/>
      </c>
      <c r="AB17" s="36" t="str">
        <f t="shared" si="6"/>
        <v/>
      </c>
      <c r="AC17" s="36" t="str">
        <f t="shared" si="7"/>
        <v/>
      </c>
      <c r="AD17" s="36" t="str">
        <f t="shared" si="8"/>
        <v/>
      </c>
      <c r="AF17" s="36" t="str">
        <f t="shared" si="9"/>
        <v/>
      </c>
      <c r="AG17" s="36" t="str">
        <f t="shared" si="10"/>
        <v/>
      </c>
      <c r="AH17" s="36" t="str">
        <f t="shared" si="11"/>
        <v/>
      </c>
      <c r="AI17" s="36" t="str">
        <f t="shared" si="12"/>
        <v/>
      </c>
      <c r="AK17" s="36">
        <f t="shared" si="13"/>
        <v>5</v>
      </c>
      <c r="AL17" s="36" t="str">
        <f t="shared" si="14"/>
        <v>Leon</v>
      </c>
      <c r="AM17" s="36" t="str">
        <f t="shared" si="15"/>
        <v>T</v>
      </c>
      <c r="AN17" s="36">
        <f t="shared" si="16"/>
        <v>12</v>
      </c>
    </row>
    <row r="18" spans="2:40" x14ac:dyDescent="0.25">
      <c r="B18" s="36" t="s">
        <v>588</v>
      </c>
      <c r="C18" s="5" t="str">
        <f>INDEX(Rosters!F:F,MATCH(LEFT($B18,1)&amp;"-"&amp;TEXT(RIGHT($B18,LEN($B18)-1),"0#"),Rosters!$A:$A,0))</f>
        <v>OLMC</v>
      </c>
      <c r="D18" s="5" t="str">
        <f>INDEX(Rosters!B:B,MATCH(LEFT($B18,1)&amp;"-"&amp;TEXT(RIGHT($B18,LEN($B18)-1),"0#"),Rosters!$A:$A,0))</f>
        <v>MORROW</v>
      </c>
      <c r="E18" s="5" t="str">
        <f>INDEX(Rosters!C:C,MATCH(LEFT($B18,1)&amp;"-"&amp;TEXT(RIGHT($B18,LEN($B18)-1),"0#"),Rosters!$A:$A,0))</f>
        <v>PATRICK</v>
      </c>
      <c r="F18" s="5" t="str">
        <f>INDEX(Rosters!G:G,MATCH(LEFT($B18,1)&amp;"-"&amp;TEXT(RIGHT($B18,LEN($B18)-1),"0#"),Rosters!$A:$A,0))</f>
        <v>JV</v>
      </c>
      <c r="G18" s="5" t="str">
        <f>INDEX(Rosters!E:E,MATCH(LEFT($B18,1)&amp;"-"&amp;TEXT(RIGHT($B18,LEN($B18)-1),"0#"),Rosters!$A:$A,0))</f>
        <v>M</v>
      </c>
      <c r="H18" s="5">
        <v>8</v>
      </c>
      <c r="I18" s="5">
        <v>6</v>
      </c>
      <c r="J18" s="36">
        <f t="shared" si="0"/>
        <v>8.5</v>
      </c>
      <c r="M18" s="6">
        <f t="shared" si="17"/>
        <v>14</v>
      </c>
      <c r="N18" s="7" t="str">
        <f t="shared" si="18"/>
        <v>Assumption</v>
      </c>
      <c r="O18" s="7" t="str">
        <f t="shared" si="19"/>
        <v>Melvin-Jocher</v>
      </c>
      <c r="P18" s="7" t="str">
        <f t="shared" si="20"/>
        <v>Kathleen</v>
      </c>
      <c r="Q18" s="7" t="str">
        <f t="shared" si="21"/>
        <v>JV</v>
      </c>
      <c r="R18" s="7" t="str">
        <f t="shared" si="22"/>
        <v>F</v>
      </c>
      <c r="S18" s="7">
        <f t="shared" si="23"/>
        <v>5</v>
      </c>
      <c r="T18" s="7">
        <f t="shared" si="24"/>
        <v>0</v>
      </c>
      <c r="V18" s="36" t="str">
        <f t="shared" si="1"/>
        <v/>
      </c>
      <c r="W18" s="36" t="str">
        <f t="shared" si="2"/>
        <v/>
      </c>
      <c r="X18" s="36" t="str">
        <f t="shared" si="3"/>
        <v/>
      </c>
      <c r="Y18" s="36" t="str">
        <f t="shared" si="4"/>
        <v/>
      </c>
      <c r="AA18" s="36">
        <f t="shared" si="5"/>
        <v>4</v>
      </c>
      <c r="AB18" s="36" t="str">
        <f t="shared" si="6"/>
        <v>MORROW</v>
      </c>
      <c r="AC18" s="36" t="str">
        <f t="shared" si="7"/>
        <v>PATRICK</v>
      </c>
      <c r="AD18" s="36">
        <f t="shared" si="8"/>
        <v>8.5</v>
      </c>
      <c r="AF18" s="36" t="str">
        <f t="shared" si="9"/>
        <v/>
      </c>
      <c r="AG18" s="36" t="str">
        <f t="shared" si="10"/>
        <v/>
      </c>
      <c r="AH18" s="36" t="str">
        <f t="shared" si="11"/>
        <v/>
      </c>
      <c r="AI18" s="36" t="str">
        <f t="shared" si="12"/>
        <v/>
      </c>
      <c r="AK18" s="36" t="str">
        <f t="shared" si="13"/>
        <v/>
      </c>
      <c r="AL18" s="36" t="str">
        <f t="shared" si="14"/>
        <v/>
      </c>
      <c r="AM18" s="36" t="str">
        <f t="shared" si="15"/>
        <v/>
      </c>
      <c r="AN18" s="36" t="str">
        <f t="shared" si="16"/>
        <v/>
      </c>
    </row>
    <row r="19" spans="2:40" x14ac:dyDescent="0.25">
      <c r="B19" s="36" t="s">
        <v>646</v>
      </c>
      <c r="C19" s="5" t="str">
        <f>INDEX(Rosters!F:F,MATCH(LEFT($B19,1)&amp;"-"&amp;TEXT(RIGHT($B19,LEN($B19)-1),"0#"),Rosters!$A:$A,0))</f>
        <v>OLMC</v>
      </c>
      <c r="D19" s="5" t="str">
        <f>INDEX(Rosters!B:B,MATCH(LEFT($B19,1)&amp;"-"&amp;TEXT(RIGHT($B19,LEN($B19)-1),"0#"),Rosters!$A:$A,0))</f>
        <v>VANDENBERG</v>
      </c>
      <c r="E19" s="5" t="str">
        <f>INDEX(Rosters!C:C,MATCH(LEFT($B19,1)&amp;"-"&amp;TEXT(RIGHT($B19,LEN($B19)-1),"0#"),Rosters!$A:$A,0))</f>
        <v>JUDE</v>
      </c>
      <c r="F19" s="5" t="str">
        <f>INDEX(Rosters!G:G,MATCH(LEFT($B19,1)&amp;"-"&amp;TEXT(RIGHT($B19,LEN($B19)-1),"0#"),Rosters!$A:$A,0))</f>
        <v>V</v>
      </c>
      <c r="G19" s="5" t="str">
        <f>INDEX(Rosters!E:E,MATCH(LEFT($B19,1)&amp;"-"&amp;TEXT(RIGHT($B19,LEN($B19)-1),"0#"),Rosters!$A:$A,0))</f>
        <v>M</v>
      </c>
      <c r="H19" s="5">
        <v>11</v>
      </c>
      <c r="I19" s="5">
        <v>2</v>
      </c>
      <c r="J19" s="36">
        <f t="shared" si="0"/>
        <v>11.166666666666666</v>
      </c>
      <c r="M19" s="6">
        <f t="shared" si="17"/>
        <v>15</v>
      </c>
      <c r="N19" s="7" t="str">
        <f t="shared" si="18"/>
        <v>Assumption</v>
      </c>
      <c r="O19" s="7" t="str">
        <f t="shared" si="19"/>
        <v>Zienowicz</v>
      </c>
      <c r="P19" s="7" t="str">
        <f t="shared" si="20"/>
        <v>Emma</v>
      </c>
      <c r="Q19" s="7" t="str">
        <f t="shared" si="21"/>
        <v>JV</v>
      </c>
      <c r="R19" s="7" t="str">
        <f t="shared" si="22"/>
        <v>F</v>
      </c>
      <c r="S19" s="7">
        <f t="shared" si="23"/>
        <v>4</v>
      </c>
      <c r="T19" s="7">
        <f t="shared" si="24"/>
        <v>11</v>
      </c>
      <c r="V19" s="36" t="str">
        <f t="shared" si="1"/>
        <v/>
      </c>
      <c r="W19" s="36" t="str">
        <f t="shared" si="2"/>
        <v/>
      </c>
      <c r="X19" s="36" t="str">
        <f t="shared" si="3"/>
        <v/>
      </c>
      <c r="Y19" s="36" t="str">
        <f t="shared" si="4"/>
        <v/>
      </c>
      <c r="AA19" s="36" t="str">
        <f t="shared" si="5"/>
        <v/>
      </c>
      <c r="AB19" s="36" t="str">
        <f t="shared" si="6"/>
        <v/>
      </c>
      <c r="AC19" s="36" t="str">
        <f t="shared" si="7"/>
        <v/>
      </c>
      <c r="AD19" s="36" t="str">
        <f t="shared" si="8"/>
        <v/>
      </c>
      <c r="AF19" s="36" t="str">
        <f t="shared" si="9"/>
        <v/>
      </c>
      <c r="AG19" s="36" t="str">
        <f t="shared" si="10"/>
        <v/>
      </c>
      <c r="AH19" s="36" t="str">
        <f t="shared" si="11"/>
        <v/>
      </c>
      <c r="AI19" s="36" t="str">
        <f t="shared" si="12"/>
        <v/>
      </c>
      <c r="AK19" s="36">
        <f t="shared" si="13"/>
        <v>7</v>
      </c>
      <c r="AL19" s="36" t="str">
        <f t="shared" si="14"/>
        <v>VANDENBERG</v>
      </c>
      <c r="AM19" s="36" t="str">
        <f t="shared" si="15"/>
        <v>JUDE</v>
      </c>
      <c r="AN19" s="36">
        <f t="shared" si="16"/>
        <v>11.166666666666666</v>
      </c>
    </row>
    <row r="20" spans="2:40" x14ac:dyDescent="0.25">
      <c r="B20" s="36" t="s">
        <v>647</v>
      </c>
      <c r="C20" s="5" t="str">
        <f>INDEX(Rosters!F:F,MATCH(LEFT($B20,1)&amp;"-"&amp;TEXT(RIGHT($B20,LEN($B20)-1),"0#"),Rosters!$A:$A,0))</f>
        <v>St Pats</v>
      </c>
      <c r="D20" s="5" t="str">
        <f>INDEX(Rosters!B:B,MATCH(LEFT($B20,1)&amp;"-"&amp;TEXT(RIGHT($B20,LEN($B20)-1),"0#"),Rosters!$A:$A,0))</f>
        <v>Shaloub</v>
      </c>
      <c r="E20" s="5" t="str">
        <f>INDEX(Rosters!C:C,MATCH(LEFT($B20,1)&amp;"-"&amp;TEXT(RIGHT($B20,LEN($B20)-1),"0#"),Rosters!$A:$A,0))</f>
        <v>Sarah</v>
      </c>
      <c r="F20" s="5" t="str">
        <f>INDEX(Rosters!G:G,MATCH(LEFT($B20,1)&amp;"-"&amp;TEXT(RIGHT($B20,LEN($B20)-1),"0#"),Rosters!$A:$A,0))</f>
        <v>V</v>
      </c>
      <c r="G20" s="5" t="str">
        <f>INDEX(Rosters!E:E,MATCH(LEFT($B20,1)&amp;"-"&amp;TEXT(RIGHT($B20,LEN($B20)-1),"0#"),Rosters!$A:$A,0))</f>
        <v>F</v>
      </c>
      <c r="H20" s="5">
        <v>7</v>
      </c>
      <c r="I20" s="5">
        <v>0</v>
      </c>
      <c r="J20" s="36">
        <f t="shared" si="0"/>
        <v>7</v>
      </c>
      <c r="M20" s="6">
        <f t="shared" si="17"/>
        <v>16</v>
      </c>
      <c r="N20" s="7" t="str">
        <f t="shared" si="18"/>
        <v>St Pats</v>
      </c>
      <c r="O20" s="7" t="str">
        <f t="shared" si="19"/>
        <v>Cafaro</v>
      </c>
      <c r="P20" s="7" t="str">
        <f t="shared" si="20"/>
        <v>Vittoria</v>
      </c>
      <c r="Q20" s="7" t="str">
        <f t="shared" si="21"/>
        <v>JV</v>
      </c>
      <c r="R20" s="7" t="str">
        <f t="shared" si="22"/>
        <v>F</v>
      </c>
      <c r="S20" s="7">
        <f t="shared" si="23"/>
        <v>2</v>
      </c>
      <c r="T20" s="7">
        <f t="shared" si="24"/>
        <v>9</v>
      </c>
      <c r="V20" s="36" t="str">
        <f t="shared" si="1"/>
        <v/>
      </c>
      <c r="W20" s="36" t="str">
        <f t="shared" si="2"/>
        <v/>
      </c>
      <c r="X20" s="36" t="str">
        <f t="shared" si="3"/>
        <v/>
      </c>
      <c r="Y20" s="36" t="str">
        <f t="shared" si="4"/>
        <v/>
      </c>
      <c r="AA20" s="36" t="str">
        <f t="shared" si="5"/>
        <v/>
      </c>
      <c r="AB20" s="36" t="str">
        <f t="shared" si="6"/>
        <v/>
      </c>
      <c r="AC20" s="36" t="str">
        <f t="shared" si="7"/>
        <v/>
      </c>
      <c r="AD20" s="36" t="str">
        <f t="shared" si="8"/>
        <v/>
      </c>
      <c r="AF20" s="36">
        <f t="shared" si="9"/>
        <v>13</v>
      </c>
      <c r="AG20" s="36" t="str">
        <f t="shared" si="10"/>
        <v>Shaloub</v>
      </c>
      <c r="AH20" s="36" t="str">
        <f t="shared" si="11"/>
        <v>Sarah</v>
      </c>
      <c r="AI20" s="36">
        <f t="shared" si="12"/>
        <v>7</v>
      </c>
      <c r="AK20" s="36" t="str">
        <f t="shared" si="13"/>
        <v/>
      </c>
      <c r="AL20" s="36" t="str">
        <f t="shared" si="14"/>
        <v/>
      </c>
      <c r="AM20" s="36" t="str">
        <f t="shared" si="15"/>
        <v/>
      </c>
      <c r="AN20" s="36" t="str">
        <f t="shared" si="16"/>
        <v/>
      </c>
    </row>
    <row r="21" spans="2:40" x14ac:dyDescent="0.25">
      <c r="B21" s="36" t="s">
        <v>648</v>
      </c>
      <c r="C21" s="5" t="str">
        <f>INDEX(Rosters!F:F,MATCH(LEFT($B21,1)&amp;"-"&amp;TEXT(RIGHT($B21,LEN($B21)-1),"0#"),Rosters!$A:$A,0))</f>
        <v>Assumption</v>
      </c>
      <c r="D21" s="5" t="str">
        <f>INDEX(Rosters!B:B,MATCH(LEFT($B21,1)&amp;"-"&amp;TEXT(RIGHT($B21,LEN($B21)-1),"0#"),Rosters!$A:$A,0))</f>
        <v>King</v>
      </c>
      <c r="E21" s="5" t="str">
        <f>INDEX(Rosters!C:C,MATCH(LEFT($B21,1)&amp;"-"&amp;TEXT(RIGHT($B21,LEN($B21)-1),"0#"),Rosters!$A:$A,0))</f>
        <v>Ava</v>
      </c>
      <c r="F21" s="5" t="str">
        <f>INDEX(Rosters!G:G,MATCH(LEFT($B21,1)&amp;"-"&amp;TEXT(RIGHT($B21,LEN($B21)-1),"0#"),Rosters!$A:$A,0))</f>
        <v>JV</v>
      </c>
      <c r="G21" s="5" t="str">
        <f>INDEX(Rosters!E:E,MATCH(LEFT($B21,1)&amp;"-"&amp;TEXT(RIGHT($B21,LEN($B21)-1),"0#"),Rosters!$A:$A,0))</f>
        <v>F</v>
      </c>
      <c r="H21" s="5">
        <v>5</v>
      </c>
      <c r="I21" s="5">
        <v>3</v>
      </c>
      <c r="J21" s="36">
        <f t="shared" si="0"/>
        <v>5.25</v>
      </c>
      <c r="Q21" s="11"/>
      <c r="R21" s="6"/>
      <c r="S21" s="6"/>
      <c r="T21" s="6"/>
      <c r="V21" s="36">
        <f t="shared" si="1"/>
        <v>13</v>
      </c>
      <c r="W21" s="36" t="str">
        <f t="shared" si="2"/>
        <v>King</v>
      </c>
      <c r="X21" s="36" t="str">
        <f t="shared" si="3"/>
        <v>Ava</v>
      </c>
      <c r="Y21" s="36">
        <f t="shared" si="4"/>
        <v>5.25</v>
      </c>
      <c r="AA21" s="36" t="str">
        <f t="shared" si="5"/>
        <v/>
      </c>
      <c r="AB21" s="36" t="str">
        <f t="shared" si="6"/>
        <v/>
      </c>
      <c r="AC21" s="36" t="str">
        <f t="shared" si="7"/>
        <v/>
      </c>
      <c r="AD21" s="36" t="str">
        <f t="shared" si="8"/>
        <v/>
      </c>
      <c r="AF21" s="36" t="str">
        <f t="shared" si="9"/>
        <v/>
      </c>
      <c r="AG21" s="36" t="str">
        <f t="shared" si="10"/>
        <v/>
      </c>
      <c r="AH21" s="36" t="str">
        <f t="shared" si="11"/>
        <v/>
      </c>
      <c r="AI21" s="36" t="str">
        <f t="shared" si="12"/>
        <v/>
      </c>
      <c r="AK21" s="36" t="str">
        <f t="shared" si="13"/>
        <v/>
      </c>
      <c r="AL21" s="36" t="str">
        <f t="shared" si="14"/>
        <v/>
      </c>
      <c r="AM21" s="36" t="str">
        <f t="shared" si="15"/>
        <v/>
      </c>
      <c r="AN21" s="36" t="str">
        <f t="shared" si="16"/>
        <v/>
      </c>
    </row>
    <row r="22" spans="2:40" x14ac:dyDescent="0.25">
      <c r="B22" s="36" t="s">
        <v>649</v>
      </c>
      <c r="C22" s="5" t="str">
        <f>INDEX(Rosters!F:F,MATCH(LEFT($B22,1)&amp;"-"&amp;TEXT(RIGHT($B22,LEN($B22)-1),"0#"),Rosters!$A:$A,0))</f>
        <v>SJA</v>
      </c>
      <c r="D22" s="5" t="str">
        <f>INDEX(Rosters!B:B,MATCH(LEFT($B22,1)&amp;"-"&amp;TEXT(RIGHT($B22,LEN($B22)-1),"0#"),Rosters!$A:$A,0))</f>
        <v xml:space="preserve">Labrada </v>
      </c>
      <c r="E22" s="5" t="str">
        <f>INDEX(Rosters!C:C,MATCH(LEFT($B22,1)&amp;"-"&amp;TEXT(RIGHT($B22,LEN($B22)-1),"0#"),Rosters!$A:$A,0))</f>
        <v>Alani</v>
      </c>
      <c r="F22" s="5" t="str">
        <f>INDEX(Rosters!G:G,MATCH(LEFT($B22,1)&amp;"-"&amp;TEXT(RIGHT($B22,LEN($B22)-1),"0#"),Rosters!$A:$A,0))</f>
        <v>JV</v>
      </c>
      <c r="G22" s="5" t="str">
        <f>INDEX(Rosters!E:E,MATCH(LEFT($B22,1)&amp;"-"&amp;TEXT(RIGHT($B22,LEN($B22)-1),"0#"),Rosters!$A:$A,0))</f>
        <v>F</v>
      </c>
      <c r="H22" s="5">
        <v>9</v>
      </c>
      <c r="I22" s="5">
        <v>0</v>
      </c>
      <c r="J22" s="36">
        <f t="shared" si="0"/>
        <v>9</v>
      </c>
      <c r="Q22" s="11"/>
      <c r="R22" s="6"/>
      <c r="S22" s="6"/>
      <c r="T22" s="6"/>
      <c r="V22" s="36">
        <f t="shared" si="1"/>
        <v>2</v>
      </c>
      <c r="W22" s="36" t="str">
        <f t="shared" si="2"/>
        <v xml:space="preserve">Labrada </v>
      </c>
      <c r="X22" s="36" t="str">
        <f t="shared" si="3"/>
        <v>Alani</v>
      </c>
      <c r="Y22" s="36">
        <f t="shared" si="4"/>
        <v>9</v>
      </c>
      <c r="AA22" s="36" t="str">
        <f t="shared" si="5"/>
        <v/>
      </c>
      <c r="AB22" s="36" t="str">
        <f t="shared" si="6"/>
        <v/>
      </c>
      <c r="AC22" s="36" t="str">
        <f t="shared" si="7"/>
        <v/>
      </c>
      <c r="AD22" s="36" t="str">
        <f t="shared" si="8"/>
        <v/>
      </c>
      <c r="AF22" s="36" t="str">
        <f t="shared" si="9"/>
        <v/>
      </c>
      <c r="AG22" s="36" t="str">
        <f t="shared" si="10"/>
        <v/>
      </c>
      <c r="AH22" s="36" t="str">
        <f t="shared" si="11"/>
        <v/>
      </c>
      <c r="AI22" s="36" t="str">
        <f t="shared" si="12"/>
        <v/>
      </c>
      <c r="AK22" s="36" t="str">
        <f t="shared" si="13"/>
        <v/>
      </c>
      <c r="AL22" s="36" t="str">
        <f t="shared" si="14"/>
        <v/>
      </c>
      <c r="AM22" s="36" t="str">
        <f t="shared" si="15"/>
        <v/>
      </c>
      <c r="AN22" s="36" t="str">
        <f t="shared" si="16"/>
        <v/>
      </c>
    </row>
    <row r="23" spans="2:40" ht="18.75" x14ac:dyDescent="0.3">
      <c r="B23" s="36" t="s">
        <v>650</v>
      </c>
      <c r="C23" s="5" t="str">
        <f>INDEX(Rosters!F:F,MATCH(LEFT($B23,1)&amp;"-"&amp;TEXT(RIGHT($B23,LEN($B23)-1),"0#"),Rosters!$A:$A,0))</f>
        <v>St Pats</v>
      </c>
      <c r="D23" s="5" t="str">
        <f>INDEX(Rosters!B:B,MATCH(LEFT($B23,1)&amp;"-"&amp;TEXT(RIGHT($B23,LEN($B23)-1),"0#"),Rosters!$A:$A,0))</f>
        <v>Cafaro</v>
      </c>
      <c r="E23" s="5" t="str">
        <f>INDEX(Rosters!C:C,MATCH(LEFT($B23,1)&amp;"-"&amp;TEXT(RIGHT($B23,LEN($B23)-1),"0#"),Rosters!$A:$A,0))</f>
        <v>Vittoria</v>
      </c>
      <c r="F23" s="5" t="str">
        <f>INDEX(Rosters!G:G,MATCH(LEFT($B23,1)&amp;"-"&amp;TEXT(RIGHT($B23,LEN($B23)-1),"0#"),Rosters!$A:$A,0))</f>
        <v>JV</v>
      </c>
      <c r="G23" s="5" t="str">
        <f>INDEX(Rosters!E:E,MATCH(LEFT($B23,1)&amp;"-"&amp;TEXT(RIGHT($B23,LEN($B23)-1),"0#"),Rosters!$A:$A,0))</f>
        <v>F</v>
      </c>
      <c r="H23" s="5">
        <v>2</v>
      </c>
      <c r="I23" s="5">
        <v>9</v>
      </c>
      <c r="J23" s="36">
        <f t="shared" si="0"/>
        <v>2.75</v>
      </c>
      <c r="L23" s="46" t="s">
        <v>455</v>
      </c>
      <c r="M23" s="46"/>
      <c r="N23" s="46"/>
      <c r="O23" s="46"/>
      <c r="P23" s="46"/>
      <c r="Q23" s="46"/>
      <c r="R23" s="46"/>
      <c r="S23" s="46"/>
      <c r="T23" s="46"/>
      <c r="V23" s="36">
        <f t="shared" si="1"/>
        <v>16</v>
      </c>
      <c r="W23" s="36" t="str">
        <f t="shared" si="2"/>
        <v>Cafaro</v>
      </c>
      <c r="X23" s="36" t="str">
        <f t="shared" si="3"/>
        <v>Vittoria</v>
      </c>
      <c r="Y23" s="36">
        <f t="shared" si="4"/>
        <v>2.75</v>
      </c>
      <c r="AA23" s="36" t="str">
        <f t="shared" si="5"/>
        <v/>
      </c>
      <c r="AB23" s="36" t="str">
        <f t="shared" si="6"/>
        <v/>
      </c>
      <c r="AC23" s="36" t="str">
        <f t="shared" si="7"/>
        <v/>
      </c>
      <c r="AD23" s="36" t="str">
        <f t="shared" si="8"/>
        <v/>
      </c>
      <c r="AF23" s="36" t="str">
        <f t="shared" si="9"/>
        <v/>
      </c>
      <c r="AG23" s="36" t="str">
        <f t="shared" si="10"/>
        <v/>
      </c>
      <c r="AH23" s="36" t="str">
        <f t="shared" si="11"/>
        <v/>
      </c>
      <c r="AI23" s="36" t="str">
        <f t="shared" si="12"/>
        <v/>
      </c>
      <c r="AK23" s="36" t="str">
        <f t="shared" si="13"/>
        <v/>
      </c>
      <c r="AL23" s="36" t="str">
        <f t="shared" si="14"/>
        <v/>
      </c>
      <c r="AM23" s="36" t="str">
        <f t="shared" si="15"/>
        <v/>
      </c>
      <c r="AN23" s="36" t="str">
        <f t="shared" si="16"/>
        <v/>
      </c>
    </row>
    <row r="24" spans="2:40" x14ac:dyDescent="0.25">
      <c r="B24" s="36" t="s">
        <v>651</v>
      </c>
      <c r="C24" s="5" t="str">
        <f>INDEX(Rosters!F:F,MATCH(LEFT($B24,1)&amp;"-"&amp;TEXT(RIGHT($B24,LEN($B24)-1),"0#"),Rosters!$A:$A,0))</f>
        <v>St Pats</v>
      </c>
      <c r="D24" s="5" t="str">
        <f>INDEX(Rosters!B:B,MATCH(LEFT($B24,1)&amp;"-"&amp;TEXT(RIGHT($B24,LEN($B24)-1),"0#"),Rosters!$A:$A,0))</f>
        <v>Shrekgast</v>
      </c>
      <c r="E24" s="5" t="str">
        <f>INDEX(Rosters!C:C,MATCH(LEFT($B24,1)&amp;"-"&amp;TEXT(RIGHT($B24,LEN($B24)-1),"0#"),Rosters!$A:$A,0))</f>
        <v>Aidan</v>
      </c>
      <c r="F24" s="5" t="str">
        <f>INDEX(Rosters!G:G,MATCH(LEFT($B24,1)&amp;"-"&amp;TEXT(RIGHT($B24,LEN($B24)-1),"0#"),Rosters!$A:$A,0))</f>
        <v>V</v>
      </c>
      <c r="G24" s="5" t="str">
        <f>INDEX(Rosters!E:E,MATCH(LEFT($B24,1)&amp;"-"&amp;TEXT(RIGHT($B24,LEN($B24)-1),"0#"),Rosters!$A:$A,0))</f>
        <v>M</v>
      </c>
      <c r="H24" s="5">
        <v>9</v>
      </c>
      <c r="I24" s="5">
        <v>7</v>
      </c>
      <c r="J24" s="36">
        <f t="shared" si="0"/>
        <v>9.5833333333333339</v>
      </c>
      <c r="M24" s="6">
        <v>1</v>
      </c>
      <c r="N24" s="7" t="str">
        <f>INDEX(C$4:C$200,MATCH($M24,$AA$4:$AA$200,0))</f>
        <v>St James</v>
      </c>
      <c r="O24" s="7" t="str">
        <f t="shared" ref="O24:T31" si="25">INDEX(D$4:D$200,MATCH($M24,$AA$4:$AA$200,0))</f>
        <v>Pye</v>
      </c>
      <c r="P24" s="7" t="str">
        <f t="shared" si="25"/>
        <v>Kaden</v>
      </c>
      <c r="Q24" s="7" t="str">
        <f t="shared" si="25"/>
        <v>JV</v>
      </c>
      <c r="R24" s="7" t="str">
        <f t="shared" si="25"/>
        <v>M</v>
      </c>
      <c r="S24" s="7">
        <f t="shared" si="25"/>
        <v>10</v>
      </c>
      <c r="T24" s="7">
        <f t="shared" si="25"/>
        <v>6</v>
      </c>
      <c r="V24" s="36" t="str">
        <f t="shared" si="1"/>
        <v/>
      </c>
      <c r="W24" s="36" t="str">
        <f t="shared" si="2"/>
        <v/>
      </c>
      <c r="X24" s="36" t="str">
        <f t="shared" si="3"/>
        <v/>
      </c>
      <c r="Y24" s="36" t="str">
        <f t="shared" si="4"/>
        <v/>
      </c>
      <c r="AA24" s="36" t="str">
        <f t="shared" si="5"/>
        <v/>
      </c>
      <c r="AB24" s="36" t="str">
        <f t="shared" si="6"/>
        <v/>
      </c>
      <c r="AC24" s="36" t="str">
        <f t="shared" si="7"/>
        <v/>
      </c>
      <c r="AD24" s="36" t="str">
        <f t="shared" si="8"/>
        <v/>
      </c>
      <c r="AF24" s="36" t="str">
        <f t="shared" si="9"/>
        <v/>
      </c>
      <c r="AG24" s="36" t="str">
        <f t="shared" si="10"/>
        <v/>
      </c>
      <c r="AH24" s="36" t="str">
        <f t="shared" si="11"/>
        <v/>
      </c>
      <c r="AI24" s="36" t="str">
        <f t="shared" si="12"/>
        <v/>
      </c>
      <c r="AK24" s="36">
        <f t="shared" si="13"/>
        <v>10</v>
      </c>
      <c r="AL24" s="36" t="str">
        <f t="shared" si="14"/>
        <v>Shrekgast</v>
      </c>
      <c r="AM24" s="36" t="str">
        <f t="shared" si="15"/>
        <v>Aidan</v>
      </c>
      <c r="AN24" s="36">
        <f t="shared" si="16"/>
        <v>9.5833333333333339</v>
      </c>
    </row>
    <row r="25" spans="2:40" x14ac:dyDescent="0.25">
      <c r="B25" s="36" t="s">
        <v>652</v>
      </c>
      <c r="C25" s="5" t="str">
        <f>INDEX(Rosters!F:F,MATCH(LEFT($B25,1)&amp;"-"&amp;TEXT(RIGHT($B25,LEN($B25)-1),"0#"),Rosters!$A:$A,0))</f>
        <v>Assumption</v>
      </c>
      <c r="D25" s="5" t="str">
        <f>INDEX(Rosters!B:B,MATCH(LEFT($B25,1)&amp;"-"&amp;TEXT(RIGHT($B25,LEN($B25)-1),"0#"),Rosters!$A:$A,0))</f>
        <v>Zienowicz</v>
      </c>
      <c r="E25" s="5" t="str">
        <f>INDEX(Rosters!C:C,MATCH(LEFT($B25,1)&amp;"-"&amp;TEXT(RIGHT($B25,LEN($B25)-1),"0#"),Rosters!$A:$A,0))</f>
        <v>Emma</v>
      </c>
      <c r="F25" s="5" t="str">
        <f>INDEX(Rosters!G:G,MATCH(LEFT($B25,1)&amp;"-"&amp;TEXT(RIGHT($B25,LEN($B25)-1),"0#"),Rosters!$A:$A,0))</f>
        <v>JV</v>
      </c>
      <c r="G25" s="5" t="str">
        <f>INDEX(Rosters!E:E,MATCH(LEFT($B25,1)&amp;"-"&amp;TEXT(RIGHT($B25,LEN($B25)-1),"0#"),Rosters!$A:$A,0))</f>
        <v>F</v>
      </c>
      <c r="H25" s="5">
        <v>4</v>
      </c>
      <c r="I25" s="5">
        <v>11</v>
      </c>
      <c r="J25" s="36">
        <f t="shared" si="0"/>
        <v>4.916666666666667</v>
      </c>
      <c r="M25" s="6">
        <f>M24+1</f>
        <v>2</v>
      </c>
      <c r="N25" s="7" t="str">
        <f t="shared" ref="N25:N31" si="26">INDEX(C$4:C$200,MATCH($M25,$AA$4:$AA$200,0))</f>
        <v>OLMC</v>
      </c>
      <c r="O25" s="7" t="str">
        <f t="shared" si="25"/>
        <v>VAN FLEET</v>
      </c>
      <c r="P25" s="7" t="str">
        <f t="shared" si="25"/>
        <v>KEITH</v>
      </c>
      <c r="Q25" s="7" t="str">
        <f t="shared" si="25"/>
        <v>JV</v>
      </c>
      <c r="R25" s="7" t="str">
        <f t="shared" si="25"/>
        <v>M</v>
      </c>
      <c r="S25" s="7">
        <f t="shared" si="25"/>
        <v>10</v>
      </c>
      <c r="T25" s="7">
        <f t="shared" si="25"/>
        <v>3</v>
      </c>
      <c r="V25" s="36">
        <f t="shared" si="1"/>
        <v>15</v>
      </c>
      <c r="W25" s="36" t="str">
        <f t="shared" si="2"/>
        <v>Zienowicz</v>
      </c>
      <c r="X25" s="36" t="str">
        <f t="shared" si="3"/>
        <v>Emma</v>
      </c>
      <c r="Y25" s="36">
        <f t="shared" si="4"/>
        <v>4.916666666666667</v>
      </c>
      <c r="AA25" s="36" t="str">
        <f t="shared" si="5"/>
        <v/>
      </c>
      <c r="AB25" s="36" t="str">
        <f t="shared" si="6"/>
        <v/>
      </c>
      <c r="AC25" s="36" t="str">
        <f t="shared" si="7"/>
        <v/>
      </c>
      <c r="AD25" s="36" t="str">
        <f t="shared" si="8"/>
        <v/>
      </c>
      <c r="AF25" s="36" t="str">
        <f t="shared" si="9"/>
        <v/>
      </c>
      <c r="AG25" s="36" t="str">
        <f t="shared" si="10"/>
        <v/>
      </c>
      <c r="AH25" s="36" t="str">
        <f t="shared" si="11"/>
        <v/>
      </c>
      <c r="AI25" s="36" t="str">
        <f t="shared" si="12"/>
        <v/>
      </c>
      <c r="AK25" s="36" t="str">
        <f t="shared" si="13"/>
        <v/>
      </c>
      <c r="AL25" s="36" t="str">
        <f t="shared" si="14"/>
        <v/>
      </c>
      <c r="AM25" s="36" t="str">
        <f t="shared" si="15"/>
        <v/>
      </c>
      <c r="AN25" s="36" t="str">
        <f t="shared" si="16"/>
        <v/>
      </c>
    </row>
    <row r="26" spans="2:40" x14ac:dyDescent="0.25">
      <c r="B26" s="36" t="s">
        <v>413</v>
      </c>
      <c r="C26" s="5" t="str">
        <f>INDEX(Rosters!F:F,MATCH(LEFT($B26,1)&amp;"-"&amp;TEXT(RIGHT($B26,LEN($B26)-1),"0#"),Rosters!$A:$A,0))</f>
        <v>Assumption</v>
      </c>
      <c r="D26" s="5" t="str">
        <f>INDEX(Rosters!B:B,MATCH(LEFT($B26,1)&amp;"-"&amp;TEXT(RIGHT($B26,LEN($B26)-1),"0#"),Rosters!$A:$A,0))</f>
        <v>Melvin-Jocher</v>
      </c>
      <c r="E26" s="5" t="str">
        <f>INDEX(Rosters!C:C,MATCH(LEFT($B26,1)&amp;"-"&amp;TEXT(RIGHT($B26,LEN($B26)-1),"0#"),Rosters!$A:$A,0))</f>
        <v>Kathleen</v>
      </c>
      <c r="F26" s="5" t="str">
        <f>INDEX(Rosters!G:G,MATCH(LEFT($B26,1)&amp;"-"&amp;TEXT(RIGHT($B26,LEN($B26)-1),"0#"),Rosters!$A:$A,0))</f>
        <v>JV</v>
      </c>
      <c r="G26" s="5" t="str">
        <f>INDEX(Rosters!E:E,MATCH(LEFT($B26,1)&amp;"-"&amp;TEXT(RIGHT($B26,LEN($B26)-1),"0#"),Rosters!$A:$A,0))</f>
        <v>F</v>
      </c>
      <c r="H26" s="5">
        <v>5</v>
      </c>
      <c r="I26" s="5">
        <v>0</v>
      </c>
      <c r="J26" s="36">
        <f t="shared" si="0"/>
        <v>5</v>
      </c>
      <c r="M26" s="6">
        <f>M25+1</f>
        <v>3</v>
      </c>
      <c r="N26" s="7" t="str">
        <f t="shared" si="26"/>
        <v>St James</v>
      </c>
      <c r="O26" s="7" t="str">
        <f t="shared" si="25"/>
        <v>Malloy</v>
      </c>
      <c r="P26" s="7" t="str">
        <f t="shared" si="25"/>
        <v>T</v>
      </c>
      <c r="Q26" s="7" t="str">
        <f t="shared" si="25"/>
        <v>JV</v>
      </c>
      <c r="R26" s="7" t="str">
        <f t="shared" si="25"/>
        <v>M</v>
      </c>
      <c r="S26" s="7">
        <f t="shared" si="25"/>
        <v>10</v>
      </c>
      <c r="T26" s="7">
        <f t="shared" si="25"/>
        <v>2</v>
      </c>
      <c r="V26" s="36">
        <f t="shared" si="1"/>
        <v>14</v>
      </c>
      <c r="W26" s="36" t="str">
        <f t="shared" si="2"/>
        <v>Melvin-Jocher</v>
      </c>
      <c r="X26" s="36" t="str">
        <f t="shared" si="3"/>
        <v>Kathleen</v>
      </c>
      <c r="Y26" s="36">
        <f t="shared" si="4"/>
        <v>5</v>
      </c>
      <c r="AA26" s="36" t="str">
        <f t="shared" si="5"/>
        <v/>
      </c>
      <c r="AB26" s="36" t="str">
        <f t="shared" si="6"/>
        <v/>
      </c>
      <c r="AC26" s="36" t="str">
        <f t="shared" si="7"/>
        <v/>
      </c>
      <c r="AD26" s="36" t="str">
        <f t="shared" si="8"/>
        <v/>
      </c>
      <c r="AF26" s="36" t="str">
        <f t="shared" si="9"/>
        <v/>
      </c>
      <c r="AG26" s="36" t="str">
        <f t="shared" si="10"/>
        <v/>
      </c>
      <c r="AH26" s="36" t="str">
        <f t="shared" si="11"/>
        <v/>
      </c>
      <c r="AI26" s="36" t="str">
        <f t="shared" si="12"/>
        <v/>
      </c>
      <c r="AK26" s="36" t="str">
        <f t="shared" si="13"/>
        <v/>
      </c>
      <c r="AL26" s="36" t="str">
        <f t="shared" si="14"/>
        <v/>
      </c>
      <c r="AM26" s="36" t="str">
        <f t="shared" si="15"/>
        <v/>
      </c>
      <c r="AN26" s="36" t="str">
        <f t="shared" si="16"/>
        <v/>
      </c>
    </row>
    <row r="27" spans="2:40" x14ac:dyDescent="0.25">
      <c r="B27" s="36" t="s">
        <v>476</v>
      </c>
      <c r="C27" s="5" t="str">
        <f>INDEX(Rosters!F:F,MATCH(LEFT($B27,1)&amp;"-"&amp;TEXT(RIGHT($B27,LEN($B27)-1),"0#"),Rosters!$A:$A,0))</f>
        <v>St James</v>
      </c>
      <c r="D27" s="5" t="str">
        <f>INDEX(Rosters!B:B,MATCH(LEFT($B27,1)&amp;"-"&amp;TEXT(RIGHT($B27,LEN($B27)-1),"0#"),Rosters!$A:$A,0))</f>
        <v>Kielczewski</v>
      </c>
      <c r="E27" s="5" t="str">
        <f>INDEX(Rosters!C:C,MATCH(LEFT($B27,1)&amp;"-"&amp;TEXT(RIGHT($B27,LEN($B27)-1),"0#"),Rosters!$A:$A,0))</f>
        <v>O</v>
      </c>
      <c r="F27" s="5" t="str">
        <f>INDEX(Rosters!G:G,MATCH(LEFT($B27,1)&amp;"-"&amp;TEXT(RIGHT($B27,LEN($B27)-1),"0#"),Rosters!$A:$A,0))</f>
        <v>JV</v>
      </c>
      <c r="G27" s="5" t="str">
        <f>INDEX(Rosters!E:E,MATCH(LEFT($B27,1)&amp;"-"&amp;TEXT(RIGHT($B27,LEN($B27)-1),"0#"),Rosters!$A:$A,0))</f>
        <v>F</v>
      </c>
      <c r="H27" s="5">
        <v>7</v>
      </c>
      <c r="I27" s="5">
        <v>3</v>
      </c>
      <c r="J27" s="36">
        <f t="shared" si="0"/>
        <v>7.25</v>
      </c>
      <c r="M27" s="6">
        <f t="shared" ref="M27:M30" si="27">M26+1</f>
        <v>4</v>
      </c>
      <c r="N27" s="7" t="str">
        <f t="shared" si="26"/>
        <v>OLMC</v>
      </c>
      <c r="O27" s="7" t="str">
        <f t="shared" si="25"/>
        <v>MORROW</v>
      </c>
      <c r="P27" s="7" t="str">
        <f t="shared" si="25"/>
        <v>PATRICK</v>
      </c>
      <c r="Q27" s="7" t="str">
        <f t="shared" si="25"/>
        <v>JV</v>
      </c>
      <c r="R27" s="7" t="str">
        <f t="shared" si="25"/>
        <v>M</v>
      </c>
      <c r="S27" s="7">
        <f t="shared" si="25"/>
        <v>8</v>
      </c>
      <c r="T27" s="7">
        <f t="shared" si="25"/>
        <v>6</v>
      </c>
      <c r="V27" s="36">
        <f t="shared" si="1"/>
        <v>6</v>
      </c>
      <c r="W27" s="36" t="str">
        <f t="shared" si="2"/>
        <v>Kielczewski</v>
      </c>
      <c r="X27" s="36" t="str">
        <f t="shared" si="3"/>
        <v>O</v>
      </c>
      <c r="Y27" s="36">
        <f t="shared" si="4"/>
        <v>7.25</v>
      </c>
      <c r="AA27" s="36" t="str">
        <f t="shared" si="5"/>
        <v/>
      </c>
      <c r="AB27" s="36" t="str">
        <f t="shared" si="6"/>
        <v/>
      </c>
      <c r="AC27" s="36" t="str">
        <f t="shared" si="7"/>
        <v/>
      </c>
      <c r="AD27" s="36" t="str">
        <f t="shared" si="8"/>
        <v/>
      </c>
      <c r="AF27" s="36" t="str">
        <f t="shared" si="9"/>
        <v/>
      </c>
      <c r="AG27" s="36" t="str">
        <f t="shared" si="10"/>
        <v/>
      </c>
      <c r="AH27" s="36" t="str">
        <f t="shared" si="11"/>
        <v/>
      </c>
      <c r="AI27" s="36" t="str">
        <f t="shared" si="12"/>
        <v/>
      </c>
      <c r="AK27" s="36" t="str">
        <f t="shared" si="13"/>
        <v/>
      </c>
      <c r="AL27" s="36" t="str">
        <f t="shared" si="14"/>
        <v/>
      </c>
      <c r="AM27" s="36" t="str">
        <f t="shared" si="15"/>
        <v/>
      </c>
      <c r="AN27" s="36" t="str">
        <f t="shared" si="16"/>
        <v/>
      </c>
    </row>
    <row r="28" spans="2:40" x14ac:dyDescent="0.25">
      <c r="B28" s="36" t="s">
        <v>653</v>
      </c>
      <c r="C28" s="5" t="str">
        <f>INDEX(Rosters!F:F,MATCH(LEFT($B28,1)&amp;"-"&amp;TEXT(RIGHT($B28,LEN($B28)-1),"0#"),Rosters!$A:$A,0))</f>
        <v>St Pats</v>
      </c>
      <c r="D28" s="5" t="str">
        <f>INDEX(Rosters!B:B,MATCH(LEFT($B28,1)&amp;"-"&amp;TEXT(RIGHT($B28,LEN($B28)-1),"0#"),Rosters!$A:$A,0))</f>
        <v>Kim</v>
      </c>
      <c r="E28" s="5" t="str">
        <f>INDEX(Rosters!C:C,MATCH(LEFT($B28,1)&amp;"-"&amp;TEXT(RIGHT($B28,LEN($B28)-1),"0#"),Rosters!$A:$A,0))</f>
        <v>Chole</v>
      </c>
      <c r="F28" s="5" t="str">
        <f>INDEX(Rosters!G:G,MATCH(LEFT($B28,1)&amp;"-"&amp;TEXT(RIGHT($B28,LEN($B28)-1),"0#"),Rosters!$A:$A,0))</f>
        <v>V</v>
      </c>
      <c r="G28" s="5" t="str">
        <f>INDEX(Rosters!E:E,MATCH(LEFT($B28,1)&amp;"-"&amp;TEXT(RIGHT($B28,LEN($B28)-1),"0#"),Rosters!$A:$A,0))</f>
        <v>F</v>
      </c>
      <c r="H28" s="5">
        <v>8</v>
      </c>
      <c r="I28" s="5">
        <v>1</v>
      </c>
      <c r="J28" s="36">
        <f t="shared" si="0"/>
        <v>8.0833333333333339</v>
      </c>
      <c r="M28" s="6">
        <f t="shared" si="27"/>
        <v>5</v>
      </c>
      <c r="N28" s="7" t="str">
        <f t="shared" si="26"/>
        <v>St James</v>
      </c>
      <c r="O28" s="7" t="str">
        <f t="shared" si="25"/>
        <v>Maloney</v>
      </c>
      <c r="P28" s="7" t="str">
        <f t="shared" si="25"/>
        <v>B</v>
      </c>
      <c r="Q28" s="7" t="str">
        <f t="shared" si="25"/>
        <v>JV</v>
      </c>
      <c r="R28" s="7" t="str">
        <f t="shared" si="25"/>
        <v>M</v>
      </c>
      <c r="S28" s="7">
        <f t="shared" si="25"/>
        <v>7</v>
      </c>
      <c r="T28" s="7">
        <f t="shared" si="25"/>
        <v>8</v>
      </c>
      <c r="V28" s="36" t="str">
        <f t="shared" si="1"/>
        <v/>
      </c>
      <c r="W28" s="36" t="str">
        <f t="shared" si="2"/>
        <v/>
      </c>
      <c r="X28" s="36" t="str">
        <f t="shared" si="3"/>
        <v/>
      </c>
      <c r="Y28" s="36" t="str">
        <f t="shared" si="4"/>
        <v/>
      </c>
      <c r="AA28" s="36" t="str">
        <f t="shared" si="5"/>
        <v/>
      </c>
      <c r="AB28" s="36" t="str">
        <f t="shared" si="6"/>
        <v/>
      </c>
      <c r="AC28" s="36" t="str">
        <f t="shared" si="7"/>
        <v/>
      </c>
      <c r="AD28" s="36" t="str">
        <f t="shared" si="8"/>
        <v/>
      </c>
      <c r="AF28" s="36">
        <f t="shared" si="9"/>
        <v>10</v>
      </c>
      <c r="AG28" s="36" t="str">
        <f t="shared" si="10"/>
        <v>Kim</v>
      </c>
      <c r="AH28" s="36" t="str">
        <f t="shared" si="11"/>
        <v>Chole</v>
      </c>
      <c r="AI28" s="36">
        <f t="shared" si="12"/>
        <v>8.0833333333333339</v>
      </c>
      <c r="AK28" s="36" t="str">
        <f t="shared" si="13"/>
        <v/>
      </c>
      <c r="AL28" s="36" t="str">
        <f t="shared" si="14"/>
        <v/>
      </c>
      <c r="AM28" s="36" t="str">
        <f t="shared" si="15"/>
        <v/>
      </c>
      <c r="AN28" s="36" t="str">
        <f t="shared" si="16"/>
        <v/>
      </c>
    </row>
    <row r="29" spans="2:40" x14ac:dyDescent="0.25">
      <c r="B29" s="36" t="s">
        <v>654</v>
      </c>
      <c r="C29" s="5" t="str">
        <f>INDEX(Rosters!F:F,MATCH(LEFT($B29,1)&amp;"-"&amp;TEXT(RIGHT($B29,LEN($B29)-1),"0#"),Rosters!$A:$A,0))</f>
        <v>St Pats</v>
      </c>
      <c r="D29" s="5" t="str">
        <f>INDEX(Rosters!B:B,MATCH(LEFT($B29,1)&amp;"-"&amp;TEXT(RIGHT($B29,LEN($B29)-1),"0#"),Rosters!$A:$A,0))</f>
        <v>Sobers</v>
      </c>
      <c r="E29" s="5" t="str">
        <f>INDEX(Rosters!C:C,MATCH(LEFT($B29,1)&amp;"-"&amp;TEXT(RIGHT($B29,LEN($B29)-1),"0#"),Rosters!$A:$A,0))</f>
        <v>Ellis</v>
      </c>
      <c r="F29" s="5" t="str">
        <f>INDEX(Rosters!G:G,MATCH(LEFT($B29,1)&amp;"-"&amp;TEXT(RIGHT($B29,LEN($B29)-1),"0#"),Rosters!$A:$A,0))</f>
        <v>JV</v>
      </c>
      <c r="G29" s="5" t="str">
        <f>INDEX(Rosters!E:E,MATCH(LEFT($B29,1)&amp;"-"&amp;TEXT(RIGHT($B29,LEN($B29)-1),"0#"),Rosters!$A:$A,0))</f>
        <v>F</v>
      </c>
      <c r="H29" s="5">
        <v>7</v>
      </c>
      <c r="I29" s="5">
        <v>2</v>
      </c>
      <c r="J29" s="36">
        <f t="shared" si="0"/>
        <v>7.166666666666667</v>
      </c>
      <c r="M29" s="6">
        <f t="shared" si="27"/>
        <v>6</v>
      </c>
      <c r="N29" s="7" t="str">
        <f t="shared" si="26"/>
        <v>OLMC</v>
      </c>
      <c r="O29" s="7" t="str">
        <f t="shared" si="25"/>
        <v>HOFF</v>
      </c>
      <c r="P29" s="7" t="str">
        <f t="shared" si="25"/>
        <v>RICHARD</v>
      </c>
      <c r="Q29" s="7" t="str">
        <f t="shared" si="25"/>
        <v>JV</v>
      </c>
      <c r="R29" s="7" t="str">
        <f t="shared" si="25"/>
        <v>M</v>
      </c>
      <c r="S29" s="7">
        <f t="shared" si="25"/>
        <v>6</v>
      </c>
      <c r="T29" s="7">
        <f t="shared" si="25"/>
        <v>10</v>
      </c>
      <c r="V29" s="36">
        <f t="shared" si="1"/>
        <v>8</v>
      </c>
      <c r="W29" s="36" t="str">
        <f t="shared" si="2"/>
        <v>Sobers</v>
      </c>
      <c r="X29" s="36" t="str">
        <f t="shared" si="3"/>
        <v>Ellis</v>
      </c>
      <c r="Y29" s="36">
        <f t="shared" si="4"/>
        <v>7.166666666666667</v>
      </c>
      <c r="AA29" s="36" t="str">
        <f t="shared" si="5"/>
        <v/>
      </c>
      <c r="AB29" s="36" t="str">
        <f t="shared" si="6"/>
        <v/>
      </c>
      <c r="AC29" s="36" t="str">
        <f t="shared" si="7"/>
        <v/>
      </c>
      <c r="AD29" s="36" t="str">
        <f t="shared" si="8"/>
        <v/>
      </c>
      <c r="AF29" s="36" t="str">
        <f t="shared" si="9"/>
        <v/>
      </c>
      <c r="AG29" s="36" t="str">
        <f t="shared" si="10"/>
        <v/>
      </c>
      <c r="AH29" s="36" t="str">
        <f t="shared" si="11"/>
        <v/>
      </c>
      <c r="AI29" s="36" t="str">
        <f t="shared" si="12"/>
        <v/>
      </c>
      <c r="AK29" s="36" t="str">
        <f t="shared" si="13"/>
        <v/>
      </c>
      <c r="AL29" s="36" t="str">
        <f t="shared" si="14"/>
        <v/>
      </c>
      <c r="AM29" s="36" t="str">
        <f t="shared" si="15"/>
        <v/>
      </c>
      <c r="AN29" s="36" t="str">
        <f t="shared" si="16"/>
        <v/>
      </c>
    </row>
    <row r="30" spans="2:40" x14ac:dyDescent="0.25">
      <c r="B30" s="36" t="s">
        <v>655</v>
      </c>
      <c r="C30" s="5" t="str">
        <f>INDEX(Rosters!F:F,MATCH(LEFT($B30,1)&amp;"-"&amp;TEXT(RIGHT($B30,LEN($B30)-1),"0#"),Rosters!$A:$A,0))</f>
        <v>SJA</v>
      </c>
      <c r="D30" s="5" t="str">
        <f>INDEX(Rosters!B:B,MATCH(LEFT($B30,1)&amp;"-"&amp;TEXT(RIGHT($B30,LEN($B30)-1),"0#"),Rosters!$A:$A,0))</f>
        <v>Skorzak</v>
      </c>
      <c r="E30" s="5" t="str">
        <f>INDEX(Rosters!C:C,MATCH(LEFT($B30,1)&amp;"-"&amp;TEXT(RIGHT($B30,LEN($B30)-1),"0#"),Rosters!$A:$A,0))</f>
        <v xml:space="preserve">Adriana </v>
      </c>
      <c r="F30" s="5" t="str">
        <f>INDEX(Rosters!G:G,MATCH(LEFT($B30,1)&amp;"-"&amp;TEXT(RIGHT($B30,LEN($B30)-1),"0#"),Rosters!$A:$A,0))</f>
        <v>JV</v>
      </c>
      <c r="G30" s="5" t="str">
        <f>INDEX(Rosters!E:E,MATCH(LEFT($B30,1)&amp;"-"&amp;TEXT(RIGHT($B30,LEN($B30)-1),"0#"),Rosters!$A:$A,0))</f>
        <v>F</v>
      </c>
      <c r="H30" s="5">
        <v>9</v>
      </c>
      <c r="I30" s="5">
        <v>1</v>
      </c>
      <c r="J30" s="36">
        <f t="shared" si="0"/>
        <v>9.0833333333333339</v>
      </c>
      <c r="M30" s="6">
        <f t="shared" si="27"/>
        <v>7</v>
      </c>
      <c r="N30" s="7" t="str">
        <f t="shared" si="26"/>
        <v>St James</v>
      </c>
      <c r="O30" s="7" t="str">
        <f t="shared" si="25"/>
        <v>Johnson</v>
      </c>
      <c r="P30" s="7" t="str">
        <f t="shared" si="25"/>
        <v>L</v>
      </c>
      <c r="Q30" s="7" t="str">
        <f t="shared" si="25"/>
        <v>JV</v>
      </c>
      <c r="R30" s="7" t="str">
        <f t="shared" si="25"/>
        <v>M</v>
      </c>
      <c r="S30" s="7">
        <f t="shared" si="25"/>
        <v>6</v>
      </c>
      <c r="T30" s="7">
        <f t="shared" si="25"/>
        <v>8</v>
      </c>
      <c r="V30" s="36">
        <f t="shared" si="1"/>
        <v>1</v>
      </c>
      <c r="W30" s="36" t="str">
        <f t="shared" si="2"/>
        <v>Skorzak</v>
      </c>
      <c r="X30" s="36" t="str">
        <f t="shared" si="3"/>
        <v xml:space="preserve">Adriana </v>
      </c>
      <c r="Y30" s="36">
        <f t="shared" si="4"/>
        <v>9.0833333333333339</v>
      </c>
      <c r="AA30" s="36" t="str">
        <f t="shared" si="5"/>
        <v/>
      </c>
      <c r="AB30" s="36" t="str">
        <f t="shared" si="6"/>
        <v/>
      </c>
      <c r="AC30" s="36" t="str">
        <f t="shared" si="7"/>
        <v/>
      </c>
      <c r="AD30" s="36" t="str">
        <f t="shared" si="8"/>
        <v/>
      </c>
      <c r="AF30" s="36" t="str">
        <f t="shared" si="9"/>
        <v/>
      </c>
      <c r="AG30" s="36" t="str">
        <f t="shared" si="10"/>
        <v/>
      </c>
      <c r="AH30" s="36" t="str">
        <f t="shared" si="11"/>
        <v/>
      </c>
      <c r="AI30" s="36" t="str">
        <f t="shared" si="12"/>
        <v/>
      </c>
      <c r="AK30" s="36" t="str">
        <f t="shared" si="13"/>
        <v/>
      </c>
      <c r="AL30" s="36" t="str">
        <f t="shared" si="14"/>
        <v/>
      </c>
      <c r="AM30" s="36" t="str">
        <f t="shared" si="15"/>
        <v/>
      </c>
      <c r="AN30" s="36" t="str">
        <f t="shared" si="16"/>
        <v/>
      </c>
    </row>
    <row r="31" spans="2:40" x14ac:dyDescent="0.25">
      <c r="B31" s="36" t="s">
        <v>656</v>
      </c>
      <c r="C31" s="5" t="str">
        <f>INDEX(Rosters!F:F,MATCH(LEFT($B31,1)&amp;"-"&amp;TEXT(RIGHT($B31,LEN($B31)-1),"0#"),Rosters!$A:$A,0))</f>
        <v>St James</v>
      </c>
      <c r="D31" s="5" t="str">
        <f>INDEX(Rosters!B:B,MATCH(LEFT($B31,1)&amp;"-"&amp;TEXT(RIGHT($B31,LEN($B31)-1),"0#"),Rosters!$A:$A,0))</f>
        <v>Pathiban</v>
      </c>
      <c r="E31" s="5" t="str">
        <f>INDEX(Rosters!C:C,MATCH(LEFT($B31,1)&amp;"-"&amp;TEXT(RIGHT($B31,LEN($B31)-1),"0#"),Rosters!$A:$A,0))</f>
        <v>Aarya</v>
      </c>
      <c r="F31" s="5" t="str">
        <f>INDEX(Rosters!G:G,MATCH(LEFT($B31,1)&amp;"-"&amp;TEXT(RIGHT($B31,LEN($B31)-1),"0#"),Rosters!$A:$A,0))</f>
        <v>V</v>
      </c>
      <c r="G31" s="5" t="str">
        <f>INDEX(Rosters!E:E,MATCH(LEFT($B31,1)&amp;"-"&amp;TEXT(RIGHT($B31,LEN($B31)-1),"0#"),Rosters!$A:$A,0))</f>
        <v>M</v>
      </c>
      <c r="H31" s="5">
        <v>9</v>
      </c>
      <c r="I31" s="5">
        <v>7</v>
      </c>
      <c r="J31" s="36">
        <f t="shared" si="0"/>
        <v>9.5833333333333339</v>
      </c>
      <c r="M31" s="6" t="s">
        <v>687</v>
      </c>
      <c r="N31" s="7" t="str">
        <f t="shared" si="26"/>
        <v>St James</v>
      </c>
      <c r="O31" s="7" t="str">
        <f t="shared" si="25"/>
        <v>Maloney</v>
      </c>
      <c r="P31" s="7" t="str">
        <f t="shared" si="25"/>
        <v>C</v>
      </c>
      <c r="Q31" s="7" t="str">
        <f t="shared" si="25"/>
        <v>JV</v>
      </c>
      <c r="R31" s="7" t="str">
        <f t="shared" si="25"/>
        <v>M</v>
      </c>
      <c r="S31" s="7">
        <f t="shared" si="25"/>
        <v>6</v>
      </c>
      <c r="T31" s="7">
        <f t="shared" si="25"/>
        <v>8</v>
      </c>
      <c r="V31" s="36" t="str">
        <f t="shared" si="1"/>
        <v/>
      </c>
      <c r="W31" s="36" t="str">
        <f t="shared" si="2"/>
        <v/>
      </c>
      <c r="X31" s="36" t="str">
        <f t="shared" si="3"/>
        <v/>
      </c>
      <c r="Y31" s="36" t="str">
        <f t="shared" si="4"/>
        <v/>
      </c>
      <c r="AA31" s="36" t="str">
        <f t="shared" si="5"/>
        <v/>
      </c>
      <c r="AB31" s="36" t="str">
        <f t="shared" si="6"/>
        <v/>
      </c>
      <c r="AC31" s="36" t="str">
        <f t="shared" si="7"/>
        <v/>
      </c>
      <c r="AD31" s="36" t="str">
        <f t="shared" si="8"/>
        <v/>
      </c>
      <c r="AF31" s="36" t="str">
        <f t="shared" si="9"/>
        <v/>
      </c>
      <c r="AG31" s="36" t="str">
        <f t="shared" si="10"/>
        <v/>
      </c>
      <c r="AH31" s="36" t="str">
        <f t="shared" si="11"/>
        <v/>
      </c>
      <c r="AI31" s="36" t="str">
        <f t="shared" si="12"/>
        <v/>
      </c>
      <c r="AK31" s="24" t="s">
        <v>695</v>
      </c>
      <c r="AL31" s="36" t="str">
        <f t="shared" si="14"/>
        <v>Pathiban</v>
      </c>
      <c r="AM31" s="36" t="str">
        <f t="shared" si="15"/>
        <v>Aarya</v>
      </c>
      <c r="AN31" s="36">
        <f t="shared" si="16"/>
        <v>9.5833333333333339</v>
      </c>
    </row>
    <row r="32" spans="2:40" x14ac:dyDescent="0.25">
      <c r="B32" s="36" t="s">
        <v>448</v>
      </c>
      <c r="C32" s="5" t="str">
        <f>INDEX(Rosters!F:F,MATCH(LEFT($B32,1)&amp;"-"&amp;TEXT(RIGHT($B32,LEN($B32)-1),"0#"),Rosters!$A:$A,0))</f>
        <v>Assumption</v>
      </c>
      <c r="D32" s="5" t="str">
        <f>INDEX(Rosters!B:B,MATCH(LEFT($B32,1)&amp;"-"&amp;TEXT(RIGHT($B32,LEN($B32)-1),"0#"),Rosters!$A:$A,0))</f>
        <v>Keown</v>
      </c>
      <c r="E32" s="5" t="str">
        <f>INDEX(Rosters!C:C,MATCH(LEFT($B32,1)&amp;"-"&amp;TEXT(RIGHT($B32,LEN($B32)-1),"0#"),Rosters!$A:$A,0))</f>
        <v>Brendan</v>
      </c>
      <c r="F32" s="5" t="str">
        <f>INDEX(Rosters!G:G,MATCH(LEFT($B32,1)&amp;"-"&amp;TEXT(RIGHT($B32,LEN($B32)-1),"0#"),Rosters!$A:$A,0))</f>
        <v>V</v>
      </c>
      <c r="G32" s="5" t="str">
        <f>INDEX(Rosters!E:E,MATCH(LEFT($B32,1)&amp;"-"&amp;TEXT(RIGHT($B32,LEN($B32)-1),"0#"),Rosters!$A:$A,0))</f>
        <v>M</v>
      </c>
      <c r="H32" s="5">
        <v>13</v>
      </c>
      <c r="I32" s="5">
        <v>1</v>
      </c>
      <c r="J32" s="36">
        <f t="shared" si="0"/>
        <v>13.083333333333334</v>
      </c>
      <c r="M32" s="6">
        <v>9</v>
      </c>
      <c r="N32" s="7" t="str">
        <f t="shared" ref="N32:N34" si="28">INDEX(C$4:C$200,MATCH($M32,$AA$4:$AA$200,0))</f>
        <v>Assumption</v>
      </c>
      <c r="O32" s="7" t="str">
        <f t="shared" ref="O32:O34" si="29">INDEX(D$4:D$200,MATCH($M32,$AA$4:$AA$200,0))</f>
        <v>Rossano</v>
      </c>
      <c r="P32" s="7" t="str">
        <f t="shared" ref="P32:P34" si="30">INDEX(E$4:E$200,MATCH($M32,$AA$4:$AA$200,0))</f>
        <v>Joshua</v>
      </c>
      <c r="Q32" s="7" t="str">
        <f t="shared" ref="Q32:Q34" si="31">INDEX(F$4:F$200,MATCH($M32,$AA$4:$AA$200,0))</f>
        <v>JV</v>
      </c>
      <c r="R32" s="7" t="str">
        <f t="shared" ref="R32:R34" si="32">INDEX(G$4:G$200,MATCH($M32,$AA$4:$AA$200,0))</f>
        <v>M</v>
      </c>
      <c r="S32" s="7">
        <f t="shared" ref="S32:S34" si="33">INDEX(H$4:H$200,MATCH($M32,$AA$4:$AA$200,0))</f>
        <v>6</v>
      </c>
      <c r="T32" s="7">
        <f t="shared" ref="T32:T34" si="34">INDEX(I$4:I$200,MATCH($M32,$AA$4:$AA$200,0))</f>
        <v>5</v>
      </c>
      <c r="V32" s="36" t="str">
        <f t="shared" si="1"/>
        <v/>
      </c>
      <c r="W32" s="36" t="str">
        <f t="shared" si="2"/>
        <v/>
      </c>
      <c r="X32" s="36" t="str">
        <f t="shared" si="3"/>
        <v/>
      </c>
      <c r="Y32" s="36" t="str">
        <f t="shared" si="4"/>
        <v/>
      </c>
      <c r="AA32" s="36" t="str">
        <f t="shared" si="5"/>
        <v/>
      </c>
      <c r="AB32" s="36" t="str">
        <f t="shared" si="6"/>
        <v/>
      </c>
      <c r="AC32" s="36" t="str">
        <f t="shared" si="7"/>
        <v/>
      </c>
      <c r="AD32" s="36" t="str">
        <f t="shared" si="8"/>
        <v/>
      </c>
      <c r="AF32" s="36" t="str">
        <f t="shared" si="9"/>
        <v/>
      </c>
      <c r="AG32" s="36" t="str">
        <f t="shared" si="10"/>
        <v/>
      </c>
      <c r="AH32" s="36" t="str">
        <f t="shared" si="11"/>
        <v/>
      </c>
      <c r="AI32" s="36" t="str">
        <f t="shared" si="12"/>
        <v/>
      </c>
      <c r="AK32" s="36">
        <f t="shared" si="13"/>
        <v>1</v>
      </c>
      <c r="AL32" s="36" t="str">
        <f t="shared" si="14"/>
        <v>Keown</v>
      </c>
      <c r="AM32" s="36" t="str">
        <f t="shared" si="15"/>
        <v>Brendan</v>
      </c>
      <c r="AN32" s="36">
        <f t="shared" si="16"/>
        <v>13.083333333333334</v>
      </c>
    </row>
    <row r="33" spans="2:55" x14ac:dyDescent="0.25">
      <c r="B33" s="36" t="s">
        <v>657</v>
      </c>
      <c r="C33" s="5" t="str">
        <f>INDEX(Rosters!F:F,MATCH(LEFT($B33,1)&amp;"-"&amp;TEXT(RIGHT($B33,LEN($B33)-1),"0#"),Rosters!$A:$A,0))</f>
        <v>Assumption</v>
      </c>
      <c r="D33" s="5" t="str">
        <f>INDEX(Rosters!B:B,MATCH(LEFT($B33,1)&amp;"-"&amp;TEXT(RIGHT($B33,LEN($B33)-1),"0#"),Rosters!$A:$A,0))</f>
        <v>Haynes</v>
      </c>
      <c r="E33" s="5" t="str">
        <f>INDEX(Rosters!C:C,MATCH(LEFT($B33,1)&amp;"-"&amp;TEXT(RIGHT($B33,LEN($B33)-1),"0#"),Rosters!$A:$A,0))</f>
        <v>Ryan</v>
      </c>
      <c r="F33" s="5" t="str">
        <f>INDEX(Rosters!G:G,MATCH(LEFT($B33,1)&amp;"-"&amp;TEXT(RIGHT($B33,LEN($B33)-1),"0#"),Rosters!$A:$A,0))</f>
        <v>V</v>
      </c>
      <c r="G33" s="5" t="str">
        <f>INDEX(Rosters!E:E,MATCH(LEFT($B33,1)&amp;"-"&amp;TEXT(RIGHT($B33,LEN($B33)-1),"0#"),Rosters!$A:$A,0))</f>
        <v>M</v>
      </c>
      <c r="H33" s="5">
        <v>6</v>
      </c>
      <c r="I33" s="5">
        <v>3</v>
      </c>
      <c r="J33" s="36">
        <f t="shared" si="0"/>
        <v>6.25</v>
      </c>
      <c r="M33" s="6">
        <f t="shared" ref="M33:M34" si="35">M32+1</f>
        <v>10</v>
      </c>
      <c r="N33" s="7" t="str">
        <f t="shared" si="28"/>
        <v>St James</v>
      </c>
      <c r="O33" s="7" t="str">
        <f t="shared" si="29"/>
        <v>Krenek</v>
      </c>
      <c r="P33" s="7" t="str">
        <f t="shared" si="30"/>
        <v>M</v>
      </c>
      <c r="Q33" s="7" t="str">
        <f t="shared" si="31"/>
        <v>JV</v>
      </c>
      <c r="R33" s="7" t="str">
        <f t="shared" si="32"/>
        <v>M</v>
      </c>
      <c r="S33" s="7">
        <f t="shared" si="33"/>
        <v>6</v>
      </c>
      <c r="T33" s="7">
        <f t="shared" si="34"/>
        <v>3</v>
      </c>
      <c r="V33" s="36" t="str">
        <f t="shared" si="1"/>
        <v/>
      </c>
      <c r="W33" s="36" t="str">
        <f t="shared" si="2"/>
        <v/>
      </c>
      <c r="X33" s="36" t="str">
        <f t="shared" si="3"/>
        <v/>
      </c>
      <c r="Y33" s="36" t="str">
        <f t="shared" si="4"/>
        <v/>
      </c>
      <c r="AA33" s="36" t="str">
        <f t="shared" si="5"/>
        <v/>
      </c>
      <c r="AB33" s="36" t="str">
        <f t="shared" si="6"/>
        <v/>
      </c>
      <c r="AC33" s="36" t="str">
        <f t="shared" si="7"/>
        <v/>
      </c>
      <c r="AD33" s="36" t="str">
        <f t="shared" si="8"/>
        <v/>
      </c>
      <c r="AF33" s="36" t="str">
        <f t="shared" si="9"/>
        <v/>
      </c>
      <c r="AG33" s="36" t="str">
        <f t="shared" si="10"/>
        <v/>
      </c>
      <c r="AH33" s="36" t="str">
        <f t="shared" si="11"/>
        <v/>
      </c>
      <c r="AI33" s="36" t="str">
        <f t="shared" si="12"/>
        <v/>
      </c>
      <c r="AK33" s="36">
        <f t="shared" si="13"/>
        <v>14</v>
      </c>
      <c r="AL33" s="36" t="str">
        <f t="shared" si="14"/>
        <v>Haynes</v>
      </c>
      <c r="AM33" s="36" t="str">
        <f t="shared" si="15"/>
        <v>Ryan</v>
      </c>
      <c r="AN33" s="36">
        <f t="shared" si="16"/>
        <v>6.25</v>
      </c>
    </row>
    <row r="34" spans="2:55" x14ac:dyDescent="0.25">
      <c r="B34" s="36" t="s">
        <v>658</v>
      </c>
      <c r="C34" s="5" t="str">
        <f>INDEX(Rosters!F:F,MATCH(LEFT($B34,1)&amp;"-"&amp;TEXT(RIGHT($B34,LEN($B34)-1),"0#"),Rosters!$A:$A,0))</f>
        <v>Assumption</v>
      </c>
      <c r="D34" s="5" t="str">
        <f>INDEX(Rosters!B:B,MATCH(LEFT($B34,1)&amp;"-"&amp;TEXT(RIGHT($B34,LEN($B34)-1),"0#"),Rosters!$A:$A,0))</f>
        <v>Hall</v>
      </c>
      <c r="E34" s="5" t="str">
        <f>INDEX(Rosters!C:C,MATCH(LEFT($B34,1)&amp;"-"&amp;TEXT(RIGHT($B34,LEN($B34)-1),"0#"),Rosters!$A:$A,0))</f>
        <v>Grady</v>
      </c>
      <c r="F34" s="5" t="str">
        <f>INDEX(Rosters!G:G,MATCH(LEFT($B34,1)&amp;"-"&amp;TEXT(RIGHT($B34,LEN($B34)-1),"0#"),Rosters!$A:$A,0))</f>
        <v>V</v>
      </c>
      <c r="G34" s="5" t="str">
        <f>INDEX(Rosters!E:E,MATCH(LEFT($B34,1)&amp;"-"&amp;TEXT(RIGHT($B34,LEN($B34)-1),"0#"),Rosters!$A:$A,0))</f>
        <v>M</v>
      </c>
      <c r="H34" s="5">
        <v>9</v>
      </c>
      <c r="I34" s="5">
        <v>0</v>
      </c>
      <c r="J34" s="36">
        <f t="shared" si="0"/>
        <v>9</v>
      </c>
      <c r="M34" s="6">
        <f t="shared" si="35"/>
        <v>11</v>
      </c>
      <c r="N34" s="7" t="str">
        <f t="shared" si="28"/>
        <v>St Pats</v>
      </c>
      <c r="O34" s="7" t="str">
        <f t="shared" si="29"/>
        <v>Durick</v>
      </c>
      <c r="P34" s="7" t="str">
        <f t="shared" si="30"/>
        <v>Logan</v>
      </c>
      <c r="Q34" s="7" t="str">
        <f t="shared" si="31"/>
        <v>JV</v>
      </c>
      <c r="R34" s="7" t="str">
        <f t="shared" si="32"/>
        <v>M</v>
      </c>
      <c r="S34" s="7">
        <f t="shared" si="33"/>
        <v>4</v>
      </c>
      <c r="T34" s="7">
        <f t="shared" si="34"/>
        <v>10</v>
      </c>
      <c r="V34" s="36" t="str">
        <f t="shared" si="1"/>
        <v/>
      </c>
      <c r="W34" s="36" t="str">
        <f t="shared" si="2"/>
        <v/>
      </c>
      <c r="X34" s="36" t="str">
        <f t="shared" si="3"/>
        <v/>
      </c>
      <c r="Y34" s="36" t="str">
        <f t="shared" si="4"/>
        <v/>
      </c>
      <c r="AA34" s="36" t="str">
        <f t="shared" si="5"/>
        <v/>
      </c>
      <c r="AB34" s="36" t="str">
        <f t="shared" si="6"/>
        <v/>
      </c>
      <c r="AC34" s="36" t="str">
        <f t="shared" si="7"/>
        <v/>
      </c>
      <c r="AD34" s="36" t="str">
        <f t="shared" si="8"/>
        <v/>
      </c>
      <c r="AF34" s="36" t="str">
        <f t="shared" si="9"/>
        <v/>
      </c>
      <c r="AG34" s="36" t="str">
        <f t="shared" si="10"/>
        <v/>
      </c>
      <c r="AH34" s="36" t="str">
        <f t="shared" si="11"/>
        <v/>
      </c>
      <c r="AI34" s="36" t="str">
        <f t="shared" si="12"/>
        <v/>
      </c>
      <c r="AK34" s="36">
        <f t="shared" si="13"/>
        <v>12</v>
      </c>
      <c r="AL34" s="36" t="str">
        <f t="shared" si="14"/>
        <v>Hall</v>
      </c>
      <c r="AM34" s="36" t="str">
        <f t="shared" si="15"/>
        <v>Grady</v>
      </c>
      <c r="AN34" s="36">
        <f t="shared" si="16"/>
        <v>9</v>
      </c>
    </row>
    <row r="35" spans="2:55" x14ac:dyDescent="0.25">
      <c r="B35" s="36" t="s">
        <v>659</v>
      </c>
      <c r="C35" s="5" t="str">
        <f>INDEX(Rosters!F:F,MATCH(LEFT($B35,1)&amp;"-"&amp;TEXT(RIGHT($B35,LEN($B35)-1),"0#"),Rosters!$A:$A,0))</f>
        <v>SJA</v>
      </c>
      <c r="D35" s="5" t="str">
        <f>INDEX(Rosters!B:B,MATCH(LEFT($B35,1)&amp;"-"&amp;TEXT(RIGHT($B35,LEN($B35)-1),"0#"),Rosters!$A:$A,0))</f>
        <v>McArthur</v>
      </c>
      <c r="E35" s="5" t="str">
        <f>INDEX(Rosters!C:C,MATCH(LEFT($B35,1)&amp;"-"&amp;TEXT(RIGHT($B35,LEN($B35)-1),"0#"),Rosters!$A:$A,0))</f>
        <v xml:space="preserve">Luke </v>
      </c>
      <c r="F35" s="5" t="str">
        <f>INDEX(Rosters!G:G,MATCH(LEFT($B35,1)&amp;"-"&amp;TEXT(RIGHT($B35,LEN($B35)-1),"0#"),Rosters!$A:$A,0))</f>
        <v>V</v>
      </c>
      <c r="G35" s="5" t="str">
        <f>INDEX(Rosters!E:E,MATCH(LEFT($B35,1)&amp;"-"&amp;TEXT(RIGHT($B35,LEN($B35)-1),"0#"),Rosters!$A:$A,0))</f>
        <v>M</v>
      </c>
      <c r="H35" s="5">
        <v>12</v>
      </c>
      <c r="I35" s="5">
        <v>1</v>
      </c>
      <c r="J35" s="36">
        <f t="shared" si="0"/>
        <v>12.083333333333334</v>
      </c>
      <c r="V35" s="36" t="str">
        <f t="shared" si="1"/>
        <v/>
      </c>
      <c r="W35" s="36" t="str">
        <f t="shared" si="2"/>
        <v/>
      </c>
      <c r="X35" s="36" t="str">
        <f t="shared" si="3"/>
        <v/>
      </c>
      <c r="Y35" s="36" t="str">
        <f t="shared" si="4"/>
        <v/>
      </c>
      <c r="AA35" s="36" t="str">
        <f t="shared" si="5"/>
        <v/>
      </c>
      <c r="AB35" s="36" t="str">
        <f t="shared" si="6"/>
        <v/>
      </c>
      <c r="AC35" s="36" t="str">
        <f t="shared" si="7"/>
        <v/>
      </c>
      <c r="AD35" s="36" t="str">
        <f t="shared" si="8"/>
        <v/>
      </c>
      <c r="AF35" s="36" t="str">
        <f t="shared" si="9"/>
        <v/>
      </c>
      <c r="AG35" s="36" t="str">
        <f t="shared" si="10"/>
        <v/>
      </c>
      <c r="AH35" s="36" t="str">
        <f t="shared" si="11"/>
        <v/>
      </c>
      <c r="AI35" s="36" t="str">
        <f t="shared" si="12"/>
        <v/>
      </c>
      <c r="AK35" s="36">
        <f t="shared" si="13"/>
        <v>4</v>
      </c>
      <c r="AL35" s="36" t="str">
        <f t="shared" si="14"/>
        <v>McArthur</v>
      </c>
      <c r="AM35" s="36" t="str">
        <f t="shared" si="15"/>
        <v xml:space="preserve">Luke </v>
      </c>
      <c r="AN35" s="36">
        <f t="shared" si="16"/>
        <v>12.083333333333334</v>
      </c>
    </row>
    <row r="36" spans="2:55" x14ac:dyDescent="0.25">
      <c r="B36" s="36" t="s">
        <v>660</v>
      </c>
      <c r="C36" s="5" t="str">
        <f>INDEX(Rosters!F:F,MATCH(LEFT($B36,1)&amp;"-"&amp;TEXT(RIGHT($B36,LEN($B36)-1),"0#"),Rosters!$A:$A,0))</f>
        <v>SJA</v>
      </c>
      <c r="D36" s="5" t="str">
        <f>INDEX(Rosters!B:B,MATCH(LEFT($B36,1)&amp;"-"&amp;TEXT(RIGHT($B36,LEN($B36)-1),"0#"),Rosters!$A:$A,0))</f>
        <v>Skorzak</v>
      </c>
      <c r="E36" s="5" t="str">
        <f>INDEX(Rosters!C:C,MATCH(LEFT($B36,1)&amp;"-"&amp;TEXT(RIGHT($B36,LEN($B36)-1),"0#"),Rosters!$A:$A,0))</f>
        <v xml:space="preserve">Lexie </v>
      </c>
      <c r="F36" s="5" t="str">
        <f>INDEX(Rosters!G:G,MATCH(LEFT($B36,1)&amp;"-"&amp;TEXT(RIGHT($B36,LEN($B36)-1),"0#"),Rosters!$A:$A,0))</f>
        <v>V</v>
      </c>
      <c r="G36" s="5" t="str">
        <f>INDEX(Rosters!E:E,MATCH(LEFT($B36,1)&amp;"-"&amp;TEXT(RIGHT($B36,LEN($B36)-1),"0#"),Rosters!$A:$A,0))</f>
        <v>F</v>
      </c>
      <c r="H36" s="5">
        <v>10</v>
      </c>
      <c r="I36" s="5">
        <v>11</v>
      </c>
      <c r="J36" s="36">
        <f t="shared" si="0"/>
        <v>10.916666666666666</v>
      </c>
      <c r="V36" s="36" t="str">
        <f t="shared" si="1"/>
        <v/>
      </c>
      <c r="W36" s="36" t="str">
        <f t="shared" si="2"/>
        <v/>
      </c>
      <c r="X36" s="36" t="str">
        <f t="shared" si="3"/>
        <v/>
      </c>
      <c r="Y36" s="36" t="str">
        <f t="shared" si="4"/>
        <v/>
      </c>
      <c r="AA36" s="36" t="str">
        <f t="shared" si="5"/>
        <v/>
      </c>
      <c r="AB36" s="36" t="str">
        <f t="shared" si="6"/>
        <v/>
      </c>
      <c r="AC36" s="36" t="str">
        <f t="shared" si="7"/>
        <v/>
      </c>
      <c r="AD36" s="36" t="str">
        <f t="shared" si="8"/>
        <v/>
      </c>
      <c r="AF36" s="36">
        <f t="shared" si="9"/>
        <v>4</v>
      </c>
      <c r="AG36" s="36" t="str">
        <f t="shared" si="10"/>
        <v>Skorzak</v>
      </c>
      <c r="AH36" s="36" t="str">
        <f t="shared" si="11"/>
        <v xml:space="preserve">Lexie </v>
      </c>
      <c r="AI36" s="36">
        <f t="shared" si="12"/>
        <v>10.916666666666666</v>
      </c>
      <c r="AK36" s="36" t="str">
        <f t="shared" si="13"/>
        <v/>
      </c>
      <c r="AL36" s="36" t="str">
        <f t="shared" si="14"/>
        <v/>
      </c>
      <c r="AM36" s="36" t="str">
        <f t="shared" si="15"/>
        <v/>
      </c>
      <c r="AN36" s="36" t="str">
        <f t="shared" si="16"/>
        <v/>
      </c>
    </row>
    <row r="37" spans="2:55" x14ac:dyDescent="0.25">
      <c r="B37" s="36" t="s">
        <v>661</v>
      </c>
      <c r="C37" s="5" t="str">
        <f>INDEX(Rosters!F:F,MATCH(LEFT($B37,1)&amp;"-"&amp;TEXT(RIGHT($B37,LEN($B37)-1),"0#"),Rosters!$A:$A,0))</f>
        <v>OLMC</v>
      </c>
      <c r="D37" s="5" t="str">
        <f>INDEX(Rosters!B:B,MATCH(LEFT($B37,1)&amp;"-"&amp;TEXT(RIGHT($B37,LEN($B37)-1),"0#"),Rosters!$A:$A,0))</f>
        <v>HOFF</v>
      </c>
      <c r="E37" s="5" t="str">
        <f>INDEX(Rosters!C:C,MATCH(LEFT($B37,1)&amp;"-"&amp;TEXT(RIGHT($B37,LEN($B37)-1),"0#"),Rosters!$A:$A,0))</f>
        <v>RICHARD</v>
      </c>
      <c r="F37" s="5" t="str">
        <f>INDEX(Rosters!G:G,MATCH(LEFT($B37,1)&amp;"-"&amp;TEXT(RIGHT($B37,LEN($B37)-1),"0#"),Rosters!$A:$A,0))</f>
        <v>JV</v>
      </c>
      <c r="G37" s="5" t="str">
        <f>INDEX(Rosters!E:E,MATCH(LEFT($B37,1)&amp;"-"&amp;TEXT(RIGHT($B37,LEN($B37)-1),"0#"),Rosters!$A:$A,0))</f>
        <v>M</v>
      </c>
      <c r="H37" s="5">
        <v>6</v>
      </c>
      <c r="I37" s="5">
        <v>10</v>
      </c>
      <c r="J37" s="36">
        <f t="shared" si="0"/>
        <v>6.833333333333333</v>
      </c>
      <c r="Q37" s="11"/>
      <c r="R37" s="6"/>
      <c r="S37" s="6"/>
      <c r="T37" s="6"/>
      <c r="V37" s="36" t="str">
        <f t="shared" si="1"/>
        <v/>
      </c>
      <c r="W37" s="36" t="str">
        <f t="shared" si="2"/>
        <v/>
      </c>
      <c r="X37" s="36" t="str">
        <f t="shared" si="3"/>
        <v/>
      </c>
      <c r="Y37" s="36" t="str">
        <f t="shared" si="4"/>
        <v/>
      </c>
      <c r="AA37" s="36">
        <f t="shared" si="5"/>
        <v>6</v>
      </c>
      <c r="AB37" s="36" t="str">
        <f t="shared" si="6"/>
        <v>HOFF</v>
      </c>
      <c r="AC37" s="36" t="str">
        <f t="shared" si="7"/>
        <v>RICHARD</v>
      </c>
      <c r="AD37" s="36">
        <f t="shared" si="8"/>
        <v>6.833333333333333</v>
      </c>
      <c r="AF37" s="36" t="str">
        <f t="shared" si="9"/>
        <v/>
      </c>
      <c r="AG37" s="36" t="str">
        <f t="shared" si="10"/>
        <v/>
      </c>
      <c r="AH37" s="36" t="str">
        <f t="shared" si="11"/>
        <v/>
      </c>
      <c r="AI37" s="36" t="str">
        <f t="shared" si="12"/>
        <v/>
      </c>
      <c r="AK37" s="36" t="str">
        <f t="shared" si="13"/>
        <v/>
      </c>
      <c r="AL37" s="36" t="str">
        <f t="shared" si="14"/>
        <v/>
      </c>
      <c r="AM37" s="36" t="str">
        <f t="shared" si="15"/>
        <v/>
      </c>
      <c r="AN37" s="36" t="str">
        <f t="shared" si="16"/>
        <v/>
      </c>
    </row>
    <row r="38" spans="2:55" x14ac:dyDescent="0.25">
      <c r="B38" s="36" t="s">
        <v>487</v>
      </c>
      <c r="C38" s="5" t="str">
        <f>INDEX(Rosters!F:F,MATCH(LEFT($B38,1)&amp;"-"&amp;TEXT(RIGHT($B38,LEN($B38)-1),"0#"),Rosters!$A:$A,0))</f>
        <v>OLMC</v>
      </c>
      <c r="D38" s="5" t="str">
        <f>INDEX(Rosters!B:B,MATCH(LEFT($B38,1)&amp;"-"&amp;TEXT(RIGHT($B38,LEN($B38)-1),"0#"),Rosters!$A:$A,0))</f>
        <v>HOFF</v>
      </c>
      <c r="E38" s="5" t="str">
        <f>INDEX(Rosters!C:C,MATCH(LEFT($B38,1)&amp;"-"&amp;TEXT(RIGHT($B38,LEN($B38)-1),"0#"),Rosters!$A:$A,0))</f>
        <v>SARAH</v>
      </c>
      <c r="F38" s="5" t="str">
        <f>INDEX(Rosters!G:G,MATCH(LEFT($B38,1)&amp;"-"&amp;TEXT(RIGHT($B38,LEN($B38)-1),"0#"),Rosters!$A:$A,0))</f>
        <v>V</v>
      </c>
      <c r="G38" s="5" t="str">
        <f>INDEX(Rosters!E:E,MATCH(LEFT($B38,1)&amp;"-"&amp;TEXT(RIGHT($B38,LEN($B38)-1),"0#"),Rosters!$A:$A,0))</f>
        <v>F</v>
      </c>
      <c r="H38" s="5">
        <v>11</v>
      </c>
      <c r="I38" s="5">
        <v>0</v>
      </c>
      <c r="J38" s="36">
        <f t="shared" si="0"/>
        <v>11</v>
      </c>
      <c r="Q38" s="11"/>
      <c r="R38" s="6"/>
      <c r="S38" s="6"/>
      <c r="T38" s="6"/>
      <c r="V38" s="36" t="str">
        <f t="shared" si="1"/>
        <v/>
      </c>
      <c r="W38" s="36" t="str">
        <f t="shared" si="2"/>
        <v/>
      </c>
      <c r="X38" s="36" t="str">
        <f t="shared" si="3"/>
        <v/>
      </c>
      <c r="Y38" s="36" t="str">
        <f t="shared" si="4"/>
        <v/>
      </c>
      <c r="AA38" s="36" t="str">
        <f t="shared" si="5"/>
        <v/>
      </c>
      <c r="AB38" s="36" t="str">
        <f t="shared" si="6"/>
        <v/>
      </c>
      <c r="AC38" s="36" t="str">
        <f t="shared" si="7"/>
        <v/>
      </c>
      <c r="AD38" s="36" t="str">
        <f t="shared" si="8"/>
        <v/>
      </c>
      <c r="AF38" s="36">
        <f t="shared" si="9"/>
        <v>3</v>
      </c>
      <c r="AG38" s="36" t="str">
        <f t="shared" si="10"/>
        <v>HOFF</v>
      </c>
      <c r="AH38" s="36" t="str">
        <f t="shared" si="11"/>
        <v>SARAH</v>
      </c>
      <c r="AI38" s="36">
        <f t="shared" si="12"/>
        <v>11</v>
      </c>
      <c r="AK38" s="36" t="str">
        <f t="shared" si="13"/>
        <v/>
      </c>
      <c r="AL38" s="36" t="str">
        <f t="shared" si="14"/>
        <v/>
      </c>
      <c r="AM38" s="36" t="str">
        <f t="shared" si="15"/>
        <v/>
      </c>
      <c r="AN38" s="36" t="str">
        <f t="shared" si="16"/>
        <v/>
      </c>
    </row>
    <row r="39" spans="2:55" ht="18.75" x14ac:dyDescent="0.3">
      <c r="B39" s="36" t="s">
        <v>662</v>
      </c>
      <c r="C39" s="5" t="str">
        <f>INDEX(Rosters!F:F,MATCH(LEFT($B39,1)&amp;"-"&amp;TEXT(RIGHT($B39,LEN($B39)-1),"0#"),Rosters!$A:$A,0))</f>
        <v>St Pats</v>
      </c>
      <c r="D39" s="5" t="str">
        <f>INDEX(Rosters!B:B,MATCH(LEFT($B39,1)&amp;"-"&amp;TEXT(RIGHT($B39,LEN($B39)-1),"0#"),Rosters!$A:$A,0))</f>
        <v>Pignetello</v>
      </c>
      <c r="E39" s="5" t="str">
        <f>INDEX(Rosters!C:C,MATCH(LEFT($B39,1)&amp;"-"&amp;TEXT(RIGHT($B39,LEN($B39)-1),"0#"),Rosters!$A:$A,0))</f>
        <v>Katie</v>
      </c>
      <c r="F39" s="5" t="str">
        <f>INDEX(Rosters!G:G,MATCH(LEFT($B39,1)&amp;"-"&amp;TEXT(RIGHT($B39,LEN($B39)-1),"0#"),Rosters!$A:$A,0))</f>
        <v>V</v>
      </c>
      <c r="G39" s="5" t="str">
        <f>INDEX(Rosters!E:E,MATCH(LEFT($B39,1)&amp;"-"&amp;TEXT(RIGHT($B39,LEN($B39)-1),"0#"),Rosters!$A:$A,0))</f>
        <v>F</v>
      </c>
      <c r="H39" s="5">
        <v>11</v>
      </c>
      <c r="I39" s="5">
        <v>8</v>
      </c>
      <c r="J39" s="36">
        <f t="shared" si="0"/>
        <v>11.666666666666666</v>
      </c>
      <c r="L39" s="46" t="s">
        <v>456</v>
      </c>
      <c r="M39" s="46"/>
      <c r="N39" s="46"/>
      <c r="O39" s="46"/>
      <c r="P39" s="46"/>
      <c r="Q39" s="46"/>
      <c r="R39" s="46"/>
      <c r="S39" s="46"/>
      <c r="T39" s="46"/>
      <c r="V39" s="36" t="str">
        <f t="shared" si="1"/>
        <v/>
      </c>
      <c r="W39" s="36" t="str">
        <f t="shared" si="2"/>
        <v/>
      </c>
      <c r="X39" s="36" t="str">
        <f t="shared" si="3"/>
        <v/>
      </c>
      <c r="Y39" s="36" t="str">
        <f t="shared" si="4"/>
        <v/>
      </c>
      <c r="AA39" s="36" t="str">
        <f t="shared" si="5"/>
        <v/>
      </c>
      <c r="AB39" s="36" t="str">
        <f t="shared" si="6"/>
        <v/>
      </c>
      <c r="AC39" s="36" t="str">
        <f t="shared" si="7"/>
        <v/>
      </c>
      <c r="AD39" s="36" t="str">
        <f t="shared" si="8"/>
        <v/>
      </c>
      <c r="AF39" s="36">
        <f t="shared" si="9"/>
        <v>1</v>
      </c>
      <c r="AG39" s="36" t="str">
        <f t="shared" si="10"/>
        <v>Pignetello</v>
      </c>
      <c r="AH39" s="36" t="str">
        <f t="shared" si="11"/>
        <v>Katie</v>
      </c>
      <c r="AI39" s="36">
        <f t="shared" si="12"/>
        <v>11.666666666666666</v>
      </c>
      <c r="AK39" s="36" t="str">
        <f t="shared" si="13"/>
        <v/>
      </c>
      <c r="AL39" s="36" t="str">
        <f t="shared" si="14"/>
        <v/>
      </c>
      <c r="AM39" s="36" t="str">
        <f t="shared" si="15"/>
        <v/>
      </c>
      <c r="AN39" s="36" t="str">
        <f t="shared" si="16"/>
        <v/>
      </c>
    </row>
    <row r="40" spans="2:55" x14ac:dyDescent="0.25">
      <c r="B40" s="36" t="s">
        <v>482</v>
      </c>
      <c r="C40" s="5" t="str">
        <f>INDEX(Rosters!F:F,MATCH(LEFT($B40,1)&amp;"-"&amp;TEXT(RIGHT($B40,LEN($B40)-1),"0#"),Rosters!$A:$A,0))</f>
        <v>St James</v>
      </c>
      <c r="D40" s="5" t="str">
        <f>INDEX(Rosters!B:B,MATCH(LEFT($B40,1)&amp;"-"&amp;TEXT(RIGHT($B40,LEN($B40)-1),"0#"),Rosters!$A:$A,0))</f>
        <v>Garcia</v>
      </c>
      <c r="E40" s="5" t="str">
        <f>INDEX(Rosters!C:C,MATCH(LEFT($B40,1)&amp;"-"&amp;TEXT(RIGHT($B40,LEN($B40)-1),"0#"),Rosters!$A:$A,0))</f>
        <v>J</v>
      </c>
      <c r="F40" s="5" t="str">
        <f>INDEX(Rosters!G:G,MATCH(LEFT($B40,1)&amp;"-"&amp;TEXT(RIGHT($B40,LEN($B40)-1),"0#"),Rosters!$A:$A,0))</f>
        <v>V</v>
      </c>
      <c r="G40" s="5" t="str">
        <f>INDEX(Rosters!E:E,MATCH(LEFT($B40,1)&amp;"-"&amp;TEXT(RIGHT($B40,LEN($B40)-1),"0#"),Rosters!$A:$A,0))</f>
        <v>F</v>
      </c>
      <c r="H40" s="5">
        <v>7</v>
      </c>
      <c r="I40" s="5">
        <v>2</v>
      </c>
      <c r="J40" s="36">
        <f t="shared" si="0"/>
        <v>7.166666666666667</v>
      </c>
      <c r="M40" s="6">
        <v>1</v>
      </c>
      <c r="N40" s="7" t="str">
        <f>INDEX(C$4:C$200,MATCH($M40,$AF$4:$AF$200,0))</f>
        <v>St Pats</v>
      </c>
      <c r="O40" s="7" t="str">
        <f t="shared" ref="O40:T47" si="36">INDEX(D$4:D$200,MATCH($M40,$AF$4:$AF$200,0))</f>
        <v>Pignetello</v>
      </c>
      <c r="P40" s="7" t="str">
        <f t="shared" si="36"/>
        <v>Katie</v>
      </c>
      <c r="Q40" s="7" t="str">
        <f t="shared" si="36"/>
        <v>V</v>
      </c>
      <c r="R40" s="7" t="str">
        <f t="shared" si="36"/>
        <v>F</v>
      </c>
      <c r="S40" s="7">
        <f t="shared" si="36"/>
        <v>11</v>
      </c>
      <c r="T40" s="7">
        <f t="shared" si="36"/>
        <v>8</v>
      </c>
      <c r="V40" s="36" t="str">
        <f t="shared" si="1"/>
        <v/>
      </c>
      <c r="W40" s="36" t="str">
        <f t="shared" si="2"/>
        <v/>
      </c>
      <c r="X40" s="36" t="str">
        <f t="shared" si="3"/>
        <v/>
      </c>
      <c r="Y40" s="36" t="str">
        <f t="shared" si="4"/>
        <v/>
      </c>
      <c r="AA40" s="36" t="str">
        <f t="shared" si="5"/>
        <v/>
      </c>
      <c r="AB40" s="36" t="str">
        <f t="shared" si="6"/>
        <v/>
      </c>
      <c r="AC40" s="36" t="str">
        <f t="shared" si="7"/>
        <v/>
      </c>
      <c r="AD40" s="36" t="str">
        <f t="shared" si="8"/>
        <v/>
      </c>
      <c r="AF40" s="36">
        <f t="shared" si="9"/>
        <v>12</v>
      </c>
      <c r="AG40" s="36" t="str">
        <f t="shared" si="10"/>
        <v>Garcia</v>
      </c>
      <c r="AH40" s="36" t="str">
        <f t="shared" si="11"/>
        <v>J</v>
      </c>
      <c r="AI40" s="36">
        <f t="shared" si="12"/>
        <v>7.166666666666667</v>
      </c>
      <c r="AK40" s="36" t="str">
        <f t="shared" si="13"/>
        <v/>
      </c>
      <c r="AL40" s="36" t="str">
        <f t="shared" si="14"/>
        <v/>
      </c>
      <c r="AM40" s="36" t="str">
        <f t="shared" si="15"/>
        <v/>
      </c>
      <c r="AN40" s="36" t="str">
        <f t="shared" si="16"/>
        <v/>
      </c>
    </row>
    <row r="41" spans="2:55" x14ac:dyDescent="0.25">
      <c r="B41" s="36" t="s">
        <v>418</v>
      </c>
      <c r="C41" s="5" t="str">
        <f>INDEX(Rosters!F:F,MATCH(LEFT($B41,1)&amp;"-"&amp;TEXT(RIGHT($B41,LEN($B41)-1),"0#"),Rosters!$A:$A,0))</f>
        <v>St James</v>
      </c>
      <c r="D41" s="5" t="str">
        <f>INDEX(Rosters!B:B,MATCH(LEFT($B41,1)&amp;"-"&amp;TEXT(RIGHT($B41,LEN($B41)-1),"0#"),Rosters!$A:$A,0))</f>
        <v>Pye</v>
      </c>
      <c r="E41" s="5" t="str">
        <f>INDEX(Rosters!C:C,MATCH(LEFT($B41,1)&amp;"-"&amp;TEXT(RIGHT($B41,LEN($B41)-1),"0#"),Rosters!$A:$A,0))</f>
        <v>Kaden</v>
      </c>
      <c r="F41" s="5" t="str">
        <f>INDEX(Rosters!G:G,MATCH(LEFT($B41,1)&amp;"-"&amp;TEXT(RIGHT($B41,LEN($B41)-1),"0#"),Rosters!$A:$A,0))</f>
        <v>JV</v>
      </c>
      <c r="G41" s="5" t="str">
        <f>INDEX(Rosters!E:E,MATCH(LEFT($B41,1)&amp;"-"&amp;TEXT(RIGHT($B41,LEN($B41)-1),"0#"),Rosters!$A:$A,0))</f>
        <v>M</v>
      </c>
      <c r="H41" s="5">
        <v>10</v>
      </c>
      <c r="I41" s="5">
        <v>6</v>
      </c>
      <c r="J41" s="36">
        <f t="shared" si="0"/>
        <v>10.5</v>
      </c>
      <c r="M41" s="6">
        <f>M40+1</f>
        <v>2</v>
      </c>
      <c r="N41" s="7" t="str">
        <f>INDEX(C$4:C$200,MATCH($M41,$AF$4:$AF$200,0))</f>
        <v>OLMC</v>
      </c>
      <c r="O41" s="7" t="str">
        <f t="shared" si="36"/>
        <v>SUTTER</v>
      </c>
      <c r="P41" s="7" t="str">
        <f t="shared" si="36"/>
        <v>SHEA</v>
      </c>
      <c r="Q41" s="7" t="str">
        <f t="shared" si="36"/>
        <v>V</v>
      </c>
      <c r="R41" s="7" t="str">
        <f t="shared" si="36"/>
        <v>F</v>
      </c>
      <c r="S41" s="7">
        <f t="shared" si="36"/>
        <v>11</v>
      </c>
      <c r="T41" s="7">
        <f t="shared" si="36"/>
        <v>7</v>
      </c>
      <c r="V41" s="36" t="str">
        <f t="shared" si="1"/>
        <v/>
      </c>
      <c r="W41" s="36" t="str">
        <f t="shared" si="2"/>
        <v/>
      </c>
      <c r="X41" s="36" t="str">
        <f t="shared" si="3"/>
        <v/>
      </c>
      <c r="Y41" s="36" t="str">
        <f t="shared" si="4"/>
        <v/>
      </c>
      <c r="AA41" s="36">
        <f t="shared" si="5"/>
        <v>1</v>
      </c>
      <c r="AB41" s="36" t="str">
        <f t="shared" si="6"/>
        <v>Pye</v>
      </c>
      <c r="AC41" s="36" t="str">
        <f t="shared" si="7"/>
        <v>Kaden</v>
      </c>
      <c r="AD41" s="36">
        <f t="shared" si="8"/>
        <v>10.5</v>
      </c>
      <c r="AF41" s="36" t="str">
        <f t="shared" si="9"/>
        <v/>
      </c>
      <c r="AG41" s="36" t="str">
        <f t="shared" si="10"/>
        <v/>
      </c>
      <c r="AH41" s="36" t="str">
        <f t="shared" si="11"/>
        <v/>
      </c>
      <c r="AI41" s="36" t="str">
        <f t="shared" si="12"/>
        <v/>
      </c>
      <c r="AK41" s="36" t="str">
        <f t="shared" si="13"/>
        <v/>
      </c>
      <c r="AL41" s="36" t="str">
        <f t="shared" si="14"/>
        <v/>
      </c>
      <c r="AM41" s="36" t="str">
        <f t="shared" si="15"/>
        <v/>
      </c>
      <c r="AN41" s="36" t="str">
        <f t="shared" si="16"/>
        <v/>
      </c>
    </row>
    <row r="42" spans="2:55" x14ac:dyDescent="0.25">
      <c r="B42" s="36" t="s">
        <v>422</v>
      </c>
      <c r="C42" s="5" t="str">
        <f>INDEX(Rosters!F:F,MATCH(LEFT($B42,1)&amp;"-"&amp;TEXT(RIGHT($B42,LEN($B42)-1),"0#"),Rosters!$A:$A,0))</f>
        <v>St James</v>
      </c>
      <c r="D42" s="5" t="str">
        <f>INDEX(Rosters!B:B,MATCH(LEFT($B42,1)&amp;"-"&amp;TEXT(RIGHT($B42,LEN($B42)-1),"0#"),Rosters!$A:$A,0))</f>
        <v>Krenek</v>
      </c>
      <c r="E42" s="5" t="str">
        <f>INDEX(Rosters!C:C,MATCH(LEFT($B42,1)&amp;"-"&amp;TEXT(RIGHT($B42,LEN($B42)-1),"0#"),Rosters!$A:$A,0))</f>
        <v>M</v>
      </c>
      <c r="F42" s="5" t="str">
        <f>INDEX(Rosters!G:G,MATCH(LEFT($B42,1)&amp;"-"&amp;TEXT(RIGHT($B42,LEN($B42)-1),"0#"),Rosters!$A:$A,0))</f>
        <v>JV</v>
      </c>
      <c r="G42" s="5" t="str">
        <f>INDEX(Rosters!E:E,MATCH(LEFT($B42,1)&amp;"-"&amp;TEXT(RIGHT($B42,LEN($B42)-1),"0#"),Rosters!$A:$A,0))</f>
        <v>M</v>
      </c>
      <c r="H42" s="5">
        <v>6</v>
      </c>
      <c r="I42" s="5">
        <v>3</v>
      </c>
      <c r="J42" s="36">
        <f t="shared" si="0"/>
        <v>6.25</v>
      </c>
      <c r="M42" s="6">
        <f t="shared" ref="M42:M47" si="37">M41+1</f>
        <v>3</v>
      </c>
      <c r="N42" s="7" t="str">
        <f t="shared" ref="N42:N47" si="38">INDEX(C$4:C$200,MATCH($M42,$AF$4:$AF$200,0))</f>
        <v>OLMC</v>
      </c>
      <c r="O42" s="7" t="str">
        <f t="shared" si="36"/>
        <v>HOFF</v>
      </c>
      <c r="P42" s="7" t="str">
        <f t="shared" si="36"/>
        <v>SARAH</v>
      </c>
      <c r="Q42" s="7" t="str">
        <f t="shared" si="36"/>
        <v>V</v>
      </c>
      <c r="R42" s="7" t="str">
        <f t="shared" si="36"/>
        <v>F</v>
      </c>
      <c r="S42" s="7">
        <f t="shared" si="36"/>
        <v>11</v>
      </c>
      <c r="T42" s="7">
        <f t="shared" si="36"/>
        <v>0</v>
      </c>
      <c r="V42" s="36" t="str">
        <f t="shared" si="1"/>
        <v/>
      </c>
      <c r="W42" s="36" t="str">
        <f t="shared" si="2"/>
        <v/>
      </c>
      <c r="X42" s="36" t="str">
        <f t="shared" si="3"/>
        <v/>
      </c>
      <c r="Y42" s="36" t="str">
        <f t="shared" si="4"/>
        <v/>
      </c>
      <c r="AA42" s="36">
        <f t="shared" si="5"/>
        <v>10</v>
      </c>
      <c r="AB42" s="36" t="str">
        <f t="shared" si="6"/>
        <v>Krenek</v>
      </c>
      <c r="AC42" s="36" t="str">
        <f t="shared" si="7"/>
        <v>M</v>
      </c>
      <c r="AD42" s="36">
        <f t="shared" si="8"/>
        <v>6.25</v>
      </c>
      <c r="AF42" s="36" t="str">
        <f t="shared" si="9"/>
        <v/>
      </c>
      <c r="AG42" s="36" t="str">
        <f t="shared" si="10"/>
        <v/>
      </c>
      <c r="AH42" s="36" t="str">
        <f t="shared" si="11"/>
        <v/>
      </c>
      <c r="AI42" s="36" t="str">
        <f t="shared" si="12"/>
        <v/>
      </c>
      <c r="AK42" s="36" t="str">
        <f t="shared" si="13"/>
        <v/>
      </c>
      <c r="AL42" s="36" t="str">
        <f t="shared" si="14"/>
        <v/>
      </c>
      <c r="AM42" s="36" t="str">
        <f t="shared" si="15"/>
        <v/>
      </c>
      <c r="AN42" s="36" t="str">
        <f t="shared" si="16"/>
        <v/>
      </c>
    </row>
    <row r="43" spans="2:55" x14ac:dyDescent="0.25">
      <c r="B43" s="36" t="s">
        <v>489</v>
      </c>
      <c r="C43" s="5" t="str">
        <f>INDEX(Rosters!F:F,MATCH(LEFT($B43,1)&amp;"-"&amp;TEXT(RIGHT($B43,LEN($B43)-1),"0#"),Rosters!$A:$A,0))</f>
        <v>St James</v>
      </c>
      <c r="D43" s="5" t="str">
        <f>INDEX(Rosters!B:B,MATCH(LEFT($B43,1)&amp;"-"&amp;TEXT(RIGHT($B43,LEN($B43)-1),"0#"),Rosters!$A:$A,0))</f>
        <v>Malloy</v>
      </c>
      <c r="E43" s="5" t="str">
        <f>INDEX(Rosters!C:C,MATCH(LEFT($B43,1)&amp;"-"&amp;TEXT(RIGHT($B43,LEN($B43)-1),"0#"),Rosters!$A:$A,0))</f>
        <v>T</v>
      </c>
      <c r="F43" s="5" t="str">
        <f>INDEX(Rosters!G:G,MATCH(LEFT($B43,1)&amp;"-"&amp;TEXT(RIGHT($B43,LEN($B43)-1),"0#"),Rosters!$A:$A,0))</f>
        <v>JV</v>
      </c>
      <c r="G43" s="5" t="str">
        <f>INDEX(Rosters!E:E,MATCH(LEFT($B43,1)&amp;"-"&amp;TEXT(RIGHT($B43,LEN($B43)-1),"0#"),Rosters!$A:$A,0))</f>
        <v>M</v>
      </c>
      <c r="H43" s="5">
        <v>10</v>
      </c>
      <c r="I43" s="5">
        <v>2</v>
      </c>
      <c r="J43" s="36">
        <f t="shared" si="0"/>
        <v>10.166666666666666</v>
      </c>
      <c r="M43" s="6">
        <f t="shared" si="37"/>
        <v>4</v>
      </c>
      <c r="N43" s="7" t="str">
        <f t="shared" si="38"/>
        <v>SJA</v>
      </c>
      <c r="O43" s="7" t="str">
        <f t="shared" si="36"/>
        <v>Skorzak</v>
      </c>
      <c r="P43" s="7" t="str">
        <f t="shared" si="36"/>
        <v xml:space="preserve">Lexie </v>
      </c>
      <c r="Q43" s="7" t="str">
        <f t="shared" si="36"/>
        <v>V</v>
      </c>
      <c r="R43" s="7" t="str">
        <f t="shared" si="36"/>
        <v>F</v>
      </c>
      <c r="S43" s="7">
        <f t="shared" si="36"/>
        <v>10</v>
      </c>
      <c r="T43" s="7">
        <f t="shared" si="36"/>
        <v>11</v>
      </c>
      <c r="V43" s="36" t="str">
        <f t="shared" si="1"/>
        <v/>
      </c>
      <c r="W43" s="36" t="str">
        <f t="shared" si="2"/>
        <v/>
      </c>
      <c r="X43" s="36" t="str">
        <f t="shared" si="3"/>
        <v/>
      </c>
      <c r="Y43" s="36" t="str">
        <f t="shared" si="4"/>
        <v/>
      </c>
      <c r="AA43" s="36">
        <f t="shared" si="5"/>
        <v>3</v>
      </c>
      <c r="AB43" s="36" t="str">
        <f t="shared" si="6"/>
        <v>Malloy</v>
      </c>
      <c r="AC43" s="36" t="str">
        <f t="shared" si="7"/>
        <v>T</v>
      </c>
      <c r="AD43" s="36">
        <f t="shared" si="8"/>
        <v>10.166666666666666</v>
      </c>
      <c r="AF43" s="36" t="str">
        <f t="shared" si="9"/>
        <v/>
      </c>
      <c r="AG43" s="36" t="str">
        <f t="shared" si="10"/>
        <v/>
      </c>
      <c r="AH43" s="36" t="str">
        <f t="shared" si="11"/>
        <v/>
      </c>
      <c r="AI43" s="36" t="str">
        <f t="shared" si="12"/>
        <v/>
      </c>
      <c r="AK43" s="36" t="str">
        <f t="shared" si="13"/>
        <v/>
      </c>
      <c r="AL43" s="36" t="str">
        <f t="shared" si="14"/>
        <v/>
      </c>
      <c r="AM43" s="36" t="str">
        <f t="shared" si="15"/>
        <v/>
      </c>
      <c r="AN43" s="36" t="str">
        <f t="shared" si="16"/>
        <v/>
      </c>
    </row>
    <row r="44" spans="2:55" x14ac:dyDescent="0.25">
      <c r="B44" s="36" t="s">
        <v>479</v>
      </c>
      <c r="C44" s="5" t="str">
        <f>INDEX(Rosters!F:F,MATCH(LEFT($B44,1)&amp;"-"&amp;TEXT(RIGHT($B44,LEN($B44)-1),"0#"),Rosters!$A:$A,0))</f>
        <v>St James</v>
      </c>
      <c r="D44" s="5" t="str">
        <f>INDEX(Rosters!B:B,MATCH(LEFT($B44,1)&amp;"-"&amp;TEXT(RIGHT($B44,LEN($B44)-1),"0#"),Rosters!$A:$A,0))</f>
        <v>Collins</v>
      </c>
      <c r="E44" s="5" t="str">
        <f>INDEX(Rosters!C:C,MATCH(LEFT($B44,1)&amp;"-"&amp;TEXT(RIGHT($B44,LEN($B44)-1),"0#"),Rosters!$A:$A,0))</f>
        <v>D</v>
      </c>
      <c r="F44" s="5" t="str">
        <f>INDEX(Rosters!G:G,MATCH(LEFT($B44,1)&amp;"-"&amp;TEXT(RIGHT($B44,LEN($B44)-1),"0#"),Rosters!$A:$A,0))</f>
        <v>V</v>
      </c>
      <c r="G44" s="5" t="str">
        <f>INDEX(Rosters!E:E,MATCH(LEFT($B44,1)&amp;"-"&amp;TEXT(RIGHT($B44,LEN($B44)-1),"0#"),Rosters!$A:$A,0))</f>
        <v>M</v>
      </c>
      <c r="H44" s="5">
        <v>12</v>
      </c>
      <c r="I44" s="5">
        <v>6</v>
      </c>
      <c r="J44" s="36">
        <f t="shared" si="0"/>
        <v>12.5</v>
      </c>
      <c r="M44" s="6">
        <f t="shared" si="37"/>
        <v>5</v>
      </c>
      <c r="N44" s="7" t="str">
        <f t="shared" si="38"/>
        <v>St Pats</v>
      </c>
      <c r="O44" s="7" t="str">
        <f t="shared" si="36"/>
        <v>Conlon</v>
      </c>
      <c r="P44" s="7" t="str">
        <f t="shared" si="36"/>
        <v>Aubrey</v>
      </c>
      <c r="Q44" s="7" t="str">
        <f t="shared" si="36"/>
        <v>V</v>
      </c>
      <c r="R44" s="7" t="str">
        <f t="shared" si="36"/>
        <v>F</v>
      </c>
      <c r="S44" s="7">
        <f t="shared" si="36"/>
        <v>10</v>
      </c>
      <c r="T44" s="7">
        <f t="shared" si="36"/>
        <v>8</v>
      </c>
      <c r="V44" s="36" t="str">
        <f t="shared" si="1"/>
        <v/>
      </c>
      <c r="W44" s="36" t="str">
        <f t="shared" si="2"/>
        <v/>
      </c>
      <c r="X44" s="36" t="str">
        <f t="shared" si="3"/>
        <v/>
      </c>
      <c r="Y44" s="36" t="str">
        <f t="shared" si="4"/>
        <v/>
      </c>
      <c r="AA44" s="36" t="str">
        <f t="shared" si="5"/>
        <v/>
      </c>
      <c r="AB44" s="36" t="str">
        <f t="shared" si="6"/>
        <v/>
      </c>
      <c r="AC44" s="36" t="str">
        <f t="shared" si="7"/>
        <v/>
      </c>
      <c r="AD44" s="36" t="str">
        <f t="shared" si="8"/>
        <v/>
      </c>
      <c r="AF44" s="36" t="str">
        <f t="shared" si="9"/>
        <v/>
      </c>
      <c r="AG44" s="36" t="str">
        <f t="shared" si="10"/>
        <v/>
      </c>
      <c r="AH44" s="36" t="str">
        <f t="shared" si="11"/>
        <v/>
      </c>
      <c r="AI44" s="36" t="str">
        <f t="shared" si="12"/>
        <v/>
      </c>
      <c r="AK44" s="36">
        <f t="shared" si="13"/>
        <v>2</v>
      </c>
      <c r="AL44" s="36" t="str">
        <f t="shared" si="14"/>
        <v>Collins</v>
      </c>
      <c r="AM44" s="36" t="str">
        <f t="shared" si="15"/>
        <v>D</v>
      </c>
      <c r="AN44" s="36">
        <f t="shared" si="16"/>
        <v>12.5</v>
      </c>
    </row>
    <row r="45" spans="2:55" x14ac:dyDescent="0.25">
      <c r="B45" s="36" t="s">
        <v>480</v>
      </c>
      <c r="C45" s="5" t="str">
        <f>INDEX(Rosters!F:F,MATCH(LEFT($B45,1)&amp;"-"&amp;TEXT(RIGHT($B45,LEN($B45)-1),"0#"),Rosters!$A:$A,0))</f>
        <v>St E</v>
      </c>
      <c r="D45" s="5" t="str">
        <f>INDEX(Rosters!B:B,MATCH(LEFT($B45,1)&amp;"-"&amp;TEXT(RIGHT($B45,LEN($B45)-1),"0#"),Rosters!$A:$A,0))</f>
        <v>McChesney</v>
      </c>
      <c r="E45" s="5" t="str">
        <f>INDEX(Rosters!C:C,MATCH(LEFT($B45,1)&amp;"-"&amp;TEXT(RIGHT($B45,LEN($B45)-1),"0#"),Rosters!$A:$A,0))</f>
        <v>Cole</v>
      </c>
      <c r="F45" s="5" t="str">
        <f>INDEX(Rosters!G:G,MATCH(LEFT($B45,1)&amp;"-"&amp;TEXT(RIGHT($B45,LEN($B45)-1),"0#"),Rosters!$A:$A,0))</f>
        <v>V</v>
      </c>
      <c r="G45" s="5" t="str">
        <f>INDEX(Rosters!E:E,MATCH(LEFT($B45,1)&amp;"-"&amp;TEXT(RIGHT($B45,LEN($B45)-1),"0#"),Rosters!$A:$A,0))</f>
        <v>M</v>
      </c>
      <c r="H45" s="5">
        <v>12</v>
      </c>
      <c r="I45" s="5">
        <v>6</v>
      </c>
      <c r="J45" s="36">
        <f t="shared" si="0"/>
        <v>12.5</v>
      </c>
      <c r="M45" s="6">
        <f t="shared" si="37"/>
        <v>6</v>
      </c>
      <c r="N45" s="7" t="str">
        <f t="shared" si="38"/>
        <v>Assumption</v>
      </c>
      <c r="O45" s="7" t="str">
        <f t="shared" si="36"/>
        <v>Dam</v>
      </c>
      <c r="P45" s="7" t="str">
        <f t="shared" si="36"/>
        <v>Maeve</v>
      </c>
      <c r="Q45" s="7" t="str">
        <f t="shared" si="36"/>
        <v>V</v>
      </c>
      <c r="R45" s="7" t="str">
        <f t="shared" si="36"/>
        <v>F</v>
      </c>
      <c r="S45" s="7">
        <f t="shared" si="36"/>
        <v>10</v>
      </c>
      <c r="T45" s="7">
        <f t="shared" si="36"/>
        <v>3</v>
      </c>
      <c r="V45" s="36" t="str">
        <f t="shared" si="1"/>
        <v/>
      </c>
      <c r="W45" s="36" t="str">
        <f t="shared" si="2"/>
        <v/>
      </c>
      <c r="X45" s="36" t="str">
        <f t="shared" si="3"/>
        <v/>
      </c>
      <c r="Y45" s="36" t="str">
        <f t="shared" si="4"/>
        <v/>
      </c>
      <c r="AA45" s="36" t="str">
        <f t="shared" si="5"/>
        <v/>
      </c>
      <c r="AB45" s="36" t="str">
        <f t="shared" si="6"/>
        <v/>
      </c>
      <c r="AC45" s="36" t="str">
        <f t="shared" si="7"/>
        <v/>
      </c>
      <c r="AD45" s="36" t="str">
        <f t="shared" si="8"/>
        <v/>
      </c>
      <c r="AF45" s="36" t="str">
        <f t="shared" si="9"/>
        <v/>
      </c>
      <c r="AG45" s="36" t="str">
        <f t="shared" si="10"/>
        <v/>
      </c>
      <c r="AH45" s="36" t="str">
        <f t="shared" si="11"/>
        <v/>
      </c>
      <c r="AI45" s="36" t="str">
        <f t="shared" si="12"/>
        <v/>
      </c>
      <c r="AK45" s="24" t="s">
        <v>686</v>
      </c>
      <c r="AL45" s="36" t="str">
        <f t="shared" si="14"/>
        <v>McChesney</v>
      </c>
      <c r="AM45" s="36" t="str">
        <f t="shared" si="15"/>
        <v>Cole</v>
      </c>
      <c r="AN45" s="36">
        <f t="shared" si="16"/>
        <v>12.5</v>
      </c>
    </row>
    <row r="46" spans="2:55" x14ac:dyDescent="0.25">
      <c r="B46" s="36" t="s">
        <v>663</v>
      </c>
      <c r="C46" s="5" t="str">
        <f>INDEX(Rosters!F:F,MATCH(LEFT($B46,1)&amp;"-"&amp;TEXT(RIGHT($B46,LEN($B46)-1),"0#"),Rosters!$A:$A,0))</f>
        <v>Assumption</v>
      </c>
      <c r="D46" s="5" t="str">
        <f>INDEX(Rosters!B:B,MATCH(LEFT($B46,1)&amp;"-"&amp;TEXT(RIGHT($B46,LEN($B46)-1),"0#"),Rosters!$A:$A,0))</f>
        <v>Lewis</v>
      </c>
      <c r="E46" s="5" t="str">
        <f>INDEX(Rosters!C:C,MATCH(LEFT($B46,1)&amp;"-"&amp;TEXT(RIGHT($B46,LEN($B46)-1),"0#"),Rosters!$A:$A,0))</f>
        <v>Kaelyn</v>
      </c>
      <c r="F46" s="5" t="str">
        <f>INDEX(Rosters!G:G,MATCH(LEFT($B46,1)&amp;"-"&amp;TEXT(RIGHT($B46,LEN($B46)-1),"0#"),Rosters!$A:$A,0))</f>
        <v>JV</v>
      </c>
      <c r="G46" s="5" t="str">
        <f>INDEX(Rosters!E:E,MATCH(LEFT($B46,1)&amp;"-"&amp;TEXT(RIGHT($B46,LEN($B46)-1),"0#"),Rosters!$A:$A,0))</f>
        <v>F</v>
      </c>
      <c r="H46" s="5">
        <v>6</v>
      </c>
      <c r="I46" s="5">
        <v>3</v>
      </c>
      <c r="J46" s="36">
        <f t="shared" si="0"/>
        <v>6.25</v>
      </c>
      <c r="M46" s="6">
        <f t="shared" si="37"/>
        <v>7</v>
      </c>
      <c r="N46" s="7" t="str">
        <f t="shared" si="38"/>
        <v>St James</v>
      </c>
      <c r="O46" s="7" t="str">
        <f t="shared" si="36"/>
        <v>Mania</v>
      </c>
      <c r="P46" s="7" t="str">
        <f t="shared" si="36"/>
        <v>E</v>
      </c>
      <c r="Q46" s="7" t="str">
        <f t="shared" si="36"/>
        <v>V</v>
      </c>
      <c r="R46" s="7" t="str">
        <f t="shared" si="36"/>
        <v>F</v>
      </c>
      <c r="S46" s="7">
        <f t="shared" si="36"/>
        <v>8</v>
      </c>
      <c r="T46" s="7">
        <f t="shared" si="36"/>
        <v>11</v>
      </c>
      <c r="V46" s="24" t="s">
        <v>704</v>
      </c>
      <c r="W46" s="36" t="str">
        <f t="shared" si="2"/>
        <v>Lewis</v>
      </c>
      <c r="X46" s="36" t="str">
        <f t="shared" si="3"/>
        <v>Kaelyn</v>
      </c>
      <c r="Y46" s="36">
        <f t="shared" si="4"/>
        <v>6.25</v>
      </c>
      <c r="AA46" s="36" t="str">
        <f t="shared" si="5"/>
        <v/>
      </c>
      <c r="AB46" s="36" t="str">
        <f t="shared" si="6"/>
        <v/>
      </c>
      <c r="AC46" s="36" t="str">
        <f t="shared" si="7"/>
        <v/>
      </c>
      <c r="AD46" s="36" t="str">
        <f t="shared" si="8"/>
        <v/>
      </c>
      <c r="AF46" s="36" t="str">
        <f t="shared" si="9"/>
        <v/>
      </c>
      <c r="AG46" s="36" t="str">
        <f t="shared" si="10"/>
        <v/>
      </c>
      <c r="AH46" s="36" t="str">
        <f t="shared" si="11"/>
        <v/>
      </c>
      <c r="AI46" s="36" t="str">
        <f t="shared" si="12"/>
        <v/>
      </c>
      <c r="AK46" s="36" t="str">
        <f t="shared" si="13"/>
        <v/>
      </c>
      <c r="AL46" s="36" t="str">
        <f t="shared" si="14"/>
        <v/>
      </c>
      <c r="AM46" s="36" t="str">
        <f t="shared" si="15"/>
        <v/>
      </c>
      <c r="AN46" s="36" t="str">
        <f t="shared" si="16"/>
        <v/>
      </c>
    </row>
    <row r="47" spans="2:55" x14ac:dyDescent="0.25">
      <c r="B47" s="36" t="s">
        <v>664</v>
      </c>
      <c r="C47" s="5" t="str">
        <f>INDEX(Rosters!F:F,MATCH(LEFT($B47,1)&amp;"-"&amp;TEXT(RIGHT($B47,LEN($B47)-1),"0#"),Rosters!$A:$A,0))</f>
        <v>OLMC</v>
      </c>
      <c r="D47" s="5" t="str">
        <f>INDEX(Rosters!B:B,MATCH(LEFT($B47,1)&amp;"-"&amp;TEXT(RIGHT($B47,LEN($B47)-1),"0#"),Rosters!$A:$A,0))</f>
        <v>PESCHETTI</v>
      </c>
      <c r="E47" s="5" t="str">
        <f>INDEX(Rosters!C:C,MATCH(LEFT($B47,1)&amp;"-"&amp;TEXT(RIGHT($B47,LEN($B47)-1),"0#"),Rosters!$A:$A,0))</f>
        <v>RAYMOND</v>
      </c>
      <c r="F47" s="5" t="str">
        <f>INDEX(Rosters!G:G,MATCH(LEFT($B47,1)&amp;"-"&amp;TEXT(RIGHT($B47,LEN($B47)-1),"0#"),Rosters!$A:$A,0))</f>
        <v>V</v>
      </c>
      <c r="G47" s="5" t="str">
        <f>INDEX(Rosters!E:E,MATCH(LEFT($B47,1)&amp;"-"&amp;TEXT(RIGHT($B47,LEN($B47)-1),"0#"),Rosters!$A:$A,0))</f>
        <v>M</v>
      </c>
      <c r="H47" s="5">
        <v>10</v>
      </c>
      <c r="I47" s="5">
        <v>5</v>
      </c>
      <c r="J47" s="36">
        <f t="shared" si="0"/>
        <v>10.416666666666666</v>
      </c>
      <c r="M47" s="6">
        <f t="shared" si="37"/>
        <v>8</v>
      </c>
      <c r="N47" s="7" t="str">
        <f t="shared" si="38"/>
        <v>SJA</v>
      </c>
      <c r="O47" s="7" t="str">
        <f t="shared" si="36"/>
        <v>DeMaio</v>
      </c>
      <c r="P47" s="7" t="str">
        <f t="shared" si="36"/>
        <v>Vivienne</v>
      </c>
      <c r="Q47" s="7" t="str">
        <f t="shared" si="36"/>
        <v>V</v>
      </c>
      <c r="R47" s="7" t="str">
        <f t="shared" si="36"/>
        <v>F</v>
      </c>
      <c r="S47" s="7">
        <f t="shared" si="36"/>
        <v>8</v>
      </c>
      <c r="T47" s="7">
        <f t="shared" si="36"/>
        <v>9</v>
      </c>
      <c r="V47" s="36" t="str">
        <f t="shared" si="1"/>
        <v/>
      </c>
      <c r="W47" s="36" t="str">
        <f t="shared" si="2"/>
        <v/>
      </c>
      <c r="X47" s="36" t="str">
        <f t="shared" si="3"/>
        <v/>
      </c>
      <c r="Y47" s="36" t="str">
        <f t="shared" ref="Y47:Y100" si="39">IF(AND($F47=W$2,$G47=X$2),$J47,"")</f>
        <v/>
      </c>
      <c r="AA47" s="36" t="str">
        <f t="shared" si="5"/>
        <v/>
      </c>
      <c r="AB47" s="36" t="str">
        <f t="shared" si="6"/>
        <v/>
      </c>
      <c r="AC47" s="36" t="str">
        <f t="shared" si="7"/>
        <v/>
      </c>
      <c r="AD47" s="36" t="str">
        <f t="shared" ref="AD47:AD100" si="40">IF(AND($F47=AB$2,$G47=AC$2),$J47,"")</f>
        <v/>
      </c>
      <c r="AF47" s="36" t="str">
        <f t="shared" si="9"/>
        <v/>
      </c>
      <c r="AG47" s="36" t="str">
        <f t="shared" si="10"/>
        <v/>
      </c>
      <c r="AH47" s="36" t="str">
        <f t="shared" si="11"/>
        <v/>
      </c>
      <c r="AI47" s="36" t="str">
        <f t="shared" ref="AI47:AI100" si="41">IF(AND($F47=AG$2,$G47=AH$2),$J47,"")</f>
        <v/>
      </c>
      <c r="AK47" s="36">
        <f t="shared" si="13"/>
        <v>9</v>
      </c>
      <c r="AL47" s="36" t="str">
        <f t="shared" si="14"/>
        <v>PESCHETTI</v>
      </c>
      <c r="AM47" s="36" t="str">
        <f t="shared" si="15"/>
        <v>RAYMOND</v>
      </c>
      <c r="AN47" s="36">
        <f t="shared" ref="AN47:AN100" si="42">IF(AND($F47=AL$2,$G47=AM$2),$J47,"")</f>
        <v>10.416666666666666</v>
      </c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</row>
    <row r="48" spans="2:55" x14ac:dyDescent="0.25">
      <c r="B48" s="36" t="s">
        <v>665</v>
      </c>
      <c r="C48" s="5" t="str">
        <f>INDEX(Rosters!F:F,MATCH(LEFT($B48,1)&amp;"-"&amp;TEXT(RIGHT($B48,LEN($B48)-1),"0#"),Rosters!$A:$A,0))</f>
        <v>St Pats</v>
      </c>
      <c r="D48" s="5" t="str">
        <f>INDEX(Rosters!B:B,MATCH(LEFT($B48,1)&amp;"-"&amp;TEXT(RIGHT($B48,LEN($B48)-1),"0#"),Rosters!$A:$A,0))</f>
        <v>Szot</v>
      </c>
      <c r="E48" s="5" t="str">
        <f>INDEX(Rosters!C:C,MATCH(LEFT($B48,1)&amp;"-"&amp;TEXT(RIGHT($B48,LEN($B48)-1),"0#"),Rosters!$A:$A,0))</f>
        <v>Harrison</v>
      </c>
      <c r="F48" s="5" t="str">
        <f>INDEX(Rosters!G:G,MATCH(LEFT($B48,1)&amp;"-"&amp;TEXT(RIGHT($B48,LEN($B48)-1),"0#"),Rosters!$A:$A,0))</f>
        <v>V</v>
      </c>
      <c r="G48" s="5" t="str">
        <f>INDEX(Rosters!E:E,MATCH(LEFT($B48,1)&amp;"-"&amp;TEXT(RIGHT($B48,LEN($B48)-1),"0#"),Rosters!$A:$A,0))</f>
        <v>M</v>
      </c>
      <c r="H48" s="5">
        <v>11</v>
      </c>
      <c r="I48" s="5">
        <v>3</v>
      </c>
      <c r="J48" s="36">
        <f t="shared" si="0"/>
        <v>11.25</v>
      </c>
      <c r="M48" s="6">
        <f t="shared" ref="M48:M49" si="43">M47+1</f>
        <v>9</v>
      </c>
      <c r="N48" s="7" t="str">
        <f t="shared" ref="N48:N53" si="44">INDEX(C$4:C$200,MATCH($M48,$AF$4:$AF$200,0))</f>
        <v>Assumption</v>
      </c>
      <c r="O48" s="7" t="str">
        <f t="shared" ref="O48:O53" si="45">INDEX(D$4:D$200,MATCH($M48,$AF$4:$AF$200,0))</f>
        <v>Sidhu</v>
      </c>
      <c r="P48" s="7" t="str">
        <f t="shared" ref="P48:P53" si="46">INDEX(E$4:E$200,MATCH($M48,$AF$4:$AF$200,0))</f>
        <v>Anya</v>
      </c>
      <c r="Q48" s="7" t="str">
        <f t="shared" ref="Q48:Q53" si="47">INDEX(F$4:F$200,MATCH($M48,$AF$4:$AF$200,0))</f>
        <v>V</v>
      </c>
      <c r="R48" s="7" t="str">
        <f t="shared" ref="R48:R53" si="48">INDEX(G$4:G$200,MATCH($M48,$AF$4:$AF$200,0))</f>
        <v>F</v>
      </c>
      <c r="S48" s="7">
        <f t="shared" ref="S48:S53" si="49">INDEX(H$4:H$200,MATCH($M48,$AF$4:$AF$200,0))</f>
        <v>8</v>
      </c>
      <c r="T48" s="7">
        <f t="shared" ref="T48:T53" si="50">INDEX(I$4:I$200,MATCH($M48,$AF$4:$AF$200,0))</f>
        <v>2</v>
      </c>
      <c r="V48" s="36" t="str">
        <f t="shared" si="1"/>
        <v/>
      </c>
      <c r="W48" s="36" t="str">
        <f t="shared" si="2"/>
        <v/>
      </c>
      <c r="X48" s="36" t="str">
        <f t="shared" si="3"/>
        <v/>
      </c>
      <c r="Y48" s="36" t="str">
        <f t="shared" si="39"/>
        <v/>
      </c>
      <c r="AA48" s="36" t="str">
        <f t="shared" si="5"/>
        <v/>
      </c>
      <c r="AB48" s="36" t="str">
        <f t="shared" si="6"/>
        <v/>
      </c>
      <c r="AC48" s="36" t="str">
        <f t="shared" si="7"/>
        <v/>
      </c>
      <c r="AD48" s="36" t="str">
        <f t="shared" si="40"/>
        <v/>
      </c>
      <c r="AF48" s="36" t="str">
        <f t="shared" si="9"/>
        <v/>
      </c>
      <c r="AG48" s="36" t="str">
        <f t="shared" si="10"/>
        <v/>
      </c>
      <c r="AH48" s="36" t="str">
        <f t="shared" si="11"/>
        <v/>
      </c>
      <c r="AI48" s="36" t="str">
        <f t="shared" si="41"/>
        <v/>
      </c>
      <c r="AK48" s="36">
        <f t="shared" si="13"/>
        <v>6</v>
      </c>
      <c r="AL48" s="36" t="str">
        <f t="shared" si="14"/>
        <v>Szot</v>
      </c>
      <c r="AM48" s="36" t="str">
        <f t="shared" si="15"/>
        <v>Harrison</v>
      </c>
      <c r="AN48" s="36">
        <f t="shared" si="42"/>
        <v>11.25</v>
      </c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</row>
    <row r="49" spans="2:55" x14ac:dyDescent="0.25">
      <c r="B49" s="36" t="s">
        <v>429</v>
      </c>
      <c r="C49" s="5" t="str">
        <f>INDEX(Rosters!F:F,MATCH(LEFT($B49,1)&amp;"-"&amp;TEXT(RIGHT($B49,LEN($B49)-1),"0#"),Rosters!$A:$A,0))</f>
        <v>Assumption</v>
      </c>
      <c r="D49" s="5" t="str">
        <f>INDEX(Rosters!B:B,MATCH(LEFT($B49,1)&amp;"-"&amp;TEXT(RIGHT($B49,LEN($B49)-1),"0#"),Rosters!$A:$A,0))</f>
        <v>Rossano</v>
      </c>
      <c r="E49" s="5" t="str">
        <f>INDEX(Rosters!C:C,MATCH(LEFT($B49,1)&amp;"-"&amp;TEXT(RIGHT($B49,LEN($B49)-1),"0#"),Rosters!$A:$A,0))</f>
        <v>Joshua</v>
      </c>
      <c r="F49" s="5" t="str">
        <f>INDEX(Rosters!G:G,MATCH(LEFT($B49,1)&amp;"-"&amp;TEXT(RIGHT($B49,LEN($B49)-1),"0#"),Rosters!$A:$A,0))</f>
        <v>JV</v>
      </c>
      <c r="G49" s="5" t="str">
        <f>INDEX(Rosters!E:E,MATCH(LEFT($B49,1)&amp;"-"&amp;TEXT(RIGHT($B49,LEN($B49)-1),"0#"),Rosters!$A:$A,0))</f>
        <v>M</v>
      </c>
      <c r="H49" s="5">
        <v>6</v>
      </c>
      <c r="I49" s="5">
        <v>5</v>
      </c>
      <c r="J49" s="36">
        <f t="shared" si="0"/>
        <v>6.416666666666667</v>
      </c>
      <c r="M49" s="6">
        <f t="shared" si="43"/>
        <v>10</v>
      </c>
      <c r="N49" s="7" t="str">
        <f t="shared" si="44"/>
        <v>St Pats</v>
      </c>
      <c r="O49" s="7" t="str">
        <f t="shared" si="45"/>
        <v>Kim</v>
      </c>
      <c r="P49" s="7" t="str">
        <f t="shared" si="46"/>
        <v>Chole</v>
      </c>
      <c r="Q49" s="7" t="str">
        <f t="shared" si="47"/>
        <v>V</v>
      </c>
      <c r="R49" s="7" t="str">
        <f t="shared" si="48"/>
        <v>F</v>
      </c>
      <c r="S49" s="7">
        <f t="shared" si="49"/>
        <v>8</v>
      </c>
      <c r="T49" s="7">
        <f t="shared" si="50"/>
        <v>1</v>
      </c>
      <c r="V49" s="36" t="str">
        <f t="shared" si="1"/>
        <v/>
      </c>
      <c r="W49" s="36" t="str">
        <f t="shared" si="2"/>
        <v/>
      </c>
      <c r="X49" s="36" t="str">
        <f t="shared" si="3"/>
        <v/>
      </c>
      <c r="Y49" s="36" t="str">
        <f t="shared" si="39"/>
        <v/>
      </c>
      <c r="AA49" s="36">
        <f t="shared" si="5"/>
        <v>9</v>
      </c>
      <c r="AB49" s="36" t="str">
        <f t="shared" si="6"/>
        <v>Rossano</v>
      </c>
      <c r="AC49" s="36" t="str">
        <f t="shared" si="7"/>
        <v>Joshua</v>
      </c>
      <c r="AD49" s="36">
        <f t="shared" si="40"/>
        <v>6.416666666666667</v>
      </c>
      <c r="AF49" s="36" t="str">
        <f t="shared" si="9"/>
        <v/>
      </c>
      <c r="AG49" s="36" t="str">
        <f t="shared" si="10"/>
        <v/>
      </c>
      <c r="AH49" s="36" t="str">
        <f t="shared" si="11"/>
        <v/>
      </c>
      <c r="AI49" s="36" t="str">
        <f t="shared" si="41"/>
        <v/>
      </c>
      <c r="AK49" s="36" t="str">
        <f t="shared" si="13"/>
        <v/>
      </c>
      <c r="AL49" s="36" t="str">
        <f t="shared" si="14"/>
        <v/>
      </c>
      <c r="AM49" s="36" t="str">
        <f t="shared" si="15"/>
        <v/>
      </c>
      <c r="AN49" s="36" t="str">
        <f t="shared" si="42"/>
        <v/>
      </c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</row>
    <row r="50" spans="2:55" x14ac:dyDescent="0.25">
      <c r="B50" s="36" t="s">
        <v>612</v>
      </c>
      <c r="C50" s="5" t="str">
        <f>INDEX(Rosters!F:F,MATCH(LEFT($B50,1)&amp;"-"&amp;TEXT(RIGHT($B50,LEN($B50)-1),"0#"),Rosters!$A:$A,0))</f>
        <v>St Pats</v>
      </c>
      <c r="D50" s="5" t="str">
        <f>INDEX(Rosters!B:B,MATCH(LEFT($B50,1)&amp;"-"&amp;TEXT(RIGHT($B50,LEN($B50)-1),"0#"),Rosters!$A:$A,0))</f>
        <v>Durick</v>
      </c>
      <c r="E50" s="5" t="str">
        <f>INDEX(Rosters!C:C,MATCH(LEFT($B50,1)&amp;"-"&amp;TEXT(RIGHT($B50,LEN($B50)-1),"0#"),Rosters!$A:$A,0))</f>
        <v>Logan</v>
      </c>
      <c r="F50" s="5" t="str">
        <f>INDEX(Rosters!G:G,MATCH(LEFT($B50,1)&amp;"-"&amp;TEXT(RIGHT($B50,LEN($B50)-1),"0#"),Rosters!$A:$A,0))</f>
        <v>JV</v>
      </c>
      <c r="G50" s="5" t="str">
        <f>INDEX(Rosters!E:E,MATCH(LEFT($B50,1)&amp;"-"&amp;TEXT(RIGHT($B50,LEN($B50)-1),"0#"),Rosters!$A:$A,0))</f>
        <v>M</v>
      </c>
      <c r="H50" s="5">
        <v>4</v>
      </c>
      <c r="I50" s="5">
        <v>10</v>
      </c>
      <c r="J50" s="36">
        <f t="shared" si="0"/>
        <v>4.833333333333333</v>
      </c>
      <c r="M50" s="6">
        <f t="shared" ref="M50:M53" si="51">M49+1</f>
        <v>11</v>
      </c>
      <c r="N50" s="7" t="str">
        <f t="shared" ref="N50:N53" si="52">INDEX(C$4:C$200,MATCH($M50,$AF$4:$AF$200,0))</f>
        <v>OLMC</v>
      </c>
      <c r="O50" s="7" t="str">
        <f t="shared" ref="O50:O53" si="53">INDEX(D$4:D$200,MATCH($M50,$AF$4:$AF$200,0))</f>
        <v>WALSH</v>
      </c>
      <c r="P50" s="7" t="str">
        <f t="shared" ref="P50:P53" si="54">INDEX(E$4:E$200,MATCH($M50,$AF$4:$AF$200,0))</f>
        <v>KATHRYN</v>
      </c>
      <c r="Q50" s="7" t="str">
        <f t="shared" ref="Q50:Q53" si="55">INDEX(F$4:F$200,MATCH($M50,$AF$4:$AF$200,0))</f>
        <v>V</v>
      </c>
      <c r="R50" s="7" t="str">
        <f t="shared" ref="R50:R53" si="56">INDEX(G$4:G$200,MATCH($M50,$AF$4:$AF$200,0))</f>
        <v>F</v>
      </c>
      <c r="S50" s="7">
        <f t="shared" ref="S50:S53" si="57">INDEX(H$4:H$200,MATCH($M50,$AF$4:$AF$200,0))</f>
        <v>8</v>
      </c>
      <c r="T50" s="7">
        <f t="shared" ref="T50:T53" si="58">INDEX(I$4:I$200,MATCH($M50,$AF$4:$AF$200,0))</f>
        <v>0.25</v>
      </c>
      <c r="V50" s="36" t="str">
        <f t="shared" si="1"/>
        <v/>
      </c>
      <c r="W50" s="36" t="str">
        <f t="shared" si="2"/>
        <v/>
      </c>
      <c r="X50" s="36" t="str">
        <f t="shared" si="3"/>
        <v/>
      </c>
      <c r="Y50" s="36" t="str">
        <f t="shared" si="39"/>
        <v/>
      </c>
      <c r="AA50" s="36">
        <f t="shared" si="5"/>
        <v>11</v>
      </c>
      <c r="AB50" s="36" t="str">
        <f t="shared" si="6"/>
        <v>Durick</v>
      </c>
      <c r="AC50" s="36" t="str">
        <f t="shared" si="7"/>
        <v>Logan</v>
      </c>
      <c r="AD50" s="36">
        <f t="shared" si="40"/>
        <v>4.833333333333333</v>
      </c>
      <c r="AF50" s="36" t="str">
        <f t="shared" si="9"/>
        <v/>
      </c>
      <c r="AG50" s="36" t="str">
        <f t="shared" si="10"/>
        <v/>
      </c>
      <c r="AH50" s="36" t="str">
        <f t="shared" si="11"/>
        <v/>
      </c>
      <c r="AI50" s="36" t="str">
        <f t="shared" si="41"/>
        <v/>
      </c>
      <c r="AK50" s="36" t="str">
        <f t="shared" si="13"/>
        <v/>
      </c>
      <c r="AL50" s="36" t="str">
        <f t="shared" si="14"/>
        <v/>
      </c>
      <c r="AM50" s="36" t="str">
        <f t="shared" si="15"/>
        <v/>
      </c>
      <c r="AN50" s="36" t="str">
        <f t="shared" si="42"/>
        <v/>
      </c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</row>
    <row r="51" spans="2:55" x14ac:dyDescent="0.25">
      <c r="B51" s="36" t="s">
        <v>427</v>
      </c>
      <c r="C51" s="5" t="str">
        <f>INDEX(Rosters!F:F,MATCH(LEFT($B51,1)&amp;"-"&amp;TEXT(RIGHT($B51,LEN($B51)-1),"0#"),Rosters!$A:$A,0))</f>
        <v>St James</v>
      </c>
      <c r="D51" s="5" t="str">
        <f>INDEX(Rosters!B:B,MATCH(LEFT($B51,1)&amp;"-"&amp;TEXT(RIGHT($B51,LEN($B51)-1),"0#"),Rosters!$A:$A,0))</f>
        <v>Maloney</v>
      </c>
      <c r="E51" s="5" t="str">
        <f>INDEX(Rosters!C:C,MATCH(LEFT($B51,1)&amp;"-"&amp;TEXT(RIGHT($B51,LEN($B51)-1),"0#"),Rosters!$A:$A,0))</f>
        <v>C</v>
      </c>
      <c r="F51" s="5" t="str">
        <f>INDEX(Rosters!G:G,MATCH(LEFT($B51,1)&amp;"-"&amp;TEXT(RIGHT($B51,LEN($B51)-1),"0#"),Rosters!$A:$A,0))</f>
        <v>JV</v>
      </c>
      <c r="G51" s="5" t="str">
        <f>INDEX(Rosters!E:E,MATCH(LEFT($B51,1)&amp;"-"&amp;TEXT(RIGHT($B51,LEN($B51)-1),"0#"),Rosters!$A:$A,0))</f>
        <v>M</v>
      </c>
      <c r="H51" s="5">
        <v>6</v>
      </c>
      <c r="I51" s="5">
        <v>8</v>
      </c>
      <c r="J51" s="36">
        <f t="shared" si="0"/>
        <v>6.666666666666667</v>
      </c>
      <c r="M51" s="6">
        <f t="shared" si="51"/>
        <v>12</v>
      </c>
      <c r="N51" s="7" t="str">
        <f t="shared" si="52"/>
        <v>St James</v>
      </c>
      <c r="O51" s="7" t="str">
        <f t="shared" si="53"/>
        <v>Garcia</v>
      </c>
      <c r="P51" s="7" t="str">
        <f t="shared" si="54"/>
        <v>J</v>
      </c>
      <c r="Q51" s="7" t="str">
        <f t="shared" si="55"/>
        <v>V</v>
      </c>
      <c r="R51" s="7" t="str">
        <f t="shared" si="56"/>
        <v>F</v>
      </c>
      <c r="S51" s="7">
        <f t="shared" si="57"/>
        <v>7</v>
      </c>
      <c r="T51" s="7">
        <f t="shared" si="58"/>
        <v>2</v>
      </c>
      <c r="V51" s="36" t="str">
        <f t="shared" si="1"/>
        <v/>
      </c>
      <c r="W51" s="36" t="str">
        <f t="shared" si="2"/>
        <v/>
      </c>
      <c r="X51" s="36" t="str">
        <f t="shared" si="3"/>
        <v/>
      </c>
      <c r="Y51" s="36" t="str">
        <f t="shared" si="39"/>
        <v/>
      </c>
      <c r="AA51" s="24" t="s">
        <v>687</v>
      </c>
      <c r="AB51" s="36" t="str">
        <f t="shared" si="6"/>
        <v>Maloney</v>
      </c>
      <c r="AC51" s="36" t="str">
        <f t="shared" si="7"/>
        <v>C</v>
      </c>
      <c r="AD51" s="36">
        <f t="shared" si="40"/>
        <v>6.666666666666667</v>
      </c>
      <c r="AF51" s="36" t="str">
        <f t="shared" si="9"/>
        <v/>
      </c>
      <c r="AG51" s="36" t="str">
        <f t="shared" si="10"/>
        <v/>
      </c>
      <c r="AH51" s="36" t="str">
        <f t="shared" si="11"/>
        <v/>
      </c>
      <c r="AI51" s="36" t="str">
        <f t="shared" si="41"/>
        <v/>
      </c>
      <c r="AK51" s="36" t="str">
        <f t="shared" si="13"/>
        <v/>
      </c>
      <c r="AL51" s="36" t="str">
        <f t="shared" si="14"/>
        <v/>
      </c>
      <c r="AM51" s="36" t="str">
        <f t="shared" si="15"/>
        <v/>
      </c>
      <c r="AN51" s="36" t="str">
        <f t="shared" si="42"/>
        <v/>
      </c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</row>
    <row r="52" spans="2:55" x14ac:dyDescent="0.25">
      <c r="B52" s="36" t="s">
        <v>666</v>
      </c>
      <c r="C52" s="5" t="str">
        <f>INDEX(Rosters!F:F,MATCH(LEFT($B52,1)&amp;"-"&amp;TEXT(RIGHT($B52,LEN($B52)-1),"0#"),Rosters!$A:$A,0))</f>
        <v>St James</v>
      </c>
      <c r="D52" s="5" t="str">
        <f>INDEX(Rosters!B:B,MATCH(LEFT($B52,1)&amp;"-"&amp;TEXT(RIGHT($B52,LEN($B52)-1),"0#"),Rosters!$A:$A,0))</f>
        <v>Bruzzichesi</v>
      </c>
      <c r="E52" s="5" t="str">
        <f>INDEX(Rosters!C:C,MATCH(LEFT($B52,1)&amp;"-"&amp;TEXT(RIGHT($B52,LEN($B52)-1),"0#"),Rosters!$A:$A,0))</f>
        <v>N</v>
      </c>
      <c r="F52" s="5" t="str">
        <f>INDEX(Rosters!G:G,MATCH(LEFT($B52,1)&amp;"-"&amp;TEXT(RIGHT($B52,LEN($B52)-1),"0#"),Rosters!$A:$A,0))</f>
        <v>JV</v>
      </c>
      <c r="G52" s="5" t="str">
        <f>INDEX(Rosters!E:E,MATCH(LEFT($B52,1)&amp;"-"&amp;TEXT(RIGHT($B52,LEN($B52)-1),"0#"),Rosters!$A:$A,0))</f>
        <v>F</v>
      </c>
      <c r="H52" s="5">
        <v>6</v>
      </c>
      <c r="I52" s="5">
        <v>4</v>
      </c>
      <c r="J52" s="36">
        <f t="shared" si="0"/>
        <v>6.333333333333333</v>
      </c>
      <c r="M52" s="6">
        <f t="shared" si="51"/>
        <v>13</v>
      </c>
      <c r="N52" s="7" t="str">
        <f t="shared" si="52"/>
        <v>St Pats</v>
      </c>
      <c r="O52" s="7" t="str">
        <f t="shared" si="53"/>
        <v>Shaloub</v>
      </c>
      <c r="P52" s="7" t="str">
        <f t="shared" si="54"/>
        <v>Sarah</v>
      </c>
      <c r="Q52" s="7" t="str">
        <f t="shared" si="55"/>
        <v>V</v>
      </c>
      <c r="R52" s="7" t="str">
        <f t="shared" si="56"/>
        <v>F</v>
      </c>
      <c r="S52" s="7">
        <f t="shared" si="57"/>
        <v>7</v>
      </c>
      <c r="T52" s="7">
        <f t="shared" si="58"/>
        <v>0</v>
      </c>
      <c r="V52" s="36">
        <f t="shared" si="1"/>
        <v>10</v>
      </c>
      <c r="W52" s="36" t="str">
        <f t="shared" si="2"/>
        <v>Bruzzichesi</v>
      </c>
      <c r="X52" s="36" t="str">
        <f t="shared" si="3"/>
        <v>N</v>
      </c>
      <c r="Y52" s="36">
        <f t="shared" si="39"/>
        <v>6.333333333333333</v>
      </c>
      <c r="AA52" s="36" t="str">
        <f t="shared" si="5"/>
        <v/>
      </c>
      <c r="AB52" s="36" t="str">
        <f t="shared" si="6"/>
        <v/>
      </c>
      <c r="AC52" s="36" t="str">
        <f t="shared" si="7"/>
        <v/>
      </c>
      <c r="AD52" s="36" t="str">
        <f t="shared" si="40"/>
        <v/>
      </c>
      <c r="AF52" s="36" t="str">
        <f t="shared" si="9"/>
        <v/>
      </c>
      <c r="AG52" s="36" t="str">
        <f t="shared" si="10"/>
        <v/>
      </c>
      <c r="AH52" s="36" t="str">
        <f t="shared" si="11"/>
        <v/>
      </c>
      <c r="AI52" s="36" t="str">
        <f t="shared" si="41"/>
        <v/>
      </c>
      <c r="AK52" s="36" t="str">
        <f t="shared" si="13"/>
        <v/>
      </c>
      <c r="AL52" s="36" t="str">
        <f t="shared" si="14"/>
        <v/>
      </c>
      <c r="AM52" s="36" t="str">
        <f t="shared" si="15"/>
        <v/>
      </c>
      <c r="AN52" s="36" t="str">
        <f t="shared" si="42"/>
        <v/>
      </c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</row>
    <row r="53" spans="2:55" x14ac:dyDescent="0.25">
      <c r="B53" s="36" t="s">
        <v>485</v>
      </c>
      <c r="C53" s="5" t="str">
        <f>INDEX(Rosters!F:F,MATCH(LEFT($B53,1)&amp;"-"&amp;TEXT(RIGHT($B53,LEN($B53)-1),"0#"),Rosters!$A:$A,0))</f>
        <v>St James</v>
      </c>
      <c r="D53" s="5" t="str">
        <f>INDEX(Rosters!B:B,MATCH(LEFT($B53,1)&amp;"-"&amp;TEXT(RIGHT($B53,LEN($B53)-1),"0#"),Rosters!$A:$A,0))</f>
        <v>Lynch</v>
      </c>
      <c r="E53" s="5" t="str">
        <f>INDEX(Rosters!C:C,MATCH(LEFT($B53,1)&amp;"-"&amp;TEXT(RIGHT($B53,LEN($B53)-1),"0#"),Rosters!$A:$A,0))</f>
        <v>C</v>
      </c>
      <c r="F53" s="5" t="str">
        <f>INDEX(Rosters!G:G,MATCH(LEFT($B53,1)&amp;"-"&amp;TEXT(RIGHT($B53,LEN($B53)-1),"0#"),Rosters!$A:$A,0))</f>
        <v>V</v>
      </c>
      <c r="G53" s="5" t="str">
        <f>INDEX(Rosters!E:E,MATCH(LEFT($B53,1)&amp;"-"&amp;TEXT(RIGHT($B53,LEN($B53)-1),"0#"),Rosters!$A:$A,0))</f>
        <v>M</v>
      </c>
      <c r="H53" s="5">
        <v>6</v>
      </c>
      <c r="I53" s="5">
        <v>1</v>
      </c>
      <c r="J53" s="36">
        <f t="shared" si="0"/>
        <v>6.083333333333333</v>
      </c>
      <c r="V53" s="36" t="str">
        <f t="shared" si="1"/>
        <v/>
      </c>
      <c r="W53" s="36" t="str">
        <f t="shared" si="2"/>
        <v/>
      </c>
      <c r="X53" s="36" t="str">
        <f t="shared" si="3"/>
        <v/>
      </c>
      <c r="Y53" s="36" t="str">
        <f t="shared" si="39"/>
        <v/>
      </c>
      <c r="AA53" s="36" t="str">
        <f t="shared" si="5"/>
        <v/>
      </c>
      <c r="AB53" s="36" t="str">
        <f t="shared" si="6"/>
        <v/>
      </c>
      <c r="AC53" s="36" t="str">
        <f t="shared" si="7"/>
        <v/>
      </c>
      <c r="AD53" s="36" t="str">
        <f t="shared" si="40"/>
        <v/>
      </c>
      <c r="AF53" s="36" t="str">
        <f t="shared" si="9"/>
        <v/>
      </c>
      <c r="AG53" s="36" t="str">
        <f t="shared" si="10"/>
        <v/>
      </c>
      <c r="AH53" s="36" t="str">
        <f t="shared" si="11"/>
        <v/>
      </c>
      <c r="AI53" s="36" t="str">
        <f t="shared" si="41"/>
        <v/>
      </c>
      <c r="AK53" s="36">
        <f t="shared" si="13"/>
        <v>15</v>
      </c>
      <c r="AL53" s="36" t="str">
        <f t="shared" si="14"/>
        <v>Lynch</v>
      </c>
      <c r="AM53" s="36" t="str">
        <f t="shared" si="15"/>
        <v>C</v>
      </c>
      <c r="AN53" s="36">
        <f t="shared" si="42"/>
        <v>6.083333333333333</v>
      </c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</row>
    <row r="54" spans="2:55" x14ac:dyDescent="0.25">
      <c r="B54" s="36" t="s">
        <v>437</v>
      </c>
      <c r="C54" s="5" t="str">
        <f>INDEX(Rosters!F:F,MATCH(LEFT($B54,1)&amp;"-"&amp;TEXT(RIGHT($B54,LEN($B54)-1),"0#"),Rosters!$A:$A,0))</f>
        <v>Assumption</v>
      </c>
      <c r="D54" s="5" t="str">
        <f>INDEX(Rosters!B:B,MATCH(LEFT($B54,1)&amp;"-"&amp;TEXT(RIGHT($B54,LEN($B54)-1),"0#"),Rosters!$A:$A,0))</f>
        <v>Sidhu</v>
      </c>
      <c r="E54" s="5" t="str">
        <f>INDEX(Rosters!C:C,MATCH(LEFT($B54,1)&amp;"-"&amp;TEXT(RIGHT($B54,LEN($B54)-1),"0#"),Rosters!$A:$A,0))</f>
        <v>Anya</v>
      </c>
      <c r="F54" s="5" t="str">
        <f>INDEX(Rosters!G:G,MATCH(LEFT($B54,1)&amp;"-"&amp;TEXT(RIGHT($B54,LEN($B54)-1),"0#"),Rosters!$A:$A,0))</f>
        <v>V</v>
      </c>
      <c r="G54" s="5" t="str">
        <f>INDEX(Rosters!E:E,MATCH(LEFT($B54,1)&amp;"-"&amp;TEXT(RIGHT($B54,LEN($B54)-1),"0#"),Rosters!$A:$A,0))</f>
        <v>F</v>
      </c>
      <c r="H54" s="5">
        <v>8</v>
      </c>
      <c r="I54" s="5">
        <v>2</v>
      </c>
      <c r="J54" s="36">
        <f t="shared" si="0"/>
        <v>8.1666666666666661</v>
      </c>
      <c r="Q54" s="11"/>
      <c r="R54" s="6"/>
      <c r="S54" s="6"/>
      <c r="T54" s="6"/>
      <c r="V54" s="36" t="str">
        <f t="shared" si="1"/>
        <v/>
      </c>
      <c r="W54" s="36" t="str">
        <f t="shared" si="2"/>
        <v/>
      </c>
      <c r="X54" s="36" t="str">
        <f t="shared" si="3"/>
        <v/>
      </c>
      <c r="Y54" s="36" t="str">
        <f t="shared" si="39"/>
        <v/>
      </c>
      <c r="AA54" s="36" t="str">
        <f t="shared" si="5"/>
        <v/>
      </c>
      <c r="AB54" s="36" t="str">
        <f t="shared" si="6"/>
        <v/>
      </c>
      <c r="AC54" s="36" t="str">
        <f t="shared" si="7"/>
        <v/>
      </c>
      <c r="AD54" s="36" t="str">
        <f t="shared" si="40"/>
        <v/>
      </c>
      <c r="AF54" s="36">
        <f t="shared" si="9"/>
        <v>9</v>
      </c>
      <c r="AG54" s="36" t="str">
        <f t="shared" si="10"/>
        <v>Sidhu</v>
      </c>
      <c r="AH54" s="36" t="str">
        <f t="shared" si="11"/>
        <v>Anya</v>
      </c>
      <c r="AI54" s="36">
        <f t="shared" si="41"/>
        <v>8.1666666666666661</v>
      </c>
      <c r="AK54" s="36" t="str">
        <f t="shared" si="13"/>
        <v/>
      </c>
      <c r="AL54" s="36" t="str">
        <f t="shared" si="14"/>
        <v/>
      </c>
      <c r="AM54" s="36" t="str">
        <f t="shared" si="15"/>
        <v/>
      </c>
      <c r="AN54" s="36" t="str">
        <f t="shared" si="42"/>
        <v/>
      </c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</row>
    <row r="55" spans="2:55" ht="18.75" x14ac:dyDescent="0.3">
      <c r="B55" s="36" t="s">
        <v>434</v>
      </c>
      <c r="C55" s="5" t="str">
        <f>INDEX(Rosters!F:F,MATCH(LEFT($B55,1)&amp;"-"&amp;TEXT(RIGHT($B55,LEN($B55)-1),"0#"),Rosters!$A:$A,0))</f>
        <v>Assumption</v>
      </c>
      <c r="D55" s="5" t="str">
        <f>INDEX(Rosters!B:B,MATCH(LEFT($B55,1)&amp;"-"&amp;TEXT(RIGHT($B55,LEN($B55)-1),"0#"),Rosters!$A:$A,0))</f>
        <v>Dam</v>
      </c>
      <c r="E55" s="5" t="str">
        <f>INDEX(Rosters!C:C,MATCH(LEFT($B55,1)&amp;"-"&amp;TEXT(RIGHT($B55,LEN($B55)-1),"0#"),Rosters!$A:$A,0))</f>
        <v>Maeve</v>
      </c>
      <c r="F55" s="5" t="str">
        <f>INDEX(Rosters!G:G,MATCH(LEFT($B55,1)&amp;"-"&amp;TEXT(RIGHT($B55,LEN($B55)-1),"0#"),Rosters!$A:$A,0))</f>
        <v>V</v>
      </c>
      <c r="G55" s="5" t="str">
        <f>INDEX(Rosters!E:E,MATCH(LEFT($B55,1)&amp;"-"&amp;TEXT(RIGHT($B55,LEN($B55)-1),"0#"),Rosters!$A:$A,0))</f>
        <v>F</v>
      </c>
      <c r="H55" s="5">
        <v>10</v>
      </c>
      <c r="I55" s="5">
        <v>3</v>
      </c>
      <c r="J55" s="36">
        <f t="shared" si="0"/>
        <v>10.25</v>
      </c>
      <c r="L55" s="46" t="s">
        <v>457</v>
      </c>
      <c r="M55" s="46"/>
      <c r="N55" s="46"/>
      <c r="O55" s="46"/>
      <c r="P55" s="46"/>
      <c r="Q55" s="46"/>
      <c r="R55" s="46"/>
      <c r="S55" s="46"/>
      <c r="T55" s="46"/>
      <c r="V55" s="36" t="str">
        <f t="shared" si="1"/>
        <v/>
      </c>
      <c r="W55" s="36" t="str">
        <f t="shared" si="2"/>
        <v/>
      </c>
      <c r="X55" s="36" t="str">
        <f t="shared" si="3"/>
        <v/>
      </c>
      <c r="Y55" s="36" t="str">
        <f t="shared" si="39"/>
        <v/>
      </c>
      <c r="AA55" s="36" t="str">
        <f t="shared" si="5"/>
        <v/>
      </c>
      <c r="AB55" s="36" t="str">
        <f t="shared" si="6"/>
        <v/>
      </c>
      <c r="AC55" s="36" t="str">
        <f t="shared" si="7"/>
        <v/>
      </c>
      <c r="AD55" s="36" t="str">
        <f t="shared" si="40"/>
        <v/>
      </c>
      <c r="AF55" s="36">
        <f t="shared" si="9"/>
        <v>6</v>
      </c>
      <c r="AG55" s="36" t="str">
        <f t="shared" si="10"/>
        <v>Dam</v>
      </c>
      <c r="AH55" s="36" t="str">
        <f t="shared" si="11"/>
        <v>Maeve</v>
      </c>
      <c r="AI55" s="36">
        <f t="shared" si="41"/>
        <v>10.25</v>
      </c>
      <c r="AK55" s="36" t="str">
        <f t="shared" si="13"/>
        <v/>
      </c>
      <c r="AL55" s="36" t="str">
        <f t="shared" si="14"/>
        <v/>
      </c>
      <c r="AM55" s="36" t="str">
        <f t="shared" si="15"/>
        <v/>
      </c>
      <c r="AN55" s="36" t="str">
        <f t="shared" si="42"/>
        <v/>
      </c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</row>
    <row r="56" spans="2:55" x14ac:dyDescent="0.25">
      <c r="B56" s="36" t="s">
        <v>468</v>
      </c>
      <c r="C56" s="5" t="str">
        <f>INDEX(Rosters!F:F,MATCH(LEFT($B56,1)&amp;"-"&amp;TEXT(RIGHT($B56,LEN($B56)-1),"0#"),Rosters!$A:$A,0))</f>
        <v>St James</v>
      </c>
      <c r="D56" s="5" t="str">
        <f>INDEX(Rosters!B:B,MATCH(LEFT($B56,1)&amp;"-"&amp;TEXT(RIGHT($B56,LEN($B56)-1),"0#"),Rosters!$A:$A,0))</f>
        <v>Karuitha</v>
      </c>
      <c r="E56" s="5" t="str">
        <f>INDEX(Rosters!C:C,MATCH(LEFT($B56,1)&amp;"-"&amp;TEXT(RIGHT($B56,LEN($B56)-1),"0#"),Rosters!$A:$A,0))</f>
        <v>J</v>
      </c>
      <c r="F56" s="5" t="str">
        <f>INDEX(Rosters!G:G,MATCH(LEFT($B56,1)&amp;"-"&amp;TEXT(RIGHT($B56,LEN($B56)-1),"0#"),Rosters!$A:$A,0))</f>
        <v>V</v>
      </c>
      <c r="G56" s="5" t="str">
        <f>INDEX(Rosters!E:E,MATCH(LEFT($B56,1)&amp;"-"&amp;TEXT(RIGHT($B56,LEN($B56)-1),"0#"),Rosters!$A:$A,0))</f>
        <v>M</v>
      </c>
      <c r="H56" s="5">
        <v>11</v>
      </c>
      <c r="I56" s="5">
        <v>2</v>
      </c>
      <c r="J56" s="36">
        <f t="shared" si="0"/>
        <v>11.166666666666666</v>
      </c>
      <c r="M56" s="6">
        <v>1</v>
      </c>
      <c r="N56" s="7" t="str">
        <f>INDEX(C$4:C$200,MATCH($M56,$AK$4:$AK$200,0))</f>
        <v>Assumption</v>
      </c>
      <c r="O56" s="7" t="str">
        <f t="shared" ref="O56:T57" si="59">INDEX(D$4:D$200,MATCH($M56,$AK$4:$AK$200,0))</f>
        <v>Keown</v>
      </c>
      <c r="P56" s="7" t="str">
        <f t="shared" si="59"/>
        <v>Brendan</v>
      </c>
      <c r="Q56" s="7" t="str">
        <f t="shared" si="59"/>
        <v>V</v>
      </c>
      <c r="R56" s="7" t="str">
        <f t="shared" si="59"/>
        <v>M</v>
      </c>
      <c r="S56" s="7">
        <f t="shared" si="59"/>
        <v>13</v>
      </c>
      <c r="T56" s="7">
        <f t="shared" si="59"/>
        <v>1</v>
      </c>
      <c r="V56" s="36" t="str">
        <f t="shared" si="1"/>
        <v/>
      </c>
      <c r="W56" s="36" t="str">
        <f t="shared" si="2"/>
        <v/>
      </c>
      <c r="X56" s="36" t="str">
        <f t="shared" si="3"/>
        <v/>
      </c>
      <c r="Y56" s="36" t="str">
        <f t="shared" si="39"/>
        <v/>
      </c>
      <c r="AA56" s="36" t="str">
        <f t="shared" si="5"/>
        <v/>
      </c>
      <c r="AB56" s="36" t="str">
        <f t="shared" si="6"/>
        <v/>
      </c>
      <c r="AC56" s="36" t="str">
        <f t="shared" si="7"/>
        <v/>
      </c>
      <c r="AD56" s="36" t="str">
        <f t="shared" si="40"/>
        <v/>
      </c>
      <c r="AF56" s="36" t="str">
        <f t="shared" si="9"/>
        <v/>
      </c>
      <c r="AG56" s="36" t="str">
        <f t="shared" si="10"/>
        <v/>
      </c>
      <c r="AH56" s="36" t="str">
        <f t="shared" si="11"/>
        <v/>
      </c>
      <c r="AI56" s="36" t="str">
        <f t="shared" si="41"/>
        <v/>
      </c>
      <c r="AK56" s="24" t="s">
        <v>687</v>
      </c>
      <c r="AL56" s="36" t="str">
        <f t="shared" si="14"/>
        <v>Karuitha</v>
      </c>
      <c r="AM56" s="36" t="str">
        <f t="shared" si="15"/>
        <v>J</v>
      </c>
      <c r="AN56" s="36">
        <f t="shared" si="42"/>
        <v>11.166666666666666</v>
      </c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</row>
    <row r="57" spans="2:55" x14ac:dyDescent="0.25">
      <c r="B57" s="36" t="s">
        <v>667</v>
      </c>
      <c r="C57" s="5" t="str">
        <f>INDEX(Rosters!F:F,MATCH(LEFT($B57,1)&amp;"-"&amp;TEXT(RIGHT($B57,LEN($B57)-1),"0#"),Rosters!$A:$A,0))</f>
        <v>Assumption</v>
      </c>
      <c r="D57" s="5" t="str">
        <f>INDEX(Rosters!B:B,MATCH(LEFT($B57,1)&amp;"-"&amp;TEXT(RIGHT($B57,LEN($B57)-1),"0#"),Rosters!$A:$A,0))</f>
        <v>Sturtz</v>
      </c>
      <c r="E57" s="5" t="str">
        <f>INDEX(Rosters!C:C,MATCH(LEFT($B57,1)&amp;"-"&amp;TEXT(RIGHT($B57,LEN($B57)-1),"0#"),Rosters!$A:$A,0))</f>
        <v>Elijah</v>
      </c>
      <c r="F57" s="5" t="str">
        <f>INDEX(Rosters!G:G,MATCH(LEFT($B57,1)&amp;"-"&amp;TEXT(RIGHT($B57,LEN($B57)-1),"0#"),Rosters!$A:$A,0))</f>
        <v>V</v>
      </c>
      <c r="G57" s="5" t="str">
        <f>INDEX(Rosters!E:E,MATCH(LEFT($B57,1)&amp;"-"&amp;TEXT(RIGHT($B57,LEN($B57)-1),"0#"),Rosters!$A:$A,0))</f>
        <v>M</v>
      </c>
      <c r="H57" s="5">
        <v>7</v>
      </c>
      <c r="I57" s="5">
        <v>1</v>
      </c>
      <c r="J57" s="36">
        <f t="shared" si="0"/>
        <v>7.083333333333333</v>
      </c>
      <c r="M57" s="6">
        <f>M56+1</f>
        <v>2</v>
      </c>
      <c r="N57" s="7" t="str">
        <f t="shared" ref="N57" si="60">INDEX(C$4:C$200,MATCH($M57,$AK$4:$AK$200,0))</f>
        <v>St James</v>
      </c>
      <c r="O57" s="7" t="str">
        <f t="shared" si="59"/>
        <v>Collins</v>
      </c>
      <c r="P57" s="7" t="str">
        <f t="shared" si="59"/>
        <v>D</v>
      </c>
      <c r="Q57" s="7" t="str">
        <f t="shared" si="59"/>
        <v>V</v>
      </c>
      <c r="R57" s="7" t="str">
        <f t="shared" si="59"/>
        <v>M</v>
      </c>
      <c r="S57" s="7">
        <f t="shared" si="59"/>
        <v>12</v>
      </c>
      <c r="T57" s="7">
        <f t="shared" si="59"/>
        <v>6</v>
      </c>
      <c r="V57" s="36" t="str">
        <f t="shared" si="1"/>
        <v/>
      </c>
      <c r="W57" s="36" t="str">
        <f t="shared" si="2"/>
        <v/>
      </c>
      <c r="X57" s="36" t="str">
        <f t="shared" si="3"/>
        <v/>
      </c>
      <c r="Y57" s="36" t="str">
        <f t="shared" si="39"/>
        <v/>
      </c>
      <c r="AA57" s="36" t="str">
        <f t="shared" si="5"/>
        <v/>
      </c>
      <c r="AB57" s="36" t="str">
        <f t="shared" si="6"/>
        <v/>
      </c>
      <c r="AC57" s="36" t="str">
        <f t="shared" si="7"/>
        <v/>
      </c>
      <c r="AD57" s="36" t="str">
        <f t="shared" si="40"/>
        <v/>
      </c>
      <c r="AF57" s="36" t="str">
        <f t="shared" si="9"/>
        <v/>
      </c>
      <c r="AG57" s="36" t="str">
        <f t="shared" si="10"/>
        <v/>
      </c>
      <c r="AH57" s="36" t="str">
        <f t="shared" si="11"/>
        <v/>
      </c>
      <c r="AI57" s="36" t="str">
        <f t="shared" si="41"/>
        <v/>
      </c>
      <c r="AK57" s="36">
        <f t="shared" si="13"/>
        <v>13</v>
      </c>
      <c r="AL57" s="36" t="str">
        <f t="shared" si="14"/>
        <v>Sturtz</v>
      </c>
      <c r="AM57" s="36" t="str">
        <f t="shared" si="15"/>
        <v>Elijah</v>
      </c>
      <c r="AN57" s="36">
        <f t="shared" si="42"/>
        <v>7.083333333333333</v>
      </c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</row>
    <row r="58" spans="2:55" x14ac:dyDescent="0.25">
      <c r="B58" s="36" t="s">
        <v>478</v>
      </c>
      <c r="C58" s="5" t="str">
        <f>INDEX(Rosters!F:F,MATCH(LEFT($B58,1)&amp;"-"&amp;TEXT(RIGHT($B58,LEN($B58)-1),"0#"),Rosters!$A:$A,0))</f>
        <v>OLMC</v>
      </c>
      <c r="D58" s="5" t="str">
        <f>INDEX(Rosters!B:B,MATCH(LEFT($B58,1)&amp;"-"&amp;TEXT(RIGHT($B58,LEN($B58)-1),"0#"),Rosters!$A:$A,0))</f>
        <v>BILLETER</v>
      </c>
      <c r="E58" s="5" t="str">
        <f>INDEX(Rosters!C:C,MATCH(LEFT($B58,1)&amp;"-"&amp;TEXT(RIGHT($B58,LEN($B58)-1),"0#"),Rosters!$A:$A,0))</f>
        <v>AEOLIA</v>
      </c>
      <c r="F58" s="5" t="str">
        <f>INDEX(Rosters!G:G,MATCH(LEFT($B58,1)&amp;"-"&amp;TEXT(RIGHT($B58,LEN($B58)-1),"0#"),Rosters!$A:$A,0))</f>
        <v>JV</v>
      </c>
      <c r="G58" s="5" t="str">
        <f>INDEX(Rosters!E:E,MATCH(LEFT($B58,1)&amp;"-"&amp;TEXT(RIGHT($B58,LEN($B58)-1),"0#"),Rosters!$A:$A,0))</f>
        <v>F</v>
      </c>
      <c r="H58" s="5">
        <v>7</v>
      </c>
      <c r="I58" s="5">
        <v>3</v>
      </c>
      <c r="J58" s="36">
        <f t="shared" si="0"/>
        <v>7.25</v>
      </c>
      <c r="M58" s="6" t="s">
        <v>686</v>
      </c>
      <c r="N58" s="7" t="str">
        <f t="shared" ref="N58:N65" si="61">INDEX(C$4:C$200,MATCH($M58,$AK$4:$AK$200,0))</f>
        <v>St E</v>
      </c>
      <c r="O58" s="7" t="str">
        <f t="shared" ref="O58:O65" si="62">INDEX(D$4:D$200,MATCH($M58,$AK$4:$AK$200,0))</f>
        <v>McChesney</v>
      </c>
      <c r="P58" s="7" t="str">
        <f t="shared" ref="P58:P65" si="63">INDEX(E$4:E$200,MATCH($M58,$AK$4:$AK$200,0))</f>
        <v>Cole</v>
      </c>
      <c r="Q58" s="7" t="str">
        <f t="shared" ref="Q58:Q65" si="64">INDEX(F$4:F$200,MATCH($M58,$AK$4:$AK$200,0))</f>
        <v>V</v>
      </c>
      <c r="R58" s="7" t="str">
        <f t="shared" ref="R58:R65" si="65">INDEX(G$4:G$200,MATCH($M58,$AK$4:$AK$200,0))</f>
        <v>M</v>
      </c>
      <c r="S58" s="7">
        <f t="shared" ref="S58:S65" si="66">INDEX(H$4:H$200,MATCH($M58,$AK$4:$AK$200,0))</f>
        <v>12</v>
      </c>
      <c r="T58" s="7">
        <f t="shared" ref="T58:T65" si="67">INDEX(I$4:I$200,MATCH($M58,$AK$4:$AK$200,0))</f>
        <v>6</v>
      </c>
      <c r="V58" s="24" t="s">
        <v>703</v>
      </c>
      <c r="W58" s="36" t="str">
        <f t="shared" si="2"/>
        <v>BILLETER</v>
      </c>
      <c r="X58" s="36" t="str">
        <f t="shared" si="3"/>
        <v>AEOLIA</v>
      </c>
      <c r="Y58" s="36">
        <f t="shared" si="39"/>
        <v>7.25</v>
      </c>
      <c r="AA58" s="36" t="str">
        <f t="shared" si="5"/>
        <v/>
      </c>
      <c r="AB58" s="36" t="str">
        <f t="shared" si="6"/>
        <v/>
      </c>
      <c r="AC58" s="36" t="str">
        <f t="shared" si="7"/>
        <v/>
      </c>
      <c r="AD58" s="36" t="str">
        <f t="shared" si="40"/>
        <v/>
      </c>
      <c r="AF58" s="36" t="str">
        <f t="shared" si="9"/>
        <v/>
      </c>
      <c r="AG58" s="36" t="str">
        <f t="shared" si="10"/>
        <v/>
      </c>
      <c r="AH58" s="36" t="str">
        <f t="shared" si="11"/>
        <v/>
      </c>
      <c r="AI58" s="36" t="str">
        <f t="shared" si="41"/>
        <v/>
      </c>
      <c r="AK58" s="36" t="str">
        <f t="shared" si="13"/>
        <v/>
      </c>
      <c r="AL58" s="36" t="str">
        <f t="shared" si="14"/>
        <v/>
      </c>
      <c r="AM58" s="36" t="str">
        <f t="shared" si="15"/>
        <v/>
      </c>
      <c r="AN58" s="36" t="str">
        <f t="shared" si="42"/>
        <v/>
      </c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</row>
    <row r="59" spans="2:55" x14ac:dyDescent="0.25">
      <c r="C59" s="36"/>
      <c r="D59" s="36"/>
      <c r="E59" s="36"/>
      <c r="F59" s="36"/>
      <c r="G59" s="36"/>
      <c r="J59" s="36"/>
      <c r="M59" s="6">
        <v>4</v>
      </c>
      <c r="N59" s="7" t="str">
        <f t="shared" si="61"/>
        <v>SJA</v>
      </c>
      <c r="O59" s="7" t="str">
        <f t="shared" si="62"/>
        <v>McArthur</v>
      </c>
      <c r="P59" s="7" t="str">
        <f t="shared" si="63"/>
        <v xml:space="preserve">Luke </v>
      </c>
      <c r="Q59" s="7" t="str">
        <f t="shared" si="64"/>
        <v>V</v>
      </c>
      <c r="R59" s="7" t="str">
        <f t="shared" si="65"/>
        <v>M</v>
      </c>
      <c r="S59" s="7">
        <f t="shared" si="66"/>
        <v>12</v>
      </c>
      <c r="T59" s="7">
        <f t="shared" si="67"/>
        <v>1</v>
      </c>
      <c r="V59" s="36" t="str">
        <f t="shared" si="1"/>
        <v/>
      </c>
      <c r="W59" s="36" t="str">
        <f t="shared" si="2"/>
        <v/>
      </c>
      <c r="X59" s="36" t="str">
        <f t="shared" si="3"/>
        <v/>
      </c>
      <c r="Y59" s="36" t="str">
        <f t="shared" si="39"/>
        <v/>
      </c>
      <c r="AA59" s="36" t="str">
        <f t="shared" si="5"/>
        <v/>
      </c>
      <c r="AB59" s="36" t="str">
        <f t="shared" si="6"/>
        <v/>
      </c>
      <c r="AC59" s="36" t="str">
        <f t="shared" si="7"/>
        <v/>
      </c>
      <c r="AD59" s="36" t="str">
        <f t="shared" si="40"/>
        <v/>
      </c>
      <c r="AF59" s="36" t="str">
        <f t="shared" si="9"/>
        <v/>
      </c>
      <c r="AG59" s="36" t="str">
        <f t="shared" si="10"/>
        <v/>
      </c>
      <c r="AH59" s="36" t="str">
        <f t="shared" si="11"/>
        <v/>
      </c>
      <c r="AI59" s="36" t="str">
        <f t="shared" si="41"/>
        <v/>
      </c>
      <c r="AK59" s="36" t="str">
        <f t="shared" si="13"/>
        <v/>
      </c>
      <c r="AL59" s="36" t="str">
        <f t="shared" si="14"/>
        <v/>
      </c>
      <c r="AM59" s="36" t="str">
        <f t="shared" si="15"/>
        <v/>
      </c>
      <c r="AN59" s="36" t="str">
        <f t="shared" si="42"/>
        <v/>
      </c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</row>
    <row r="60" spans="2:55" x14ac:dyDescent="0.25">
      <c r="C60" s="36"/>
      <c r="D60" s="36"/>
      <c r="E60" s="36"/>
      <c r="F60" s="36"/>
      <c r="G60" s="36"/>
      <c r="J60" s="36"/>
      <c r="M60" s="6">
        <f t="shared" ref="M58:M65" si="68">M59+1</f>
        <v>5</v>
      </c>
      <c r="N60" s="7" t="str">
        <f t="shared" si="61"/>
        <v>St James</v>
      </c>
      <c r="O60" s="7" t="str">
        <f t="shared" si="62"/>
        <v>Leon</v>
      </c>
      <c r="P60" s="7" t="str">
        <f t="shared" si="63"/>
        <v>T</v>
      </c>
      <c r="Q60" s="7" t="str">
        <f t="shared" si="64"/>
        <v>V</v>
      </c>
      <c r="R60" s="7" t="str">
        <f t="shared" si="65"/>
        <v>M</v>
      </c>
      <c r="S60" s="7">
        <f t="shared" si="66"/>
        <v>12</v>
      </c>
      <c r="T60" s="7">
        <f t="shared" si="67"/>
        <v>0</v>
      </c>
      <c r="V60" s="36" t="str">
        <f t="shared" si="1"/>
        <v/>
      </c>
      <c r="W60" s="36" t="str">
        <f t="shared" si="2"/>
        <v/>
      </c>
      <c r="X60" s="36" t="str">
        <f t="shared" si="3"/>
        <v/>
      </c>
      <c r="Y60" s="36" t="str">
        <f t="shared" si="39"/>
        <v/>
      </c>
      <c r="AA60" s="36" t="str">
        <f t="shared" si="5"/>
        <v/>
      </c>
      <c r="AB60" s="36" t="str">
        <f t="shared" si="6"/>
        <v/>
      </c>
      <c r="AC60" s="36" t="str">
        <f t="shared" si="7"/>
        <v/>
      </c>
      <c r="AD60" s="36" t="str">
        <f t="shared" si="40"/>
        <v/>
      </c>
      <c r="AF60" s="36" t="str">
        <f t="shared" si="9"/>
        <v/>
      </c>
      <c r="AG60" s="36" t="str">
        <f t="shared" si="10"/>
        <v/>
      </c>
      <c r="AH60" s="36" t="str">
        <f t="shared" si="11"/>
        <v/>
      </c>
      <c r="AI60" s="36" t="str">
        <f t="shared" si="41"/>
        <v/>
      </c>
      <c r="AK60" s="36" t="str">
        <f t="shared" si="13"/>
        <v/>
      </c>
      <c r="AL60" s="36" t="str">
        <f t="shared" si="14"/>
        <v/>
      </c>
      <c r="AM60" s="36" t="str">
        <f t="shared" si="15"/>
        <v/>
      </c>
      <c r="AN60" s="36" t="str">
        <f t="shared" si="42"/>
        <v/>
      </c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</row>
    <row r="61" spans="2:55" x14ac:dyDescent="0.25">
      <c r="M61" s="6">
        <f t="shared" si="68"/>
        <v>6</v>
      </c>
      <c r="N61" s="7" t="str">
        <f t="shared" si="61"/>
        <v>St Pats</v>
      </c>
      <c r="O61" s="7" t="str">
        <f t="shared" si="62"/>
        <v>Szot</v>
      </c>
      <c r="P61" s="7" t="str">
        <f t="shared" si="63"/>
        <v>Harrison</v>
      </c>
      <c r="Q61" s="7" t="str">
        <f t="shared" si="64"/>
        <v>V</v>
      </c>
      <c r="R61" s="7" t="str">
        <f t="shared" si="65"/>
        <v>M</v>
      </c>
      <c r="S61" s="7">
        <f t="shared" si="66"/>
        <v>11</v>
      </c>
      <c r="T61" s="7">
        <f t="shared" si="67"/>
        <v>3</v>
      </c>
      <c r="V61" s="36" t="str">
        <f t="shared" si="1"/>
        <v/>
      </c>
      <c r="W61" s="36" t="str">
        <f t="shared" si="2"/>
        <v/>
      </c>
      <c r="X61" s="36" t="str">
        <f t="shared" si="3"/>
        <v/>
      </c>
      <c r="Y61" s="36" t="str">
        <f t="shared" si="39"/>
        <v/>
      </c>
      <c r="AA61" s="36" t="str">
        <f t="shared" si="5"/>
        <v/>
      </c>
      <c r="AB61" s="36" t="str">
        <f t="shared" si="6"/>
        <v/>
      </c>
      <c r="AC61" s="36" t="str">
        <f t="shared" si="7"/>
        <v/>
      </c>
      <c r="AD61" s="36" t="str">
        <f t="shared" si="40"/>
        <v/>
      </c>
      <c r="AF61" s="36" t="str">
        <f t="shared" si="9"/>
        <v/>
      </c>
      <c r="AG61" s="36" t="str">
        <f t="shared" si="10"/>
        <v/>
      </c>
      <c r="AH61" s="36" t="str">
        <f t="shared" si="11"/>
        <v/>
      </c>
      <c r="AI61" s="36" t="str">
        <f t="shared" si="41"/>
        <v/>
      </c>
      <c r="AK61" s="36" t="str">
        <f t="shared" si="13"/>
        <v/>
      </c>
      <c r="AL61" s="36" t="str">
        <f t="shared" si="14"/>
        <v/>
      </c>
      <c r="AM61" s="36" t="str">
        <f t="shared" si="15"/>
        <v/>
      </c>
      <c r="AN61" s="36" t="str">
        <f t="shared" si="42"/>
        <v/>
      </c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</row>
    <row r="62" spans="2:55" x14ac:dyDescent="0.25">
      <c r="M62" s="6">
        <f t="shared" si="68"/>
        <v>7</v>
      </c>
      <c r="N62" s="7" t="str">
        <f t="shared" si="61"/>
        <v>OLMC</v>
      </c>
      <c r="O62" s="7" t="str">
        <f t="shared" si="62"/>
        <v>VANDENBERG</v>
      </c>
      <c r="P62" s="7" t="str">
        <f t="shared" si="63"/>
        <v>JUDE</v>
      </c>
      <c r="Q62" s="7" t="str">
        <f t="shared" si="64"/>
        <v>V</v>
      </c>
      <c r="R62" s="7" t="str">
        <f t="shared" si="65"/>
        <v>M</v>
      </c>
      <c r="S62" s="7">
        <f t="shared" si="66"/>
        <v>11</v>
      </c>
      <c r="T62" s="7">
        <f t="shared" si="67"/>
        <v>2</v>
      </c>
      <c r="V62" s="36" t="str">
        <f t="shared" si="1"/>
        <v/>
      </c>
      <c r="W62" s="36" t="str">
        <f t="shared" si="2"/>
        <v/>
      </c>
      <c r="X62" s="36" t="str">
        <f t="shared" si="3"/>
        <v/>
      </c>
      <c r="Y62" s="36" t="str">
        <f t="shared" si="39"/>
        <v/>
      </c>
      <c r="AA62" s="36" t="str">
        <f t="shared" si="5"/>
        <v/>
      </c>
      <c r="AB62" s="36" t="str">
        <f t="shared" si="6"/>
        <v/>
      </c>
      <c r="AC62" s="36" t="str">
        <f t="shared" si="7"/>
        <v/>
      </c>
      <c r="AD62" s="36" t="str">
        <f t="shared" si="40"/>
        <v/>
      </c>
      <c r="AF62" s="36" t="str">
        <f t="shared" si="9"/>
        <v/>
      </c>
      <c r="AG62" s="36" t="str">
        <f t="shared" si="10"/>
        <v/>
      </c>
      <c r="AH62" s="36" t="str">
        <f t="shared" si="11"/>
        <v/>
      </c>
      <c r="AI62" s="36" t="str">
        <f t="shared" si="41"/>
        <v/>
      </c>
      <c r="AK62" s="36" t="str">
        <f t="shared" si="13"/>
        <v/>
      </c>
      <c r="AL62" s="36" t="str">
        <f t="shared" si="14"/>
        <v/>
      </c>
      <c r="AM62" s="36" t="str">
        <f t="shared" si="15"/>
        <v/>
      </c>
      <c r="AN62" s="36" t="str">
        <f t="shared" si="42"/>
        <v/>
      </c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</row>
    <row r="63" spans="2:55" x14ac:dyDescent="0.25">
      <c r="M63" s="6" t="s">
        <v>687</v>
      </c>
      <c r="N63" s="7" t="str">
        <f t="shared" si="61"/>
        <v>St James</v>
      </c>
      <c r="O63" s="7" t="str">
        <f t="shared" si="62"/>
        <v>Karuitha</v>
      </c>
      <c r="P63" s="7" t="str">
        <f t="shared" si="63"/>
        <v>J</v>
      </c>
      <c r="Q63" s="7" t="str">
        <f t="shared" si="64"/>
        <v>V</v>
      </c>
      <c r="R63" s="7" t="str">
        <f t="shared" si="65"/>
        <v>M</v>
      </c>
      <c r="S63" s="7">
        <f t="shared" si="66"/>
        <v>11</v>
      </c>
      <c r="T63" s="7">
        <f t="shared" si="67"/>
        <v>2</v>
      </c>
      <c r="V63" s="36" t="str">
        <f t="shared" si="1"/>
        <v/>
      </c>
      <c r="W63" s="36" t="str">
        <f t="shared" si="2"/>
        <v/>
      </c>
      <c r="X63" s="36" t="str">
        <f t="shared" si="3"/>
        <v/>
      </c>
      <c r="Y63" s="36" t="str">
        <f t="shared" si="39"/>
        <v/>
      </c>
      <c r="AA63" s="36" t="str">
        <f t="shared" si="5"/>
        <v/>
      </c>
      <c r="AB63" s="36" t="str">
        <f t="shared" si="6"/>
        <v/>
      </c>
      <c r="AC63" s="36" t="str">
        <f t="shared" si="7"/>
        <v/>
      </c>
      <c r="AD63" s="36" t="str">
        <f t="shared" si="40"/>
        <v/>
      </c>
      <c r="AF63" s="36" t="str">
        <f t="shared" si="9"/>
        <v/>
      </c>
      <c r="AG63" s="36" t="str">
        <f t="shared" si="10"/>
        <v/>
      </c>
      <c r="AH63" s="36" t="str">
        <f t="shared" si="11"/>
        <v/>
      </c>
      <c r="AI63" s="36" t="str">
        <f t="shared" si="41"/>
        <v/>
      </c>
      <c r="AK63" s="36" t="str">
        <f t="shared" si="13"/>
        <v/>
      </c>
      <c r="AL63" s="36" t="str">
        <f t="shared" si="14"/>
        <v/>
      </c>
      <c r="AM63" s="36" t="str">
        <f t="shared" si="15"/>
        <v/>
      </c>
      <c r="AN63" s="36" t="str">
        <f t="shared" si="42"/>
        <v/>
      </c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</row>
    <row r="64" spans="2:55" x14ac:dyDescent="0.25">
      <c r="M64" s="6">
        <v>9</v>
      </c>
      <c r="N64" s="7" t="str">
        <f t="shared" si="61"/>
        <v>OLMC</v>
      </c>
      <c r="O64" s="7" t="str">
        <f t="shared" si="62"/>
        <v>PESCHETTI</v>
      </c>
      <c r="P64" s="7" t="str">
        <f t="shared" si="63"/>
        <v>RAYMOND</v>
      </c>
      <c r="Q64" s="7" t="str">
        <f t="shared" si="64"/>
        <v>V</v>
      </c>
      <c r="R64" s="7" t="str">
        <f t="shared" si="65"/>
        <v>M</v>
      </c>
      <c r="S64" s="7">
        <f t="shared" si="66"/>
        <v>10</v>
      </c>
      <c r="T64" s="7">
        <f t="shared" si="67"/>
        <v>5</v>
      </c>
      <c r="V64" s="36" t="str">
        <f t="shared" si="1"/>
        <v/>
      </c>
      <c r="W64" s="36" t="str">
        <f t="shared" si="2"/>
        <v/>
      </c>
      <c r="X64" s="36" t="str">
        <f t="shared" si="3"/>
        <v/>
      </c>
      <c r="Y64" s="36" t="str">
        <f t="shared" si="39"/>
        <v/>
      </c>
      <c r="AA64" s="36" t="str">
        <f t="shared" si="5"/>
        <v/>
      </c>
      <c r="AB64" s="36" t="str">
        <f t="shared" si="6"/>
        <v/>
      </c>
      <c r="AC64" s="36" t="str">
        <f t="shared" si="7"/>
        <v/>
      </c>
      <c r="AD64" s="36" t="str">
        <f t="shared" si="40"/>
        <v/>
      </c>
      <c r="AF64" s="36" t="str">
        <f t="shared" si="9"/>
        <v/>
      </c>
      <c r="AG64" s="36" t="str">
        <f t="shared" si="10"/>
        <v/>
      </c>
      <c r="AH64" s="36" t="str">
        <f t="shared" si="11"/>
        <v/>
      </c>
      <c r="AI64" s="36" t="str">
        <f t="shared" si="41"/>
        <v/>
      </c>
      <c r="AK64" s="36" t="str">
        <f t="shared" si="13"/>
        <v/>
      </c>
      <c r="AL64" s="36" t="str">
        <f t="shared" si="14"/>
        <v/>
      </c>
      <c r="AM64" s="36" t="str">
        <f t="shared" si="15"/>
        <v/>
      </c>
      <c r="AN64" s="36" t="str">
        <f t="shared" si="42"/>
        <v/>
      </c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</row>
    <row r="65" spans="13:55" x14ac:dyDescent="0.25">
      <c r="M65" s="6">
        <f t="shared" si="68"/>
        <v>10</v>
      </c>
      <c r="N65" s="7" t="str">
        <f t="shared" si="61"/>
        <v>St Pats</v>
      </c>
      <c r="O65" s="7" t="str">
        <f t="shared" si="62"/>
        <v>Shrekgast</v>
      </c>
      <c r="P65" s="7" t="str">
        <f t="shared" si="63"/>
        <v>Aidan</v>
      </c>
      <c r="Q65" s="7" t="str">
        <f t="shared" si="64"/>
        <v>V</v>
      </c>
      <c r="R65" s="7" t="str">
        <f t="shared" si="65"/>
        <v>M</v>
      </c>
      <c r="S65" s="7">
        <f t="shared" si="66"/>
        <v>9</v>
      </c>
      <c r="T65" s="7">
        <f t="shared" si="67"/>
        <v>7</v>
      </c>
      <c r="V65" s="36" t="str">
        <f t="shared" si="1"/>
        <v/>
      </c>
      <c r="W65" s="36" t="str">
        <f t="shared" si="2"/>
        <v/>
      </c>
      <c r="X65" s="36" t="str">
        <f t="shared" si="3"/>
        <v/>
      </c>
      <c r="Y65" s="36" t="str">
        <f t="shared" si="39"/>
        <v/>
      </c>
      <c r="AA65" s="36" t="str">
        <f t="shared" si="5"/>
        <v/>
      </c>
      <c r="AB65" s="36" t="str">
        <f t="shared" si="6"/>
        <v/>
      </c>
      <c r="AC65" s="36" t="str">
        <f t="shared" si="7"/>
        <v/>
      </c>
      <c r="AD65" s="36" t="str">
        <f t="shared" si="40"/>
        <v/>
      </c>
      <c r="AF65" s="36" t="str">
        <f t="shared" si="9"/>
        <v/>
      </c>
      <c r="AG65" s="36" t="str">
        <f t="shared" si="10"/>
        <v/>
      </c>
      <c r="AH65" s="36" t="str">
        <f t="shared" si="11"/>
        <v/>
      </c>
      <c r="AI65" s="36" t="str">
        <f t="shared" si="41"/>
        <v/>
      </c>
      <c r="AK65" s="36" t="str">
        <f t="shared" si="13"/>
        <v/>
      </c>
      <c r="AL65" s="36" t="str">
        <f t="shared" si="14"/>
        <v/>
      </c>
      <c r="AM65" s="36" t="str">
        <f t="shared" si="15"/>
        <v/>
      </c>
      <c r="AN65" s="36" t="str">
        <f t="shared" si="42"/>
        <v/>
      </c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</row>
    <row r="66" spans="13:55" x14ac:dyDescent="0.25">
      <c r="M66" s="6" t="s">
        <v>695</v>
      </c>
      <c r="N66" s="7" t="str">
        <f t="shared" ref="N66:N70" si="69">INDEX(C$4:C$200,MATCH($M66,$AK$4:$AK$200,0))</f>
        <v>St James</v>
      </c>
      <c r="O66" s="7" t="str">
        <f t="shared" ref="O66:O70" si="70">INDEX(D$4:D$200,MATCH($M66,$AK$4:$AK$200,0))</f>
        <v>Pathiban</v>
      </c>
      <c r="P66" s="7" t="str">
        <f t="shared" ref="P66:P70" si="71">INDEX(E$4:E$200,MATCH($M66,$AK$4:$AK$200,0))</f>
        <v>Aarya</v>
      </c>
      <c r="Q66" s="7" t="str">
        <f t="shared" ref="Q66:Q70" si="72">INDEX(F$4:F$200,MATCH($M66,$AK$4:$AK$200,0))</f>
        <v>V</v>
      </c>
      <c r="R66" s="7" t="str">
        <f t="shared" ref="R66:R70" si="73">INDEX(G$4:G$200,MATCH($M66,$AK$4:$AK$200,0))</f>
        <v>M</v>
      </c>
      <c r="S66" s="7">
        <f t="shared" ref="S66:S70" si="74">INDEX(H$4:H$200,MATCH($M66,$AK$4:$AK$200,0))</f>
        <v>9</v>
      </c>
      <c r="T66" s="7">
        <f t="shared" ref="T66:T70" si="75">INDEX(I$4:I$200,MATCH($M66,$AK$4:$AK$200,0))</f>
        <v>7</v>
      </c>
      <c r="V66" s="36" t="str">
        <f t="shared" si="1"/>
        <v/>
      </c>
      <c r="W66" s="36" t="str">
        <f t="shared" si="2"/>
        <v/>
      </c>
      <c r="X66" s="36" t="str">
        <f t="shared" si="3"/>
        <v/>
      </c>
      <c r="Y66" s="36" t="str">
        <f t="shared" si="39"/>
        <v/>
      </c>
      <c r="AA66" s="36" t="str">
        <f t="shared" si="5"/>
        <v/>
      </c>
      <c r="AB66" s="36" t="str">
        <f t="shared" si="6"/>
        <v/>
      </c>
      <c r="AC66" s="36" t="str">
        <f t="shared" si="7"/>
        <v/>
      </c>
      <c r="AD66" s="36" t="str">
        <f t="shared" si="40"/>
        <v/>
      </c>
      <c r="AF66" s="36" t="str">
        <f t="shared" si="9"/>
        <v/>
      </c>
      <c r="AG66" s="36" t="str">
        <f t="shared" si="10"/>
        <v/>
      </c>
      <c r="AH66" s="36" t="str">
        <f t="shared" si="11"/>
        <v/>
      </c>
      <c r="AI66" s="36" t="str">
        <f t="shared" si="41"/>
        <v/>
      </c>
      <c r="AK66" s="36" t="str">
        <f t="shared" si="13"/>
        <v/>
      </c>
      <c r="AL66" s="36" t="str">
        <f t="shared" si="14"/>
        <v/>
      </c>
      <c r="AM66" s="36" t="str">
        <f t="shared" si="15"/>
        <v/>
      </c>
      <c r="AN66" s="36" t="str">
        <f t="shared" si="42"/>
        <v/>
      </c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</row>
    <row r="67" spans="13:55" x14ac:dyDescent="0.25">
      <c r="M67" s="6">
        <v>12</v>
      </c>
      <c r="N67" s="7" t="str">
        <f t="shared" si="69"/>
        <v>Assumption</v>
      </c>
      <c r="O67" s="7" t="str">
        <f t="shared" si="70"/>
        <v>Hall</v>
      </c>
      <c r="P67" s="7" t="str">
        <f t="shared" si="71"/>
        <v>Grady</v>
      </c>
      <c r="Q67" s="7" t="str">
        <f t="shared" si="72"/>
        <v>V</v>
      </c>
      <c r="R67" s="7" t="str">
        <f t="shared" si="73"/>
        <v>M</v>
      </c>
      <c r="S67" s="7">
        <f t="shared" si="74"/>
        <v>9</v>
      </c>
      <c r="T67" s="7">
        <f t="shared" si="75"/>
        <v>0</v>
      </c>
      <c r="V67" s="36" t="str">
        <f t="shared" si="1"/>
        <v/>
      </c>
      <c r="W67" s="36" t="str">
        <f t="shared" si="2"/>
        <v/>
      </c>
      <c r="X67" s="36" t="str">
        <f t="shared" si="3"/>
        <v/>
      </c>
      <c r="Y67" s="36" t="str">
        <f t="shared" si="39"/>
        <v/>
      </c>
      <c r="AA67" s="36" t="str">
        <f t="shared" si="5"/>
        <v/>
      </c>
      <c r="AB67" s="36" t="str">
        <f t="shared" si="6"/>
        <v/>
      </c>
      <c r="AC67" s="36" t="str">
        <f t="shared" si="7"/>
        <v/>
      </c>
      <c r="AD67" s="36" t="str">
        <f t="shared" si="40"/>
        <v/>
      </c>
      <c r="AF67" s="36" t="str">
        <f t="shared" si="9"/>
        <v/>
      </c>
      <c r="AG67" s="36" t="str">
        <f t="shared" si="10"/>
        <v/>
      </c>
      <c r="AH67" s="36" t="str">
        <f t="shared" si="11"/>
        <v/>
      </c>
      <c r="AI67" s="36" t="str">
        <f t="shared" si="41"/>
        <v/>
      </c>
      <c r="AK67" s="36" t="str">
        <f t="shared" si="13"/>
        <v/>
      </c>
      <c r="AL67" s="36" t="str">
        <f t="shared" si="14"/>
        <v/>
      </c>
      <c r="AM67" s="36" t="str">
        <f t="shared" si="15"/>
        <v/>
      </c>
      <c r="AN67" s="36" t="str">
        <f t="shared" si="42"/>
        <v/>
      </c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</row>
    <row r="68" spans="13:55" x14ac:dyDescent="0.25">
      <c r="M68" s="6">
        <f t="shared" ref="M66:M70" si="76">M67+1</f>
        <v>13</v>
      </c>
      <c r="N68" s="7" t="str">
        <f t="shared" si="69"/>
        <v>Assumption</v>
      </c>
      <c r="O68" s="7" t="str">
        <f t="shared" si="70"/>
        <v>Sturtz</v>
      </c>
      <c r="P68" s="7" t="str">
        <f t="shared" si="71"/>
        <v>Elijah</v>
      </c>
      <c r="Q68" s="7" t="str">
        <f t="shared" si="72"/>
        <v>V</v>
      </c>
      <c r="R68" s="7" t="str">
        <f t="shared" si="73"/>
        <v>M</v>
      </c>
      <c r="S68" s="7">
        <f t="shared" si="74"/>
        <v>7</v>
      </c>
      <c r="T68" s="7">
        <f t="shared" si="75"/>
        <v>1</v>
      </c>
      <c r="V68" s="36" t="str">
        <f t="shared" si="1"/>
        <v/>
      </c>
      <c r="W68" s="36" t="str">
        <f t="shared" si="2"/>
        <v/>
      </c>
      <c r="X68" s="36" t="str">
        <f t="shared" si="3"/>
        <v/>
      </c>
      <c r="Y68" s="36" t="str">
        <f t="shared" si="39"/>
        <v/>
      </c>
      <c r="AA68" s="36" t="str">
        <f t="shared" si="5"/>
        <v/>
      </c>
      <c r="AB68" s="36" t="str">
        <f t="shared" si="6"/>
        <v/>
      </c>
      <c r="AC68" s="36" t="str">
        <f t="shared" si="7"/>
        <v/>
      </c>
      <c r="AD68" s="36" t="str">
        <f t="shared" si="40"/>
        <v/>
      </c>
      <c r="AF68" s="36" t="str">
        <f t="shared" si="9"/>
        <v/>
      </c>
      <c r="AG68" s="36" t="str">
        <f t="shared" si="10"/>
        <v/>
      </c>
      <c r="AH68" s="36" t="str">
        <f t="shared" si="11"/>
        <v/>
      </c>
      <c r="AI68" s="36" t="str">
        <f t="shared" si="41"/>
        <v/>
      </c>
      <c r="AK68" s="36" t="str">
        <f t="shared" si="13"/>
        <v/>
      </c>
      <c r="AL68" s="36" t="str">
        <f t="shared" si="14"/>
        <v/>
      </c>
      <c r="AM68" s="36" t="str">
        <f t="shared" si="15"/>
        <v/>
      </c>
      <c r="AN68" s="36" t="str">
        <f t="shared" si="42"/>
        <v/>
      </c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</row>
    <row r="69" spans="13:55" x14ac:dyDescent="0.25">
      <c r="M69" s="6">
        <f t="shared" si="76"/>
        <v>14</v>
      </c>
      <c r="N69" s="7" t="str">
        <f t="shared" si="69"/>
        <v>Assumption</v>
      </c>
      <c r="O69" s="7" t="str">
        <f t="shared" si="70"/>
        <v>Haynes</v>
      </c>
      <c r="P69" s="7" t="str">
        <f t="shared" si="71"/>
        <v>Ryan</v>
      </c>
      <c r="Q69" s="7" t="str">
        <f t="shared" si="72"/>
        <v>V</v>
      </c>
      <c r="R69" s="7" t="str">
        <f t="shared" si="73"/>
        <v>M</v>
      </c>
      <c r="S69" s="7">
        <f t="shared" si="74"/>
        <v>6</v>
      </c>
      <c r="T69" s="7">
        <f t="shared" si="75"/>
        <v>3</v>
      </c>
      <c r="V69" s="36" t="str">
        <f t="shared" ref="V69:V100" si="77">IFERROR(RANK(Y69,Y$4:Y$200,0),"")</f>
        <v/>
      </c>
      <c r="W69" s="36" t="str">
        <f t="shared" ref="W69:W100" si="78">IF(AND($F69=W$2,$G69=X$2),$D69,"")</f>
        <v/>
      </c>
      <c r="X69" s="36" t="str">
        <f t="shared" ref="X69:X100" si="79">IF(AND($F69=W$2,$G69=X$2),$E69,"")</f>
        <v/>
      </c>
      <c r="Y69" s="36" t="str">
        <f t="shared" si="39"/>
        <v/>
      </c>
      <c r="AA69" s="36" t="str">
        <f t="shared" ref="AA69:AA100" si="80">IFERROR(RANK(AD69,AD$4:AD$200,0),"")</f>
        <v/>
      </c>
      <c r="AB69" s="36" t="str">
        <f t="shared" ref="AB69:AB100" si="81">IF(AND($F69=AB$2,$G69=AC$2),$D69,"")</f>
        <v/>
      </c>
      <c r="AC69" s="36" t="str">
        <f t="shared" ref="AC69:AC100" si="82">IF(AND($F69=AB$2,$G69=AC$2),$E69,"")</f>
        <v/>
      </c>
      <c r="AD69" s="36" t="str">
        <f t="shared" si="40"/>
        <v/>
      </c>
      <c r="AF69" s="36" t="str">
        <f t="shared" ref="AF69:AF100" si="83">IFERROR(RANK(AI69,AI$4:AI$200,0),"")</f>
        <v/>
      </c>
      <c r="AG69" s="36" t="str">
        <f t="shared" ref="AG69:AG100" si="84">IF(AND($F69=AG$2,$G69=AH$2),$D69,"")</f>
        <v/>
      </c>
      <c r="AH69" s="36" t="str">
        <f t="shared" ref="AH69:AH100" si="85">IF(AND($F69=AG$2,$G69=AH$2),$E69,"")</f>
        <v/>
      </c>
      <c r="AI69" s="36" t="str">
        <f t="shared" si="41"/>
        <v/>
      </c>
      <c r="AK69" s="36" t="str">
        <f t="shared" ref="AK69:AK100" si="86">IFERROR(RANK(AN69,AN$4:AN$200,0),"")</f>
        <v/>
      </c>
      <c r="AL69" s="36" t="str">
        <f t="shared" ref="AL69:AL100" si="87">IF(AND($F69=AL$2,$G69=AM$2),$D69,"")</f>
        <v/>
      </c>
      <c r="AM69" s="36" t="str">
        <f t="shared" ref="AM69:AM100" si="88">IF(AND($F69=AL$2,$G69=AM$2),$E69,"")</f>
        <v/>
      </c>
      <c r="AN69" s="36" t="str">
        <f t="shared" si="42"/>
        <v/>
      </c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</row>
    <row r="70" spans="13:55" x14ac:dyDescent="0.25">
      <c r="M70" s="6">
        <f t="shared" si="76"/>
        <v>15</v>
      </c>
      <c r="N70" s="7" t="str">
        <f t="shared" si="69"/>
        <v>St James</v>
      </c>
      <c r="O70" s="7" t="str">
        <f t="shared" si="70"/>
        <v>Lynch</v>
      </c>
      <c r="P70" s="7" t="str">
        <f t="shared" si="71"/>
        <v>C</v>
      </c>
      <c r="Q70" s="7" t="str">
        <f t="shared" si="72"/>
        <v>V</v>
      </c>
      <c r="R70" s="7" t="str">
        <f t="shared" si="73"/>
        <v>M</v>
      </c>
      <c r="S70" s="7">
        <f t="shared" si="74"/>
        <v>6</v>
      </c>
      <c r="T70" s="7">
        <f t="shared" si="75"/>
        <v>1</v>
      </c>
      <c r="V70" s="36" t="str">
        <f t="shared" si="77"/>
        <v/>
      </c>
      <c r="W70" s="36" t="str">
        <f t="shared" si="78"/>
        <v/>
      </c>
      <c r="X70" s="36" t="str">
        <f t="shared" si="79"/>
        <v/>
      </c>
      <c r="Y70" s="36" t="str">
        <f t="shared" si="39"/>
        <v/>
      </c>
      <c r="AA70" s="36" t="str">
        <f t="shared" si="80"/>
        <v/>
      </c>
      <c r="AB70" s="36" t="str">
        <f t="shared" si="81"/>
        <v/>
      </c>
      <c r="AC70" s="36" t="str">
        <f t="shared" si="82"/>
        <v/>
      </c>
      <c r="AD70" s="36" t="str">
        <f t="shared" si="40"/>
        <v/>
      </c>
      <c r="AF70" s="36" t="str">
        <f t="shared" si="83"/>
        <v/>
      </c>
      <c r="AG70" s="36" t="str">
        <f t="shared" si="84"/>
        <v/>
      </c>
      <c r="AH70" s="36" t="str">
        <f t="shared" si="85"/>
        <v/>
      </c>
      <c r="AI70" s="36" t="str">
        <f t="shared" si="41"/>
        <v/>
      </c>
      <c r="AK70" s="36" t="str">
        <f t="shared" si="86"/>
        <v/>
      </c>
      <c r="AL70" s="36" t="str">
        <f t="shared" si="87"/>
        <v/>
      </c>
      <c r="AM70" s="36" t="str">
        <f t="shared" si="88"/>
        <v/>
      </c>
      <c r="AN70" s="36" t="str">
        <f t="shared" si="42"/>
        <v/>
      </c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</row>
    <row r="71" spans="13:55" x14ac:dyDescent="0.25">
      <c r="Q71" s="11"/>
      <c r="R71" s="6"/>
      <c r="S71" s="6"/>
      <c r="T71" s="6"/>
      <c r="V71" s="36" t="str">
        <f t="shared" si="77"/>
        <v/>
      </c>
      <c r="W71" s="36" t="str">
        <f t="shared" si="78"/>
        <v/>
      </c>
      <c r="X71" s="36" t="str">
        <f t="shared" si="79"/>
        <v/>
      </c>
      <c r="Y71" s="36" t="str">
        <f t="shared" si="39"/>
        <v/>
      </c>
      <c r="AA71" s="36" t="str">
        <f t="shared" si="80"/>
        <v/>
      </c>
      <c r="AB71" s="36" t="str">
        <f t="shared" si="81"/>
        <v/>
      </c>
      <c r="AC71" s="36" t="str">
        <f t="shared" si="82"/>
        <v/>
      </c>
      <c r="AD71" s="36" t="str">
        <f t="shared" si="40"/>
        <v/>
      </c>
      <c r="AF71" s="36" t="str">
        <f t="shared" si="83"/>
        <v/>
      </c>
      <c r="AG71" s="36" t="str">
        <f t="shared" si="84"/>
        <v/>
      </c>
      <c r="AH71" s="36" t="str">
        <f t="shared" si="85"/>
        <v/>
      </c>
      <c r="AI71" s="36" t="str">
        <f t="shared" si="41"/>
        <v/>
      </c>
      <c r="AK71" s="36" t="str">
        <f t="shared" si="86"/>
        <v/>
      </c>
      <c r="AL71" s="36" t="str">
        <f t="shared" si="87"/>
        <v/>
      </c>
      <c r="AM71" s="36" t="str">
        <f t="shared" si="88"/>
        <v/>
      </c>
      <c r="AN71" s="36" t="str">
        <f t="shared" si="42"/>
        <v/>
      </c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</row>
    <row r="72" spans="13:55" x14ac:dyDescent="0.25">
      <c r="Q72" s="11"/>
      <c r="R72" s="6"/>
      <c r="S72" s="6"/>
      <c r="T72" s="6"/>
      <c r="V72" s="36" t="str">
        <f t="shared" si="77"/>
        <v/>
      </c>
      <c r="W72" s="36" t="str">
        <f t="shared" si="78"/>
        <v/>
      </c>
      <c r="X72" s="36" t="str">
        <f t="shared" si="79"/>
        <v/>
      </c>
      <c r="Y72" s="36" t="str">
        <f t="shared" si="39"/>
        <v/>
      </c>
      <c r="AA72" s="36" t="str">
        <f t="shared" si="80"/>
        <v/>
      </c>
      <c r="AB72" s="36" t="str">
        <f t="shared" si="81"/>
        <v/>
      </c>
      <c r="AC72" s="36" t="str">
        <f t="shared" si="82"/>
        <v/>
      </c>
      <c r="AD72" s="36" t="str">
        <f t="shared" si="40"/>
        <v/>
      </c>
      <c r="AF72" s="36" t="str">
        <f t="shared" si="83"/>
        <v/>
      </c>
      <c r="AG72" s="36" t="str">
        <f t="shared" si="84"/>
        <v/>
      </c>
      <c r="AH72" s="36" t="str">
        <f t="shared" si="85"/>
        <v/>
      </c>
      <c r="AI72" s="36" t="str">
        <f t="shared" si="41"/>
        <v/>
      </c>
      <c r="AK72" s="36" t="str">
        <f t="shared" si="86"/>
        <v/>
      </c>
      <c r="AL72" s="36" t="str">
        <f t="shared" si="87"/>
        <v/>
      </c>
      <c r="AM72" s="36" t="str">
        <f t="shared" si="88"/>
        <v/>
      </c>
      <c r="AN72" s="36" t="str">
        <f t="shared" si="42"/>
        <v/>
      </c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</row>
    <row r="73" spans="13:55" x14ac:dyDescent="0.25">
      <c r="Q73" s="11"/>
      <c r="R73" s="6"/>
      <c r="S73" s="6"/>
      <c r="T73" s="6"/>
      <c r="V73" s="36" t="str">
        <f t="shared" si="77"/>
        <v/>
      </c>
      <c r="W73" s="36" t="str">
        <f t="shared" si="78"/>
        <v/>
      </c>
      <c r="X73" s="36" t="str">
        <f t="shared" si="79"/>
        <v/>
      </c>
      <c r="Y73" s="36" t="str">
        <f t="shared" si="39"/>
        <v/>
      </c>
      <c r="AA73" s="36" t="str">
        <f t="shared" si="80"/>
        <v/>
      </c>
      <c r="AB73" s="36" t="str">
        <f t="shared" si="81"/>
        <v/>
      </c>
      <c r="AC73" s="36" t="str">
        <f t="shared" si="82"/>
        <v/>
      </c>
      <c r="AD73" s="36" t="str">
        <f t="shared" si="40"/>
        <v/>
      </c>
      <c r="AF73" s="36" t="str">
        <f t="shared" si="83"/>
        <v/>
      </c>
      <c r="AG73" s="36" t="str">
        <f t="shared" si="84"/>
        <v/>
      </c>
      <c r="AH73" s="36" t="str">
        <f t="shared" si="85"/>
        <v/>
      </c>
      <c r="AI73" s="36" t="str">
        <f t="shared" si="41"/>
        <v/>
      </c>
      <c r="AK73" s="36" t="str">
        <f t="shared" si="86"/>
        <v/>
      </c>
      <c r="AL73" s="36" t="str">
        <f t="shared" si="87"/>
        <v/>
      </c>
      <c r="AM73" s="36" t="str">
        <f t="shared" si="88"/>
        <v/>
      </c>
      <c r="AN73" s="36" t="str">
        <f t="shared" si="42"/>
        <v/>
      </c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</row>
    <row r="74" spans="13:55" x14ac:dyDescent="0.25">
      <c r="Q74" s="11"/>
      <c r="R74" s="6"/>
      <c r="S74" s="6"/>
      <c r="T74" s="6"/>
      <c r="V74" s="36" t="str">
        <f t="shared" si="77"/>
        <v/>
      </c>
      <c r="W74" s="36" t="str">
        <f t="shared" si="78"/>
        <v/>
      </c>
      <c r="X74" s="36" t="str">
        <f t="shared" si="79"/>
        <v/>
      </c>
      <c r="Y74" s="36" t="str">
        <f t="shared" si="39"/>
        <v/>
      </c>
      <c r="AA74" s="36" t="str">
        <f t="shared" si="80"/>
        <v/>
      </c>
      <c r="AB74" s="36" t="str">
        <f t="shared" si="81"/>
        <v/>
      </c>
      <c r="AC74" s="36" t="str">
        <f t="shared" si="82"/>
        <v/>
      </c>
      <c r="AD74" s="36" t="str">
        <f t="shared" si="40"/>
        <v/>
      </c>
      <c r="AF74" s="36" t="str">
        <f t="shared" si="83"/>
        <v/>
      </c>
      <c r="AG74" s="36" t="str">
        <f t="shared" si="84"/>
        <v/>
      </c>
      <c r="AH74" s="36" t="str">
        <f t="shared" si="85"/>
        <v/>
      </c>
      <c r="AI74" s="36" t="str">
        <f t="shared" si="41"/>
        <v/>
      </c>
      <c r="AK74" s="36" t="str">
        <f t="shared" si="86"/>
        <v/>
      </c>
      <c r="AL74" s="36" t="str">
        <f t="shared" si="87"/>
        <v/>
      </c>
      <c r="AM74" s="36" t="str">
        <f t="shared" si="88"/>
        <v/>
      </c>
      <c r="AN74" s="36" t="str">
        <f t="shared" si="42"/>
        <v/>
      </c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</row>
    <row r="75" spans="13:55" x14ac:dyDescent="0.25">
      <c r="V75" s="36" t="str">
        <f t="shared" si="77"/>
        <v/>
      </c>
      <c r="W75" s="36" t="str">
        <f t="shared" si="78"/>
        <v/>
      </c>
      <c r="X75" s="36" t="str">
        <f t="shared" si="79"/>
        <v/>
      </c>
      <c r="Y75" s="36" t="str">
        <f t="shared" si="39"/>
        <v/>
      </c>
      <c r="AA75" s="36" t="str">
        <f t="shared" si="80"/>
        <v/>
      </c>
      <c r="AB75" s="36" t="str">
        <f t="shared" si="81"/>
        <v/>
      </c>
      <c r="AC75" s="36" t="str">
        <f t="shared" si="82"/>
        <v/>
      </c>
      <c r="AD75" s="36" t="str">
        <f t="shared" si="40"/>
        <v/>
      </c>
      <c r="AF75" s="36" t="str">
        <f t="shared" si="83"/>
        <v/>
      </c>
      <c r="AG75" s="36" t="str">
        <f t="shared" si="84"/>
        <v/>
      </c>
      <c r="AH75" s="36" t="str">
        <f t="shared" si="85"/>
        <v/>
      </c>
      <c r="AI75" s="36" t="str">
        <f t="shared" si="41"/>
        <v/>
      </c>
      <c r="AK75" s="36" t="str">
        <f t="shared" si="86"/>
        <v/>
      </c>
      <c r="AL75" s="36" t="str">
        <f t="shared" si="87"/>
        <v/>
      </c>
      <c r="AM75" s="36" t="str">
        <f t="shared" si="88"/>
        <v/>
      </c>
      <c r="AN75" s="36" t="str">
        <f t="shared" si="42"/>
        <v/>
      </c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</row>
    <row r="76" spans="13:55" x14ac:dyDescent="0.25">
      <c r="V76" s="36" t="str">
        <f t="shared" si="77"/>
        <v/>
      </c>
      <c r="W76" s="36" t="str">
        <f t="shared" si="78"/>
        <v/>
      </c>
      <c r="X76" s="36" t="str">
        <f t="shared" si="79"/>
        <v/>
      </c>
      <c r="Y76" s="36" t="str">
        <f t="shared" si="39"/>
        <v/>
      </c>
      <c r="AA76" s="36" t="str">
        <f t="shared" si="80"/>
        <v/>
      </c>
      <c r="AB76" s="36" t="str">
        <f t="shared" si="81"/>
        <v/>
      </c>
      <c r="AC76" s="36" t="str">
        <f t="shared" si="82"/>
        <v/>
      </c>
      <c r="AD76" s="36" t="str">
        <f t="shared" si="40"/>
        <v/>
      </c>
      <c r="AF76" s="36" t="str">
        <f t="shared" si="83"/>
        <v/>
      </c>
      <c r="AG76" s="36" t="str">
        <f t="shared" si="84"/>
        <v/>
      </c>
      <c r="AH76" s="36" t="str">
        <f t="shared" si="85"/>
        <v/>
      </c>
      <c r="AI76" s="36" t="str">
        <f t="shared" si="41"/>
        <v/>
      </c>
      <c r="AK76" s="36" t="str">
        <f t="shared" si="86"/>
        <v/>
      </c>
      <c r="AL76" s="36" t="str">
        <f t="shared" si="87"/>
        <v/>
      </c>
      <c r="AM76" s="36" t="str">
        <f t="shared" si="88"/>
        <v/>
      </c>
      <c r="AN76" s="36" t="str">
        <f t="shared" si="42"/>
        <v/>
      </c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</row>
    <row r="77" spans="13:55" x14ac:dyDescent="0.25">
      <c r="V77" s="36" t="str">
        <f t="shared" si="77"/>
        <v/>
      </c>
      <c r="W77" s="36" t="str">
        <f t="shared" si="78"/>
        <v/>
      </c>
      <c r="X77" s="36" t="str">
        <f t="shared" si="79"/>
        <v/>
      </c>
      <c r="Y77" s="36" t="str">
        <f t="shared" si="39"/>
        <v/>
      </c>
      <c r="AA77" s="36" t="str">
        <f t="shared" si="80"/>
        <v/>
      </c>
      <c r="AB77" s="36" t="str">
        <f t="shared" si="81"/>
        <v/>
      </c>
      <c r="AC77" s="36" t="str">
        <f t="shared" si="82"/>
        <v/>
      </c>
      <c r="AD77" s="36" t="str">
        <f t="shared" si="40"/>
        <v/>
      </c>
      <c r="AF77" s="36" t="str">
        <f t="shared" si="83"/>
        <v/>
      </c>
      <c r="AG77" s="36" t="str">
        <f t="shared" si="84"/>
        <v/>
      </c>
      <c r="AH77" s="36" t="str">
        <f t="shared" si="85"/>
        <v/>
      </c>
      <c r="AI77" s="36" t="str">
        <f t="shared" si="41"/>
        <v/>
      </c>
      <c r="AK77" s="36" t="str">
        <f t="shared" si="86"/>
        <v/>
      </c>
      <c r="AL77" s="36" t="str">
        <f t="shared" si="87"/>
        <v/>
      </c>
      <c r="AM77" s="36" t="str">
        <f t="shared" si="88"/>
        <v/>
      </c>
      <c r="AN77" s="36" t="str">
        <f t="shared" si="42"/>
        <v/>
      </c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</row>
    <row r="78" spans="13:55" x14ac:dyDescent="0.25">
      <c r="V78" s="36" t="str">
        <f t="shared" si="77"/>
        <v/>
      </c>
      <c r="W78" s="36" t="str">
        <f t="shared" si="78"/>
        <v/>
      </c>
      <c r="X78" s="36" t="str">
        <f t="shared" si="79"/>
        <v/>
      </c>
      <c r="Y78" s="36" t="str">
        <f t="shared" si="39"/>
        <v/>
      </c>
      <c r="AA78" s="36" t="str">
        <f t="shared" si="80"/>
        <v/>
      </c>
      <c r="AB78" s="36" t="str">
        <f t="shared" si="81"/>
        <v/>
      </c>
      <c r="AC78" s="36" t="str">
        <f t="shared" si="82"/>
        <v/>
      </c>
      <c r="AD78" s="36" t="str">
        <f t="shared" si="40"/>
        <v/>
      </c>
      <c r="AF78" s="36" t="str">
        <f t="shared" si="83"/>
        <v/>
      </c>
      <c r="AG78" s="36" t="str">
        <f t="shared" si="84"/>
        <v/>
      </c>
      <c r="AH78" s="36" t="str">
        <f t="shared" si="85"/>
        <v/>
      </c>
      <c r="AI78" s="36" t="str">
        <f t="shared" si="41"/>
        <v/>
      </c>
      <c r="AK78" s="36" t="str">
        <f t="shared" si="86"/>
        <v/>
      </c>
      <c r="AL78" s="36" t="str">
        <f t="shared" si="87"/>
        <v/>
      </c>
      <c r="AM78" s="36" t="str">
        <f t="shared" si="88"/>
        <v/>
      </c>
      <c r="AN78" s="36" t="str">
        <f t="shared" si="42"/>
        <v/>
      </c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</row>
    <row r="79" spans="13:55" x14ac:dyDescent="0.25">
      <c r="V79" s="36" t="str">
        <f t="shared" si="77"/>
        <v/>
      </c>
      <c r="W79" s="36" t="str">
        <f t="shared" si="78"/>
        <v/>
      </c>
      <c r="X79" s="36" t="str">
        <f t="shared" si="79"/>
        <v/>
      </c>
      <c r="Y79" s="36" t="str">
        <f t="shared" si="39"/>
        <v/>
      </c>
      <c r="AA79" s="36" t="str">
        <f t="shared" si="80"/>
        <v/>
      </c>
      <c r="AB79" s="36" t="str">
        <f t="shared" si="81"/>
        <v/>
      </c>
      <c r="AC79" s="36" t="str">
        <f t="shared" si="82"/>
        <v/>
      </c>
      <c r="AD79" s="36" t="str">
        <f t="shared" si="40"/>
        <v/>
      </c>
      <c r="AF79" s="36" t="str">
        <f t="shared" si="83"/>
        <v/>
      </c>
      <c r="AG79" s="36" t="str">
        <f t="shared" si="84"/>
        <v/>
      </c>
      <c r="AH79" s="36" t="str">
        <f t="shared" si="85"/>
        <v/>
      </c>
      <c r="AI79" s="36" t="str">
        <f t="shared" si="41"/>
        <v/>
      </c>
      <c r="AK79" s="36" t="str">
        <f t="shared" si="86"/>
        <v/>
      </c>
      <c r="AL79" s="36" t="str">
        <f t="shared" si="87"/>
        <v/>
      </c>
      <c r="AM79" s="36" t="str">
        <f t="shared" si="88"/>
        <v/>
      </c>
      <c r="AN79" s="36" t="str">
        <f t="shared" si="42"/>
        <v/>
      </c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</row>
    <row r="80" spans="13:55" x14ac:dyDescent="0.25">
      <c r="V80" s="36" t="str">
        <f t="shared" si="77"/>
        <v/>
      </c>
      <c r="W80" s="36" t="str">
        <f t="shared" si="78"/>
        <v/>
      </c>
      <c r="X80" s="36" t="str">
        <f t="shared" si="79"/>
        <v/>
      </c>
      <c r="Y80" s="36" t="str">
        <f t="shared" si="39"/>
        <v/>
      </c>
      <c r="AA80" s="36" t="str">
        <f t="shared" si="80"/>
        <v/>
      </c>
      <c r="AB80" s="36" t="str">
        <f t="shared" si="81"/>
        <v/>
      </c>
      <c r="AC80" s="36" t="str">
        <f t="shared" si="82"/>
        <v/>
      </c>
      <c r="AD80" s="36" t="str">
        <f t="shared" si="40"/>
        <v/>
      </c>
      <c r="AF80" s="36" t="str">
        <f t="shared" si="83"/>
        <v/>
      </c>
      <c r="AG80" s="36" t="str">
        <f t="shared" si="84"/>
        <v/>
      </c>
      <c r="AH80" s="36" t="str">
        <f t="shared" si="85"/>
        <v/>
      </c>
      <c r="AI80" s="36" t="str">
        <f t="shared" si="41"/>
        <v/>
      </c>
      <c r="AK80" s="36" t="str">
        <f t="shared" si="86"/>
        <v/>
      </c>
      <c r="AL80" s="36" t="str">
        <f t="shared" si="87"/>
        <v/>
      </c>
      <c r="AM80" s="36" t="str">
        <f t="shared" si="88"/>
        <v/>
      </c>
      <c r="AN80" s="36" t="str">
        <f t="shared" si="42"/>
        <v/>
      </c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</row>
    <row r="81" spans="22:55" x14ac:dyDescent="0.25">
      <c r="V81" s="36" t="str">
        <f t="shared" si="77"/>
        <v/>
      </c>
      <c r="W81" s="36" t="str">
        <f t="shared" si="78"/>
        <v/>
      </c>
      <c r="X81" s="36" t="str">
        <f t="shared" si="79"/>
        <v/>
      </c>
      <c r="Y81" s="36" t="str">
        <f t="shared" si="39"/>
        <v/>
      </c>
      <c r="AA81" s="36" t="str">
        <f t="shared" si="80"/>
        <v/>
      </c>
      <c r="AB81" s="36" t="str">
        <f t="shared" si="81"/>
        <v/>
      </c>
      <c r="AC81" s="36" t="str">
        <f t="shared" si="82"/>
        <v/>
      </c>
      <c r="AD81" s="36" t="str">
        <f t="shared" si="40"/>
        <v/>
      </c>
      <c r="AF81" s="36" t="str">
        <f t="shared" si="83"/>
        <v/>
      </c>
      <c r="AG81" s="36" t="str">
        <f t="shared" si="84"/>
        <v/>
      </c>
      <c r="AH81" s="36" t="str">
        <f t="shared" si="85"/>
        <v/>
      </c>
      <c r="AI81" s="36" t="str">
        <f t="shared" si="41"/>
        <v/>
      </c>
      <c r="AK81" s="36" t="str">
        <f t="shared" si="86"/>
        <v/>
      </c>
      <c r="AL81" s="36" t="str">
        <f t="shared" si="87"/>
        <v/>
      </c>
      <c r="AM81" s="36" t="str">
        <f t="shared" si="88"/>
        <v/>
      </c>
      <c r="AN81" s="36" t="str">
        <f t="shared" si="42"/>
        <v/>
      </c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</row>
    <row r="82" spans="22:55" x14ac:dyDescent="0.25">
      <c r="V82" s="36" t="str">
        <f t="shared" si="77"/>
        <v/>
      </c>
      <c r="W82" s="36" t="str">
        <f t="shared" si="78"/>
        <v/>
      </c>
      <c r="X82" s="36" t="str">
        <f t="shared" si="79"/>
        <v/>
      </c>
      <c r="Y82" s="36" t="str">
        <f t="shared" si="39"/>
        <v/>
      </c>
      <c r="AA82" s="36" t="str">
        <f t="shared" si="80"/>
        <v/>
      </c>
      <c r="AB82" s="36" t="str">
        <f t="shared" si="81"/>
        <v/>
      </c>
      <c r="AC82" s="36" t="str">
        <f t="shared" si="82"/>
        <v/>
      </c>
      <c r="AD82" s="36" t="str">
        <f t="shared" si="40"/>
        <v/>
      </c>
      <c r="AF82" s="36" t="str">
        <f t="shared" si="83"/>
        <v/>
      </c>
      <c r="AG82" s="36" t="str">
        <f t="shared" si="84"/>
        <v/>
      </c>
      <c r="AH82" s="36" t="str">
        <f t="shared" si="85"/>
        <v/>
      </c>
      <c r="AI82" s="36" t="str">
        <f t="shared" si="41"/>
        <v/>
      </c>
      <c r="AK82" s="36" t="str">
        <f t="shared" si="86"/>
        <v/>
      </c>
      <c r="AL82" s="36" t="str">
        <f t="shared" si="87"/>
        <v/>
      </c>
      <c r="AM82" s="36" t="str">
        <f t="shared" si="88"/>
        <v/>
      </c>
      <c r="AN82" s="36" t="str">
        <f t="shared" si="42"/>
        <v/>
      </c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</row>
    <row r="83" spans="22:55" x14ac:dyDescent="0.25">
      <c r="V83" s="36" t="str">
        <f t="shared" si="77"/>
        <v/>
      </c>
      <c r="W83" s="36" t="str">
        <f t="shared" si="78"/>
        <v/>
      </c>
      <c r="X83" s="36" t="str">
        <f t="shared" si="79"/>
        <v/>
      </c>
      <c r="Y83" s="36" t="str">
        <f t="shared" si="39"/>
        <v/>
      </c>
      <c r="AA83" s="36" t="str">
        <f t="shared" si="80"/>
        <v/>
      </c>
      <c r="AB83" s="36" t="str">
        <f t="shared" si="81"/>
        <v/>
      </c>
      <c r="AC83" s="36" t="str">
        <f t="shared" si="82"/>
        <v/>
      </c>
      <c r="AD83" s="36" t="str">
        <f t="shared" si="40"/>
        <v/>
      </c>
      <c r="AF83" s="36" t="str">
        <f t="shared" si="83"/>
        <v/>
      </c>
      <c r="AG83" s="36" t="str">
        <f t="shared" si="84"/>
        <v/>
      </c>
      <c r="AH83" s="36" t="str">
        <f t="shared" si="85"/>
        <v/>
      </c>
      <c r="AI83" s="36" t="str">
        <f t="shared" si="41"/>
        <v/>
      </c>
      <c r="AK83" s="36" t="str">
        <f t="shared" si="86"/>
        <v/>
      </c>
      <c r="AL83" s="36" t="str">
        <f t="shared" si="87"/>
        <v/>
      </c>
      <c r="AM83" s="36" t="str">
        <f t="shared" si="88"/>
        <v/>
      </c>
      <c r="AN83" s="36" t="str">
        <f t="shared" si="42"/>
        <v/>
      </c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</row>
    <row r="84" spans="22:55" x14ac:dyDescent="0.25">
      <c r="V84" s="36" t="str">
        <f t="shared" si="77"/>
        <v/>
      </c>
      <c r="W84" s="36" t="str">
        <f t="shared" si="78"/>
        <v/>
      </c>
      <c r="X84" s="36" t="str">
        <f t="shared" si="79"/>
        <v/>
      </c>
      <c r="Y84" s="36" t="str">
        <f t="shared" si="39"/>
        <v/>
      </c>
      <c r="AA84" s="36" t="str">
        <f t="shared" si="80"/>
        <v/>
      </c>
      <c r="AB84" s="36" t="str">
        <f t="shared" si="81"/>
        <v/>
      </c>
      <c r="AC84" s="36" t="str">
        <f t="shared" si="82"/>
        <v/>
      </c>
      <c r="AD84" s="36" t="str">
        <f t="shared" si="40"/>
        <v/>
      </c>
      <c r="AF84" s="36" t="str">
        <f t="shared" si="83"/>
        <v/>
      </c>
      <c r="AG84" s="36" t="str">
        <f t="shared" si="84"/>
        <v/>
      </c>
      <c r="AH84" s="36" t="str">
        <f t="shared" si="85"/>
        <v/>
      </c>
      <c r="AI84" s="36" t="str">
        <f t="shared" si="41"/>
        <v/>
      </c>
      <c r="AK84" s="36" t="str">
        <f t="shared" si="86"/>
        <v/>
      </c>
      <c r="AL84" s="36" t="str">
        <f t="shared" si="87"/>
        <v/>
      </c>
      <c r="AM84" s="36" t="str">
        <f t="shared" si="88"/>
        <v/>
      </c>
      <c r="AN84" s="36" t="str">
        <f t="shared" si="42"/>
        <v/>
      </c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</row>
    <row r="85" spans="22:55" x14ac:dyDescent="0.25">
      <c r="V85" s="36" t="str">
        <f t="shared" si="77"/>
        <v/>
      </c>
      <c r="W85" s="36" t="str">
        <f t="shared" si="78"/>
        <v/>
      </c>
      <c r="X85" s="36" t="str">
        <f t="shared" si="79"/>
        <v/>
      </c>
      <c r="Y85" s="36" t="str">
        <f t="shared" si="39"/>
        <v/>
      </c>
      <c r="AA85" s="36" t="str">
        <f t="shared" si="80"/>
        <v/>
      </c>
      <c r="AB85" s="36" t="str">
        <f t="shared" si="81"/>
        <v/>
      </c>
      <c r="AC85" s="36" t="str">
        <f t="shared" si="82"/>
        <v/>
      </c>
      <c r="AD85" s="36" t="str">
        <f t="shared" si="40"/>
        <v/>
      </c>
      <c r="AF85" s="36" t="str">
        <f t="shared" si="83"/>
        <v/>
      </c>
      <c r="AG85" s="36" t="str">
        <f t="shared" si="84"/>
        <v/>
      </c>
      <c r="AH85" s="36" t="str">
        <f t="shared" si="85"/>
        <v/>
      </c>
      <c r="AI85" s="36" t="str">
        <f t="shared" si="41"/>
        <v/>
      </c>
      <c r="AK85" s="36" t="str">
        <f t="shared" si="86"/>
        <v/>
      </c>
      <c r="AL85" s="36" t="str">
        <f t="shared" si="87"/>
        <v/>
      </c>
      <c r="AM85" s="36" t="str">
        <f t="shared" si="88"/>
        <v/>
      </c>
      <c r="AN85" s="36" t="str">
        <f t="shared" si="42"/>
        <v/>
      </c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</row>
    <row r="86" spans="22:55" x14ac:dyDescent="0.25">
      <c r="V86" s="36" t="str">
        <f t="shared" si="77"/>
        <v/>
      </c>
      <c r="W86" s="36" t="str">
        <f t="shared" si="78"/>
        <v/>
      </c>
      <c r="X86" s="36" t="str">
        <f t="shared" si="79"/>
        <v/>
      </c>
      <c r="Y86" s="36" t="str">
        <f t="shared" si="39"/>
        <v/>
      </c>
      <c r="AA86" s="36" t="str">
        <f t="shared" si="80"/>
        <v/>
      </c>
      <c r="AB86" s="36" t="str">
        <f t="shared" si="81"/>
        <v/>
      </c>
      <c r="AC86" s="36" t="str">
        <f t="shared" si="82"/>
        <v/>
      </c>
      <c r="AD86" s="36" t="str">
        <f t="shared" si="40"/>
        <v/>
      </c>
      <c r="AF86" s="36" t="str">
        <f t="shared" si="83"/>
        <v/>
      </c>
      <c r="AG86" s="36" t="str">
        <f t="shared" si="84"/>
        <v/>
      </c>
      <c r="AH86" s="36" t="str">
        <f t="shared" si="85"/>
        <v/>
      </c>
      <c r="AI86" s="36" t="str">
        <f t="shared" si="41"/>
        <v/>
      </c>
      <c r="AK86" s="36" t="str">
        <f t="shared" si="86"/>
        <v/>
      </c>
      <c r="AL86" s="36" t="str">
        <f t="shared" si="87"/>
        <v/>
      </c>
      <c r="AM86" s="36" t="str">
        <f t="shared" si="88"/>
        <v/>
      </c>
      <c r="AN86" s="36" t="str">
        <f t="shared" si="42"/>
        <v/>
      </c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</row>
    <row r="87" spans="22:55" x14ac:dyDescent="0.25">
      <c r="V87" s="36" t="str">
        <f t="shared" si="77"/>
        <v/>
      </c>
      <c r="W87" s="36" t="str">
        <f t="shared" si="78"/>
        <v/>
      </c>
      <c r="X87" s="36" t="str">
        <f t="shared" si="79"/>
        <v/>
      </c>
      <c r="Y87" s="36" t="str">
        <f t="shared" si="39"/>
        <v/>
      </c>
      <c r="AA87" s="36" t="str">
        <f t="shared" si="80"/>
        <v/>
      </c>
      <c r="AB87" s="36" t="str">
        <f t="shared" si="81"/>
        <v/>
      </c>
      <c r="AC87" s="36" t="str">
        <f t="shared" si="82"/>
        <v/>
      </c>
      <c r="AD87" s="36" t="str">
        <f t="shared" si="40"/>
        <v/>
      </c>
      <c r="AF87" s="36" t="str">
        <f t="shared" si="83"/>
        <v/>
      </c>
      <c r="AG87" s="36" t="str">
        <f t="shared" si="84"/>
        <v/>
      </c>
      <c r="AH87" s="36" t="str">
        <f t="shared" si="85"/>
        <v/>
      </c>
      <c r="AI87" s="36" t="str">
        <f t="shared" si="41"/>
        <v/>
      </c>
      <c r="AK87" s="36" t="str">
        <f t="shared" si="86"/>
        <v/>
      </c>
      <c r="AL87" s="36" t="str">
        <f t="shared" si="87"/>
        <v/>
      </c>
      <c r="AM87" s="36" t="str">
        <f t="shared" si="88"/>
        <v/>
      </c>
      <c r="AN87" s="36" t="str">
        <f t="shared" si="42"/>
        <v/>
      </c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</row>
    <row r="88" spans="22:55" x14ac:dyDescent="0.25">
      <c r="V88" s="36" t="str">
        <f t="shared" si="77"/>
        <v/>
      </c>
      <c r="W88" s="36" t="str">
        <f t="shared" si="78"/>
        <v/>
      </c>
      <c r="X88" s="36" t="str">
        <f t="shared" si="79"/>
        <v/>
      </c>
      <c r="Y88" s="36" t="str">
        <f t="shared" si="39"/>
        <v/>
      </c>
      <c r="AA88" s="36" t="str">
        <f t="shared" si="80"/>
        <v/>
      </c>
      <c r="AB88" s="36" t="str">
        <f t="shared" si="81"/>
        <v/>
      </c>
      <c r="AC88" s="36" t="str">
        <f t="shared" si="82"/>
        <v/>
      </c>
      <c r="AD88" s="36" t="str">
        <f t="shared" si="40"/>
        <v/>
      </c>
      <c r="AF88" s="36" t="str">
        <f t="shared" si="83"/>
        <v/>
      </c>
      <c r="AG88" s="36" t="str">
        <f t="shared" si="84"/>
        <v/>
      </c>
      <c r="AH88" s="36" t="str">
        <f t="shared" si="85"/>
        <v/>
      </c>
      <c r="AI88" s="36" t="str">
        <f t="shared" si="41"/>
        <v/>
      </c>
      <c r="AK88" s="36" t="str">
        <f t="shared" si="86"/>
        <v/>
      </c>
      <c r="AL88" s="36" t="str">
        <f t="shared" si="87"/>
        <v/>
      </c>
      <c r="AM88" s="36" t="str">
        <f t="shared" si="88"/>
        <v/>
      </c>
      <c r="AN88" s="36" t="str">
        <f t="shared" si="42"/>
        <v/>
      </c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</row>
    <row r="89" spans="22:55" x14ac:dyDescent="0.25">
      <c r="V89" s="36" t="str">
        <f t="shared" si="77"/>
        <v/>
      </c>
      <c r="W89" s="36" t="str">
        <f t="shared" si="78"/>
        <v/>
      </c>
      <c r="X89" s="36" t="str">
        <f t="shared" si="79"/>
        <v/>
      </c>
      <c r="Y89" s="36" t="str">
        <f t="shared" si="39"/>
        <v/>
      </c>
      <c r="AA89" s="36" t="str">
        <f t="shared" si="80"/>
        <v/>
      </c>
      <c r="AB89" s="36" t="str">
        <f t="shared" si="81"/>
        <v/>
      </c>
      <c r="AC89" s="36" t="str">
        <f t="shared" si="82"/>
        <v/>
      </c>
      <c r="AD89" s="36" t="str">
        <f t="shared" si="40"/>
        <v/>
      </c>
      <c r="AF89" s="36" t="str">
        <f t="shared" si="83"/>
        <v/>
      </c>
      <c r="AG89" s="36" t="str">
        <f t="shared" si="84"/>
        <v/>
      </c>
      <c r="AH89" s="36" t="str">
        <f t="shared" si="85"/>
        <v/>
      </c>
      <c r="AI89" s="36" t="str">
        <f t="shared" si="41"/>
        <v/>
      </c>
      <c r="AK89" s="36" t="str">
        <f t="shared" si="86"/>
        <v/>
      </c>
      <c r="AL89" s="36" t="str">
        <f t="shared" si="87"/>
        <v/>
      </c>
      <c r="AM89" s="36" t="str">
        <f t="shared" si="88"/>
        <v/>
      </c>
      <c r="AN89" s="36" t="str">
        <f t="shared" si="42"/>
        <v/>
      </c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</row>
    <row r="90" spans="22:55" x14ac:dyDescent="0.25">
      <c r="V90" s="36" t="str">
        <f t="shared" si="77"/>
        <v/>
      </c>
      <c r="W90" s="36" t="str">
        <f t="shared" si="78"/>
        <v/>
      </c>
      <c r="X90" s="36" t="str">
        <f t="shared" si="79"/>
        <v/>
      </c>
      <c r="Y90" s="36" t="str">
        <f t="shared" si="39"/>
        <v/>
      </c>
      <c r="AA90" s="36" t="str">
        <f t="shared" si="80"/>
        <v/>
      </c>
      <c r="AB90" s="36" t="str">
        <f t="shared" si="81"/>
        <v/>
      </c>
      <c r="AC90" s="36" t="str">
        <f t="shared" si="82"/>
        <v/>
      </c>
      <c r="AD90" s="36" t="str">
        <f t="shared" si="40"/>
        <v/>
      </c>
      <c r="AF90" s="36" t="str">
        <f t="shared" si="83"/>
        <v/>
      </c>
      <c r="AG90" s="36" t="str">
        <f t="shared" si="84"/>
        <v/>
      </c>
      <c r="AH90" s="36" t="str">
        <f t="shared" si="85"/>
        <v/>
      </c>
      <c r="AI90" s="36" t="str">
        <f t="shared" si="41"/>
        <v/>
      </c>
      <c r="AK90" s="36" t="str">
        <f t="shared" si="86"/>
        <v/>
      </c>
      <c r="AL90" s="36" t="str">
        <f t="shared" si="87"/>
        <v/>
      </c>
      <c r="AM90" s="36" t="str">
        <f t="shared" si="88"/>
        <v/>
      </c>
      <c r="AN90" s="36" t="str">
        <f t="shared" si="42"/>
        <v/>
      </c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</row>
    <row r="91" spans="22:55" x14ac:dyDescent="0.25">
      <c r="V91" s="36" t="str">
        <f t="shared" si="77"/>
        <v/>
      </c>
      <c r="W91" s="36" t="str">
        <f t="shared" si="78"/>
        <v/>
      </c>
      <c r="X91" s="36" t="str">
        <f t="shared" si="79"/>
        <v/>
      </c>
      <c r="Y91" s="36" t="str">
        <f t="shared" si="39"/>
        <v/>
      </c>
      <c r="AA91" s="36" t="str">
        <f t="shared" si="80"/>
        <v/>
      </c>
      <c r="AB91" s="36" t="str">
        <f t="shared" si="81"/>
        <v/>
      </c>
      <c r="AC91" s="36" t="str">
        <f t="shared" si="82"/>
        <v/>
      </c>
      <c r="AD91" s="36" t="str">
        <f t="shared" si="40"/>
        <v/>
      </c>
      <c r="AF91" s="36" t="str">
        <f t="shared" si="83"/>
        <v/>
      </c>
      <c r="AG91" s="36" t="str">
        <f t="shared" si="84"/>
        <v/>
      </c>
      <c r="AH91" s="36" t="str">
        <f t="shared" si="85"/>
        <v/>
      </c>
      <c r="AI91" s="36" t="str">
        <f t="shared" si="41"/>
        <v/>
      </c>
      <c r="AK91" s="36" t="str">
        <f t="shared" si="86"/>
        <v/>
      </c>
      <c r="AL91" s="36" t="str">
        <f t="shared" si="87"/>
        <v/>
      </c>
      <c r="AM91" s="36" t="str">
        <f t="shared" si="88"/>
        <v/>
      </c>
      <c r="AN91" s="36" t="str">
        <f t="shared" si="42"/>
        <v/>
      </c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</row>
    <row r="92" spans="22:55" x14ac:dyDescent="0.25">
      <c r="V92" s="36" t="str">
        <f t="shared" si="77"/>
        <v/>
      </c>
      <c r="W92" s="36" t="str">
        <f t="shared" si="78"/>
        <v/>
      </c>
      <c r="X92" s="36" t="str">
        <f t="shared" si="79"/>
        <v/>
      </c>
      <c r="Y92" s="36" t="str">
        <f t="shared" si="39"/>
        <v/>
      </c>
      <c r="AA92" s="36" t="str">
        <f t="shared" si="80"/>
        <v/>
      </c>
      <c r="AB92" s="36" t="str">
        <f t="shared" si="81"/>
        <v/>
      </c>
      <c r="AC92" s="36" t="str">
        <f t="shared" si="82"/>
        <v/>
      </c>
      <c r="AD92" s="36" t="str">
        <f t="shared" si="40"/>
        <v/>
      </c>
      <c r="AF92" s="36" t="str">
        <f t="shared" si="83"/>
        <v/>
      </c>
      <c r="AG92" s="36" t="str">
        <f t="shared" si="84"/>
        <v/>
      </c>
      <c r="AH92" s="36" t="str">
        <f t="shared" si="85"/>
        <v/>
      </c>
      <c r="AI92" s="36" t="str">
        <f t="shared" si="41"/>
        <v/>
      </c>
      <c r="AK92" s="36" t="str">
        <f t="shared" si="86"/>
        <v/>
      </c>
      <c r="AL92" s="36" t="str">
        <f t="shared" si="87"/>
        <v/>
      </c>
      <c r="AM92" s="36" t="str">
        <f t="shared" si="88"/>
        <v/>
      </c>
      <c r="AN92" s="36" t="str">
        <f t="shared" si="42"/>
        <v/>
      </c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</row>
    <row r="93" spans="22:55" x14ac:dyDescent="0.25">
      <c r="V93" s="36" t="str">
        <f t="shared" si="77"/>
        <v/>
      </c>
      <c r="W93" s="36" t="str">
        <f t="shared" si="78"/>
        <v/>
      </c>
      <c r="X93" s="36" t="str">
        <f t="shared" si="79"/>
        <v/>
      </c>
      <c r="Y93" s="36" t="str">
        <f t="shared" si="39"/>
        <v/>
      </c>
      <c r="AA93" s="36" t="str">
        <f t="shared" si="80"/>
        <v/>
      </c>
      <c r="AB93" s="36" t="str">
        <f t="shared" si="81"/>
        <v/>
      </c>
      <c r="AC93" s="36" t="str">
        <f t="shared" si="82"/>
        <v/>
      </c>
      <c r="AD93" s="36" t="str">
        <f t="shared" si="40"/>
        <v/>
      </c>
      <c r="AF93" s="36" t="str">
        <f t="shared" si="83"/>
        <v/>
      </c>
      <c r="AG93" s="36" t="str">
        <f t="shared" si="84"/>
        <v/>
      </c>
      <c r="AH93" s="36" t="str">
        <f t="shared" si="85"/>
        <v/>
      </c>
      <c r="AI93" s="36" t="str">
        <f t="shared" si="41"/>
        <v/>
      </c>
      <c r="AK93" s="36" t="str">
        <f t="shared" si="86"/>
        <v/>
      </c>
      <c r="AL93" s="36" t="str">
        <f t="shared" si="87"/>
        <v/>
      </c>
      <c r="AM93" s="36" t="str">
        <f t="shared" si="88"/>
        <v/>
      </c>
      <c r="AN93" s="36" t="str">
        <f t="shared" si="42"/>
        <v/>
      </c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</row>
    <row r="94" spans="22:55" x14ac:dyDescent="0.25">
      <c r="V94" s="36" t="str">
        <f t="shared" si="77"/>
        <v/>
      </c>
      <c r="W94" s="36" t="str">
        <f t="shared" si="78"/>
        <v/>
      </c>
      <c r="X94" s="36" t="str">
        <f t="shared" si="79"/>
        <v/>
      </c>
      <c r="Y94" s="36" t="str">
        <f t="shared" si="39"/>
        <v/>
      </c>
      <c r="AA94" s="36" t="str">
        <f t="shared" si="80"/>
        <v/>
      </c>
      <c r="AB94" s="36" t="str">
        <f t="shared" si="81"/>
        <v/>
      </c>
      <c r="AC94" s="36" t="str">
        <f t="shared" si="82"/>
        <v/>
      </c>
      <c r="AD94" s="36" t="str">
        <f t="shared" si="40"/>
        <v/>
      </c>
      <c r="AF94" s="36" t="str">
        <f t="shared" si="83"/>
        <v/>
      </c>
      <c r="AG94" s="36" t="str">
        <f t="shared" si="84"/>
        <v/>
      </c>
      <c r="AH94" s="36" t="str">
        <f t="shared" si="85"/>
        <v/>
      </c>
      <c r="AI94" s="36" t="str">
        <f t="shared" si="41"/>
        <v/>
      </c>
      <c r="AK94" s="36" t="str">
        <f t="shared" si="86"/>
        <v/>
      </c>
      <c r="AL94" s="36" t="str">
        <f t="shared" si="87"/>
        <v/>
      </c>
      <c r="AM94" s="36" t="str">
        <f t="shared" si="88"/>
        <v/>
      </c>
      <c r="AN94" s="36" t="str">
        <f t="shared" si="42"/>
        <v/>
      </c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</row>
    <row r="95" spans="22:55" x14ac:dyDescent="0.25">
      <c r="V95" s="36" t="str">
        <f t="shared" si="77"/>
        <v/>
      </c>
      <c r="W95" s="36" t="str">
        <f t="shared" si="78"/>
        <v/>
      </c>
      <c r="X95" s="36" t="str">
        <f t="shared" si="79"/>
        <v/>
      </c>
      <c r="Y95" s="36" t="str">
        <f t="shared" si="39"/>
        <v/>
      </c>
      <c r="AA95" s="36" t="str">
        <f t="shared" si="80"/>
        <v/>
      </c>
      <c r="AB95" s="36" t="str">
        <f t="shared" si="81"/>
        <v/>
      </c>
      <c r="AC95" s="36" t="str">
        <f t="shared" si="82"/>
        <v/>
      </c>
      <c r="AD95" s="36" t="str">
        <f t="shared" si="40"/>
        <v/>
      </c>
      <c r="AF95" s="36" t="str">
        <f t="shared" si="83"/>
        <v/>
      </c>
      <c r="AG95" s="36" t="str">
        <f t="shared" si="84"/>
        <v/>
      </c>
      <c r="AH95" s="36" t="str">
        <f t="shared" si="85"/>
        <v/>
      </c>
      <c r="AI95" s="36" t="str">
        <f t="shared" si="41"/>
        <v/>
      </c>
      <c r="AK95" s="36" t="str">
        <f t="shared" si="86"/>
        <v/>
      </c>
      <c r="AL95" s="36" t="str">
        <f t="shared" si="87"/>
        <v/>
      </c>
      <c r="AM95" s="36" t="str">
        <f t="shared" si="88"/>
        <v/>
      </c>
      <c r="AN95" s="36" t="str">
        <f t="shared" si="42"/>
        <v/>
      </c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</row>
    <row r="96" spans="22:55" x14ac:dyDescent="0.25">
      <c r="V96" s="36" t="str">
        <f t="shared" si="77"/>
        <v/>
      </c>
      <c r="W96" s="36" t="str">
        <f t="shared" si="78"/>
        <v/>
      </c>
      <c r="X96" s="36" t="str">
        <f t="shared" si="79"/>
        <v/>
      </c>
      <c r="Y96" s="36" t="str">
        <f t="shared" si="39"/>
        <v/>
      </c>
      <c r="AA96" s="36" t="str">
        <f t="shared" si="80"/>
        <v/>
      </c>
      <c r="AB96" s="36" t="str">
        <f t="shared" si="81"/>
        <v/>
      </c>
      <c r="AC96" s="36" t="str">
        <f t="shared" si="82"/>
        <v/>
      </c>
      <c r="AD96" s="36" t="str">
        <f t="shared" si="40"/>
        <v/>
      </c>
      <c r="AF96" s="36" t="str">
        <f t="shared" si="83"/>
        <v/>
      </c>
      <c r="AG96" s="36" t="str">
        <f t="shared" si="84"/>
        <v/>
      </c>
      <c r="AH96" s="36" t="str">
        <f t="shared" si="85"/>
        <v/>
      </c>
      <c r="AI96" s="36" t="str">
        <f t="shared" si="41"/>
        <v/>
      </c>
      <c r="AK96" s="36" t="str">
        <f t="shared" si="86"/>
        <v/>
      </c>
      <c r="AL96" s="36" t="str">
        <f t="shared" si="87"/>
        <v/>
      </c>
      <c r="AM96" s="36" t="str">
        <f t="shared" si="88"/>
        <v/>
      </c>
      <c r="AN96" s="36" t="str">
        <f t="shared" si="42"/>
        <v/>
      </c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</row>
    <row r="97" spans="22:55" x14ac:dyDescent="0.25">
      <c r="V97" s="36" t="str">
        <f t="shared" si="77"/>
        <v/>
      </c>
      <c r="W97" s="36" t="str">
        <f t="shared" si="78"/>
        <v/>
      </c>
      <c r="X97" s="36" t="str">
        <f t="shared" si="79"/>
        <v/>
      </c>
      <c r="Y97" s="36" t="str">
        <f t="shared" si="39"/>
        <v/>
      </c>
      <c r="AA97" s="36" t="str">
        <f t="shared" si="80"/>
        <v/>
      </c>
      <c r="AB97" s="36" t="str">
        <f t="shared" si="81"/>
        <v/>
      </c>
      <c r="AC97" s="36" t="str">
        <f t="shared" si="82"/>
        <v/>
      </c>
      <c r="AD97" s="36" t="str">
        <f t="shared" si="40"/>
        <v/>
      </c>
      <c r="AF97" s="36" t="str">
        <f t="shared" si="83"/>
        <v/>
      </c>
      <c r="AG97" s="36" t="str">
        <f t="shared" si="84"/>
        <v/>
      </c>
      <c r="AH97" s="36" t="str">
        <f t="shared" si="85"/>
        <v/>
      </c>
      <c r="AI97" s="36" t="str">
        <f t="shared" si="41"/>
        <v/>
      </c>
      <c r="AK97" s="36" t="str">
        <f t="shared" si="86"/>
        <v/>
      </c>
      <c r="AL97" s="36" t="str">
        <f t="shared" si="87"/>
        <v/>
      </c>
      <c r="AM97" s="36" t="str">
        <f t="shared" si="88"/>
        <v/>
      </c>
      <c r="AN97" s="36" t="str">
        <f t="shared" si="42"/>
        <v/>
      </c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</row>
    <row r="98" spans="22:55" x14ac:dyDescent="0.25">
      <c r="V98" s="36" t="str">
        <f t="shared" si="77"/>
        <v/>
      </c>
      <c r="W98" s="36" t="str">
        <f t="shared" si="78"/>
        <v/>
      </c>
      <c r="X98" s="36" t="str">
        <f t="shared" si="79"/>
        <v/>
      </c>
      <c r="Y98" s="36" t="str">
        <f t="shared" si="39"/>
        <v/>
      </c>
      <c r="AA98" s="36" t="str">
        <f t="shared" si="80"/>
        <v/>
      </c>
      <c r="AB98" s="36" t="str">
        <f t="shared" si="81"/>
        <v/>
      </c>
      <c r="AC98" s="36" t="str">
        <f t="shared" si="82"/>
        <v/>
      </c>
      <c r="AD98" s="36" t="str">
        <f t="shared" si="40"/>
        <v/>
      </c>
      <c r="AF98" s="36" t="str">
        <f t="shared" si="83"/>
        <v/>
      </c>
      <c r="AG98" s="36" t="str">
        <f t="shared" si="84"/>
        <v/>
      </c>
      <c r="AH98" s="36" t="str">
        <f t="shared" si="85"/>
        <v/>
      </c>
      <c r="AI98" s="36" t="str">
        <f t="shared" si="41"/>
        <v/>
      </c>
      <c r="AK98" s="36" t="str">
        <f t="shared" si="86"/>
        <v/>
      </c>
      <c r="AL98" s="36" t="str">
        <f t="shared" si="87"/>
        <v/>
      </c>
      <c r="AM98" s="36" t="str">
        <f t="shared" si="88"/>
        <v/>
      </c>
      <c r="AN98" s="36" t="str">
        <f t="shared" si="42"/>
        <v/>
      </c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</row>
    <row r="99" spans="22:55" x14ac:dyDescent="0.25">
      <c r="V99" s="36" t="str">
        <f t="shared" si="77"/>
        <v/>
      </c>
      <c r="W99" s="36" t="str">
        <f t="shared" si="78"/>
        <v/>
      </c>
      <c r="X99" s="36" t="str">
        <f t="shared" si="79"/>
        <v/>
      </c>
      <c r="Y99" s="36" t="str">
        <f t="shared" si="39"/>
        <v/>
      </c>
      <c r="AA99" s="36" t="str">
        <f t="shared" si="80"/>
        <v/>
      </c>
      <c r="AB99" s="36" t="str">
        <f t="shared" si="81"/>
        <v/>
      </c>
      <c r="AC99" s="36" t="str">
        <f t="shared" si="82"/>
        <v/>
      </c>
      <c r="AD99" s="36" t="str">
        <f t="shared" si="40"/>
        <v/>
      </c>
      <c r="AF99" s="36" t="str">
        <f t="shared" si="83"/>
        <v/>
      </c>
      <c r="AG99" s="36" t="str">
        <f t="shared" si="84"/>
        <v/>
      </c>
      <c r="AH99" s="36" t="str">
        <f t="shared" si="85"/>
        <v/>
      </c>
      <c r="AI99" s="36" t="str">
        <f t="shared" si="41"/>
        <v/>
      </c>
      <c r="AK99" s="36" t="str">
        <f t="shared" si="86"/>
        <v/>
      </c>
      <c r="AL99" s="36" t="str">
        <f t="shared" si="87"/>
        <v/>
      </c>
      <c r="AM99" s="36" t="str">
        <f t="shared" si="88"/>
        <v/>
      </c>
      <c r="AN99" s="36" t="str">
        <f t="shared" si="42"/>
        <v/>
      </c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</row>
    <row r="100" spans="22:55" x14ac:dyDescent="0.25">
      <c r="V100" s="36" t="str">
        <f t="shared" si="77"/>
        <v/>
      </c>
      <c r="W100" s="36" t="str">
        <f t="shared" si="78"/>
        <v/>
      </c>
      <c r="X100" s="36" t="str">
        <f t="shared" si="79"/>
        <v/>
      </c>
      <c r="Y100" s="36" t="str">
        <f t="shared" si="39"/>
        <v/>
      </c>
      <c r="AA100" s="36" t="str">
        <f t="shared" si="80"/>
        <v/>
      </c>
      <c r="AB100" s="36" t="str">
        <f t="shared" si="81"/>
        <v/>
      </c>
      <c r="AC100" s="36" t="str">
        <f t="shared" si="82"/>
        <v/>
      </c>
      <c r="AD100" s="36" t="str">
        <f t="shared" si="40"/>
        <v/>
      </c>
      <c r="AF100" s="36" t="str">
        <f t="shared" si="83"/>
        <v/>
      </c>
      <c r="AG100" s="36" t="str">
        <f t="shared" si="84"/>
        <v/>
      </c>
      <c r="AH100" s="36" t="str">
        <f t="shared" si="85"/>
        <v/>
      </c>
      <c r="AI100" s="36" t="str">
        <f t="shared" si="41"/>
        <v/>
      </c>
      <c r="AK100" s="36" t="str">
        <f t="shared" si="86"/>
        <v/>
      </c>
      <c r="AL100" s="36" t="str">
        <f t="shared" si="87"/>
        <v/>
      </c>
      <c r="AM100" s="36" t="str">
        <f t="shared" si="88"/>
        <v/>
      </c>
      <c r="AN100" s="36" t="str">
        <f t="shared" si="42"/>
        <v/>
      </c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</row>
  </sheetData>
  <sortState xmlns:xlrd2="http://schemas.microsoft.com/office/spreadsheetml/2017/richdata2" ref="N52:U60">
    <sortCondition descending="1" ref="U52:U60"/>
  </sortState>
  <mergeCells count="4">
    <mergeCell ref="L55:T55"/>
    <mergeCell ref="L4:T4"/>
    <mergeCell ref="L23:T23"/>
    <mergeCell ref="L39:T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W236"/>
  <sheetViews>
    <sheetView topLeftCell="A22" workbookViewId="0">
      <selection activeCell="E22" sqref="E22"/>
    </sheetView>
  </sheetViews>
  <sheetFormatPr defaultRowHeight="15" x14ac:dyDescent="0.25"/>
  <cols>
    <col min="1" max="1" width="2.7109375" style="36" customWidth="1"/>
    <col min="2" max="2" width="9.140625" style="36"/>
    <col min="6" max="6" width="9.140625" style="5" customWidth="1"/>
    <col min="7" max="7" width="4.5703125" style="5" bestFit="1" customWidth="1"/>
    <col min="8" max="8" width="6.5703125" style="12" bestFit="1" customWidth="1"/>
    <col min="9" max="9" width="5" style="5" bestFit="1" customWidth="1"/>
    <col min="10" max="10" width="7.42578125" customWidth="1"/>
    <col min="12" max="13" width="9.140625" style="6"/>
    <col min="14" max="14" width="11.5703125" style="7" bestFit="1" customWidth="1"/>
    <col min="15" max="16" width="9.140625" style="7"/>
    <col min="17" max="18" width="9.140625" style="6"/>
    <col min="19" max="19" width="18.85546875" style="15" customWidth="1"/>
    <col min="20" max="21" width="9.140625" style="6"/>
  </cols>
  <sheetData>
    <row r="1" spans="1:23" x14ac:dyDescent="0.25">
      <c r="C1" t="s">
        <v>30</v>
      </c>
      <c r="N1" s="7" t="s">
        <v>31</v>
      </c>
    </row>
    <row r="3" spans="1:23" s="1" customFormat="1" x14ac:dyDescent="0.25">
      <c r="A3" s="1" t="s">
        <v>451</v>
      </c>
      <c r="B3" s="3" t="s">
        <v>123</v>
      </c>
      <c r="C3" s="3" t="s">
        <v>7</v>
      </c>
      <c r="D3" s="3" t="s">
        <v>0</v>
      </c>
      <c r="E3" s="3" t="s">
        <v>1</v>
      </c>
      <c r="F3" s="2" t="s">
        <v>2</v>
      </c>
      <c r="G3" s="3" t="s">
        <v>3</v>
      </c>
      <c r="H3" s="13" t="s">
        <v>83</v>
      </c>
      <c r="I3" s="3" t="s">
        <v>84</v>
      </c>
      <c r="J3" s="3" t="s">
        <v>85</v>
      </c>
      <c r="L3" s="8" t="s">
        <v>33</v>
      </c>
      <c r="M3" s="8" t="s">
        <v>32</v>
      </c>
      <c r="N3" s="9" t="s">
        <v>7</v>
      </c>
      <c r="O3" s="9" t="s">
        <v>0</v>
      </c>
      <c r="P3" s="9" t="s">
        <v>1</v>
      </c>
      <c r="Q3" s="10" t="s">
        <v>2</v>
      </c>
      <c r="R3" s="8" t="s">
        <v>3</v>
      </c>
      <c r="S3" s="14" t="s">
        <v>83</v>
      </c>
      <c r="T3" s="8" t="s">
        <v>84</v>
      </c>
      <c r="U3" s="8" t="s">
        <v>85</v>
      </c>
    </row>
    <row r="4" spans="1:23" ht="18.75" x14ac:dyDescent="0.3">
      <c r="B4" s="5"/>
      <c r="C4" s="5"/>
      <c r="D4" s="5"/>
      <c r="E4" s="5"/>
      <c r="F4" s="4"/>
      <c r="J4" s="5"/>
      <c r="L4" s="46" t="s">
        <v>454</v>
      </c>
      <c r="M4" s="46"/>
      <c r="N4" s="46"/>
      <c r="O4" s="46"/>
      <c r="P4" s="46"/>
      <c r="Q4" s="46"/>
      <c r="R4" s="46"/>
      <c r="S4" s="46"/>
      <c r="T4" s="46"/>
      <c r="U4" s="46"/>
    </row>
    <row r="5" spans="1:23" x14ac:dyDescent="0.25">
      <c r="A5" s="36">
        <f>RANK(H5,$H$5:$H$32,1)</f>
        <v>11</v>
      </c>
      <c r="B5" s="5" t="s">
        <v>414</v>
      </c>
      <c r="C5" s="5" t="str">
        <f>INDEX(Rosters!F:F,MATCH(LEFT($B5,1)&amp;"-"&amp;TEXT(RIGHT($B5,LEN($B5)-1),"0#"),Rosters!$A:$A,0))</f>
        <v>St E</v>
      </c>
      <c r="D5" s="5" t="str">
        <f>INDEX(Rosters!B:B,MATCH(LEFT($B5,1)&amp;"-"&amp;TEXT(RIGHT($B5,LEN($B5)-1),"0#"),Rosters!$A:$A,0))</f>
        <v>Adamsky</v>
      </c>
      <c r="E5" s="5" t="str">
        <f>INDEX(Rosters!C:C,MATCH(LEFT($B5,1)&amp;"-"&amp;TEXT(RIGHT($B5,LEN($B5)-1),"0#"),Rosters!$A:$A,0))</f>
        <v>Abigail</v>
      </c>
      <c r="F5" s="5" t="str">
        <f>INDEX(Rosters!G:G,MATCH(LEFT($B5,1)&amp;"-"&amp;TEXT(RIGHT($B5,LEN($B5)-1),"0#"),Rosters!$A:$A,0))</f>
        <v>JV</v>
      </c>
      <c r="G5" s="5" t="str">
        <f>INDEX(Rosters!E:E,MATCH(LEFT($B5,1)&amp;"-"&amp;TEXT(RIGHT($B5,LEN($B5)-1),"0#"),Rosters!$A:$A,0))</f>
        <v>F</v>
      </c>
      <c r="H5" s="12">
        <v>18.010000000000002</v>
      </c>
      <c r="I5" s="5">
        <v>1</v>
      </c>
      <c r="J5" s="5">
        <v>1</v>
      </c>
      <c r="K5" s="24">
        <f>COUNT(J5:J35)</f>
        <v>28</v>
      </c>
      <c r="M5" s="6">
        <v>1</v>
      </c>
      <c r="N5" s="7" t="str">
        <f t="shared" ref="N5:U5" ca="1" si="0">INDEX(OFFSET($C$5,0,COLUMN(N5)-14,$K$5,1),MATCH($M5,OFFSET($A$5,0,0,$K$5,1),0))</f>
        <v>OLMC</v>
      </c>
      <c r="O5" s="7" t="str">
        <f t="shared" ca="1" si="0"/>
        <v>FUENTES</v>
      </c>
      <c r="P5" s="7" t="str">
        <f t="shared" ca="1" si="0"/>
        <v>BELLA</v>
      </c>
      <c r="Q5" s="6" t="str">
        <f t="shared" ca="1" si="0"/>
        <v>JV</v>
      </c>
      <c r="R5" s="6" t="str">
        <f t="shared" ca="1" si="0"/>
        <v>F</v>
      </c>
      <c r="S5" s="6">
        <f t="shared" ca="1" si="0"/>
        <v>15.52</v>
      </c>
      <c r="T5" s="6">
        <f t="shared" ca="1" si="0"/>
        <v>4</v>
      </c>
      <c r="U5" s="6">
        <f t="shared" ca="1" si="0"/>
        <v>6</v>
      </c>
    </row>
    <row r="6" spans="1:23" x14ac:dyDescent="0.25">
      <c r="A6" s="36">
        <f>RANK(H6,$H$5:$H$32,1)</f>
        <v>8</v>
      </c>
      <c r="B6" s="5" t="s">
        <v>415</v>
      </c>
      <c r="C6" s="5" t="str">
        <f>INDEX(Rosters!F:F,MATCH(LEFT($B6,1)&amp;"-"&amp;TEXT(RIGHT($B6,LEN($B6)-1),"0#"),Rosters!$A:$A,0))</f>
        <v>St E</v>
      </c>
      <c r="D6" s="5" t="str">
        <f>INDEX(Rosters!B:B,MATCH(LEFT($B6,1)&amp;"-"&amp;TEXT(RIGHT($B6,LEN($B6)-1),"0#"),Rosters!$A:$A,0))</f>
        <v>Rivera</v>
      </c>
      <c r="E6" s="5" t="str">
        <f>INDEX(Rosters!C:C,MATCH(LEFT($B6,1)&amp;"-"&amp;TEXT(RIGHT($B6,LEN($B6)-1),"0#"),Rosters!$A:$A,0))</f>
        <v>Gabriella</v>
      </c>
      <c r="F6" s="5" t="str">
        <f>INDEX(Rosters!G:G,MATCH(LEFT($B6,1)&amp;"-"&amp;TEXT(RIGHT($B6,LEN($B6)-1),"0#"),Rosters!$A:$A,0))</f>
        <v>JV</v>
      </c>
      <c r="G6" s="5" t="str">
        <f>INDEX(Rosters!E:E,MATCH(LEFT($B6,1)&amp;"-"&amp;TEXT(RIGHT($B6,LEN($B6)-1),"0#"),Rosters!$A:$A,0))</f>
        <v>F</v>
      </c>
      <c r="H6" s="12">
        <v>17.04</v>
      </c>
      <c r="I6" s="5">
        <v>1</v>
      </c>
      <c r="J6" s="5">
        <v>2</v>
      </c>
      <c r="M6" s="6">
        <f>M5+1</f>
        <v>2</v>
      </c>
      <c r="N6" s="7" t="str">
        <f t="shared" ref="N6:U21" ca="1" si="1">INDEX(OFFSET($C$5,0,COLUMN(N6)-14,$K$5,1),MATCH($M6,OFFSET($A$5,0,0,$K$5,1),0))</f>
        <v>St E</v>
      </c>
      <c r="O6" s="7" t="str">
        <f t="shared" ca="1" si="1"/>
        <v>Post</v>
      </c>
      <c r="P6" s="7" t="str">
        <f t="shared" ca="1" si="1"/>
        <v>Taylor</v>
      </c>
      <c r="Q6" s="6" t="str">
        <f t="shared" ca="1" si="1"/>
        <v>JV</v>
      </c>
      <c r="R6" s="6" t="str">
        <f t="shared" ca="1" si="1"/>
        <v>F</v>
      </c>
      <c r="S6" s="6">
        <f t="shared" ca="1" si="1"/>
        <v>16.309999999999999</v>
      </c>
      <c r="T6" s="6">
        <f t="shared" ca="1" si="1"/>
        <v>2</v>
      </c>
      <c r="U6" s="6">
        <f t="shared" ca="1" si="1"/>
        <v>3</v>
      </c>
    </row>
    <row r="7" spans="1:23" x14ac:dyDescent="0.25">
      <c r="A7" s="36">
        <f>RANK(H7,$H$5:$H$32,1)</f>
        <v>26</v>
      </c>
      <c r="B7" s="5" t="s">
        <v>652</v>
      </c>
      <c r="C7" s="5" t="str">
        <f>INDEX(Rosters!F:F,MATCH(LEFT($B7,1)&amp;"-"&amp;TEXT(RIGHT($B7,LEN($B7)-1),"0#"),Rosters!$A:$A,0))</f>
        <v>Assumption</v>
      </c>
      <c r="D7" s="5" t="str">
        <f>INDEX(Rosters!B:B,MATCH(LEFT($B7,1)&amp;"-"&amp;TEXT(RIGHT($B7,LEN($B7)-1),"0#"),Rosters!$A:$A,0))</f>
        <v>Zienowicz</v>
      </c>
      <c r="E7" s="5" t="str">
        <f>INDEX(Rosters!C:C,MATCH(LEFT($B7,1)&amp;"-"&amp;TEXT(RIGHT($B7,LEN($B7)-1),"0#"),Rosters!$A:$A,0))</f>
        <v>Emma</v>
      </c>
      <c r="F7" s="5" t="str">
        <f>INDEX(Rosters!G:G,MATCH(LEFT($B7,1)&amp;"-"&amp;TEXT(RIGHT($B7,LEN($B7)-1),"0#"),Rosters!$A:$A,0))</f>
        <v>JV</v>
      </c>
      <c r="G7" s="5" t="str">
        <f>INDEX(Rosters!E:E,MATCH(LEFT($B7,1)&amp;"-"&amp;TEXT(RIGHT($B7,LEN($B7)-1),"0#"),Rosters!$A:$A,0))</f>
        <v>F</v>
      </c>
      <c r="H7" s="12">
        <v>23.27</v>
      </c>
      <c r="I7" s="5">
        <v>1</v>
      </c>
      <c r="J7" s="5">
        <v>3</v>
      </c>
      <c r="M7" s="6">
        <f t="shared" ref="M7:M32" si="2">M6+1</f>
        <v>3</v>
      </c>
      <c r="N7" s="7" t="str">
        <f t="shared" ca="1" si="1"/>
        <v>Assumption</v>
      </c>
      <c r="O7" s="7" t="str">
        <f t="shared" ca="1" si="1"/>
        <v>Smart</v>
      </c>
      <c r="P7" s="7" t="str">
        <f t="shared" ca="1" si="1"/>
        <v>Lucy</v>
      </c>
      <c r="Q7" s="6" t="str">
        <f t="shared" ca="1" si="1"/>
        <v>JV</v>
      </c>
      <c r="R7" s="6" t="str">
        <f t="shared" ca="1" si="1"/>
        <v>F</v>
      </c>
      <c r="S7" s="6">
        <f t="shared" ca="1" si="1"/>
        <v>16.489999999999998</v>
      </c>
      <c r="T7" s="6">
        <f t="shared" ca="1" si="1"/>
        <v>4</v>
      </c>
      <c r="U7" s="6">
        <f t="shared" ca="1" si="1"/>
        <v>4</v>
      </c>
      <c r="W7">
        <v>17.32</v>
      </c>
    </row>
    <row r="8" spans="1:23" x14ac:dyDescent="0.25">
      <c r="A8" s="36">
        <f>RANK(H8,$H$5:$H$32,1)</f>
        <v>25</v>
      </c>
      <c r="B8" s="5" t="s">
        <v>413</v>
      </c>
      <c r="C8" s="5" t="str">
        <f>INDEX(Rosters!F:F,MATCH(LEFT($B8,1)&amp;"-"&amp;TEXT(RIGHT($B8,LEN($B8)-1),"0#"),Rosters!$A:$A,0))</f>
        <v>Assumption</v>
      </c>
      <c r="D8" s="5" t="str">
        <f>INDEX(Rosters!B:B,MATCH(LEFT($B8,1)&amp;"-"&amp;TEXT(RIGHT($B8,LEN($B8)-1),"0#"),Rosters!$A:$A,0))</f>
        <v>Melvin-Jocher</v>
      </c>
      <c r="E8" s="5" t="str">
        <f>INDEX(Rosters!C:C,MATCH(LEFT($B8,1)&amp;"-"&amp;TEXT(RIGHT($B8,LEN($B8)-1),"0#"),Rosters!$A:$A,0))</f>
        <v>Kathleen</v>
      </c>
      <c r="F8" s="5" t="str">
        <f>INDEX(Rosters!G:G,MATCH(LEFT($B8,1)&amp;"-"&amp;TEXT(RIGHT($B8,LEN($B8)-1),"0#"),Rosters!$A:$A,0))</f>
        <v>JV</v>
      </c>
      <c r="G8" s="5" t="str">
        <f>INDEX(Rosters!E:E,MATCH(LEFT($B8,1)&amp;"-"&amp;TEXT(RIGHT($B8,LEN($B8)-1),"0#"),Rosters!$A:$A,0))</f>
        <v>F</v>
      </c>
      <c r="H8" s="12">
        <v>21.75</v>
      </c>
      <c r="I8" s="5">
        <v>1</v>
      </c>
      <c r="J8" s="5">
        <v>4</v>
      </c>
      <c r="M8" s="6">
        <f t="shared" si="2"/>
        <v>4</v>
      </c>
      <c r="N8" s="7" t="str">
        <f t="shared" ca="1" si="1"/>
        <v>SJA</v>
      </c>
      <c r="O8" s="7" t="str">
        <f t="shared" ca="1" si="1"/>
        <v xml:space="preserve">Bennett </v>
      </c>
      <c r="P8" s="7" t="str">
        <f t="shared" ca="1" si="1"/>
        <v xml:space="preserve">Morgan </v>
      </c>
      <c r="Q8" s="6" t="str">
        <f t="shared" ca="1" si="1"/>
        <v>JV</v>
      </c>
      <c r="R8" s="6" t="str">
        <f t="shared" ca="1" si="1"/>
        <v>F</v>
      </c>
      <c r="S8" s="6">
        <f t="shared" ca="1" si="1"/>
        <v>16.57</v>
      </c>
      <c r="T8" s="6">
        <f t="shared" ca="1" si="1"/>
        <v>4</v>
      </c>
      <c r="U8" s="6">
        <f t="shared" ca="1" si="1"/>
        <v>5</v>
      </c>
    </row>
    <row r="9" spans="1:23" x14ac:dyDescent="0.25">
      <c r="A9" s="36">
        <f>RANK(H9,$H$5:$H$32,1)</f>
        <v>21</v>
      </c>
      <c r="B9" s="5" t="s">
        <v>637</v>
      </c>
      <c r="C9" s="5" t="str">
        <f>INDEX(Rosters!F:F,MATCH(LEFT($B9,1)&amp;"-"&amp;TEXT(RIGHT($B9,LEN($B9)-1),"0#"),Rosters!$A:$A,0))</f>
        <v>Assumption</v>
      </c>
      <c r="D9" s="5" t="str">
        <f>INDEX(Rosters!B:B,MATCH(LEFT($B9,1)&amp;"-"&amp;TEXT(RIGHT($B9,LEN($B9)-1),"0#"),Rosters!$A:$A,0))</f>
        <v>Farmer</v>
      </c>
      <c r="E9" s="5" t="str">
        <f>INDEX(Rosters!C:C,MATCH(LEFT($B9,1)&amp;"-"&amp;TEXT(RIGHT($B9,LEN($B9)-1),"0#"),Rosters!$A:$A,0))</f>
        <v>Rose</v>
      </c>
      <c r="F9" s="5" t="str">
        <f>INDEX(Rosters!G:G,MATCH(LEFT($B9,1)&amp;"-"&amp;TEXT(RIGHT($B9,LEN($B9)-1),"0#"),Rosters!$A:$A,0))</f>
        <v>JV</v>
      </c>
      <c r="G9" s="5" t="str">
        <f>INDEX(Rosters!E:E,MATCH(LEFT($B9,1)&amp;"-"&amp;TEXT(RIGHT($B9,LEN($B9)-1),"0#"),Rosters!$A:$A,0))</f>
        <v>F</v>
      </c>
      <c r="H9" s="12">
        <v>20.05</v>
      </c>
      <c r="I9" s="5">
        <v>1</v>
      </c>
      <c r="J9" s="5">
        <v>5</v>
      </c>
      <c r="M9" s="6">
        <f t="shared" si="2"/>
        <v>5</v>
      </c>
      <c r="N9" s="7" t="str">
        <f t="shared" ca="1" si="1"/>
        <v>St Pats</v>
      </c>
      <c r="O9" s="7" t="str">
        <f t="shared" ca="1" si="1"/>
        <v>Sobers</v>
      </c>
      <c r="P9" s="7" t="str">
        <f t="shared" ca="1" si="1"/>
        <v>Ellis</v>
      </c>
      <c r="Q9" s="6" t="str">
        <f t="shared" ca="1" si="1"/>
        <v>JV</v>
      </c>
      <c r="R9" s="6" t="str">
        <f t="shared" ca="1" si="1"/>
        <v>F</v>
      </c>
      <c r="S9" s="6">
        <f t="shared" ca="1" si="1"/>
        <v>16.760000000000002</v>
      </c>
      <c r="T9" s="6">
        <f t="shared" ca="1" si="1"/>
        <v>4</v>
      </c>
      <c r="U9" s="6">
        <f t="shared" ca="1" si="1"/>
        <v>1</v>
      </c>
    </row>
    <row r="10" spans="1:23" x14ac:dyDescent="0.25">
      <c r="A10" s="36">
        <f>RANK(H10,$H$5:$H$32,1)</f>
        <v>18</v>
      </c>
      <c r="B10" s="5" t="s">
        <v>648</v>
      </c>
      <c r="C10" s="5" t="str">
        <f>INDEX(Rosters!F:F,MATCH(LEFT($B10,1)&amp;"-"&amp;TEXT(RIGHT($B10,LEN($B10)-1),"0#"),Rosters!$A:$A,0))</f>
        <v>Assumption</v>
      </c>
      <c r="D10" s="5" t="str">
        <f>INDEX(Rosters!B:B,MATCH(LEFT($B10,1)&amp;"-"&amp;TEXT(RIGHT($B10,LEN($B10)-1),"0#"),Rosters!$A:$A,0))</f>
        <v>King</v>
      </c>
      <c r="E10" s="5" t="str">
        <f>INDEX(Rosters!C:C,MATCH(LEFT($B10,1)&amp;"-"&amp;TEXT(RIGHT($B10,LEN($B10)-1),"0#"),Rosters!$A:$A,0))</f>
        <v>Ava</v>
      </c>
      <c r="F10" s="5" t="str">
        <f>INDEX(Rosters!G:G,MATCH(LEFT($B10,1)&amp;"-"&amp;TEXT(RIGHT($B10,LEN($B10)-1),"0#"),Rosters!$A:$A,0))</f>
        <v>JV</v>
      </c>
      <c r="G10" s="5" t="str">
        <f>INDEX(Rosters!E:E,MATCH(LEFT($B10,1)&amp;"-"&amp;TEXT(RIGHT($B10,LEN($B10)-1),"0#"),Rosters!$A:$A,0))</f>
        <v>F</v>
      </c>
      <c r="H10" s="12">
        <v>19.66</v>
      </c>
      <c r="I10" s="5">
        <v>1</v>
      </c>
      <c r="J10" s="5">
        <v>6</v>
      </c>
      <c r="M10" s="6">
        <f t="shared" si="2"/>
        <v>6</v>
      </c>
      <c r="N10" s="7" t="str">
        <f t="shared" ca="1" si="1"/>
        <v>OLMC</v>
      </c>
      <c r="O10" s="7" t="str">
        <f t="shared" ca="1" si="1"/>
        <v>VANDENBERG</v>
      </c>
      <c r="P10" s="7" t="str">
        <f t="shared" ca="1" si="1"/>
        <v>MAEVE</v>
      </c>
      <c r="Q10" s="6" t="str">
        <f t="shared" ca="1" si="1"/>
        <v>JV</v>
      </c>
      <c r="R10" s="6" t="str">
        <f t="shared" ca="1" si="1"/>
        <v>F</v>
      </c>
      <c r="S10" s="6">
        <f t="shared" ca="1" si="1"/>
        <v>16.82</v>
      </c>
      <c r="T10" s="6">
        <f t="shared" ca="1" si="1"/>
        <v>2</v>
      </c>
      <c r="U10" s="6">
        <f t="shared" ca="1" si="1"/>
        <v>6</v>
      </c>
    </row>
    <row r="11" spans="1:23" x14ac:dyDescent="0.25">
      <c r="A11" s="36">
        <f>RANK(H11,$H$5:$H$32,1)</f>
        <v>15</v>
      </c>
      <c r="B11" s="5" t="s">
        <v>666</v>
      </c>
      <c r="C11" s="5" t="str">
        <f>INDEX(Rosters!F:F,MATCH(LEFT($B11,1)&amp;"-"&amp;TEXT(RIGHT($B11,LEN($B11)-1),"0#"),Rosters!$A:$A,0))</f>
        <v>St James</v>
      </c>
      <c r="D11" s="5" t="str">
        <f>INDEX(Rosters!B:B,MATCH(LEFT($B11,1)&amp;"-"&amp;TEXT(RIGHT($B11,LEN($B11)-1),"0#"),Rosters!$A:$A,0))</f>
        <v>Bruzzichesi</v>
      </c>
      <c r="E11" s="5" t="str">
        <f>INDEX(Rosters!C:C,MATCH(LEFT($B11,1)&amp;"-"&amp;TEXT(RIGHT($B11,LEN($B11)-1),"0#"),Rosters!$A:$A,0))</f>
        <v>N</v>
      </c>
      <c r="F11" s="5" t="str">
        <f>INDEX(Rosters!G:G,MATCH(LEFT($B11,1)&amp;"-"&amp;TEXT(RIGHT($B11,LEN($B11)-1),"0#"),Rosters!$A:$A,0))</f>
        <v>JV</v>
      </c>
      <c r="G11" s="5" t="str">
        <f>INDEX(Rosters!E:E,MATCH(LEFT($B11,1)&amp;"-"&amp;TEXT(RIGHT($B11,LEN($B11)-1),"0#"),Rosters!$A:$A,0))</f>
        <v>F</v>
      </c>
      <c r="H11" s="12">
        <v>18.600000000000001</v>
      </c>
      <c r="I11" s="5">
        <v>2</v>
      </c>
      <c r="J11" s="5">
        <v>1</v>
      </c>
      <c r="M11" s="6">
        <f t="shared" si="2"/>
        <v>7</v>
      </c>
      <c r="N11" s="7" t="str">
        <f t="shared" ca="1" si="1"/>
        <v>SJA</v>
      </c>
      <c r="O11" s="7" t="str">
        <f t="shared" ca="1" si="1"/>
        <v>Skorzak</v>
      </c>
      <c r="P11" s="7" t="str">
        <f t="shared" ca="1" si="1"/>
        <v xml:space="preserve">Adriana </v>
      </c>
      <c r="Q11" s="6" t="str">
        <f t="shared" ca="1" si="1"/>
        <v>JV</v>
      </c>
      <c r="R11" s="6" t="str">
        <f t="shared" ca="1" si="1"/>
        <v>F</v>
      </c>
      <c r="S11" s="6">
        <f t="shared" ca="1" si="1"/>
        <v>16.899999999999999</v>
      </c>
      <c r="T11" s="6">
        <f t="shared" ca="1" si="1"/>
        <v>5</v>
      </c>
      <c r="U11" s="6">
        <f t="shared" ca="1" si="1"/>
        <v>3</v>
      </c>
    </row>
    <row r="12" spans="1:23" x14ac:dyDescent="0.25">
      <c r="A12" s="36">
        <f>RANK(H12,$H$5:$H$32,1)</f>
        <v>14</v>
      </c>
      <c r="B12" s="5" t="s">
        <v>476</v>
      </c>
      <c r="C12" s="5" t="str">
        <f>INDEX(Rosters!F:F,MATCH(LEFT($B12,1)&amp;"-"&amp;TEXT(RIGHT($B12,LEN($B12)-1),"0#"),Rosters!$A:$A,0))</f>
        <v>St James</v>
      </c>
      <c r="D12" s="5" t="str">
        <f>INDEX(Rosters!B:B,MATCH(LEFT($B12,1)&amp;"-"&amp;TEXT(RIGHT($B12,LEN($B12)-1),"0#"),Rosters!$A:$A,0))</f>
        <v>Kielczewski</v>
      </c>
      <c r="E12" s="5" t="str">
        <f>INDEX(Rosters!C:C,MATCH(LEFT($B12,1)&amp;"-"&amp;TEXT(RIGHT($B12,LEN($B12)-1),"0#"),Rosters!$A:$A,0))</f>
        <v>O</v>
      </c>
      <c r="F12" s="5" t="str">
        <f>INDEX(Rosters!G:G,MATCH(LEFT($B12,1)&amp;"-"&amp;TEXT(RIGHT($B12,LEN($B12)-1),"0#"),Rosters!$A:$A,0))</f>
        <v>JV</v>
      </c>
      <c r="G12" s="5" t="str">
        <f>INDEX(Rosters!E:E,MATCH(LEFT($B12,1)&amp;"-"&amp;TEXT(RIGHT($B12,LEN($B12)-1),"0#"),Rosters!$A:$A,0))</f>
        <v>F</v>
      </c>
      <c r="H12" s="12">
        <v>18.399999999999999</v>
      </c>
      <c r="I12" s="5">
        <v>2</v>
      </c>
      <c r="J12" s="5">
        <v>2</v>
      </c>
      <c r="M12" s="6">
        <f t="shared" si="2"/>
        <v>8</v>
      </c>
      <c r="N12" s="7" t="str">
        <f t="shared" ca="1" si="1"/>
        <v>St E</v>
      </c>
      <c r="O12" s="7" t="str">
        <f t="shared" ca="1" si="1"/>
        <v>Rivera</v>
      </c>
      <c r="P12" s="7" t="str">
        <f t="shared" ca="1" si="1"/>
        <v>Gabriella</v>
      </c>
      <c r="Q12" s="6" t="str">
        <f t="shared" ca="1" si="1"/>
        <v>JV</v>
      </c>
      <c r="R12" s="6" t="str">
        <f t="shared" ca="1" si="1"/>
        <v>F</v>
      </c>
      <c r="S12" s="6">
        <f t="shared" ca="1" si="1"/>
        <v>17.04</v>
      </c>
      <c r="T12" s="6">
        <f t="shared" ca="1" si="1"/>
        <v>1</v>
      </c>
      <c r="U12" s="6">
        <f t="shared" ca="1" si="1"/>
        <v>2</v>
      </c>
    </row>
    <row r="13" spans="1:23" x14ac:dyDescent="0.25">
      <c r="A13" s="36">
        <f>RANK(H13,$H$5:$H$32,1)</f>
        <v>2</v>
      </c>
      <c r="B13" s="5" t="s">
        <v>628</v>
      </c>
      <c r="C13" s="5" t="str">
        <f>INDEX(Rosters!F:F,MATCH(LEFT($B13,1)&amp;"-"&amp;TEXT(RIGHT($B13,LEN($B13)-1),"0#"),Rosters!$A:$A,0))</f>
        <v>St E</v>
      </c>
      <c r="D13" s="5" t="str">
        <f>INDEX(Rosters!B:B,MATCH(LEFT($B13,1)&amp;"-"&amp;TEXT(RIGHT($B13,LEN($B13)-1),"0#"),Rosters!$A:$A,0))</f>
        <v>Post</v>
      </c>
      <c r="E13" s="5" t="str">
        <f>INDEX(Rosters!C:C,MATCH(LEFT($B13,1)&amp;"-"&amp;TEXT(RIGHT($B13,LEN($B13)-1),"0#"),Rosters!$A:$A,0))</f>
        <v>Taylor</v>
      </c>
      <c r="F13" s="5" t="str">
        <f>INDEX(Rosters!G:G,MATCH(LEFT($B13,1)&amp;"-"&amp;TEXT(RIGHT($B13,LEN($B13)-1),"0#"),Rosters!$A:$A,0))</f>
        <v>JV</v>
      </c>
      <c r="G13" s="5" t="str">
        <f>INDEX(Rosters!E:E,MATCH(LEFT($B13,1)&amp;"-"&amp;TEXT(RIGHT($B13,LEN($B13)-1),"0#"),Rosters!$A:$A,0))</f>
        <v>F</v>
      </c>
      <c r="H13" s="12">
        <v>16.309999999999999</v>
      </c>
      <c r="I13" s="5">
        <v>2</v>
      </c>
      <c r="J13" s="5">
        <v>3</v>
      </c>
      <c r="M13" s="6">
        <f t="shared" si="2"/>
        <v>9</v>
      </c>
      <c r="N13" s="7" t="str">
        <f t="shared" ca="1" si="1"/>
        <v>SJA</v>
      </c>
      <c r="O13" s="7" t="str">
        <f t="shared" ca="1" si="1"/>
        <v>Gallo</v>
      </c>
      <c r="P13" s="7" t="str">
        <f t="shared" ca="1" si="1"/>
        <v>Alessia</v>
      </c>
      <c r="Q13" s="6" t="str">
        <f t="shared" ca="1" si="1"/>
        <v>JV</v>
      </c>
      <c r="R13" s="6" t="str">
        <f t="shared" ca="1" si="1"/>
        <v>F</v>
      </c>
      <c r="S13" s="6">
        <f t="shared" ca="1" si="1"/>
        <v>17.27</v>
      </c>
      <c r="T13" s="6">
        <f t="shared" ca="1" si="1"/>
        <v>5</v>
      </c>
      <c r="U13" s="6">
        <f t="shared" ca="1" si="1"/>
        <v>4</v>
      </c>
    </row>
    <row r="14" spans="1:23" x14ac:dyDescent="0.25">
      <c r="A14" s="36">
        <f>RANK(H14,$H$5:$H$32,1)</f>
        <v>27</v>
      </c>
      <c r="B14" s="5" t="s">
        <v>410</v>
      </c>
      <c r="C14" s="5" t="str">
        <f>INDEX(Rosters!F:F,MATCH(LEFT($B14,1)&amp;"-"&amp;TEXT(RIGHT($B14,LEN($B14)-1),"0#"),Rosters!$A:$A,0))</f>
        <v>St James</v>
      </c>
      <c r="D14" s="5" t="str">
        <f>INDEX(Rosters!B:B,MATCH(LEFT($B14,1)&amp;"-"&amp;TEXT(RIGHT($B14,LEN($B14)-1),"0#"),Rosters!$A:$A,0))</f>
        <v>Fox</v>
      </c>
      <c r="E14" s="5" t="str">
        <f>INDEX(Rosters!C:C,MATCH(LEFT($B14,1)&amp;"-"&amp;TEXT(RIGHT($B14,LEN($B14)-1),"0#"),Rosters!$A:$A,0))</f>
        <v>A</v>
      </c>
      <c r="F14" s="5" t="str">
        <f>INDEX(Rosters!G:G,MATCH(LEFT($B14,1)&amp;"-"&amp;TEXT(RIGHT($B14,LEN($B14)-1),"0#"),Rosters!$A:$A,0))</f>
        <v>JV</v>
      </c>
      <c r="G14" s="5" t="str">
        <f>INDEX(Rosters!E:E,MATCH(LEFT($B14,1)&amp;"-"&amp;TEXT(RIGHT($B14,LEN($B14)-1),"0#"),Rosters!$A:$A,0))</f>
        <v>F</v>
      </c>
      <c r="H14" s="12">
        <v>23.66</v>
      </c>
      <c r="I14" s="5">
        <v>2</v>
      </c>
      <c r="J14" s="5">
        <v>4</v>
      </c>
      <c r="M14" s="6">
        <f t="shared" si="2"/>
        <v>10</v>
      </c>
      <c r="N14" s="7" t="str">
        <f t="shared" ca="1" si="1"/>
        <v>SJA</v>
      </c>
      <c r="O14" s="7" t="str">
        <f t="shared" ca="1" si="1"/>
        <v xml:space="preserve">Labrada </v>
      </c>
      <c r="P14" s="7" t="str">
        <f t="shared" ca="1" si="1"/>
        <v>Alani</v>
      </c>
      <c r="Q14" s="6" t="str">
        <f t="shared" ca="1" si="1"/>
        <v>JV</v>
      </c>
      <c r="R14" s="6" t="str">
        <f t="shared" ca="1" si="1"/>
        <v>F</v>
      </c>
      <c r="S14" s="6">
        <f t="shared" ca="1" si="1"/>
        <v>17.53</v>
      </c>
      <c r="T14" s="6">
        <f t="shared" ca="1" si="1"/>
        <v>3</v>
      </c>
      <c r="U14" s="6">
        <f t="shared" ca="1" si="1"/>
        <v>2</v>
      </c>
    </row>
    <row r="15" spans="1:23" x14ac:dyDescent="0.25">
      <c r="A15" s="36">
        <f>RANK(H15,$H$5:$H$32,1)</f>
        <v>20</v>
      </c>
      <c r="B15" s="5" t="s">
        <v>627</v>
      </c>
      <c r="C15" s="5" t="str">
        <f>INDEX(Rosters!F:F,MATCH(LEFT($B15,1)&amp;"-"&amp;TEXT(RIGHT($B15,LEN($B15)-1),"0#"),Rosters!$A:$A,0))</f>
        <v>OLMC</v>
      </c>
      <c r="D15" s="5" t="str">
        <f>INDEX(Rosters!B:B,MATCH(LEFT($B15,1)&amp;"-"&amp;TEXT(RIGHT($B15,LEN($B15)-1),"0#"),Rosters!$A:$A,0))</f>
        <v>TYRELL</v>
      </c>
      <c r="E15" s="5" t="str">
        <f>INDEX(Rosters!C:C,MATCH(LEFT($B15,1)&amp;"-"&amp;TEXT(RIGHT($B15,LEN($B15)-1),"0#"),Rosters!$A:$A,0))</f>
        <v>ANALIESE</v>
      </c>
      <c r="F15" s="5" t="str">
        <f>INDEX(Rosters!G:G,MATCH(LEFT($B15,1)&amp;"-"&amp;TEXT(RIGHT($B15,LEN($B15)-1),"0#"),Rosters!$A:$A,0))</f>
        <v>JV</v>
      </c>
      <c r="G15" s="5" t="str">
        <f>INDEX(Rosters!E:E,MATCH(LEFT($B15,1)&amp;"-"&amp;TEXT(RIGHT($B15,LEN($B15)-1),"0#"),Rosters!$A:$A,0))</f>
        <v>F</v>
      </c>
      <c r="H15" s="12">
        <v>19.86</v>
      </c>
      <c r="I15" s="5">
        <v>2</v>
      </c>
      <c r="J15" s="5">
        <v>5</v>
      </c>
      <c r="L15" s="51" t="s">
        <v>129</v>
      </c>
      <c r="M15" s="6">
        <f t="shared" si="2"/>
        <v>11</v>
      </c>
      <c r="N15" s="7" t="str">
        <f t="shared" ca="1" si="1"/>
        <v>St E</v>
      </c>
      <c r="O15" s="7" t="str">
        <f t="shared" ca="1" si="1"/>
        <v>Adamsky</v>
      </c>
      <c r="P15" s="7" t="str">
        <f t="shared" ca="1" si="1"/>
        <v>Abigail</v>
      </c>
      <c r="Q15" s="6" t="str">
        <f t="shared" ca="1" si="1"/>
        <v>JV</v>
      </c>
      <c r="R15" s="6" t="str">
        <f t="shared" ca="1" si="1"/>
        <v>F</v>
      </c>
      <c r="S15" s="6">
        <f t="shared" ca="1" si="1"/>
        <v>18.010000000000002</v>
      </c>
      <c r="T15" s="6">
        <f t="shared" ca="1" si="1"/>
        <v>1</v>
      </c>
      <c r="U15" s="6">
        <f t="shared" ca="1" si="1"/>
        <v>1</v>
      </c>
    </row>
    <row r="16" spans="1:23" x14ac:dyDescent="0.25">
      <c r="A16" s="36">
        <f>RANK(H16,$H$5:$H$32,1)</f>
        <v>6</v>
      </c>
      <c r="B16" s="5" t="s">
        <v>626</v>
      </c>
      <c r="C16" s="5" t="str">
        <f>INDEX(Rosters!F:F,MATCH(LEFT($B16,1)&amp;"-"&amp;TEXT(RIGHT($B16,LEN($B16)-1),"0#"),Rosters!$A:$A,0))</f>
        <v>OLMC</v>
      </c>
      <c r="D16" s="5" t="str">
        <f>INDEX(Rosters!B:B,MATCH(LEFT($B16,1)&amp;"-"&amp;TEXT(RIGHT($B16,LEN($B16)-1),"0#"),Rosters!$A:$A,0))</f>
        <v>VANDENBERG</v>
      </c>
      <c r="E16" s="5" t="str">
        <f>INDEX(Rosters!C:C,MATCH(LEFT($B16,1)&amp;"-"&amp;TEXT(RIGHT($B16,LEN($B16)-1),"0#"),Rosters!$A:$A,0))</f>
        <v>MAEVE</v>
      </c>
      <c r="F16" s="5" t="str">
        <f>INDEX(Rosters!G:G,MATCH(LEFT($B16,1)&amp;"-"&amp;TEXT(RIGHT($B16,LEN($B16)-1),"0#"),Rosters!$A:$A,0))</f>
        <v>JV</v>
      </c>
      <c r="G16" s="5" t="str">
        <f>INDEX(Rosters!E:E,MATCH(LEFT($B16,1)&amp;"-"&amp;TEXT(RIGHT($B16,LEN($B16)-1),"0#"),Rosters!$A:$A,0))</f>
        <v>F</v>
      </c>
      <c r="H16" s="12">
        <v>16.82</v>
      </c>
      <c r="I16" s="5">
        <v>2</v>
      </c>
      <c r="J16" s="5">
        <v>6</v>
      </c>
      <c r="M16" s="6">
        <f t="shared" si="2"/>
        <v>12</v>
      </c>
      <c r="N16" s="7" t="str">
        <f t="shared" ca="1" si="1"/>
        <v>Assumption</v>
      </c>
      <c r="O16" s="7" t="str">
        <f t="shared" ca="1" si="1"/>
        <v>Lewis</v>
      </c>
      <c r="P16" s="7" t="str">
        <f t="shared" ca="1" si="1"/>
        <v>Kaelyn</v>
      </c>
      <c r="Q16" s="6" t="str">
        <f t="shared" ca="1" si="1"/>
        <v>JV</v>
      </c>
      <c r="R16" s="6" t="str">
        <f t="shared" ca="1" si="1"/>
        <v>F</v>
      </c>
      <c r="S16" s="6">
        <f t="shared" ca="1" si="1"/>
        <v>18.11</v>
      </c>
      <c r="T16" s="6">
        <f t="shared" ca="1" si="1"/>
        <v>3</v>
      </c>
      <c r="U16" s="6">
        <f t="shared" ca="1" si="1"/>
        <v>4</v>
      </c>
    </row>
    <row r="17" spans="1:21" s="36" customFormat="1" x14ac:dyDescent="0.25">
      <c r="A17" s="36">
        <f t="shared" ref="A17:A31" si="3">RANK(H17,$H$5:$H$32,1)</f>
        <v>16</v>
      </c>
      <c r="B17" s="5" t="s">
        <v>650</v>
      </c>
      <c r="C17" s="5" t="str">
        <f>INDEX(Rosters!F:F,MATCH(LEFT($B17,1)&amp;"-"&amp;TEXT(RIGHT($B17,LEN($B17)-1),"0#"),Rosters!$A:$A,0))</f>
        <v>St Pats</v>
      </c>
      <c r="D17" s="5" t="str">
        <f>INDEX(Rosters!B:B,MATCH(LEFT($B17,1)&amp;"-"&amp;TEXT(RIGHT($B17,LEN($B17)-1),"0#"),Rosters!$A:$A,0))</f>
        <v>Cafaro</v>
      </c>
      <c r="E17" s="5" t="str">
        <f>INDEX(Rosters!C:C,MATCH(LEFT($B17,1)&amp;"-"&amp;TEXT(RIGHT($B17,LEN($B17)-1),"0#"),Rosters!$A:$A,0))</f>
        <v>Vittoria</v>
      </c>
      <c r="F17" s="5" t="str">
        <f>INDEX(Rosters!G:G,MATCH(LEFT($B17,1)&amp;"-"&amp;TEXT(RIGHT($B17,LEN($B17)-1),"0#"),Rosters!$A:$A,0))</f>
        <v>JV</v>
      </c>
      <c r="G17" s="5" t="str">
        <f>INDEX(Rosters!E:E,MATCH(LEFT($B17,1)&amp;"-"&amp;TEXT(RIGHT($B17,LEN($B17)-1),"0#"),Rosters!$A:$A,0))</f>
        <v>F</v>
      </c>
      <c r="H17" s="12">
        <v>19.36</v>
      </c>
      <c r="I17" s="5">
        <v>3</v>
      </c>
      <c r="J17" s="5">
        <v>1</v>
      </c>
      <c r="L17" s="6"/>
      <c r="M17" s="6">
        <f t="shared" si="2"/>
        <v>13</v>
      </c>
      <c r="N17" s="7" t="str">
        <f t="shared" ca="1" si="1"/>
        <v>OLMC</v>
      </c>
      <c r="O17" s="7" t="str">
        <f t="shared" ca="1" si="1"/>
        <v>BYRNES</v>
      </c>
      <c r="P17" s="7" t="str">
        <f t="shared" ca="1" si="1"/>
        <v>KATHERINE</v>
      </c>
      <c r="Q17" s="6" t="str">
        <f t="shared" ca="1" si="1"/>
        <v>JV</v>
      </c>
      <c r="R17" s="6" t="str">
        <f t="shared" ca="1" si="1"/>
        <v>F</v>
      </c>
      <c r="S17" s="6">
        <f t="shared" ca="1" si="1"/>
        <v>18.16</v>
      </c>
      <c r="T17" s="6">
        <f t="shared" ca="1" si="1"/>
        <v>5</v>
      </c>
      <c r="U17" s="6">
        <f t="shared" ca="1" si="1"/>
        <v>5</v>
      </c>
    </row>
    <row r="18" spans="1:21" s="36" customFormat="1" x14ac:dyDescent="0.25">
      <c r="A18" s="36">
        <f t="shared" si="3"/>
        <v>10</v>
      </c>
      <c r="B18" s="5" t="s">
        <v>649</v>
      </c>
      <c r="C18" s="5" t="str">
        <f>INDEX(Rosters!F:F,MATCH(LEFT($B18,1)&amp;"-"&amp;TEXT(RIGHT($B18,LEN($B18)-1),"0#"),Rosters!$A:$A,0))</f>
        <v>SJA</v>
      </c>
      <c r="D18" s="5" t="str">
        <f>INDEX(Rosters!B:B,MATCH(LEFT($B18,1)&amp;"-"&amp;TEXT(RIGHT($B18,LEN($B18)-1),"0#"),Rosters!$A:$A,0))</f>
        <v xml:space="preserve">Labrada </v>
      </c>
      <c r="E18" s="5" t="str">
        <f>INDEX(Rosters!C:C,MATCH(LEFT($B18,1)&amp;"-"&amp;TEXT(RIGHT($B18,LEN($B18)-1),"0#"),Rosters!$A:$A,0))</f>
        <v>Alani</v>
      </c>
      <c r="F18" s="5" t="str">
        <f>INDEX(Rosters!G:G,MATCH(LEFT($B18,1)&amp;"-"&amp;TEXT(RIGHT($B18,LEN($B18)-1),"0#"),Rosters!$A:$A,0))</f>
        <v>JV</v>
      </c>
      <c r="G18" s="5" t="str">
        <f>INDEX(Rosters!E:E,MATCH(LEFT($B18,1)&amp;"-"&amp;TEXT(RIGHT($B18,LEN($B18)-1),"0#"),Rosters!$A:$A,0))</f>
        <v>F</v>
      </c>
      <c r="H18" s="12">
        <v>17.53</v>
      </c>
      <c r="I18" s="5">
        <v>3</v>
      </c>
      <c r="J18" s="5">
        <v>2</v>
      </c>
      <c r="L18" s="6"/>
      <c r="M18" s="6">
        <f t="shared" si="2"/>
        <v>14</v>
      </c>
      <c r="N18" s="7" t="str">
        <f t="shared" ca="1" si="1"/>
        <v>St James</v>
      </c>
      <c r="O18" s="7" t="str">
        <f t="shared" ca="1" si="1"/>
        <v>Kielczewski</v>
      </c>
      <c r="P18" s="7" t="str">
        <f t="shared" ca="1" si="1"/>
        <v>O</v>
      </c>
      <c r="Q18" s="6" t="str">
        <f t="shared" ca="1" si="1"/>
        <v>JV</v>
      </c>
      <c r="R18" s="6" t="str">
        <f t="shared" ca="1" si="1"/>
        <v>F</v>
      </c>
      <c r="S18" s="6">
        <f t="shared" ca="1" si="1"/>
        <v>18.399999999999999</v>
      </c>
      <c r="T18" s="6">
        <f t="shared" ca="1" si="1"/>
        <v>2</v>
      </c>
      <c r="U18" s="6">
        <f t="shared" ca="1" si="1"/>
        <v>2</v>
      </c>
    </row>
    <row r="19" spans="1:21" s="36" customFormat="1" x14ac:dyDescent="0.25">
      <c r="A19" s="36">
        <f t="shared" si="3"/>
        <v>23</v>
      </c>
      <c r="B19" s="5" t="s">
        <v>608</v>
      </c>
      <c r="C19" s="5" t="str">
        <f>INDEX(Rosters!F:F,MATCH(LEFT($B19,1)&amp;"-"&amp;TEXT(RIGHT($B19,LEN($B19)-1),"0#"),Rosters!$A:$A,0))</f>
        <v>St Pats</v>
      </c>
      <c r="D19" s="5" t="str">
        <f>INDEX(Rosters!B:B,MATCH(LEFT($B19,1)&amp;"-"&amp;TEXT(RIGHT($B19,LEN($B19)-1),"0#"),Rosters!$A:$A,0))</f>
        <v>Sherer</v>
      </c>
      <c r="E19" s="5" t="str">
        <f>INDEX(Rosters!C:C,MATCH(LEFT($B19,1)&amp;"-"&amp;TEXT(RIGHT($B19,LEN($B19)-1),"0#"),Rosters!$A:$A,0))</f>
        <v>Katie</v>
      </c>
      <c r="F19" s="5" t="str">
        <f>INDEX(Rosters!G:G,MATCH(LEFT($B19,1)&amp;"-"&amp;TEXT(RIGHT($B19,LEN($B19)-1),"0#"),Rosters!$A:$A,0))</f>
        <v>JV</v>
      </c>
      <c r="G19" s="5" t="str">
        <f>INDEX(Rosters!E:E,MATCH(LEFT($B19,1)&amp;"-"&amp;TEXT(RIGHT($B19,LEN($B19)-1),"0#"),Rosters!$A:$A,0))</f>
        <v>F</v>
      </c>
      <c r="H19" s="12">
        <v>20.54</v>
      </c>
      <c r="I19" s="5">
        <v>3</v>
      </c>
      <c r="J19" s="5">
        <v>3</v>
      </c>
      <c r="L19" s="6"/>
      <c r="M19" s="6">
        <f t="shared" si="2"/>
        <v>15</v>
      </c>
      <c r="N19" s="7" t="str">
        <f t="shared" ca="1" si="1"/>
        <v>St James</v>
      </c>
      <c r="O19" s="7" t="str">
        <f t="shared" ca="1" si="1"/>
        <v>Bruzzichesi</v>
      </c>
      <c r="P19" s="7" t="str">
        <f t="shared" ca="1" si="1"/>
        <v>N</v>
      </c>
      <c r="Q19" s="6" t="str">
        <f t="shared" ca="1" si="1"/>
        <v>JV</v>
      </c>
      <c r="R19" s="6" t="str">
        <f t="shared" ca="1" si="1"/>
        <v>F</v>
      </c>
      <c r="S19" s="6">
        <f t="shared" ca="1" si="1"/>
        <v>18.600000000000001</v>
      </c>
      <c r="T19" s="6">
        <f t="shared" ca="1" si="1"/>
        <v>2</v>
      </c>
      <c r="U19" s="6">
        <f t="shared" ca="1" si="1"/>
        <v>1</v>
      </c>
    </row>
    <row r="20" spans="1:21" s="36" customFormat="1" x14ac:dyDescent="0.25">
      <c r="A20" s="36">
        <f t="shared" si="3"/>
        <v>12</v>
      </c>
      <c r="B20" s="5" t="s">
        <v>663</v>
      </c>
      <c r="C20" s="5" t="str">
        <f>INDEX(Rosters!F:F,MATCH(LEFT($B20,1)&amp;"-"&amp;TEXT(RIGHT($B20,LEN($B20)-1),"0#"),Rosters!$A:$A,0))</f>
        <v>Assumption</v>
      </c>
      <c r="D20" s="5" t="str">
        <f>INDEX(Rosters!B:B,MATCH(LEFT($B20,1)&amp;"-"&amp;TEXT(RIGHT($B20,LEN($B20)-1),"0#"),Rosters!$A:$A,0))</f>
        <v>Lewis</v>
      </c>
      <c r="E20" s="5" t="str">
        <f>INDEX(Rosters!C:C,MATCH(LEFT($B20,1)&amp;"-"&amp;TEXT(RIGHT($B20,LEN($B20)-1),"0#"),Rosters!$A:$A,0))</f>
        <v>Kaelyn</v>
      </c>
      <c r="F20" s="5" t="str">
        <f>INDEX(Rosters!G:G,MATCH(LEFT($B20,1)&amp;"-"&amp;TEXT(RIGHT($B20,LEN($B20)-1),"0#"),Rosters!$A:$A,0))</f>
        <v>JV</v>
      </c>
      <c r="G20" s="5" t="str">
        <f>INDEX(Rosters!E:E,MATCH(LEFT($B20,1)&amp;"-"&amp;TEXT(RIGHT($B20,LEN($B20)-1),"0#"),Rosters!$A:$A,0))</f>
        <v>F</v>
      </c>
      <c r="H20" s="12">
        <v>18.11</v>
      </c>
      <c r="I20" s="5">
        <v>3</v>
      </c>
      <c r="J20" s="5">
        <v>4</v>
      </c>
      <c r="L20" s="6"/>
      <c r="M20" s="6">
        <f t="shared" si="2"/>
        <v>16</v>
      </c>
      <c r="N20" s="7" t="str">
        <f t="shared" ca="1" si="1"/>
        <v>St Pats</v>
      </c>
      <c r="O20" s="7" t="str">
        <f t="shared" ca="1" si="1"/>
        <v>Cafaro</v>
      </c>
      <c r="P20" s="7" t="str">
        <f t="shared" ca="1" si="1"/>
        <v>Vittoria</v>
      </c>
      <c r="Q20" s="6" t="str">
        <f t="shared" ca="1" si="1"/>
        <v>JV</v>
      </c>
      <c r="R20" s="6" t="str">
        <f t="shared" ca="1" si="1"/>
        <v>F</v>
      </c>
      <c r="S20" s="6">
        <f t="shared" ca="1" si="1"/>
        <v>19.36</v>
      </c>
      <c r="T20" s="6">
        <f t="shared" ca="1" si="1"/>
        <v>3</v>
      </c>
      <c r="U20" s="6">
        <f t="shared" ca="1" si="1"/>
        <v>1</v>
      </c>
    </row>
    <row r="21" spans="1:21" s="36" customFormat="1" x14ac:dyDescent="0.25">
      <c r="A21" s="36">
        <f t="shared" si="3"/>
        <v>28</v>
      </c>
      <c r="B21" s="5" t="s">
        <v>602</v>
      </c>
      <c r="C21" s="5" t="str">
        <f>INDEX(Rosters!F:F,MATCH(LEFT($B21,1)&amp;"-"&amp;TEXT(RIGHT($B21,LEN($B21)-1),"0#"),Rosters!$A:$A,0))</f>
        <v>OLMC</v>
      </c>
      <c r="D21" s="5" t="str">
        <f>INDEX(Rosters!B:B,MATCH(LEFT($B21,1)&amp;"-"&amp;TEXT(RIGHT($B21,LEN($B21)-1),"0#"),Rosters!$A:$A,0))</f>
        <v>MINTEL</v>
      </c>
      <c r="E21" s="5" t="str">
        <f>INDEX(Rosters!C:C,MATCH(LEFT($B21,1)&amp;"-"&amp;TEXT(RIGHT($B21,LEN($B21)-1),"0#"),Rosters!$A:$A,0))</f>
        <v>ANNIE</v>
      </c>
      <c r="F21" s="5" t="str">
        <f>INDEX(Rosters!G:G,MATCH(LEFT($B21,1)&amp;"-"&amp;TEXT(RIGHT($B21,LEN($B21)-1),"0#"),Rosters!$A:$A,0))</f>
        <v>JV</v>
      </c>
      <c r="G21" s="5" t="str">
        <f>INDEX(Rosters!E:E,MATCH(LEFT($B21,1)&amp;"-"&amp;TEXT(RIGHT($B21,LEN($B21)-1),"0#"),Rosters!$A:$A,0))</f>
        <v>F</v>
      </c>
      <c r="H21" s="12">
        <v>23.82</v>
      </c>
      <c r="I21" s="5">
        <v>3</v>
      </c>
      <c r="J21" s="5">
        <v>5</v>
      </c>
      <c r="L21" s="6"/>
      <c r="M21" s="6">
        <f t="shared" si="2"/>
        <v>17</v>
      </c>
      <c r="N21" s="7" t="str">
        <f t="shared" ca="1" si="1"/>
        <v>OLMC</v>
      </c>
      <c r="O21" s="7" t="str">
        <f t="shared" ca="1" si="1"/>
        <v>PFUNDSTEIN</v>
      </c>
      <c r="P21" s="7" t="str">
        <f t="shared" ca="1" si="1"/>
        <v>SIMONE</v>
      </c>
      <c r="Q21" s="6" t="str">
        <f t="shared" ca="1" si="1"/>
        <v>JV</v>
      </c>
      <c r="R21" s="6" t="str">
        <f t="shared" ca="1" si="1"/>
        <v>F</v>
      </c>
      <c r="S21" s="6">
        <f t="shared" ca="1" si="1"/>
        <v>19.55</v>
      </c>
      <c r="T21" s="6">
        <f t="shared" ca="1" si="1"/>
        <v>3</v>
      </c>
      <c r="U21" s="6">
        <f t="shared" ca="1" si="1"/>
        <v>6</v>
      </c>
    </row>
    <row r="22" spans="1:21" s="36" customFormat="1" x14ac:dyDescent="0.25">
      <c r="A22" s="36">
        <f t="shared" si="3"/>
        <v>17</v>
      </c>
      <c r="B22" s="5" t="s">
        <v>604</v>
      </c>
      <c r="C22" s="5" t="str">
        <f>INDEX(Rosters!F:F,MATCH(LEFT($B22,1)&amp;"-"&amp;TEXT(RIGHT($B22,LEN($B22)-1),"0#"),Rosters!$A:$A,0))</f>
        <v>OLMC</v>
      </c>
      <c r="D22" s="5" t="str">
        <f>INDEX(Rosters!B:B,MATCH(LEFT($B22,1)&amp;"-"&amp;TEXT(RIGHT($B22,LEN($B22)-1),"0#"),Rosters!$A:$A,0))</f>
        <v>PFUNDSTEIN</v>
      </c>
      <c r="E22" s="5" t="str">
        <f>INDEX(Rosters!C:C,MATCH(LEFT($B22,1)&amp;"-"&amp;TEXT(RIGHT($B22,LEN($B22)-1),"0#"),Rosters!$A:$A,0))</f>
        <v>SIMONE</v>
      </c>
      <c r="F22" s="5" t="str">
        <f>INDEX(Rosters!G:G,MATCH(LEFT($B22,1)&amp;"-"&amp;TEXT(RIGHT($B22,LEN($B22)-1),"0#"),Rosters!$A:$A,0))</f>
        <v>JV</v>
      </c>
      <c r="G22" s="5" t="str">
        <f>INDEX(Rosters!E:E,MATCH(LEFT($B22,1)&amp;"-"&amp;TEXT(RIGHT($B22,LEN($B22)-1),"0#"),Rosters!$A:$A,0))</f>
        <v>F</v>
      </c>
      <c r="H22" s="12">
        <v>19.55</v>
      </c>
      <c r="I22" s="5">
        <v>3</v>
      </c>
      <c r="J22" s="5">
        <v>6</v>
      </c>
      <c r="L22" s="6"/>
      <c r="M22" s="6">
        <f t="shared" si="2"/>
        <v>18</v>
      </c>
      <c r="N22" s="7" t="str">
        <f t="shared" ref="N22:U32" ca="1" si="4">INDEX(OFFSET($C$5,0,COLUMN(N22)-14,$K$5,1),MATCH($M22,OFFSET($A$5,0,0,$K$5,1),0))</f>
        <v>Assumption</v>
      </c>
      <c r="O22" s="7" t="str">
        <f t="shared" ca="1" si="4"/>
        <v>King</v>
      </c>
      <c r="P22" s="7" t="str">
        <f t="shared" ca="1" si="4"/>
        <v>Ava</v>
      </c>
      <c r="Q22" s="6" t="str">
        <f t="shared" ca="1" si="4"/>
        <v>JV</v>
      </c>
      <c r="R22" s="6" t="str">
        <f t="shared" ca="1" si="4"/>
        <v>F</v>
      </c>
      <c r="S22" s="6">
        <f t="shared" ca="1" si="4"/>
        <v>19.66</v>
      </c>
      <c r="T22" s="6">
        <f t="shared" ca="1" si="4"/>
        <v>1</v>
      </c>
      <c r="U22" s="6">
        <f t="shared" ca="1" si="4"/>
        <v>6</v>
      </c>
    </row>
    <row r="23" spans="1:21" s="36" customFormat="1" x14ac:dyDescent="0.25">
      <c r="A23" s="36">
        <f t="shared" si="3"/>
        <v>5</v>
      </c>
      <c r="B23" s="5" t="s">
        <v>654</v>
      </c>
      <c r="C23" s="5" t="str">
        <f>INDEX(Rosters!F:F,MATCH(LEFT($B23,1)&amp;"-"&amp;TEXT(RIGHT($B23,LEN($B23)-1),"0#"),Rosters!$A:$A,0))</f>
        <v>St Pats</v>
      </c>
      <c r="D23" s="5" t="str">
        <f>INDEX(Rosters!B:B,MATCH(LEFT($B23,1)&amp;"-"&amp;TEXT(RIGHT($B23,LEN($B23)-1),"0#"),Rosters!$A:$A,0))</f>
        <v>Sobers</v>
      </c>
      <c r="E23" s="5" t="str">
        <f>INDEX(Rosters!C:C,MATCH(LEFT($B23,1)&amp;"-"&amp;TEXT(RIGHT($B23,LEN($B23)-1),"0#"),Rosters!$A:$A,0))</f>
        <v>Ellis</v>
      </c>
      <c r="F23" s="5" t="str">
        <f>INDEX(Rosters!G:G,MATCH(LEFT($B23,1)&amp;"-"&amp;TEXT(RIGHT($B23,LEN($B23)-1),"0#"),Rosters!$A:$A,0))</f>
        <v>JV</v>
      </c>
      <c r="G23" s="5" t="str">
        <f>INDEX(Rosters!E:E,MATCH(LEFT($B23,1)&amp;"-"&amp;TEXT(RIGHT($B23,LEN($B23)-1),"0#"),Rosters!$A:$A,0))</f>
        <v>F</v>
      </c>
      <c r="H23" s="12">
        <v>16.760000000000002</v>
      </c>
      <c r="I23" s="5">
        <v>4</v>
      </c>
      <c r="J23" s="5">
        <v>1</v>
      </c>
      <c r="L23" s="6"/>
      <c r="M23" s="6">
        <f t="shared" si="2"/>
        <v>19</v>
      </c>
      <c r="N23" s="7" t="str">
        <f t="shared" ca="1" si="4"/>
        <v>SJA</v>
      </c>
      <c r="O23" s="7" t="str">
        <f t="shared" ca="1" si="4"/>
        <v>Polo</v>
      </c>
      <c r="P23" s="7" t="str">
        <f t="shared" ca="1" si="4"/>
        <v>Lucia</v>
      </c>
      <c r="Q23" s="6" t="str">
        <f t="shared" ca="1" si="4"/>
        <v>JV</v>
      </c>
      <c r="R23" s="6" t="str">
        <f t="shared" ca="1" si="4"/>
        <v>F</v>
      </c>
      <c r="S23" s="6">
        <f t="shared" ca="1" si="4"/>
        <v>19.809999999999999</v>
      </c>
      <c r="T23" s="6">
        <f t="shared" ca="1" si="4"/>
        <v>4</v>
      </c>
      <c r="U23" s="6">
        <f t="shared" ca="1" si="4"/>
        <v>3</v>
      </c>
    </row>
    <row r="24" spans="1:21" s="36" customFormat="1" x14ac:dyDescent="0.25">
      <c r="A24" s="36">
        <f t="shared" si="3"/>
        <v>22</v>
      </c>
      <c r="B24" s="5" t="s">
        <v>621</v>
      </c>
      <c r="C24" s="5" t="str">
        <f>INDEX(Rosters!F:F,MATCH(LEFT($B24,1)&amp;"-"&amp;TEXT(RIGHT($B24,LEN($B24)-1),"0#"),Rosters!$A:$A,0))</f>
        <v>SJA</v>
      </c>
      <c r="D24" s="5" t="str">
        <f>INDEX(Rosters!B:B,MATCH(LEFT($B24,1)&amp;"-"&amp;TEXT(RIGHT($B24,LEN($B24)-1),"0#"),Rosters!$A:$A,0))</f>
        <v>Andrews</v>
      </c>
      <c r="E24" s="5" t="str">
        <f>INDEX(Rosters!C:C,MATCH(LEFT($B24,1)&amp;"-"&amp;TEXT(RIGHT($B24,LEN($B24)-1),"0#"),Rosters!$A:$A,0))</f>
        <v>Avery</v>
      </c>
      <c r="F24" s="5" t="str">
        <f>INDEX(Rosters!G:G,MATCH(LEFT($B24,1)&amp;"-"&amp;TEXT(RIGHT($B24,LEN($B24)-1),"0#"),Rosters!$A:$A,0))</f>
        <v>JV</v>
      </c>
      <c r="G24" s="5" t="str">
        <f>INDEX(Rosters!E:E,MATCH(LEFT($B24,1)&amp;"-"&amp;TEXT(RIGHT($B24,LEN($B24)-1),"0#"),Rosters!$A:$A,0))</f>
        <v>F</v>
      </c>
      <c r="H24" s="12">
        <v>20.37</v>
      </c>
      <c r="I24" s="5">
        <v>4</v>
      </c>
      <c r="J24" s="5">
        <v>2</v>
      </c>
      <c r="L24" s="6"/>
      <c r="M24" s="6">
        <f t="shared" si="2"/>
        <v>20</v>
      </c>
      <c r="N24" s="7" t="str">
        <f t="shared" ca="1" si="4"/>
        <v>OLMC</v>
      </c>
      <c r="O24" s="7" t="str">
        <f t="shared" ca="1" si="4"/>
        <v>TYRELL</v>
      </c>
      <c r="P24" s="7" t="str">
        <f t="shared" ca="1" si="4"/>
        <v>ANALIESE</v>
      </c>
      <c r="Q24" s="6" t="str">
        <f t="shared" ca="1" si="4"/>
        <v>JV</v>
      </c>
      <c r="R24" s="6" t="str">
        <f t="shared" ca="1" si="4"/>
        <v>F</v>
      </c>
      <c r="S24" s="6">
        <f t="shared" ca="1" si="4"/>
        <v>19.86</v>
      </c>
      <c r="T24" s="6">
        <f t="shared" ca="1" si="4"/>
        <v>2</v>
      </c>
      <c r="U24" s="6">
        <f t="shared" ca="1" si="4"/>
        <v>5</v>
      </c>
    </row>
    <row r="25" spans="1:21" s="36" customFormat="1" x14ac:dyDescent="0.25">
      <c r="A25" s="36">
        <f t="shared" si="3"/>
        <v>19</v>
      </c>
      <c r="B25" s="5" t="s">
        <v>668</v>
      </c>
      <c r="C25" s="5" t="str">
        <f>INDEX(Rosters!F:F,MATCH(LEFT($B25,1)&amp;"-"&amp;TEXT(RIGHT($B25,LEN($B25)-1),"0#"),Rosters!$A:$A,0))</f>
        <v>SJA</v>
      </c>
      <c r="D25" s="5" t="str">
        <f>INDEX(Rosters!B:B,MATCH(LEFT($B25,1)&amp;"-"&amp;TEXT(RIGHT($B25,LEN($B25)-1),"0#"),Rosters!$A:$A,0))</f>
        <v>Polo</v>
      </c>
      <c r="E25" s="5" t="str">
        <f>INDEX(Rosters!C:C,MATCH(LEFT($B25,1)&amp;"-"&amp;TEXT(RIGHT($B25,LEN($B25)-1),"0#"),Rosters!$A:$A,0))</f>
        <v>Lucia</v>
      </c>
      <c r="F25" s="5" t="str">
        <f>INDEX(Rosters!G:G,MATCH(LEFT($B25,1)&amp;"-"&amp;TEXT(RIGHT($B25,LEN($B25)-1),"0#"),Rosters!$A:$A,0))</f>
        <v>JV</v>
      </c>
      <c r="G25" s="5" t="str">
        <f>INDEX(Rosters!E:E,MATCH(LEFT($B25,1)&amp;"-"&amp;TEXT(RIGHT($B25,LEN($B25)-1),"0#"),Rosters!$A:$A,0))</f>
        <v>F</v>
      </c>
      <c r="H25" s="12">
        <v>19.809999999999999</v>
      </c>
      <c r="I25" s="5">
        <v>4</v>
      </c>
      <c r="J25" s="5">
        <v>3</v>
      </c>
      <c r="L25" s="6"/>
      <c r="M25" s="6">
        <f t="shared" si="2"/>
        <v>21</v>
      </c>
      <c r="N25" s="7" t="str">
        <f t="shared" ca="1" si="4"/>
        <v>Assumption</v>
      </c>
      <c r="O25" s="7" t="str">
        <f t="shared" ca="1" si="4"/>
        <v>Farmer</v>
      </c>
      <c r="P25" s="7" t="str">
        <f t="shared" ca="1" si="4"/>
        <v>Rose</v>
      </c>
      <c r="Q25" s="6" t="str">
        <f t="shared" ca="1" si="4"/>
        <v>JV</v>
      </c>
      <c r="R25" s="6" t="str">
        <f t="shared" ca="1" si="4"/>
        <v>F</v>
      </c>
      <c r="S25" s="6">
        <f t="shared" ca="1" si="4"/>
        <v>20.05</v>
      </c>
      <c r="T25" s="6">
        <f t="shared" ca="1" si="4"/>
        <v>1</v>
      </c>
      <c r="U25" s="6">
        <f t="shared" ca="1" si="4"/>
        <v>5</v>
      </c>
    </row>
    <row r="26" spans="1:21" s="36" customFormat="1" x14ac:dyDescent="0.25">
      <c r="A26" s="36">
        <f t="shared" si="3"/>
        <v>3</v>
      </c>
      <c r="B26" s="5" t="s">
        <v>420</v>
      </c>
      <c r="C26" s="5" t="str">
        <f>INDEX(Rosters!F:F,MATCH(LEFT($B26,1)&amp;"-"&amp;TEXT(RIGHT($B26,LEN($B26)-1),"0#"),Rosters!$A:$A,0))</f>
        <v>Assumption</v>
      </c>
      <c r="D26" s="5" t="str">
        <f>INDEX(Rosters!B:B,MATCH(LEFT($B26,1)&amp;"-"&amp;TEXT(RIGHT($B26,LEN($B26)-1),"0#"),Rosters!$A:$A,0))</f>
        <v>Smart</v>
      </c>
      <c r="E26" s="5" t="str">
        <f>INDEX(Rosters!C:C,MATCH(LEFT($B26,1)&amp;"-"&amp;TEXT(RIGHT($B26,LEN($B26)-1),"0#"),Rosters!$A:$A,0))</f>
        <v>Lucy</v>
      </c>
      <c r="F26" s="5" t="str">
        <f>INDEX(Rosters!G:G,MATCH(LEFT($B26,1)&amp;"-"&amp;TEXT(RIGHT($B26,LEN($B26)-1),"0#"),Rosters!$A:$A,0))</f>
        <v>JV</v>
      </c>
      <c r="G26" s="5" t="str">
        <f>INDEX(Rosters!E:E,MATCH(LEFT($B26,1)&amp;"-"&amp;TEXT(RIGHT($B26,LEN($B26)-1),"0#"),Rosters!$A:$A,0))</f>
        <v>F</v>
      </c>
      <c r="H26" s="12">
        <v>16.489999999999998</v>
      </c>
      <c r="I26" s="5">
        <v>4</v>
      </c>
      <c r="J26" s="5">
        <v>4</v>
      </c>
      <c r="L26" s="6"/>
      <c r="M26" s="6">
        <f t="shared" si="2"/>
        <v>22</v>
      </c>
      <c r="N26" s="7" t="str">
        <f t="shared" ca="1" si="4"/>
        <v>SJA</v>
      </c>
      <c r="O26" s="7" t="str">
        <f t="shared" ca="1" si="4"/>
        <v>Andrews</v>
      </c>
      <c r="P26" s="7" t="str">
        <f t="shared" ca="1" si="4"/>
        <v>Avery</v>
      </c>
      <c r="Q26" s="6" t="str">
        <f t="shared" ca="1" si="4"/>
        <v>JV</v>
      </c>
      <c r="R26" s="6" t="str">
        <f t="shared" ca="1" si="4"/>
        <v>F</v>
      </c>
      <c r="S26" s="6">
        <f t="shared" ca="1" si="4"/>
        <v>20.37</v>
      </c>
      <c r="T26" s="6">
        <f t="shared" ca="1" si="4"/>
        <v>4</v>
      </c>
      <c r="U26" s="6">
        <f t="shared" ca="1" si="4"/>
        <v>2</v>
      </c>
    </row>
    <row r="27" spans="1:21" s="36" customFormat="1" x14ac:dyDescent="0.25">
      <c r="A27" s="36">
        <f t="shared" si="3"/>
        <v>4</v>
      </c>
      <c r="B27" s="5" t="s">
        <v>616</v>
      </c>
      <c r="C27" s="5" t="str">
        <f>INDEX(Rosters!F:F,MATCH(LEFT($B27,1)&amp;"-"&amp;TEXT(RIGHT($B27,LEN($B27)-1),"0#"),Rosters!$A:$A,0))</f>
        <v>SJA</v>
      </c>
      <c r="D27" s="5" t="str">
        <f>INDEX(Rosters!B:B,MATCH(LEFT($B27,1)&amp;"-"&amp;TEXT(RIGHT($B27,LEN($B27)-1),"0#"),Rosters!$A:$A,0))</f>
        <v xml:space="preserve">Bennett </v>
      </c>
      <c r="E27" s="5" t="str">
        <f>INDEX(Rosters!C:C,MATCH(LEFT($B27,1)&amp;"-"&amp;TEXT(RIGHT($B27,LEN($B27)-1),"0#"),Rosters!$A:$A,0))</f>
        <v xml:space="preserve">Morgan </v>
      </c>
      <c r="F27" s="5" t="str">
        <f>INDEX(Rosters!G:G,MATCH(LEFT($B27,1)&amp;"-"&amp;TEXT(RIGHT($B27,LEN($B27)-1),"0#"),Rosters!$A:$A,0))</f>
        <v>JV</v>
      </c>
      <c r="G27" s="5" t="str">
        <f>INDEX(Rosters!E:E,MATCH(LEFT($B27,1)&amp;"-"&amp;TEXT(RIGHT($B27,LEN($B27)-1),"0#"),Rosters!$A:$A,0))</f>
        <v>F</v>
      </c>
      <c r="H27" s="12">
        <v>16.57</v>
      </c>
      <c r="I27" s="5">
        <v>4</v>
      </c>
      <c r="J27" s="5">
        <v>5</v>
      </c>
      <c r="L27" s="6"/>
      <c r="M27" s="6">
        <f t="shared" si="2"/>
        <v>23</v>
      </c>
      <c r="N27" s="7" t="str">
        <f t="shared" ca="1" si="4"/>
        <v>St Pats</v>
      </c>
      <c r="O27" s="7" t="str">
        <f t="shared" ca="1" si="4"/>
        <v>Sherer</v>
      </c>
      <c r="P27" s="7" t="str">
        <f t="shared" ca="1" si="4"/>
        <v>Katie</v>
      </c>
      <c r="Q27" s="6" t="str">
        <f t="shared" ca="1" si="4"/>
        <v>JV</v>
      </c>
      <c r="R27" s="6" t="str">
        <f t="shared" ca="1" si="4"/>
        <v>F</v>
      </c>
      <c r="S27" s="6">
        <f t="shared" ca="1" si="4"/>
        <v>20.54</v>
      </c>
      <c r="T27" s="6">
        <f t="shared" ca="1" si="4"/>
        <v>3</v>
      </c>
      <c r="U27" s="6">
        <f t="shared" ca="1" si="4"/>
        <v>3</v>
      </c>
    </row>
    <row r="28" spans="1:21" s="36" customFormat="1" x14ac:dyDescent="0.25">
      <c r="A28" s="36">
        <f t="shared" si="3"/>
        <v>1</v>
      </c>
      <c r="B28" s="5" t="s">
        <v>417</v>
      </c>
      <c r="C28" s="5" t="str">
        <f>INDEX(Rosters!F:F,MATCH(LEFT($B28,1)&amp;"-"&amp;TEXT(RIGHT($B28,LEN($B28)-1),"0#"),Rosters!$A:$A,0))</f>
        <v>OLMC</v>
      </c>
      <c r="D28" s="5" t="str">
        <f>INDEX(Rosters!B:B,MATCH(LEFT($B28,1)&amp;"-"&amp;TEXT(RIGHT($B28,LEN($B28)-1),"0#"),Rosters!$A:$A,0))</f>
        <v>FUENTES</v>
      </c>
      <c r="E28" s="5" t="str">
        <f>INDEX(Rosters!C:C,MATCH(LEFT($B28,1)&amp;"-"&amp;TEXT(RIGHT($B28,LEN($B28)-1),"0#"),Rosters!$A:$A,0))</f>
        <v>BELLA</v>
      </c>
      <c r="F28" s="5" t="str">
        <f>INDEX(Rosters!G:G,MATCH(LEFT($B28,1)&amp;"-"&amp;TEXT(RIGHT($B28,LEN($B28)-1),"0#"),Rosters!$A:$A,0))</f>
        <v>JV</v>
      </c>
      <c r="G28" s="5" t="str">
        <f>INDEX(Rosters!E:E,MATCH(LEFT($B28,1)&amp;"-"&amp;TEXT(RIGHT($B28,LEN($B28)-1),"0#"),Rosters!$A:$A,0))</f>
        <v>F</v>
      </c>
      <c r="H28" s="12">
        <v>15.52</v>
      </c>
      <c r="I28" s="5">
        <v>4</v>
      </c>
      <c r="J28" s="5">
        <v>6</v>
      </c>
      <c r="L28" s="6"/>
      <c r="M28" s="6">
        <f t="shared" si="2"/>
        <v>24</v>
      </c>
      <c r="N28" s="7" t="str">
        <f t="shared" ca="1" si="4"/>
        <v>St James</v>
      </c>
      <c r="O28" s="7" t="str">
        <f t="shared" ca="1" si="4"/>
        <v>Karuitha</v>
      </c>
      <c r="P28" s="7" t="str">
        <f t="shared" ca="1" si="4"/>
        <v>M</v>
      </c>
      <c r="Q28" s="6" t="str">
        <f t="shared" ca="1" si="4"/>
        <v>JV</v>
      </c>
      <c r="R28" s="6" t="str">
        <f t="shared" ca="1" si="4"/>
        <v>F</v>
      </c>
      <c r="S28" s="6">
        <f t="shared" ca="1" si="4"/>
        <v>21.2</v>
      </c>
      <c r="T28" s="6">
        <f t="shared" ca="1" si="4"/>
        <v>5</v>
      </c>
      <c r="U28" s="6">
        <f t="shared" ca="1" si="4"/>
        <v>2</v>
      </c>
    </row>
    <row r="29" spans="1:21" s="36" customFormat="1" x14ac:dyDescent="0.25">
      <c r="A29" s="36">
        <f t="shared" si="3"/>
        <v>24</v>
      </c>
      <c r="B29" s="5" t="s">
        <v>411</v>
      </c>
      <c r="C29" s="5" t="str">
        <f>INDEX(Rosters!F:F,MATCH(LEFT($B29,1)&amp;"-"&amp;TEXT(RIGHT($B29,LEN($B29)-1),"0#"),Rosters!$A:$A,0))</f>
        <v>St James</v>
      </c>
      <c r="D29" s="5" t="str">
        <f>INDEX(Rosters!B:B,MATCH(LEFT($B29,1)&amp;"-"&amp;TEXT(RIGHT($B29,LEN($B29)-1),"0#"),Rosters!$A:$A,0))</f>
        <v>Karuitha</v>
      </c>
      <c r="E29" s="5" t="str">
        <f>INDEX(Rosters!C:C,MATCH(LEFT($B29,1)&amp;"-"&amp;TEXT(RIGHT($B29,LEN($B29)-1),"0#"),Rosters!$A:$A,0))</f>
        <v>M</v>
      </c>
      <c r="F29" s="5" t="str">
        <f>INDEX(Rosters!G:G,MATCH(LEFT($B29,1)&amp;"-"&amp;TEXT(RIGHT($B29,LEN($B29)-1),"0#"),Rosters!$A:$A,0))</f>
        <v>JV</v>
      </c>
      <c r="G29" s="5" t="str">
        <f>INDEX(Rosters!E:E,MATCH(LEFT($B29,1)&amp;"-"&amp;TEXT(RIGHT($B29,LEN($B29)-1),"0#"),Rosters!$A:$A,0))</f>
        <v>F</v>
      </c>
      <c r="H29" s="12">
        <v>21.2</v>
      </c>
      <c r="I29" s="5">
        <v>5</v>
      </c>
      <c r="J29" s="5">
        <v>2</v>
      </c>
      <c r="L29" s="6"/>
      <c r="M29" s="6">
        <f t="shared" si="2"/>
        <v>25</v>
      </c>
      <c r="N29" s="7" t="str">
        <f t="shared" ca="1" si="4"/>
        <v>Assumption</v>
      </c>
      <c r="O29" s="7" t="str">
        <f t="shared" ca="1" si="4"/>
        <v>Melvin-Jocher</v>
      </c>
      <c r="P29" s="7" t="str">
        <f t="shared" ca="1" si="4"/>
        <v>Kathleen</v>
      </c>
      <c r="Q29" s="6" t="str">
        <f t="shared" ca="1" si="4"/>
        <v>JV</v>
      </c>
      <c r="R29" s="6" t="str">
        <f t="shared" ca="1" si="4"/>
        <v>F</v>
      </c>
      <c r="S29" s="6">
        <f t="shared" ca="1" si="4"/>
        <v>21.75</v>
      </c>
      <c r="T29" s="6">
        <f t="shared" ca="1" si="4"/>
        <v>1</v>
      </c>
      <c r="U29" s="6">
        <f t="shared" ca="1" si="4"/>
        <v>4</v>
      </c>
    </row>
    <row r="30" spans="1:21" s="36" customFormat="1" x14ac:dyDescent="0.25">
      <c r="A30" s="36">
        <f t="shared" si="3"/>
        <v>7</v>
      </c>
      <c r="B30" s="5" t="s">
        <v>655</v>
      </c>
      <c r="C30" s="5" t="str">
        <f>INDEX(Rosters!F:F,MATCH(LEFT($B30,1)&amp;"-"&amp;TEXT(RIGHT($B30,LEN($B30)-1),"0#"),Rosters!$A:$A,0))</f>
        <v>SJA</v>
      </c>
      <c r="D30" s="5" t="str">
        <f>INDEX(Rosters!B:B,MATCH(LEFT($B30,1)&amp;"-"&amp;TEXT(RIGHT($B30,LEN($B30)-1),"0#"),Rosters!$A:$A,0))</f>
        <v>Skorzak</v>
      </c>
      <c r="E30" s="5" t="str">
        <f>INDEX(Rosters!C:C,MATCH(LEFT($B30,1)&amp;"-"&amp;TEXT(RIGHT($B30,LEN($B30)-1),"0#"),Rosters!$A:$A,0))</f>
        <v xml:space="preserve">Adriana </v>
      </c>
      <c r="F30" s="5" t="str">
        <f>INDEX(Rosters!G:G,MATCH(LEFT($B30,1)&amp;"-"&amp;TEXT(RIGHT($B30,LEN($B30)-1),"0#"),Rosters!$A:$A,0))</f>
        <v>JV</v>
      </c>
      <c r="G30" s="5" t="str">
        <f>INDEX(Rosters!E:E,MATCH(LEFT($B30,1)&amp;"-"&amp;TEXT(RIGHT($B30,LEN($B30)-1),"0#"),Rosters!$A:$A,0))</f>
        <v>F</v>
      </c>
      <c r="H30" s="12">
        <v>16.899999999999999</v>
      </c>
      <c r="I30" s="5">
        <v>5</v>
      </c>
      <c r="J30" s="5">
        <v>3</v>
      </c>
      <c r="L30" s="6"/>
      <c r="M30" s="6">
        <f t="shared" si="2"/>
        <v>26</v>
      </c>
      <c r="N30" s="7" t="str">
        <f t="shared" ca="1" si="4"/>
        <v>Assumption</v>
      </c>
      <c r="O30" s="7" t="str">
        <f t="shared" ca="1" si="4"/>
        <v>Zienowicz</v>
      </c>
      <c r="P30" s="7" t="str">
        <f t="shared" ca="1" si="4"/>
        <v>Emma</v>
      </c>
      <c r="Q30" s="6" t="str">
        <f t="shared" ca="1" si="4"/>
        <v>JV</v>
      </c>
      <c r="R30" s="6" t="str">
        <f t="shared" ca="1" si="4"/>
        <v>F</v>
      </c>
      <c r="S30" s="6">
        <f t="shared" ca="1" si="4"/>
        <v>23.27</v>
      </c>
      <c r="T30" s="6">
        <f t="shared" ca="1" si="4"/>
        <v>1</v>
      </c>
      <c r="U30" s="6">
        <f t="shared" ca="1" si="4"/>
        <v>3</v>
      </c>
    </row>
    <row r="31" spans="1:21" s="36" customFormat="1" x14ac:dyDescent="0.25">
      <c r="A31" s="36">
        <f t="shared" si="3"/>
        <v>9</v>
      </c>
      <c r="B31" s="5" t="s">
        <v>669</v>
      </c>
      <c r="C31" s="5" t="str">
        <f>INDEX(Rosters!F:F,MATCH(LEFT($B31,1)&amp;"-"&amp;TEXT(RIGHT($B31,LEN($B31)-1),"0#"),Rosters!$A:$A,0))</f>
        <v>SJA</v>
      </c>
      <c r="D31" s="5" t="str">
        <f>INDEX(Rosters!B:B,MATCH(LEFT($B31,1)&amp;"-"&amp;TEXT(RIGHT($B31,LEN($B31)-1),"0#"),Rosters!$A:$A,0))</f>
        <v>Gallo</v>
      </c>
      <c r="E31" s="5" t="str">
        <f>INDEX(Rosters!C:C,MATCH(LEFT($B31,1)&amp;"-"&amp;TEXT(RIGHT($B31,LEN($B31)-1),"0#"),Rosters!$A:$A,0))</f>
        <v>Alessia</v>
      </c>
      <c r="F31" s="5" t="str">
        <f>INDEX(Rosters!G:G,MATCH(LEFT($B31,1)&amp;"-"&amp;TEXT(RIGHT($B31,LEN($B31)-1),"0#"),Rosters!$A:$A,0))</f>
        <v>JV</v>
      </c>
      <c r="G31" s="5" t="str">
        <f>INDEX(Rosters!E:E,MATCH(LEFT($B31,1)&amp;"-"&amp;TEXT(RIGHT($B31,LEN($B31)-1),"0#"),Rosters!$A:$A,0))</f>
        <v>F</v>
      </c>
      <c r="H31" s="12">
        <v>17.27</v>
      </c>
      <c r="I31" s="5">
        <v>5</v>
      </c>
      <c r="J31" s="5">
        <v>4</v>
      </c>
      <c r="L31" s="6"/>
      <c r="M31" s="6">
        <f t="shared" si="2"/>
        <v>27</v>
      </c>
      <c r="N31" s="7" t="str">
        <f t="shared" ca="1" si="4"/>
        <v>St James</v>
      </c>
      <c r="O31" s="7" t="str">
        <f t="shared" ca="1" si="4"/>
        <v>Fox</v>
      </c>
      <c r="P31" s="7" t="str">
        <f t="shared" ca="1" si="4"/>
        <v>A</v>
      </c>
      <c r="Q31" s="6" t="str">
        <f t="shared" ca="1" si="4"/>
        <v>JV</v>
      </c>
      <c r="R31" s="6" t="str">
        <f t="shared" ca="1" si="4"/>
        <v>F</v>
      </c>
      <c r="S31" s="6">
        <f t="shared" ca="1" si="4"/>
        <v>23.66</v>
      </c>
      <c r="T31" s="6">
        <f t="shared" ca="1" si="4"/>
        <v>2</v>
      </c>
      <c r="U31" s="6">
        <f t="shared" ca="1" si="4"/>
        <v>4</v>
      </c>
    </row>
    <row r="32" spans="1:21" x14ac:dyDescent="0.25">
      <c r="A32" s="36">
        <f>RANK(H32,$H$5:$H$32,1)</f>
        <v>13</v>
      </c>
      <c r="B32" s="5" t="s">
        <v>670</v>
      </c>
      <c r="C32" s="5" t="str">
        <f>INDEX(Rosters!F:F,MATCH(LEFT($B32,1)&amp;"-"&amp;TEXT(RIGHT($B32,LEN($B32)-1),"0#"),Rosters!$A:$A,0))</f>
        <v>OLMC</v>
      </c>
      <c r="D32" s="5" t="str">
        <f>INDEX(Rosters!B:B,MATCH(LEFT($B32,1)&amp;"-"&amp;TEXT(RIGHT($B32,LEN($B32)-1),"0#"),Rosters!$A:$A,0))</f>
        <v>BYRNES</v>
      </c>
      <c r="E32" s="5" t="str">
        <f>INDEX(Rosters!C:C,MATCH(LEFT($B32,1)&amp;"-"&amp;TEXT(RIGHT($B32,LEN($B32)-1),"0#"),Rosters!$A:$A,0))</f>
        <v>KATHERINE</v>
      </c>
      <c r="F32" s="5" t="str">
        <f>INDEX(Rosters!G:G,MATCH(LEFT($B32,1)&amp;"-"&amp;TEXT(RIGHT($B32,LEN($B32)-1),"0#"),Rosters!$A:$A,0))</f>
        <v>JV</v>
      </c>
      <c r="G32" s="5" t="str">
        <f>INDEX(Rosters!E:E,MATCH(LEFT($B32,1)&amp;"-"&amp;TEXT(RIGHT($B32,LEN($B32)-1),"0#"),Rosters!$A:$A,0))</f>
        <v>F</v>
      </c>
      <c r="H32" s="12">
        <v>18.16</v>
      </c>
      <c r="I32" s="5">
        <v>5</v>
      </c>
      <c r="J32" s="5">
        <v>5</v>
      </c>
      <c r="M32" s="6">
        <f t="shared" si="2"/>
        <v>28</v>
      </c>
      <c r="N32" s="7" t="str">
        <f t="shared" ca="1" si="4"/>
        <v>OLMC</v>
      </c>
      <c r="O32" s="7" t="str">
        <f t="shared" ca="1" si="4"/>
        <v>MINTEL</v>
      </c>
      <c r="P32" s="7" t="str">
        <f t="shared" ca="1" si="4"/>
        <v>ANNIE</v>
      </c>
      <c r="Q32" s="6" t="str">
        <f t="shared" ca="1" si="4"/>
        <v>JV</v>
      </c>
      <c r="R32" s="6" t="str">
        <f t="shared" ca="1" si="4"/>
        <v>F</v>
      </c>
      <c r="S32" s="6">
        <f t="shared" ca="1" si="4"/>
        <v>23.82</v>
      </c>
      <c r="T32" s="6">
        <f t="shared" ca="1" si="4"/>
        <v>3</v>
      </c>
      <c r="U32" s="6">
        <f t="shared" ca="1" si="4"/>
        <v>5</v>
      </c>
    </row>
    <row r="33" spans="1:21" x14ac:dyDescent="0.25">
      <c r="B33" s="5"/>
      <c r="C33" s="5"/>
      <c r="D33" s="5"/>
      <c r="E33" s="5"/>
      <c r="J33" s="5"/>
      <c r="Q33" s="11"/>
    </row>
    <row r="34" spans="1:21" x14ac:dyDescent="0.25">
      <c r="B34" s="5"/>
      <c r="C34" s="5"/>
      <c r="D34" s="5"/>
      <c r="E34" s="5"/>
      <c r="J34" s="5"/>
      <c r="Q34" s="11"/>
    </row>
    <row r="35" spans="1:21" s="36" customFormat="1" x14ac:dyDescent="0.25">
      <c r="B35" s="5"/>
      <c r="C35" s="5"/>
      <c r="D35" s="5"/>
      <c r="E35" s="5"/>
      <c r="F35" s="5"/>
      <c r="G35" s="5"/>
      <c r="H35" s="12"/>
      <c r="I35" s="5"/>
      <c r="J35" s="5"/>
      <c r="L35" s="6"/>
      <c r="M35" s="6"/>
      <c r="N35" s="7"/>
      <c r="O35" s="7"/>
      <c r="P35" s="7"/>
      <c r="Q35" s="11"/>
      <c r="R35" s="6"/>
      <c r="S35" s="15"/>
      <c r="T35" s="6"/>
      <c r="U35" s="6"/>
    </row>
    <row r="36" spans="1:21" x14ac:dyDescent="0.25">
      <c r="B36" s="5"/>
      <c r="C36" s="5"/>
      <c r="D36" s="5"/>
      <c r="E36" s="5"/>
      <c r="F36" s="4"/>
      <c r="J36" s="5"/>
      <c r="Q36" s="11"/>
    </row>
    <row r="37" spans="1:21" ht="18.75" x14ac:dyDescent="0.3">
      <c r="B37" s="5"/>
      <c r="C37" s="5"/>
      <c r="D37" s="5"/>
      <c r="E37" s="5"/>
      <c r="F37" s="4"/>
      <c r="J37" s="5"/>
      <c r="L37" s="48" t="s">
        <v>455</v>
      </c>
      <c r="M37" s="48"/>
      <c r="N37" s="48"/>
      <c r="O37" s="48"/>
      <c r="P37" s="48"/>
      <c r="Q37" s="48"/>
      <c r="R37" s="48"/>
      <c r="S37" s="48"/>
      <c r="T37" s="48"/>
      <c r="U37" s="48"/>
    </row>
    <row r="38" spans="1:21" x14ac:dyDescent="0.25">
      <c r="A38" s="36">
        <f t="shared" ref="A38:A57" si="5">RANK(H38,$H$38:$H$60,1)</f>
        <v>10</v>
      </c>
      <c r="B38" s="5" t="s">
        <v>634</v>
      </c>
      <c r="C38" s="5" t="str">
        <f>INDEX(Rosters!F:F,MATCH(LEFT($B38,1)&amp;"-"&amp;TEXT(RIGHT($B38,LEN($B38)-1),"0#"),Rosters!$A:$A,0))</f>
        <v>SJA</v>
      </c>
      <c r="D38" s="5" t="str">
        <f>INDEX(Rosters!B:B,MATCH(LEFT($B38,1)&amp;"-"&amp;TEXT(RIGHT($B38,LEN($B38)-1),"0#"),Rosters!$A:$A,0))</f>
        <v>Gallo</v>
      </c>
      <c r="E38" s="5" t="str">
        <f>INDEX(Rosters!C:C,MATCH(LEFT($B38,1)&amp;"-"&amp;TEXT(RIGHT($B38,LEN($B38)-1),"0#"),Rosters!$A:$A,0))</f>
        <v>Sebastiano</v>
      </c>
      <c r="F38" s="5" t="str">
        <f>INDEX(Rosters!G:G,MATCH(LEFT($B38,1)&amp;"-"&amp;TEXT(RIGHT($B38,LEN($B38)-1),"0#"),Rosters!$A:$A,0))</f>
        <v>JV</v>
      </c>
      <c r="G38" s="5" t="str">
        <f>INDEX(Rosters!E:E,MATCH(LEFT($B38,1)&amp;"-"&amp;TEXT(RIGHT($B38,LEN($B38)-1),"0#"),Rosters!$A:$A,0))</f>
        <v>M</v>
      </c>
      <c r="H38" s="12">
        <v>17.93</v>
      </c>
      <c r="I38" s="5">
        <v>1</v>
      </c>
      <c r="J38" s="5">
        <v>1</v>
      </c>
      <c r="K38" s="24">
        <f>COUNT(J38:J63)</f>
        <v>21</v>
      </c>
      <c r="M38" s="6">
        <v>1</v>
      </c>
      <c r="N38" s="7" t="str">
        <f ca="1">INDEX(OFFSET($C$38,0,COLUMN(N38)-14,$K$38,1),MATCH($M38,OFFSET($A$38,0,0,$K$38,1),0))</f>
        <v>Assumption</v>
      </c>
      <c r="O38" s="7" t="str">
        <f t="shared" ref="O38:U58" ca="1" si="6">INDEX(OFFSET($C$38,0,COLUMN(O38)-14,$K$38,1),MATCH($M38,OFFSET($A$38,0,0,$K$38,1),0))</f>
        <v>Davis</v>
      </c>
      <c r="P38" s="7" t="str">
        <f t="shared" ca="1" si="6"/>
        <v>Robbie</v>
      </c>
      <c r="Q38" s="6" t="str">
        <f t="shared" ca="1" si="6"/>
        <v>JV</v>
      </c>
      <c r="R38" s="6" t="str">
        <f t="shared" ca="1" si="6"/>
        <v>M</v>
      </c>
      <c r="S38" s="6">
        <f t="shared" ca="1" si="6"/>
        <v>15.82</v>
      </c>
      <c r="T38" s="6">
        <f t="shared" ca="1" si="6"/>
        <v>3</v>
      </c>
      <c r="U38" s="6">
        <f t="shared" ca="1" si="6"/>
        <v>5</v>
      </c>
    </row>
    <row r="39" spans="1:21" x14ac:dyDescent="0.25">
      <c r="A39" s="36">
        <f t="shared" si="5"/>
        <v>3</v>
      </c>
      <c r="B39" s="5" t="s">
        <v>610</v>
      </c>
      <c r="C39" s="5" t="str">
        <f>INDEX(Rosters!F:F,MATCH(LEFT($B39,1)&amp;"-"&amp;TEXT(RIGHT($B39,LEN($B39)-1),"0#"),Rosters!$A:$A,0))</f>
        <v>Assumption</v>
      </c>
      <c r="D39" s="5" t="str">
        <f>INDEX(Rosters!B:B,MATCH(LEFT($B39,1)&amp;"-"&amp;TEXT(RIGHT($B39,LEN($B39)-1),"0#"),Rosters!$A:$A,0))</f>
        <v>Lincoln</v>
      </c>
      <c r="E39" s="5" t="str">
        <f>INDEX(Rosters!C:C,MATCH(LEFT($B39,1)&amp;"-"&amp;TEXT(RIGHT($B39,LEN($B39)-1),"0#"),Rosters!$A:$A,0))</f>
        <v>Robert</v>
      </c>
      <c r="F39" s="5" t="str">
        <f>INDEX(Rosters!G:G,MATCH(LEFT($B39,1)&amp;"-"&amp;TEXT(RIGHT($B39,LEN($B39)-1),"0#"),Rosters!$A:$A,0))</f>
        <v>JV</v>
      </c>
      <c r="G39" s="5" t="str">
        <f>INDEX(Rosters!E:E,MATCH(LEFT($B39,1)&amp;"-"&amp;TEXT(RIGHT($B39,LEN($B39)-1),"0#"),Rosters!$A:$A,0))</f>
        <v>M</v>
      </c>
      <c r="H39" s="12">
        <v>16.36</v>
      </c>
      <c r="I39" s="5">
        <v>1</v>
      </c>
      <c r="J39" s="5">
        <v>2</v>
      </c>
      <c r="M39" s="6">
        <f>M38+1</f>
        <v>2</v>
      </c>
      <c r="N39" s="7" t="str">
        <f t="shared" ref="N39:N58" ca="1" si="7">INDEX(OFFSET($C$38,0,COLUMN(N39)-14,$K$38,1),MATCH($M39,OFFSET($A$38,0,0,$K$38,1),0))</f>
        <v>Assumption</v>
      </c>
      <c r="O39" s="7" t="str">
        <f t="shared" ca="1" si="6"/>
        <v>Costello</v>
      </c>
      <c r="P39" s="7" t="str">
        <f t="shared" ca="1" si="6"/>
        <v>Finn</v>
      </c>
      <c r="Q39" s="6" t="str">
        <f t="shared" ca="1" si="6"/>
        <v>JV</v>
      </c>
      <c r="R39" s="6" t="str">
        <f t="shared" ca="1" si="6"/>
        <v>M</v>
      </c>
      <c r="S39" s="6">
        <f t="shared" ca="1" si="6"/>
        <v>16.13</v>
      </c>
      <c r="T39" s="6">
        <f t="shared" ca="1" si="6"/>
        <v>3</v>
      </c>
      <c r="U39" s="6">
        <f t="shared" ca="1" si="6"/>
        <v>4</v>
      </c>
    </row>
    <row r="40" spans="1:21" x14ac:dyDescent="0.25">
      <c r="A40" s="36">
        <f t="shared" si="5"/>
        <v>13</v>
      </c>
      <c r="B40" s="5" t="s">
        <v>422</v>
      </c>
      <c r="C40" s="5" t="str">
        <f>INDEX(Rosters!F:F,MATCH(LEFT($B40,1)&amp;"-"&amp;TEXT(RIGHT($B40,LEN($B40)-1),"0#"),Rosters!$A:$A,0))</f>
        <v>St James</v>
      </c>
      <c r="D40" s="5" t="str">
        <f>INDEX(Rosters!B:B,MATCH(LEFT($B40,1)&amp;"-"&amp;TEXT(RIGHT($B40,LEN($B40)-1),"0#"),Rosters!$A:$A,0))</f>
        <v>Krenek</v>
      </c>
      <c r="E40" s="5" t="str">
        <f>INDEX(Rosters!C:C,MATCH(LEFT($B40,1)&amp;"-"&amp;TEXT(RIGHT($B40,LEN($B40)-1),"0#"),Rosters!$A:$A,0))</f>
        <v>M</v>
      </c>
      <c r="F40" s="5" t="str">
        <f>INDEX(Rosters!G:G,MATCH(LEFT($B40,1)&amp;"-"&amp;TEXT(RIGHT($B40,LEN($B40)-1),"0#"),Rosters!$A:$A,0))</f>
        <v>JV</v>
      </c>
      <c r="G40" s="5" t="str">
        <f>INDEX(Rosters!E:E,MATCH(LEFT($B40,1)&amp;"-"&amp;TEXT(RIGHT($B40,LEN($B40)-1),"0#"),Rosters!$A:$A,0))</f>
        <v>M</v>
      </c>
      <c r="H40" s="12">
        <v>18.2</v>
      </c>
      <c r="I40" s="5">
        <v>1</v>
      </c>
      <c r="J40" s="5">
        <v>3</v>
      </c>
      <c r="M40" s="6">
        <f t="shared" ref="M40:M58" si="8">M39+1</f>
        <v>3</v>
      </c>
      <c r="N40" s="7" t="str">
        <f t="shared" ca="1" si="7"/>
        <v>Assumption</v>
      </c>
      <c r="O40" s="7" t="str">
        <f t="shared" ca="1" si="6"/>
        <v>Lincoln</v>
      </c>
      <c r="P40" s="7" t="str">
        <f t="shared" ca="1" si="6"/>
        <v>Robert</v>
      </c>
      <c r="Q40" s="6" t="str">
        <f t="shared" ca="1" si="6"/>
        <v>JV</v>
      </c>
      <c r="R40" s="6" t="str">
        <f t="shared" ca="1" si="6"/>
        <v>M</v>
      </c>
      <c r="S40" s="6">
        <f t="shared" ca="1" si="6"/>
        <v>16.36</v>
      </c>
      <c r="T40" s="6">
        <f t="shared" ca="1" si="6"/>
        <v>1</v>
      </c>
      <c r="U40" s="6">
        <f t="shared" ca="1" si="6"/>
        <v>2</v>
      </c>
    </row>
    <row r="41" spans="1:21" x14ac:dyDescent="0.25">
      <c r="A41" s="36">
        <f t="shared" si="5"/>
        <v>12</v>
      </c>
      <c r="B41" s="5" t="s">
        <v>661</v>
      </c>
      <c r="C41" s="5" t="str">
        <f>INDEX(Rosters!F:F,MATCH(LEFT($B41,1)&amp;"-"&amp;TEXT(RIGHT($B41,LEN($B41)-1),"0#"),Rosters!$A:$A,0))</f>
        <v>OLMC</v>
      </c>
      <c r="D41" s="5" t="str">
        <f>INDEX(Rosters!B:B,MATCH(LEFT($B41,1)&amp;"-"&amp;TEXT(RIGHT($B41,LEN($B41)-1),"0#"),Rosters!$A:$A,0))</f>
        <v>HOFF</v>
      </c>
      <c r="E41" s="5" t="str">
        <f>INDEX(Rosters!C:C,MATCH(LEFT($B41,1)&amp;"-"&amp;TEXT(RIGHT($B41,LEN($B41)-1),"0#"),Rosters!$A:$A,0))</f>
        <v>RICHARD</v>
      </c>
      <c r="F41" s="5" t="str">
        <f>INDEX(Rosters!G:G,MATCH(LEFT($B41,1)&amp;"-"&amp;TEXT(RIGHT($B41,LEN($B41)-1),"0#"),Rosters!$A:$A,0))</f>
        <v>JV</v>
      </c>
      <c r="G41" s="5" t="str">
        <f>INDEX(Rosters!E:E,MATCH(LEFT($B41,1)&amp;"-"&amp;TEXT(RIGHT($B41,LEN($B41)-1),"0#"),Rosters!$A:$A,0))</f>
        <v>M</v>
      </c>
      <c r="H41" s="12">
        <v>18.190000000000001</v>
      </c>
      <c r="I41" s="5">
        <v>1</v>
      </c>
      <c r="J41" s="5">
        <v>4</v>
      </c>
      <c r="M41" s="6">
        <f t="shared" si="8"/>
        <v>4</v>
      </c>
      <c r="N41" s="7" t="str">
        <f t="shared" ca="1" si="7"/>
        <v>Assumption</v>
      </c>
      <c r="O41" s="7" t="str">
        <f t="shared" ca="1" si="6"/>
        <v>Rossano</v>
      </c>
      <c r="P41" s="7" t="str">
        <f t="shared" ca="1" si="6"/>
        <v>Joshua</v>
      </c>
      <c r="Q41" s="6" t="str">
        <f t="shared" ca="1" si="6"/>
        <v>JV</v>
      </c>
      <c r="R41" s="6" t="str">
        <f t="shared" ca="1" si="6"/>
        <v>M</v>
      </c>
      <c r="S41" s="6">
        <f t="shared" ca="1" si="6"/>
        <v>16.79</v>
      </c>
      <c r="T41" s="6">
        <f t="shared" ca="1" si="6"/>
        <v>3</v>
      </c>
      <c r="U41" s="6">
        <f t="shared" ca="1" si="6"/>
        <v>2</v>
      </c>
    </row>
    <row r="42" spans="1:21" x14ac:dyDescent="0.25">
      <c r="A42" s="36">
        <f t="shared" si="5"/>
        <v>14</v>
      </c>
      <c r="B42" s="5" t="s">
        <v>423</v>
      </c>
      <c r="C42" s="5" t="str">
        <f>INDEX(Rosters!F:F,MATCH(LEFT($B42,1)&amp;"-"&amp;TEXT(RIGHT($B42,LEN($B42)-1),"0#"),Rosters!$A:$A,0))</f>
        <v>St E</v>
      </c>
      <c r="D42" s="5" t="str">
        <f>INDEX(Rosters!B:B,MATCH(LEFT($B42,1)&amp;"-"&amp;TEXT(RIGHT($B42,LEN($B42)-1),"0#"),Rosters!$A:$A,0))</f>
        <v>Kraft</v>
      </c>
      <c r="E42" s="5" t="str">
        <f>INDEX(Rosters!C:C,MATCH(LEFT($B42,1)&amp;"-"&amp;TEXT(RIGHT($B42,LEN($B42)-1),"0#"),Rosters!$A:$A,0))</f>
        <v>Ryder</v>
      </c>
      <c r="F42" s="5" t="str">
        <f>INDEX(Rosters!G:G,MATCH(LEFT($B42,1)&amp;"-"&amp;TEXT(RIGHT($B42,LEN($B42)-1),"0#"),Rosters!$A:$A,0))</f>
        <v>JV</v>
      </c>
      <c r="G42" s="5" t="str">
        <f>INDEX(Rosters!E:E,MATCH(LEFT($B42,1)&amp;"-"&amp;TEXT(RIGHT($B42,LEN($B42)-1),"0#"),Rosters!$A:$A,0))</f>
        <v>M</v>
      </c>
      <c r="H42" s="12">
        <v>18.22</v>
      </c>
      <c r="I42" s="5">
        <v>1</v>
      </c>
      <c r="J42" s="5">
        <v>5</v>
      </c>
      <c r="M42" s="6">
        <f t="shared" si="8"/>
        <v>5</v>
      </c>
      <c r="N42" s="7" t="str">
        <f t="shared" ca="1" si="7"/>
        <v>St James</v>
      </c>
      <c r="O42" s="7" t="str">
        <f t="shared" ca="1" si="6"/>
        <v>Malloy</v>
      </c>
      <c r="P42" s="7" t="str">
        <f t="shared" ca="1" si="6"/>
        <v>T</v>
      </c>
      <c r="Q42" s="6" t="str">
        <f t="shared" ca="1" si="6"/>
        <v>JV</v>
      </c>
      <c r="R42" s="6" t="str">
        <f t="shared" ca="1" si="6"/>
        <v>M</v>
      </c>
      <c r="S42" s="6">
        <f t="shared" ca="1" si="6"/>
        <v>16.88</v>
      </c>
      <c r="T42" s="6">
        <f t="shared" ca="1" si="6"/>
        <v>2</v>
      </c>
      <c r="U42" s="6">
        <f t="shared" ca="1" si="6"/>
        <v>3</v>
      </c>
    </row>
    <row r="43" spans="1:21" x14ac:dyDescent="0.25">
      <c r="A43" s="24" t="s">
        <v>675</v>
      </c>
      <c r="B43" s="5" t="s">
        <v>673</v>
      </c>
      <c r="C43" s="5" t="str">
        <f>INDEX(Rosters!F:F,MATCH(LEFT($B43,1)&amp;"-"&amp;TEXT(RIGHT($B43,LEN($B43)-1),"0#"),Rosters!$A:$A,0))</f>
        <v>St Pats</v>
      </c>
      <c r="D43" s="5" t="str">
        <f>INDEX(Rosters!B:B,MATCH(LEFT($B43,1)&amp;"-"&amp;TEXT(RIGHT($B43,LEN($B43)-1),"0#"),Rosters!$A:$A,0))</f>
        <v>Cirlincione</v>
      </c>
      <c r="E43" s="5" t="str">
        <f>INDEX(Rosters!C:C,MATCH(LEFT($B43,1)&amp;"-"&amp;TEXT(RIGHT($B43,LEN($B43)-1),"0#"),Rosters!$A:$A,0))</f>
        <v>Jack</v>
      </c>
      <c r="F43" s="5" t="str">
        <f>INDEX(Rosters!G:G,MATCH(LEFT($B43,1)&amp;"-"&amp;TEXT(RIGHT($B43,LEN($B43)-1),"0#"),Rosters!$A:$A,0))</f>
        <v>JV</v>
      </c>
      <c r="G43" s="5" t="str">
        <f>INDEX(Rosters!E:E,MATCH(LEFT($B43,1)&amp;"-"&amp;TEXT(RIGHT($B43,LEN($B43)-1),"0#"),Rosters!$A:$A,0))</f>
        <v>M</v>
      </c>
      <c r="H43" s="12">
        <v>18.22</v>
      </c>
      <c r="I43" s="5">
        <v>1</v>
      </c>
      <c r="J43" s="5">
        <v>6</v>
      </c>
      <c r="M43" s="6">
        <f t="shared" si="8"/>
        <v>6</v>
      </c>
      <c r="N43" s="7" t="str">
        <f t="shared" ca="1" si="7"/>
        <v>Assumption</v>
      </c>
      <c r="O43" s="7" t="str">
        <f t="shared" ca="1" si="6"/>
        <v>Kunzweiler</v>
      </c>
      <c r="P43" s="7" t="str">
        <f t="shared" ca="1" si="6"/>
        <v>Zachary</v>
      </c>
      <c r="Q43" s="6" t="str">
        <f t="shared" ca="1" si="6"/>
        <v>JV</v>
      </c>
      <c r="R43" s="6" t="str">
        <f t="shared" ca="1" si="6"/>
        <v>M</v>
      </c>
      <c r="S43" s="6">
        <f t="shared" ca="1" si="6"/>
        <v>16.91</v>
      </c>
      <c r="T43" s="6">
        <f t="shared" ca="1" si="6"/>
        <v>4</v>
      </c>
      <c r="U43" s="6">
        <f t="shared" ca="1" si="6"/>
        <v>4</v>
      </c>
    </row>
    <row r="44" spans="1:21" x14ac:dyDescent="0.25">
      <c r="A44" s="36">
        <f t="shared" si="5"/>
        <v>17</v>
      </c>
      <c r="B44" s="5" t="s">
        <v>620</v>
      </c>
      <c r="C44" s="5" t="str">
        <f>INDEX(Rosters!F:F,MATCH(LEFT($B44,1)&amp;"-"&amp;TEXT(RIGHT($B44,LEN($B44)-1),"0#"),Rosters!$A:$A,0))</f>
        <v>SJA</v>
      </c>
      <c r="D44" s="5" t="str">
        <f>INDEX(Rosters!B:B,MATCH(LEFT($B44,1)&amp;"-"&amp;TEXT(RIGHT($B44,LEN($B44)-1),"0#"),Rosters!$A:$A,0))</f>
        <v xml:space="preserve">Jackson </v>
      </c>
      <c r="E44" s="5" t="str">
        <f>INDEX(Rosters!C:C,MATCH(LEFT($B44,1)&amp;"-"&amp;TEXT(RIGHT($B44,LEN($B44)-1),"0#"),Rosters!$A:$A,0))</f>
        <v>Andrew</v>
      </c>
      <c r="F44" s="5" t="str">
        <f>INDEX(Rosters!G:G,MATCH(LEFT($B44,1)&amp;"-"&amp;TEXT(RIGHT($B44,LEN($B44)-1),"0#"),Rosters!$A:$A,0))</f>
        <v>JV</v>
      </c>
      <c r="G44" s="5" t="str">
        <f>INDEX(Rosters!E:E,MATCH(LEFT($B44,1)&amp;"-"&amp;TEXT(RIGHT($B44,LEN($B44)-1),"0#"),Rosters!$A:$A,0))</f>
        <v>M</v>
      </c>
      <c r="H44" s="12">
        <v>18.39</v>
      </c>
      <c r="I44" s="5">
        <v>2</v>
      </c>
      <c r="J44" s="5">
        <v>1</v>
      </c>
      <c r="M44" s="6">
        <f t="shared" si="8"/>
        <v>7</v>
      </c>
      <c r="N44" s="7" t="str">
        <f t="shared" ca="1" si="7"/>
        <v>SJA</v>
      </c>
      <c r="O44" s="7" t="str">
        <f t="shared" ca="1" si="6"/>
        <v>McArthur</v>
      </c>
      <c r="P44" s="7" t="str">
        <f t="shared" ca="1" si="6"/>
        <v xml:space="preserve">Logan </v>
      </c>
      <c r="Q44" s="6" t="str">
        <f t="shared" ca="1" si="6"/>
        <v>JV</v>
      </c>
      <c r="R44" s="6" t="str">
        <f t="shared" ca="1" si="6"/>
        <v>M</v>
      </c>
      <c r="S44" s="6">
        <f t="shared" ca="1" si="6"/>
        <v>17.41</v>
      </c>
      <c r="T44" s="6">
        <f t="shared" ca="1" si="6"/>
        <v>4</v>
      </c>
      <c r="U44" s="6">
        <f t="shared" ca="1" si="6"/>
        <v>2</v>
      </c>
    </row>
    <row r="45" spans="1:21" x14ac:dyDescent="0.25">
      <c r="A45" s="36">
        <f t="shared" si="5"/>
        <v>20</v>
      </c>
      <c r="B45" s="5" t="s">
        <v>607</v>
      </c>
      <c r="C45" s="5" t="str">
        <f>INDEX(Rosters!F:F,MATCH(LEFT($B45,1)&amp;"-"&amp;TEXT(RIGHT($B45,LEN($B45)-1),"0#"),Rosters!$A:$A,0))</f>
        <v>Assumption</v>
      </c>
      <c r="D45" s="5" t="str">
        <f>INDEX(Rosters!B:B,MATCH(LEFT($B45,1)&amp;"-"&amp;TEXT(RIGHT($B45,LEN($B45)-1),"0#"),Rosters!$A:$A,0))</f>
        <v>Barker</v>
      </c>
      <c r="E45" s="5" t="str">
        <f>INDEX(Rosters!C:C,MATCH(LEFT($B45,1)&amp;"-"&amp;TEXT(RIGHT($B45,LEN($B45)-1),"0#"),Rosters!$A:$A,0))</f>
        <v>James</v>
      </c>
      <c r="F45" s="5" t="str">
        <f>INDEX(Rosters!G:G,MATCH(LEFT($B45,1)&amp;"-"&amp;TEXT(RIGHT($B45,LEN($B45)-1),"0#"),Rosters!$A:$A,0))</f>
        <v>JV</v>
      </c>
      <c r="G45" s="5" t="str">
        <f>INDEX(Rosters!E:E,MATCH(LEFT($B45,1)&amp;"-"&amp;TEXT(RIGHT($B45,LEN($B45)-1),"0#"),Rosters!$A:$A,0))</f>
        <v>M</v>
      </c>
      <c r="H45" s="12">
        <v>20.350000000000001</v>
      </c>
      <c r="I45" s="5">
        <v>2</v>
      </c>
      <c r="J45" s="5">
        <v>2</v>
      </c>
      <c r="M45" s="6">
        <f t="shared" si="8"/>
        <v>8</v>
      </c>
      <c r="N45" s="7" t="str">
        <f t="shared" ca="1" si="7"/>
        <v>St James</v>
      </c>
      <c r="O45" s="7" t="str">
        <f t="shared" ca="1" si="6"/>
        <v>Scott</v>
      </c>
      <c r="P45" s="7" t="str">
        <f t="shared" ca="1" si="6"/>
        <v>Cameron</v>
      </c>
      <c r="Q45" s="6" t="str">
        <f t="shared" ca="1" si="6"/>
        <v>JV</v>
      </c>
      <c r="R45" s="6" t="str">
        <f t="shared" ca="1" si="6"/>
        <v>M</v>
      </c>
      <c r="S45" s="6">
        <f t="shared" ca="1" si="6"/>
        <v>17.78</v>
      </c>
      <c r="T45" s="6">
        <f t="shared" ca="1" si="6"/>
        <v>3</v>
      </c>
      <c r="U45" s="6">
        <f t="shared" ca="1" si="6"/>
        <v>3</v>
      </c>
    </row>
    <row r="46" spans="1:21" x14ac:dyDescent="0.25">
      <c r="A46" s="36">
        <f t="shared" si="5"/>
        <v>5</v>
      </c>
      <c r="B46" s="5" t="s">
        <v>489</v>
      </c>
      <c r="C46" s="5" t="str">
        <f>INDEX(Rosters!F:F,MATCH(LEFT($B46,1)&amp;"-"&amp;TEXT(RIGHT($B46,LEN($B46)-1),"0#"),Rosters!$A:$A,0))</f>
        <v>St James</v>
      </c>
      <c r="D46" s="5" t="str">
        <f>INDEX(Rosters!B:B,MATCH(LEFT($B46,1)&amp;"-"&amp;TEXT(RIGHT($B46,LEN($B46)-1),"0#"),Rosters!$A:$A,0))</f>
        <v>Malloy</v>
      </c>
      <c r="E46" s="5" t="str">
        <f>INDEX(Rosters!C:C,MATCH(LEFT($B46,1)&amp;"-"&amp;TEXT(RIGHT($B46,LEN($B46)-1),"0#"),Rosters!$A:$A,0))</f>
        <v>T</v>
      </c>
      <c r="F46" s="5" t="str">
        <f>INDEX(Rosters!G:G,MATCH(LEFT($B46,1)&amp;"-"&amp;TEXT(RIGHT($B46,LEN($B46)-1),"0#"),Rosters!$A:$A,0))</f>
        <v>JV</v>
      </c>
      <c r="G46" s="5" t="str">
        <f>INDEX(Rosters!E:E,MATCH(LEFT($B46,1)&amp;"-"&amp;TEXT(RIGHT($B46,LEN($B46)-1),"0#"),Rosters!$A:$A,0))</f>
        <v>M</v>
      </c>
      <c r="H46" s="12">
        <v>16.88</v>
      </c>
      <c r="I46" s="5">
        <v>2</v>
      </c>
      <c r="J46" s="5">
        <v>3</v>
      </c>
      <c r="M46" s="6">
        <f t="shared" si="8"/>
        <v>9</v>
      </c>
      <c r="N46" s="7" t="str">
        <f t="shared" ca="1" si="7"/>
        <v>St Pats</v>
      </c>
      <c r="O46" s="7" t="str">
        <f t="shared" ca="1" si="6"/>
        <v>Durick</v>
      </c>
      <c r="P46" s="7" t="str">
        <f t="shared" ca="1" si="6"/>
        <v>Logan</v>
      </c>
      <c r="Q46" s="6" t="str">
        <f t="shared" ca="1" si="6"/>
        <v>JV</v>
      </c>
      <c r="R46" s="6" t="str">
        <f t="shared" ca="1" si="6"/>
        <v>M</v>
      </c>
      <c r="S46" s="6">
        <f t="shared" ca="1" si="6"/>
        <v>17.899999999999999</v>
      </c>
      <c r="T46" s="6">
        <f t="shared" ca="1" si="6"/>
        <v>3</v>
      </c>
      <c r="U46" s="6">
        <f t="shared" ca="1" si="6"/>
        <v>6</v>
      </c>
    </row>
    <row r="47" spans="1:21" x14ac:dyDescent="0.25">
      <c r="A47" s="36">
        <f t="shared" si="5"/>
        <v>21</v>
      </c>
      <c r="B47" s="5" t="s">
        <v>674</v>
      </c>
      <c r="C47" s="5" t="str">
        <f>INDEX(Rosters!F:F,MATCH(LEFT($B47,1)&amp;"-"&amp;TEXT(RIGHT($B47,LEN($B47)-1),"0#"),Rosters!$A:$A,0))</f>
        <v>OLMC</v>
      </c>
      <c r="D47" s="5" t="str">
        <f>INDEX(Rosters!B:B,MATCH(LEFT($B47,1)&amp;"-"&amp;TEXT(RIGHT($B47,LEN($B47)-1),"0#"),Rosters!$A:$A,0))</f>
        <v>SOTO PASCUAL</v>
      </c>
      <c r="E47" s="5" t="str">
        <f>INDEX(Rosters!C:C,MATCH(LEFT($B47,1)&amp;"-"&amp;TEXT(RIGHT($B47,LEN($B47)-1),"0#"),Rosters!$A:$A,0))</f>
        <v>LUCAS</v>
      </c>
      <c r="F47" s="5" t="str">
        <f>INDEX(Rosters!G:G,MATCH(LEFT($B47,1)&amp;"-"&amp;TEXT(RIGHT($B47,LEN($B47)-1),"0#"),Rosters!$A:$A,0))</f>
        <v>JV</v>
      </c>
      <c r="G47" s="5" t="str">
        <f>INDEX(Rosters!E:E,MATCH(LEFT($B47,1)&amp;"-"&amp;TEXT(RIGHT($B47,LEN($B47)-1),"0#"),Rosters!$A:$A,0))</f>
        <v>M</v>
      </c>
      <c r="H47" s="12">
        <v>21.01</v>
      </c>
      <c r="I47" s="5">
        <v>2</v>
      </c>
      <c r="J47" s="5">
        <v>4</v>
      </c>
      <c r="M47" s="6">
        <f t="shared" si="8"/>
        <v>10</v>
      </c>
      <c r="N47" s="7" t="str">
        <f t="shared" ca="1" si="7"/>
        <v>SJA</v>
      </c>
      <c r="O47" s="7" t="str">
        <f t="shared" ca="1" si="6"/>
        <v>Gallo</v>
      </c>
      <c r="P47" s="7" t="str">
        <f t="shared" ca="1" si="6"/>
        <v>Sebastiano</v>
      </c>
      <c r="Q47" s="6" t="str">
        <f t="shared" ca="1" si="6"/>
        <v>JV</v>
      </c>
      <c r="R47" s="6" t="str">
        <f t="shared" ca="1" si="6"/>
        <v>M</v>
      </c>
      <c r="S47" s="6">
        <f t="shared" ca="1" si="6"/>
        <v>17.93</v>
      </c>
      <c r="T47" s="6">
        <f t="shared" ca="1" si="6"/>
        <v>1</v>
      </c>
      <c r="U47" s="6">
        <f t="shared" ca="1" si="6"/>
        <v>1</v>
      </c>
    </row>
    <row r="48" spans="1:21" s="36" customFormat="1" x14ac:dyDescent="0.25">
      <c r="A48" s="36">
        <f t="shared" si="5"/>
        <v>19</v>
      </c>
      <c r="B48" s="5" t="s">
        <v>426</v>
      </c>
      <c r="C48" s="5" t="str">
        <f>INDEX(Rosters!F:F,MATCH(LEFT($B48,1)&amp;"-"&amp;TEXT(RIGHT($B48,LEN($B48)-1),"0#"),Rosters!$A:$A,0))</f>
        <v>St E</v>
      </c>
      <c r="D48" s="5" t="str">
        <f>INDEX(Rosters!B:B,MATCH(LEFT($B48,1)&amp;"-"&amp;TEXT(RIGHT($B48,LEN($B48)-1),"0#"),Rosters!$A:$A,0))</f>
        <v>Sciaretta</v>
      </c>
      <c r="E48" s="5" t="str">
        <f>INDEX(Rosters!C:C,MATCH(LEFT($B48,1)&amp;"-"&amp;TEXT(RIGHT($B48,LEN($B48)-1),"0#"),Rosters!$A:$A,0))</f>
        <v>Andrew</v>
      </c>
      <c r="F48" s="5" t="str">
        <f>INDEX(Rosters!G:G,MATCH(LEFT($B48,1)&amp;"-"&amp;TEXT(RIGHT($B48,LEN($B48)-1),"0#"),Rosters!$A:$A,0))</f>
        <v>JV</v>
      </c>
      <c r="G48" s="5" t="str">
        <f>INDEX(Rosters!E:E,MATCH(LEFT($B48,1)&amp;"-"&amp;TEXT(RIGHT($B48,LEN($B48)-1),"0#"),Rosters!$A:$A,0))</f>
        <v>M</v>
      </c>
      <c r="H48" s="12">
        <v>19.88</v>
      </c>
      <c r="I48" s="5">
        <v>2</v>
      </c>
      <c r="J48" s="5">
        <v>5</v>
      </c>
      <c r="L48" s="6"/>
      <c r="M48" s="6">
        <f t="shared" si="8"/>
        <v>11</v>
      </c>
      <c r="N48" s="7" t="str">
        <f t="shared" ca="1" si="7"/>
        <v>SJA</v>
      </c>
      <c r="O48" s="7" t="str">
        <f t="shared" ca="1" si="6"/>
        <v>Costa</v>
      </c>
      <c r="P48" s="7" t="str">
        <f t="shared" ca="1" si="6"/>
        <v>Tomas</v>
      </c>
      <c r="Q48" s="6" t="str">
        <f t="shared" ca="1" si="6"/>
        <v>JV</v>
      </c>
      <c r="R48" s="6" t="str">
        <f t="shared" ca="1" si="6"/>
        <v>M</v>
      </c>
      <c r="S48" s="6">
        <f t="shared" ca="1" si="6"/>
        <v>18.18</v>
      </c>
      <c r="T48" s="6">
        <f t="shared" ca="1" si="6"/>
        <v>3</v>
      </c>
      <c r="U48" s="6">
        <f t="shared" ca="1" si="6"/>
        <v>1</v>
      </c>
    </row>
    <row r="49" spans="1:21" s="36" customFormat="1" x14ac:dyDescent="0.25">
      <c r="A49" s="36">
        <f t="shared" si="5"/>
        <v>18</v>
      </c>
      <c r="B49" s="5" t="s">
        <v>630</v>
      </c>
      <c r="C49" s="5" t="str">
        <f>INDEX(Rosters!F:F,MATCH(LEFT($B49,1)&amp;"-"&amp;TEXT(RIGHT($B49,LEN($B49)-1),"0#"),Rosters!$A:$A,0))</f>
        <v>St Pats</v>
      </c>
      <c r="D49" s="5" t="str">
        <f>INDEX(Rosters!B:B,MATCH(LEFT($B49,1)&amp;"-"&amp;TEXT(RIGHT($B49,LEN($B49)-1),"0#"),Rosters!$A:$A,0))</f>
        <v>Wazeter</v>
      </c>
      <c r="E49" s="5" t="str">
        <f>INDEX(Rosters!C:C,MATCH(LEFT($B49,1)&amp;"-"&amp;TEXT(RIGHT($B49,LEN($B49)-1),"0#"),Rosters!$A:$A,0))</f>
        <v>Colin</v>
      </c>
      <c r="F49" s="5" t="str">
        <f>INDEX(Rosters!G:G,MATCH(LEFT($B49,1)&amp;"-"&amp;TEXT(RIGHT($B49,LEN($B49)-1),"0#"),Rosters!$A:$A,0))</f>
        <v>JV</v>
      </c>
      <c r="G49" s="5" t="str">
        <f>INDEX(Rosters!E:E,MATCH(LEFT($B49,1)&amp;"-"&amp;TEXT(RIGHT($B49,LEN($B49)-1),"0#"),Rosters!$A:$A,0))</f>
        <v>M</v>
      </c>
      <c r="H49" s="12">
        <v>18.61</v>
      </c>
      <c r="I49" s="5">
        <v>2</v>
      </c>
      <c r="J49" s="5">
        <v>6</v>
      </c>
      <c r="L49" s="6"/>
      <c r="M49" s="6">
        <f t="shared" si="8"/>
        <v>12</v>
      </c>
      <c r="N49" s="7" t="str">
        <f t="shared" ca="1" si="7"/>
        <v>OLMC</v>
      </c>
      <c r="O49" s="7" t="str">
        <f t="shared" ca="1" si="6"/>
        <v>HOFF</v>
      </c>
      <c r="P49" s="7" t="str">
        <f t="shared" ca="1" si="6"/>
        <v>RICHARD</v>
      </c>
      <c r="Q49" s="6" t="str">
        <f t="shared" ca="1" si="6"/>
        <v>JV</v>
      </c>
      <c r="R49" s="6" t="str">
        <f t="shared" ca="1" si="6"/>
        <v>M</v>
      </c>
      <c r="S49" s="6">
        <f t="shared" ca="1" si="6"/>
        <v>18.190000000000001</v>
      </c>
      <c r="T49" s="6">
        <f t="shared" ca="1" si="6"/>
        <v>1</v>
      </c>
      <c r="U49" s="6">
        <f t="shared" ca="1" si="6"/>
        <v>4</v>
      </c>
    </row>
    <row r="50" spans="1:21" s="36" customFormat="1" x14ac:dyDescent="0.25">
      <c r="A50" s="36">
        <f t="shared" si="5"/>
        <v>11</v>
      </c>
      <c r="B50" s="5" t="s">
        <v>619</v>
      </c>
      <c r="C50" s="5" t="str">
        <f>INDEX(Rosters!F:F,MATCH(LEFT($B50,1)&amp;"-"&amp;TEXT(RIGHT($B50,LEN($B50)-1),"0#"),Rosters!$A:$A,0))</f>
        <v>SJA</v>
      </c>
      <c r="D50" s="5" t="str">
        <f>INDEX(Rosters!B:B,MATCH(LEFT($B50,1)&amp;"-"&amp;TEXT(RIGHT($B50,LEN($B50)-1),"0#"),Rosters!$A:$A,0))</f>
        <v>Costa</v>
      </c>
      <c r="E50" s="5" t="str">
        <f>INDEX(Rosters!C:C,MATCH(LEFT($B50,1)&amp;"-"&amp;TEXT(RIGHT($B50,LEN($B50)-1),"0#"),Rosters!$A:$A,0))</f>
        <v>Tomas</v>
      </c>
      <c r="F50" s="5" t="str">
        <f>INDEX(Rosters!G:G,MATCH(LEFT($B50,1)&amp;"-"&amp;TEXT(RIGHT($B50,LEN($B50)-1),"0#"),Rosters!$A:$A,0))</f>
        <v>JV</v>
      </c>
      <c r="G50" s="5" t="str">
        <f>INDEX(Rosters!E:E,MATCH(LEFT($B50,1)&amp;"-"&amp;TEXT(RIGHT($B50,LEN($B50)-1),"0#"),Rosters!$A:$A,0))</f>
        <v>M</v>
      </c>
      <c r="H50" s="12">
        <v>18.18</v>
      </c>
      <c r="I50" s="5">
        <v>3</v>
      </c>
      <c r="J50" s="5">
        <v>1</v>
      </c>
      <c r="L50" s="6"/>
      <c r="M50" s="6">
        <f t="shared" si="8"/>
        <v>13</v>
      </c>
      <c r="N50" s="7" t="str">
        <f t="shared" ca="1" si="7"/>
        <v>St James</v>
      </c>
      <c r="O50" s="7" t="str">
        <f t="shared" ca="1" si="6"/>
        <v>Krenek</v>
      </c>
      <c r="P50" s="7" t="str">
        <f t="shared" ca="1" si="6"/>
        <v>M</v>
      </c>
      <c r="Q50" s="6" t="str">
        <f t="shared" ca="1" si="6"/>
        <v>JV</v>
      </c>
      <c r="R50" s="6" t="str">
        <f t="shared" ca="1" si="6"/>
        <v>M</v>
      </c>
      <c r="S50" s="6">
        <f t="shared" ca="1" si="6"/>
        <v>18.2</v>
      </c>
      <c r="T50" s="6">
        <f t="shared" ca="1" si="6"/>
        <v>1</v>
      </c>
      <c r="U50" s="6">
        <f t="shared" ca="1" si="6"/>
        <v>3</v>
      </c>
    </row>
    <row r="51" spans="1:21" s="36" customFormat="1" x14ac:dyDescent="0.25">
      <c r="A51" s="36">
        <f t="shared" si="5"/>
        <v>4</v>
      </c>
      <c r="B51" s="5" t="s">
        <v>429</v>
      </c>
      <c r="C51" s="5" t="str">
        <f>INDEX(Rosters!F:F,MATCH(LEFT($B51,1)&amp;"-"&amp;TEXT(RIGHT($B51,LEN($B51)-1),"0#"),Rosters!$A:$A,0))</f>
        <v>Assumption</v>
      </c>
      <c r="D51" s="5" t="str">
        <f>INDEX(Rosters!B:B,MATCH(LEFT($B51,1)&amp;"-"&amp;TEXT(RIGHT($B51,LEN($B51)-1),"0#"),Rosters!$A:$A,0))</f>
        <v>Rossano</v>
      </c>
      <c r="E51" s="5" t="str">
        <f>INDEX(Rosters!C:C,MATCH(LEFT($B51,1)&amp;"-"&amp;TEXT(RIGHT($B51,LEN($B51)-1),"0#"),Rosters!$A:$A,0))</f>
        <v>Joshua</v>
      </c>
      <c r="F51" s="5" t="str">
        <f>INDEX(Rosters!G:G,MATCH(LEFT($B51,1)&amp;"-"&amp;TEXT(RIGHT($B51,LEN($B51)-1),"0#"),Rosters!$A:$A,0))</f>
        <v>JV</v>
      </c>
      <c r="G51" s="5" t="str">
        <f>INDEX(Rosters!E:E,MATCH(LEFT($B51,1)&amp;"-"&amp;TEXT(RIGHT($B51,LEN($B51)-1),"0#"),Rosters!$A:$A,0))</f>
        <v>M</v>
      </c>
      <c r="H51" s="12">
        <v>16.79</v>
      </c>
      <c r="I51" s="5">
        <v>3</v>
      </c>
      <c r="J51" s="5">
        <v>2</v>
      </c>
      <c r="L51" s="6"/>
      <c r="M51" s="6">
        <f t="shared" si="8"/>
        <v>14</v>
      </c>
      <c r="N51" s="7" t="str">
        <f t="shared" ca="1" si="7"/>
        <v>St E</v>
      </c>
      <c r="O51" s="7" t="str">
        <f t="shared" ca="1" si="6"/>
        <v>Kraft</v>
      </c>
      <c r="P51" s="7" t="str">
        <f t="shared" ca="1" si="6"/>
        <v>Ryder</v>
      </c>
      <c r="Q51" s="6" t="str">
        <f t="shared" ca="1" si="6"/>
        <v>JV</v>
      </c>
      <c r="R51" s="6" t="str">
        <f t="shared" ca="1" si="6"/>
        <v>M</v>
      </c>
      <c r="S51" s="6">
        <f t="shared" ca="1" si="6"/>
        <v>18.22</v>
      </c>
      <c r="T51" s="6">
        <f t="shared" ca="1" si="6"/>
        <v>1</v>
      </c>
      <c r="U51" s="6">
        <f t="shared" ca="1" si="6"/>
        <v>5</v>
      </c>
    </row>
    <row r="52" spans="1:21" s="36" customFormat="1" x14ac:dyDescent="0.25">
      <c r="A52" s="36">
        <f t="shared" si="5"/>
        <v>8</v>
      </c>
      <c r="B52" s="5" t="s">
        <v>461</v>
      </c>
      <c r="C52" s="5" t="str">
        <f>INDEX(Rosters!F:F,MATCH(LEFT($B52,1)&amp;"-"&amp;TEXT(RIGHT($B52,LEN($B52)-1),"0#"),Rosters!$A:$A,0))</f>
        <v>St James</v>
      </c>
      <c r="D52" s="5" t="str">
        <f>INDEX(Rosters!B:B,MATCH(LEFT($B52,1)&amp;"-"&amp;TEXT(RIGHT($B52,LEN($B52)-1),"0#"),Rosters!$A:$A,0))</f>
        <v>Scott</v>
      </c>
      <c r="E52" s="5" t="str">
        <f>INDEX(Rosters!C:C,MATCH(LEFT($B52,1)&amp;"-"&amp;TEXT(RIGHT($B52,LEN($B52)-1),"0#"),Rosters!$A:$A,0))</f>
        <v>Cameron</v>
      </c>
      <c r="F52" s="5" t="str">
        <f>INDEX(Rosters!G:G,MATCH(LEFT($B52,1)&amp;"-"&amp;TEXT(RIGHT($B52,LEN($B52)-1),"0#"),Rosters!$A:$A,0))</f>
        <v>JV</v>
      </c>
      <c r="G52" s="5" t="str">
        <f>INDEX(Rosters!E:E,MATCH(LEFT($B52,1)&amp;"-"&amp;TEXT(RIGHT($B52,LEN($B52)-1),"0#"),Rosters!$A:$A,0))</f>
        <v>M</v>
      </c>
      <c r="H52" s="12">
        <v>17.78</v>
      </c>
      <c r="I52" s="5">
        <v>3</v>
      </c>
      <c r="J52" s="5">
        <v>3</v>
      </c>
      <c r="L52" s="6"/>
      <c r="M52" s="6" t="s">
        <v>676</v>
      </c>
      <c r="N52" s="7" t="str">
        <f t="shared" ca="1" si="7"/>
        <v>St Pats</v>
      </c>
      <c r="O52" s="7" t="str">
        <f t="shared" ca="1" si="6"/>
        <v>Cirlincione</v>
      </c>
      <c r="P52" s="7" t="str">
        <f t="shared" ca="1" si="6"/>
        <v>Jack</v>
      </c>
      <c r="Q52" s="6" t="str">
        <f t="shared" ca="1" si="6"/>
        <v>JV</v>
      </c>
      <c r="R52" s="6" t="str">
        <f t="shared" ca="1" si="6"/>
        <v>M</v>
      </c>
      <c r="S52" s="6">
        <f t="shared" ca="1" si="6"/>
        <v>18.22</v>
      </c>
      <c r="T52" s="6">
        <f t="shared" ca="1" si="6"/>
        <v>1</v>
      </c>
      <c r="U52" s="6">
        <f t="shared" ca="1" si="6"/>
        <v>6</v>
      </c>
    </row>
    <row r="53" spans="1:21" s="36" customFormat="1" x14ac:dyDescent="0.25">
      <c r="A53" s="36">
        <f t="shared" si="5"/>
        <v>2</v>
      </c>
      <c r="B53" s="5" t="s">
        <v>428</v>
      </c>
      <c r="C53" s="5" t="str">
        <f>INDEX(Rosters!F:F,MATCH(LEFT($B53,1)&amp;"-"&amp;TEXT(RIGHT($B53,LEN($B53)-1),"0#"),Rosters!$A:$A,0))</f>
        <v>Assumption</v>
      </c>
      <c r="D53" s="5" t="str">
        <f>INDEX(Rosters!B:B,MATCH(LEFT($B53,1)&amp;"-"&amp;TEXT(RIGHT($B53,LEN($B53)-1),"0#"),Rosters!$A:$A,0))</f>
        <v>Costello</v>
      </c>
      <c r="E53" s="5" t="str">
        <f>INDEX(Rosters!C:C,MATCH(LEFT($B53,1)&amp;"-"&amp;TEXT(RIGHT($B53,LEN($B53)-1),"0#"),Rosters!$A:$A,0))</f>
        <v>Finn</v>
      </c>
      <c r="F53" s="5" t="str">
        <f>INDEX(Rosters!G:G,MATCH(LEFT($B53,1)&amp;"-"&amp;TEXT(RIGHT($B53,LEN($B53)-1),"0#"),Rosters!$A:$A,0))</f>
        <v>JV</v>
      </c>
      <c r="G53" s="5" t="str">
        <f>INDEX(Rosters!E:E,MATCH(LEFT($B53,1)&amp;"-"&amp;TEXT(RIGHT($B53,LEN($B53)-1),"0#"),Rosters!$A:$A,0))</f>
        <v>M</v>
      </c>
      <c r="H53" s="12">
        <v>16.13</v>
      </c>
      <c r="I53" s="5">
        <v>3</v>
      </c>
      <c r="J53" s="5">
        <v>4</v>
      </c>
      <c r="L53" s="6"/>
      <c r="M53" s="6">
        <v>16</v>
      </c>
      <c r="N53" s="7" t="str">
        <f t="shared" ca="1" si="7"/>
        <v>St James</v>
      </c>
      <c r="O53" s="7" t="str">
        <f t="shared" ca="1" si="6"/>
        <v>Mendez</v>
      </c>
      <c r="P53" s="7" t="str">
        <f t="shared" ca="1" si="6"/>
        <v>Mason</v>
      </c>
      <c r="Q53" s="6" t="str">
        <f t="shared" ca="1" si="6"/>
        <v>JV</v>
      </c>
      <c r="R53" s="6" t="str">
        <f t="shared" ca="1" si="6"/>
        <v>M</v>
      </c>
      <c r="S53" s="6">
        <f t="shared" ca="1" si="6"/>
        <v>18.3</v>
      </c>
      <c r="T53" s="6">
        <f t="shared" ca="1" si="6"/>
        <v>4</v>
      </c>
      <c r="U53" s="6">
        <f t="shared" ca="1" si="6"/>
        <v>3</v>
      </c>
    </row>
    <row r="54" spans="1:21" s="36" customFormat="1" x14ac:dyDescent="0.25">
      <c r="A54" s="36">
        <f t="shared" si="5"/>
        <v>1</v>
      </c>
      <c r="B54" s="5" t="s">
        <v>629</v>
      </c>
      <c r="C54" s="5" t="str">
        <f>INDEX(Rosters!F:F,MATCH(LEFT($B54,1)&amp;"-"&amp;TEXT(RIGHT($B54,LEN($B54)-1),"0#"),Rosters!$A:$A,0))</f>
        <v>Assumption</v>
      </c>
      <c r="D54" s="5" t="str">
        <f>INDEX(Rosters!B:B,MATCH(LEFT($B54,1)&amp;"-"&amp;TEXT(RIGHT($B54,LEN($B54)-1),"0#"),Rosters!$A:$A,0))</f>
        <v>Davis</v>
      </c>
      <c r="E54" s="5" t="str">
        <f>INDEX(Rosters!C:C,MATCH(LEFT($B54,1)&amp;"-"&amp;TEXT(RIGHT($B54,LEN($B54)-1),"0#"),Rosters!$A:$A,0))</f>
        <v>Robbie</v>
      </c>
      <c r="F54" s="5" t="str">
        <f>INDEX(Rosters!G:G,MATCH(LEFT($B54,1)&amp;"-"&amp;TEXT(RIGHT($B54,LEN($B54)-1),"0#"),Rosters!$A:$A,0))</f>
        <v>JV</v>
      </c>
      <c r="G54" s="5" t="str">
        <f>INDEX(Rosters!E:E,MATCH(LEFT($B54,1)&amp;"-"&amp;TEXT(RIGHT($B54,LEN($B54)-1),"0#"),Rosters!$A:$A,0))</f>
        <v>M</v>
      </c>
      <c r="H54" s="12">
        <v>15.82</v>
      </c>
      <c r="I54" s="5">
        <v>3</v>
      </c>
      <c r="J54" s="5">
        <v>5</v>
      </c>
      <c r="L54" s="6"/>
      <c r="M54" s="6">
        <f t="shared" si="8"/>
        <v>17</v>
      </c>
      <c r="N54" s="7" t="str">
        <f t="shared" ca="1" si="7"/>
        <v>SJA</v>
      </c>
      <c r="O54" s="7" t="str">
        <f t="shared" ca="1" si="6"/>
        <v xml:space="preserve">Jackson </v>
      </c>
      <c r="P54" s="7" t="str">
        <f t="shared" ca="1" si="6"/>
        <v>Andrew</v>
      </c>
      <c r="Q54" s="6" t="str">
        <f t="shared" ca="1" si="6"/>
        <v>JV</v>
      </c>
      <c r="R54" s="6" t="str">
        <f t="shared" ca="1" si="6"/>
        <v>M</v>
      </c>
      <c r="S54" s="6">
        <f t="shared" ca="1" si="6"/>
        <v>18.39</v>
      </c>
      <c r="T54" s="6">
        <f t="shared" ca="1" si="6"/>
        <v>2</v>
      </c>
      <c r="U54" s="6">
        <f t="shared" ca="1" si="6"/>
        <v>1</v>
      </c>
    </row>
    <row r="55" spans="1:21" s="36" customFormat="1" x14ac:dyDescent="0.25">
      <c r="A55" s="36">
        <f t="shared" si="5"/>
        <v>9</v>
      </c>
      <c r="B55" s="5" t="s">
        <v>612</v>
      </c>
      <c r="C55" s="5" t="str">
        <f>INDEX(Rosters!F:F,MATCH(LEFT($B55,1)&amp;"-"&amp;TEXT(RIGHT($B55,LEN($B55)-1),"0#"),Rosters!$A:$A,0))</f>
        <v>St Pats</v>
      </c>
      <c r="D55" s="5" t="str">
        <f>INDEX(Rosters!B:B,MATCH(LEFT($B55,1)&amp;"-"&amp;TEXT(RIGHT($B55,LEN($B55)-1),"0#"),Rosters!$A:$A,0))</f>
        <v>Durick</v>
      </c>
      <c r="E55" s="5" t="str">
        <f>INDEX(Rosters!C:C,MATCH(LEFT($B55,1)&amp;"-"&amp;TEXT(RIGHT($B55,LEN($B55)-1),"0#"),Rosters!$A:$A,0))</f>
        <v>Logan</v>
      </c>
      <c r="F55" s="5" t="str">
        <f>INDEX(Rosters!G:G,MATCH(LEFT($B55,1)&amp;"-"&amp;TEXT(RIGHT($B55,LEN($B55)-1),"0#"),Rosters!$A:$A,0))</f>
        <v>JV</v>
      </c>
      <c r="G55" s="5" t="str">
        <f>INDEX(Rosters!E:E,MATCH(LEFT($B55,1)&amp;"-"&amp;TEXT(RIGHT($B55,LEN($B55)-1),"0#"),Rosters!$A:$A,0))</f>
        <v>M</v>
      </c>
      <c r="H55" s="12">
        <v>17.899999999999999</v>
      </c>
      <c r="I55" s="5">
        <v>3</v>
      </c>
      <c r="J55" s="5">
        <v>6</v>
      </c>
      <c r="L55" s="6"/>
      <c r="M55" s="6">
        <f t="shared" si="8"/>
        <v>18</v>
      </c>
      <c r="N55" s="7" t="str">
        <f t="shared" ca="1" si="7"/>
        <v>St Pats</v>
      </c>
      <c r="O55" s="7" t="str">
        <f t="shared" ca="1" si="6"/>
        <v>Wazeter</v>
      </c>
      <c r="P55" s="7" t="str">
        <f t="shared" ca="1" si="6"/>
        <v>Colin</v>
      </c>
      <c r="Q55" s="6" t="str">
        <f t="shared" ca="1" si="6"/>
        <v>JV</v>
      </c>
      <c r="R55" s="6" t="str">
        <f t="shared" ca="1" si="6"/>
        <v>M</v>
      </c>
      <c r="S55" s="6">
        <f t="shared" ca="1" si="6"/>
        <v>18.61</v>
      </c>
      <c r="T55" s="6">
        <f t="shared" ca="1" si="6"/>
        <v>2</v>
      </c>
      <c r="U55" s="6">
        <f t="shared" ca="1" si="6"/>
        <v>6</v>
      </c>
    </row>
    <row r="56" spans="1:21" s="36" customFormat="1" x14ac:dyDescent="0.25">
      <c r="A56" s="36">
        <f t="shared" si="5"/>
        <v>7</v>
      </c>
      <c r="B56" s="5" t="s">
        <v>631</v>
      </c>
      <c r="C56" s="5" t="str">
        <f>INDEX(Rosters!F:F,MATCH(LEFT($B56,1)&amp;"-"&amp;TEXT(RIGHT($B56,LEN($B56)-1),"0#"),Rosters!$A:$A,0))</f>
        <v>SJA</v>
      </c>
      <c r="D56" s="5" t="str">
        <f>INDEX(Rosters!B:B,MATCH(LEFT($B56,1)&amp;"-"&amp;TEXT(RIGHT($B56,LEN($B56)-1),"0#"),Rosters!$A:$A,0))</f>
        <v>McArthur</v>
      </c>
      <c r="E56" s="5" t="str">
        <f>INDEX(Rosters!C:C,MATCH(LEFT($B56,1)&amp;"-"&amp;TEXT(RIGHT($B56,LEN($B56)-1),"0#"),Rosters!$A:$A,0))</f>
        <v xml:space="preserve">Logan </v>
      </c>
      <c r="F56" s="5" t="str">
        <f>INDEX(Rosters!G:G,MATCH(LEFT($B56,1)&amp;"-"&amp;TEXT(RIGHT($B56,LEN($B56)-1),"0#"),Rosters!$A:$A,0))</f>
        <v>JV</v>
      </c>
      <c r="G56" s="5" t="str">
        <f>INDEX(Rosters!E:E,MATCH(LEFT($B56,1)&amp;"-"&amp;TEXT(RIGHT($B56,LEN($B56)-1),"0#"),Rosters!$A:$A,0))</f>
        <v>M</v>
      </c>
      <c r="H56" s="12">
        <v>17.41</v>
      </c>
      <c r="I56" s="5">
        <v>4</v>
      </c>
      <c r="J56" s="5">
        <v>2</v>
      </c>
      <c r="L56" s="6"/>
      <c r="M56" s="6">
        <f t="shared" si="8"/>
        <v>19</v>
      </c>
      <c r="N56" s="7" t="str">
        <f t="shared" ca="1" si="7"/>
        <v>St E</v>
      </c>
      <c r="O56" s="7" t="str">
        <f t="shared" ca="1" si="6"/>
        <v>Sciaretta</v>
      </c>
      <c r="P56" s="7" t="str">
        <f t="shared" ca="1" si="6"/>
        <v>Andrew</v>
      </c>
      <c r="Q56" s="6" t="str">
        <f t="shared" ca="1" si="6"/>
        <v>JV</v>
      </c>
      <c r="R56" s="6" t="str">
        <f t="shared" ca="1" si="6"/>
        <v>M</v>
      </c>
      <c r="S56" s="6">
        <f t="shared" ca="1" si="6"/>
        <v>19.88</v>
      </c>
      <c r="T56" s="6">
        <f t="shared" ca="1" si="6"/>
        <v>2</v>
      </c>
      <c r="U56" s="6">
        <f t="shared" ca="1" si="6"/>
        <v>5</v>
      </c>
    </row>
    <row r="57" spans="1:21" s="36" customFormat="1" x14ac:dyDescent="0.25">
      <c r="A57" s="36">
        <f t="shared" si="5"/>
        <v>16</v>
      </c>
      <c r="B57" s="5" t="s">
        <v>424</v>
      </c>
      <c r="C57" s="5" t="str">
        <f>INDEX(Rosters!F:F,MATCH(LEFT($B57,1)&amp;"-"&amp;TEXT(RIGHT($B57,LEN($B57)-1),"0#"),Rosters!$A:$A,0))</f>
        <v>St James</v>
      </c>
      <c r="D57" s="5" t="str">
        <f>INDEX(Rosters!B:B,MATCH(LEFT($B57,1)&amp;"-"&amp;TEXT(RIGHT($B57,LEN($B57)-1),"0#"),Rosters!$A:$A,0))</f>
        <v>Mendez</v>
      </c>
      <c r="E57" s="5" t="str">
        <f>INDEX(Rosters!C:C,MATCH(LEFT($B57,1)&amp;"-"&amp;TEXT(RIGHT($B57,LEN($B57)-1),"0#"),Rosters!$A:$A,0))</f>
        <v>Mason</v>
      </c>
      <c r="F57" s="5" t="str">
        <f>INDEX(Rosters!G:G,MATCH(LEFT($B57,1)&amp;"-"&amp;TEXT(RIGHT($B57,LEN($B57)-1),"0#"),Rosters!$A:$A,0))</f>
        <v>JV</v>
      </c>
      <c r="G57" s="5" t="str">
        <f>INDEX(Rosters!E:E,MATCH(LEFT($B57,1)&amp;"-"&amp;TEXT(RIGHT($B57,LEN($B57)-1),"0#"),Rosters!$A:$A,0))</f>
        <v>M</v>
      </c>
      <c r="H57" s="12">
        <v>18.3</v>
      </c>
      <c r="I57" s="5">
        <v>4</v>
      </c>
      <c r="J57" s="5">
        <v>3</v>
      </c>
      <c r="L57" s="6"/>
      <c r="M57" s="6">
        <f t="shared" si="8"/>
        <v>20</v>
      </c>
      <c r="N57" s="7" t="str">
        <f t="shared" ca="1" si="7"/>
        <v>Assumption</v>
      </c>
      <c r="O57" s="7" t="str">
        <f t="shared" ca="1" si="6"/>
        <v>Barker</v>
      </c>
      <c r="P57" s="7" t="str">
        <f t="shared" ca="1" si="6"/>
        <v>James</v>
      </c>
      <c r="Q57" s="6" t="str">
        <f t="shared" ca="1" si="6"/>
        <v>JV</v>
      </c>
      <c r="R57" s="6" t="str">
        <f t="shared" ca="1" si="6"/>
        <v>M</v>
      </c>
      <c r="S57" s="6">
        <f t="shared" ca="1" si="6"/>
        <v>20.350000000000001</v>
      </c>
      <c r="T57" s="6">
        <f t="shared" ca="1" si="6"/>
        <v>2</v>
      </c>
      <c r="U57" s="6">
        <f t="shared" ca="1" si="6"/>
        <v>2</v>
      </c>
    </row>
    <row r="58" spans="1:21" x14ac:dyDescent="0.25">
      <c r="A58" s="36">
        <f>RANK(H58,$H$38:$H$60,1)</f>
        <v>6</v>
      </c>
      <c r="B58" s="5" t="s">
        <v>609</v>
      </c>
      <c r="C58" s="5" t="str">
        <f>INDEX(Rosters!F:F,MATCH(LEFT($B58,1)&amp;"-"&amp;TEXT(RIGHT($B58,LEN($B58)-1),"0#"),Rosters!$A:$A,0))</f>
        <v>Assumption</v>
      </c>
      <c r="D58" s="5" t="str">
        <f>INDEX(Rosters!B:B,MATCH(LEFT($B58,1)&amp;"-"&amp;TEXT(RIGHT($B58,LEN($B58)-1),"0#"),Rosters!$A:$A,0))</f>
        <v>Kunzweiler</v>
      </c>
      <c r="E58" s="5" t="str">
        <f>INDEX(Rosters!C:C,MATCH(LEFT($B58,1)&amp;"-"&amp;TEXT(RIGHT($B58,LEN($B58)-1),"0#"),Rosters!$A:$A,0))</f>
        <v>Zachary</v>
      </c>
      <c r="F58" s="5" t="str">
        <f>INDEX(Rosters!G:G,MATCH(LEFT($B58,1)&amp;"-"&amp;TEXT(RIGHT($B58,LEN($B58)-1),"0#"),Rosters!$A:$A,0))</f>
        <v>JV</v>
      </c>
      <c r="G58" s="5" t="str">
        <f>INDEX(Rosters!E:E,MATCH(LEFT($B58,1)&amp;"-"&amp;TEXT(RIGHT($B58,LEN($B58)-1),"0#"),Rosters!$A:$A,0))</f>
        <v>M</v>
      </c>
      <c r="H58" s="12">
        <v>16.91</v>
      </c>
      <c r="I58" s="5">
        <v>4</v>
      </c>
      <c r="J58" s="5">
        <v>4</v>
      </c>
      <c r="M58" s="6">
        <f t="shared" si="8"/>
        <v>21</v>
      </c>
      <c r="N58" s="7" t="str">
        <f t="shared" ca="1" si="7"/>
        <v>OLMC</v>
      </c>
      <c r="O58" s="7" t="str">
        <f t="shared" ca="1" si="6"/>
        <v>SOTO PASCUAL</v>
      </c>
      <c r="P58" s="7" t="str">
        <f t="shared" ca="1" si="6"/>
        <v>LUCAS</v>
      </c>
      <c r="Q58" s="6" t="str">
        <f t="shared" ca="1" si="6"/>
        <v>JV</v>
      </c>
      <c r="R58" s="6" t="str">
        <f t="shared" ca="1" si="6"/>
        <v>M</v>
      </c>
      <c r="S58" s="6">
        <f t="shared" ca="1" si="6"/>
        <v>21.01</v>
      </c>
      <c r="T58" s="6">
        <f t="shared" ca="1" si="6"/>
        <v>2</v>
      </c>
      <c r="U58" s="6">
        <f t="shared" ca="1" si="6"/>
        <v>4</v>
      </c>
    </row>
    <row r="59" spans="1:21" x14ac:dyDescent="0.25">
      <c r="B59" s="5"/>
      <c r="C59" s="5"/>
      <c r="D59" s="5"/>
      <c r="E59" s="5"/>
      <c r="J59" s="5"/>
      <c r="Q59" s="11"/>
    </row>
    <row r="60" spans="1:21" x14ac:dyDescent="0.25">
      <c r="B60" s="5"/>
      <c r="C60" s="5"/>
      <c r="D60" s="5"/>
      <c r="E60" s="5"/>
      <c r="J60" s="5"/>
      <c r="Q60" s="11"/>
    </row>
    <row r="61" spans="1:21" x14ac:dyDescent="0.25">
      <c r="B61" s="5"/>
      <c r="C61" s="5"/>
      <c r="D61" s="5"/>
      <c r="E61" s="5"/>
      <c r="J61" s="5"/>
      <c r="Q61" s="11"/>
    </row>
    <row r="62" spans="1:21" x14ac:dyDescent="0.25">
      <c r="B62" s="5"/>
      <c r="C62" s="5"/>
      <c r="D62" s="5"/>
      <c r="E62" s="5"/>
      <c r="J62" s="5"/>
      <c r="Q62" s="11"/>
    </row>
    <row r="63" spans="1:21" x14ac:dyDescent="0.25">
      <c r="B63" s="5"/>
      <c r="C63" s="5"/>
      <c r="D63" s="5"/>
      <c r="E63" s="5"/>
      <c r="J63" s="5"/>
      <c r="Q63" s="11"/>
    </row>
    <row r="64" spans="1:21" x14ac:dyDescent="0.25">
      <c r="B64" s="5"/>
      <c r="C64" s="5"/>
      <c r="D64" s="5"/>
      <c r="E64" s="5"/>
      <c r="F64" s="4"/>
      <c r="J64" s="5"/>
      <c r="Q64" s="11"/>
    </row>
    <row r="65" spans="1:21" x14ac:dyDescent="0.25">
      <c r="B65" s="5"/>
      <c r="C65" s="5"/>
      <c r="D65" s="5"/>
      <c r="E65" s="5"/>
      <c r="F65" s="4"/>
      <c r="J65" s="5"/>
      <c r="Q65" s="11"/>
    </row>
    <row r="66" spans="1:21" ht="18.75" x14ac:dyDescent="0.3">
      <c r="B66" s="5"/>
      <c r="C66" s="5"/>
      <c r="D66" s="5"/>
      <c r="E66" s="5"/>
      <c r="F66" s="4"/>
      <c r="J66" s="5"/>
      <c r="L66" s="48" t="s">
        <v>456</v>
      </c>
      <c r="M66" s="48"/>
      <c r="N66" s="48"/>
      <c r="O66" s="48"/>
      <c r="P66" s="48"/>
      <c r="Q66" s="48"/>
      <c r="R66" s="48"/>
      <c r="S66" s="48"/>
      <c r="T66" s="48"/>
      <c r="U66" s="48"/>
    </row>
    <row r="67" spans="1:21" x14ac:dyDescent="0.25">
      <c r="A67" s="36">
        <f>RANK(H67,$H$67:$H$85,1)</f>
        <v>8</v>
      </c>
      <c r="B67" s="5" t="s">
        <v>660</v>
      </c>
      <c r="C67" s="5" t="str">
        <f>INDEX(Rosters!F:F,MATCH(LEFT($B67,1)&amp;"-"&amp;TEXT(RIGHT($B67,LEN($B67)-1),"0#"),Rosters!$A:$A,0))</f>
        <v>SJA</v>
      </c>
      <c r="D67" s="5" t="str">
        <f>INDEX(Rosters!B:B,MATCH(LEFT($B67,1)&amp;"-"&amp;TEXT(RIGHT($B67,LEN($B67)-1),"0#"),Rosters!$A:$A,0))</f>
        <v>Skorzak</v>
      </c>
      <c r="E67" s="5" t="str">
        <f>INDEX(Rosters!C:C,MATCH(LEFT($B67,1)&amp;"-"&amp;TEXT(RIGHT($B67,LEN($B67)-1),"0#"),Rosters!$A:$A,0))</f>
        <v xml:space="preserve">Lexie </v>
      </c>
      <c r="F67" s="5" t="str">
        <f>INDEX(Rosters!G:G,MATCH(LEFT($B67,1)&amp;"-"&amp;TEXT(RIGHT($B67,LEN($B67)-1),"0#"),Rosters!$A:$A,0))</f>
        <v>V</v>
      </c>
      <c r="G67" s="5" t="str">
        <f>INDEX(Rosters!E:E,MATCH(LEFT($B67,1)&amp;"-"&amp;TEXT(RIGHT($B67,LEN($B67)-1),"0#"),Rosters!$A:$A,0))</f>
        <v>F</v>
      </c>
      <c r="H67" s="12">
        <v>15.64</v>
      </c>
      <c r="I67" s="5">
        <v>1</v>
      </c>
      <c r="J67" s="5">
        <v>1</v>
      </c>
      <c r="K67" s="24">
        <f>COUNT(J67:J85)</f>
        <v>18</v>
      </c>
      <c r="M67" s="6">
        <v>1</v>
      </c>
      <c r="N67" s="7" t="str">
        <f ca="1">INDEX(OFFSET($C$67,0,COLUMN(N67)-14,$K$67,1),MATCH($M67,OFFSET($A$67,0,0,$K$67,1),0))</f>
        <v>SJA</v>
      </c>
      <c r="O67" s="7" t="str">
        <f t="shared" ref="O67:U84" ca="1" si="9">INDEX(OFFSET($C$67,0,COLUMN(O67)-14,$K$67,1),MATCH($M67,OFFSET($A$67,0,0,$K$67,1),0))</f>
        <v>Gallo</v>
      </c>
      <c r="P67" s="7" t="str">
        <f t="shared" ca="1" si="9"/>
        <v>Lilli</v>
      </c>
      <c r="Q67" s="6" t="str">
        <f t="shared" ca="1" si="9"/>
        <v>V</v>
      </c>
      <c r="R67" s="6" t="str">
        <f t="shared" ca="1" si="9"/>
        <v>F</v>
      </c>
      <c r="S67" s="6">
        <f t="shared" ca="1" si="9"/>
        <v>13.72</v>
      </c>
      <c r="T67" s="6">
        <f t="shared" ca="1" si="9"/>
        <v>2</v>
      </c>
      <c r="U67" s="6">
        <f t="shared" ca="1" si="9"/>
        <v>1</v>
      </c>
    </row>
    <row r="68" spans="1:21" x14ac:dyDescent="0.25">
      <c r="A68" s="36">
        <f>RANK(H68,$H$67:$H$85,1)</f>
        <v>13</v>
      </c>
      <c r="B68" s="5" t="s">
        <v>653</v>
      </c>
      <c r="C68" s="5" t="str">
        <f>INDEX(Rosters!F:F,MATCH(LEFT($B68,1)&amp;"-"&amp;TEXT(RIGHT($B68,LEN($B68)-1),"0#"),Rosters!$A:$A,0))</f>
        <v>St Pats</v>
      </c>
      <c r="D68" s="5" t="str">
        <f>INDEX(Rosters!B:B,MATCH(LEFT($B68,1)&amp;"-"&amp;TEXT(RIGHT($B68,LEN($B68)-1),"0#"),Rosters!$A:$A,0))</f>
        <v>Kim</v>
      </c>
      <c r="E68" s="5" t="str">
        <f>INDEX(Rosters!C:C,MATCH(LEFT($B68,1)&amp;"-"&amp;TEXT(RIGHT($B68,LEN($B68)-1),"0#"),Rosters!$A:$A,0))</f>
        <v>Chole</v>
      </c>
      <c r="F68" s="5" t="str">
        <f>INDEX(Rosters!G:G,MATCH(LEFT($B68,1)&amp;"-"&amp;TEXT(RIGHT($B68,LEN($B68)-1),"0#"),Rosters!$A:$A,0))</f>
        <v>V</v>
      </c>
      <c r="G68" s="5" t="str">
        <f>INDEX(Rosters!E:E,MATCH(LEFT($B68,1)&amp;"-"&amp;TEXT(RIGHT($B68,LEN($B68)-1),"0#"),Rosters!$A:$A,0))</f>
        <v>F</v>
      </c>
      <c r="H68" s="12">
        <v>16.600000000000001</v>
      </c>
      <c r="I68" s="5">
        <v>1</v>
      </c>
      <c r="J68" s="5">
        <v>2</v>
      </c>
      <c r="M68" s="6">
        <f>M67+1</f>
        <v>2</v>
      </c>
      <c r="N68" s="7" t="str">
        <f t="shared" ref="N68:N84" ca="1" si="10">INDEX(OFFSET($C$67,0,COLUMN(N68)-14,$K$67,1),MATCH($M68,OFFSET($A$67,0,0,$K$67,1),0))</f>
        <v>OLMC</v>
      </c>
      <c r="O68" s="7" t="str">
        <f t="shared" ca="1" si="9"/>
        <v>SUTTER</v>
      </c>
      <c r="P68" s="7" t="str">
        <f t="shared" ca="1" si="9"/>
        <v>SHEA</v>
      </c>
      <c r="Q68" s="6" t="str">
        <f t="shared" ca="1" si="9"/>
        <v>V</v>
      </c>
      <c r="R68" s="6" t="str">
        <f t="shared" ca="1" si="9"/>
        <v>F</v>
      </c>
      <c r="S68" s="6">
        <f t="shared" ca="1" si="9"/>
        <v>14.48</v>
      </c>
      <c r="T68" s="6">
        <f t="shared" ca="1" si="9"/>
        <v>2</v>
      </c>
      <c r="U68" s="6">
        <f t="shared" ca="1" si="9"/>
        <v>6</v>
      </c>
    </row>
    <row r="69" spans="1:21" x14ac:dyDescent="0.25">
      <c r="A69" s="36">
        <f>RANK(H69,$H$67:$H$85,1)</f>
        <v>17</v>
      </c>
      <c r="B69" s="5" t="s">
        <v>633</v>
      </c>
      <c r="C69" s="5" t="str">
        <f>INDEX(Rosters!F:F,MATCH(LEFT($B69,1)&amp;"-"&amp;TEXT(RIGHT($B69,LEN($B69)-1),"0#"),Rosters!$A:$A,0))</f>
        <v>St E</v>
      </c>
      <c r="D69" s="5" t="str">
        <f>INDEX(Rosters!B:B,MATCH(LEFT($B69,1)&amp;"-"&amp;TEXT(RIGHT($B69,LEN($B69)-1),"0#"),Rosters!$A:$A,0))</f>
        <v>Lamont</v>
      </c>
      <c r="E69" s="5" t="str">
        <f>INDEX(Rosters!C:C,MATCH(LEFT($B69,1)&amp;"-"&amp;TEXT(RIGHT($B69,LEN($B69)-1),"0#"),Rosters!$A:$A,0))</f>
        <v>Haley</v>
      </c>
      <c r="F69" s="5" t="str">
        <f>INDEX(Rosters!G:G,MATCH(LEFT($B69,1)&amp;"-"&amp;TEXT(RIGHT($B69,LEN($B69)-1),"0#"),Rosters!$A:$A,0))</f>
        <v>V</v>
      </c>
      <c r="G69" s="5" t="str">
        <f>INDEX(Rosters!E:E,MATCH(LEFT($B69,1)&amp;"-"&amp;TEXT(RIGHT($B69,LEN($B69)-1),"0#"),Rosters!$A:$A,0))</f>
        <v>F</v>
      </c>
      <c r="H69" s="12">
        <v>19.489999999999998</v>
      </c>
      <c r="I69" s="5">
        <v>1</v>
      </c>
      <c r="J69" s="5">
        <v>3</v>
      </c>
      <c r="M69" s="6">
        <f t="shared" ref="M69:M84" si="11">M68+1</f>
        <v>3</v>
      </c>
      <c r="N69" s="7" t="str">
        <f t="shared" ca="1" si="10"/>
        <v>Assumption</v>
      </c>
      <c r="O69" s="7" t="str">
        <f t="shared" ca="1" si="9"/>
        <v>Dam</v>
      </c>
      <c r="P69" s="7" t="str">
        <f t="shared" ca="1" si="9"/>
        <v>Maeve</v>
      </c>
      <c r="Q69" s="6" t="str">
        <f t="shared" ca="1" si="9"/>
        <v>V</v>
      </c>
      <c r="R69" s="6" t="str">
        <f t="shared" ca="1" si="9"/>
        <v>F</v>
      </c>
      <c r="S69" s="6">
        <f t="shared" ca="1" si="9"/>
        <v>14.85</v>
      </c>
      <c r="T69" s="6">
        <f t="shared" ca="1" si="9"/>
        <v>1</v>
      </c>
      <c r="U69" s="6">
        <f t="shared" ca="1" si="9"/>
        <v>4</v>
      </c>
    </row>
    <row r="70" spans="1:21" x14ac:dyDescent="0.25">
      <c r="A70" s="36">
        <f>RANK(H70,$H$67:$H$85,1)</f>
        <v>3</v>
      </c>
      <c r="B70" s="5" t="s">
        <v>434</v>
      </c>
      <c r="C70" s="5" t="str">
        <f>INDEX(Rosters!F:F,MATCH(LEFT($B70,1)&amp;"-"&amp;TEXT(RIGHT($B70,LEN($B70)-1),"0#"),Rosters!$A:$A,0))</f>
        <v>Assumption</v>
      </c>
      <c r="D70" s="5" t="str">
        <f>INDEX(Rosters!B:B,MATCH(LEFT($B70,1)&amp;"-"&amp;TEXT(RIGHT($B70,LEN($B70)-1),"0#"),Rosters!$A:$A,0))</f>
        <v>Dam</v>
      </c>
      <c r="E70" s="5" t="str">
        <f>INDEX(Rosters!C:C,MATCH(LEFT($B70,1)&amp;"-"&amp;TEXT(RIGHT($B70,LEN($B70)-1),"0#"),Rosters!$A:$A,0))</f>
        <v>Maeve</v>
      </c>
      <c r="F70" s="5" t="str">
        <f>INDEX(Rosters!G:G,MATCH(LEFT($B70,1)&amp;"-"&amp;TEXT(RIGHT($B70,LEN($B70)-1),"0#"),Rosters!$A:$A,0))</f>
        <v>V</v>
      </c>
      <c r="G70" s="5" t="str">
        <f>INDEX(Rosters!E:E,MATCH(LEFT($B70,1)&amp;"-"&amp;TEXT(RIGHT($B70,LEN($B70)-1),"0#"),Rosters!$A:$A,0))</f>
        <v>F</v>
      </c>
      <c r="H70" s="12">
        <v>14.85</v>
      </c>
      <c r="I70" s="5">
        <v>1</v>
      </c>
      <c r="J70" s="5">
        <v>4</v>
      </c>
      <c r="M70" s="6">
        <f t="shared" si="11"/>
        <v>4</v>
      </c>
      <c r="N70" s="7" t="str">
        <f t="shared" ca="1" si="10"/>
        <v>Assumption</v>
      </c>
      <c r="O70" s="7" t="str">
        <f t="shared" ca="1" si="9"/>
        <v>Hulsy</v>
      </c>
      <c r="P70" s="7" t="str">
        <f t="shared" ca="1" si="9"/>
        <v>Maeve</v>
      </c>
      <c r="Q70" s="6" t="str">
        <f t="shared" ca="1" si="9"/>
        <v>V</v>
      </c>
      <c r="R70" s="6" t="str">
        <f t="shared" ca="1" si="9"/>
        <v>F</v>
      </c>
      <c r="S70" s="6">
        <f t="shared" ca="1" si="9"/>
        <v>15.26</v>
      </c>
      <c r="T70" s="6">
        <f t="shared" ca="1" si="9"/>
        <v>2</v>
      </c>
      <c r="U70" s="6">
        <f t="shared" ca="1" si="9"/>
        <v>4</v>
      </c>
    </row>
    <row r="71" spans="1:21" x14ac:dyDescent="0.25">
      <c r="A71" s="36">
        <f>RANK(H71,$H$67:$H$85,1)</f>
        <v>14</v>
      </c>
      <c r="B71" s="5" t="s">
        <v>482</v>
      </c>
      <c r="C71" s="5" t="str">
        <f>INDEX(Rosters!F:F,MATCH(LEFT($B71,1)&amp;"-"&amp;TEXT(RIGHT($B71,LEN($B71)-1),"0#"),Rosters!$A:$A,0))</f>
        <v>St James</v>
      </c>
      <c r="D71" s="5" t="str">
        <f>INDEX(Rosters!B:B,MATCH(LEFT($B71,1)&amp;"-"&amp;TEXT(RIGHT($B71,LEN($B71)-1),"0#"),Rosters!$A:$A,0))</f>
        <v>Garcia</v>
      </c>
      <c r="E71" s="5" t="str">
        <f>INDEX(Rosters!C:C,MATCH(LEFT($B71,1)&amp;"-"&amp;TEXT(RIGHT($B71,LEN($B71)-1),"0#"),Rosters!$A:$A,0))</f>
        <v>J</v>
      </c>
      <c r="F71" s="5" t="str">
        <f>INDEX(Rosters!G:G,MATCH(LEFT($B71,1)&amp;"-"&amp;TEXT(RIGHT($B71,LEN($B71)-1),"0#"),Rosters!$A:$A,0))</f>
        <v>V</v>
      </c>
      <c r="G71" s="5" t="str">
        <f>INDEX(Rosters!E:E,MATCH(LEFT($B71,1)&amp;"-"&amp;TEXT(RIGHT($B71,LEN($B71)-1),"0#"),Rosters!$A:$A,0))</f>
        <v>F</v>
      </c>
      <c r="H71" s="12">
        <v>17.18</v>
      </c>
      <c r="I71" s="5">
        <v>1</v>
      </c>
      <c r="J71" s="5">
        <v>5</v>
      </c>
      <c r="M71" s="6">
        <f t="shared" si="11"/>
        <v>5</v>
      </c>
      <c r="N71" s="7" t="str">
        <f t="shared" ca="1" si="10"/>
        <v>OLMC</v>
      </c>
      <c r="O71" s="7" t="str">
        <f t="shared" ca="1" si="9"/>
        <v>DECORGES</v>
      </c>
      <c r="P71" s="7" t="str">
        <f t="shared" ca="1" si="9"/>
        <v>ASHLYN</v>
      </c>
      <c r="Q71" s="6" t="str">
        <f t="shared" ca="1" si="9"/>
        <v>V</v>
      </c>
      <c r="R71" s="6" t="str">
        <f t="shared" ca="1" si="9"/>
        <v>F</v>
      </c>
      <c r="S71" s="6">
        <f t="shared" ca="1" si="9"/>
        <v>15.43</v>
      </c>
      <c r="T71" s="6">
        <f t="shared" ca="1" si="9"/>
        <v>1</v>
      </c>
      <c r="U71" s="6">
        <f t="shared" ca="1" si="9"/>
        <v>6</v>
      </c>
    </row>
    <row r="72" spans="1:21" s="36" customFormat="1" x14ac:dyDescent="0.25">
      <c r="A72" s="36">
        <f>RANK(H72,$H$67:$H$85,1)</f>
        <v>5</v>
      </c>
      <c r="B72" s="5" t="s">
        <v>435</v>
      </c>
      <c r="C72" s="5" t="str">
        <f>INDEX(Rosters!F:F,MATCH(LEFT($B72,1)&amp;"-"&amp;TEXT(RIGHT($B72,LEN($B72)-1),"0#"),Rosters!$A:$A,0))</f>
        <v>OLMC</v>
      </c>
      <c r="D72" s="5" t="str">
        <f>INDEX(Rosters!B:B,MATCH(LEFT($B72,1)&amp;"-"&amp;TEXT(RIGHT($B72,LEN($B72)-1),"0#"),Rosters!$A:$A,0))</f>
        <v>DECORGES</v>
      </c>
      <c r="E72" s="5" t="str">
        <f>INDEX(Rosters!C:C,MATCH(LEFT($B72,1)&amp;"-"&amp;TEXT(RIGHT($B72,LEN($B72)-1),"0#"),Rosters!$A:$A,0))</f>
        <v>ASHLYN</v>
      </c>
      <c r="F72" s="5" t="str">
        <f>INDEX(Rosters!G:G,MATCH(LEFT($B72,1)&amp;"-"&amp;TEXT(RIGHT($B72,LEN($B72)-1),"0#"),Rosters!$A:$A,0))</f>
        <v>V</v>
      </c>
      <c r="G72" s="5" t="str">
        <f>INDEX(Rosters!E:E,MATCH(LEFT($B72,1)&amp;"-"&amp;TEXT(RIGHT($B72,LEN($B72)-1),"0#"),Rosters!$A:$A,0))</f>
        <v>F</v>
      </c>
      <c r="H72" s="12">
        <v>15.43</v>
      </c>
      <c r="I72" s="5">
        <v>1</v>
      </c>
      <c r="J72" s="5">
        <v>6</v>
      </c>
      <c r="L72" s="6"/>
      <c r="M72" s="6">
        <f t="shared" si="11"/>
        <v>6</v>
      </c>
      <c r="N72" s="7" t="str">
        <f t="shared" ca="1" si="10"/>
        <v>Assumption</v>
      </c>
      <c r="O72" s="7" t="str">
        <f t="shared" ca="1" si="9"/>
        <v>Jabbour</v>
      </c>
      <c r="P72" s="7" t="str">
        <f t="shared" ca="1" si="9"/>
        <v>Jillian</v>
      </c>
      <c r="Q72" s="6" t="str">
        <f t="shared" ca="1" si="9"/>
        <v>V</v>
      </c>
      <c r="R72" s="6" t="str">
        <f t="shared" ca="1" si="9"/>
        <v>F</v>
      </c>
      <c r="S72" s="6">
        <f t="shared" ca="1" si="9"/>
        <v>15.46</v>
      </c>
      <c r="T72" s="6">
        <f t="shared" ca="1" si="9"/>
        <v>3</v>
      </c>
      <c r="U72" s="6">
        <f t="shared" ca="1" si="9"/>
        <v>5</v>
      </c>
    </row>
    <row r="73" spans="1:21" s="36" customFormat="1" x14ac:dyDescent="0.25">
      <c r="A73" s="36">
        <f>RANK(H73,$H$67:$H$85,1)</f>
        <v>1</v>
      </c>
      <c r="B73" s="5" t="s">
        <v>598</v>
      </c>
      <c r="C73" s="5" t="str">
        <f>INDEX(Rosters!F:F,MATCH(LEFT($B73,1)&amp;"-"&amp;TEXT(RIGHT($B73,LEN($B73)-1),"0#"),Rosters!$A:$A,0))</f>
        <v>SJA</v>
      </c>
      <c r="D73" s="5" t="str">
        <f>INDEX(Rosters!B:B,MATCH(LEFT($B73,1)&amp;"-"&amp;TEXT(RIGHT($B73,LEN($B73)-1),"0#"),Rosters!$A:$A,0))</f>
        <v>Gallo</v>
      </c>
      <c r="E73" s="5" t="str">
        <f>INDEX(Rosters!C:C,MATCH(LEFT($B73,1)&amp;"-"&amp;TEXT(RIGHT($B73,LEN($B73)-1),"0#"),Rosters!$A:$A,0))</f>
        <v>Lilli</v>
      </c>
      <c r="F73" s="5" t="str">
        <f>INDEX(Rosters!G:G,MATCH(LEFT($B73,1)&amp;"-"&amp;TEXT(RIGHT($B73,LEN($B73)-1),"0#"),Rosters!$A:$A,0))</f>
        <v>V</v>
      </c>
      <c r="G73" s="5" t="str">
        <f>INDEX(Rosters!E:E,MATCH(LEFT($B73,1)&amp;"-"&amp;TEXT(RIGHT($B73,LEN($B73)-1),"0#"),Rosters!$A:$A,0))</f>
        <v>F</v>
      </c>
      <c r="H73" s="12">
        <v>13.72</v>
      </c>
      <c r="I73" s="5">
        <v>2</v>
      </c>
      <c r="J73" s="5">
        <v>1</v>
      </c>
      <c r="L73" s="6"/>
      <c r="M73" s="6">
        <f t="shared" si="11"/>
        <v>7</v>
      </c>
      <c r="N73" s="7" t="str">
        <f t="shared" ca="1" si="10"/>
        <v>St E</v>
      </c>
      <c r="O73" s="7" t="str">
        <f t="shared" ca="1" si="9"/>
        <v>Desimone</v>
      </c>
      <c r="P73" s="7" t="str">
        <f t="shared" ca="1" si="9"/>
        <v>Giovanna</v>
      </c>
      <c r="Q73" s="6" t="str">
        <f t="shared" ca="1" si="9"/>
        <v>V</v>
      </c>
      <c r="R73" s="6" t="str">
        <f t="shared" ca="1" si="9"/>
        <v>F</v>
      </c>
      <c r="S73" s="6">
        <f t="shared" ca="1" si="9"/>
        <v>15.48</v>
      </c>
      <c r="T73" s="6">
        <f t="shared" ca="1" si="9"/>
        <v>2</v>
      </c>
      <c r="U73" s="6">
        <f t="shared" ca="1" si="9"/>
        <v>3</v>
      </c>
    </row>
    <row r="74" spans="1:21" s="36" customFormat="1" x14ac:dyDescent="0.25">
      <c r="A74" s="36">
        <f>RANK(H74,$H$67:$H$85,1)</f>
        <v>15</v>
      </c>
      <c r="B74" s="5" t="s">
        <v>597</v>
      </c>
      <c r="C74" s="5" t="str">
        <f>INDEX(Rosters!F:F,MATCH(LEFT($B74,1)&amp;"-"&amp;TEXT(RIGHT($B74,LEN($B74)-1),"0#"),Rosters!$A:$A,0))</f>
        <v>SJA</v>
      </c>
      <c r="D74" s="5" t="str">
        <f>INDEX(Rosters!B:B,MATCH(LEFT($B74,1)&amp;"-"&amp;TEXT(RIGHT($B74,LEN($B74)-1),"0#"),Rosters!$A:$A,0))</f>
        <v>Junkroft</v>
      </c>
      <c r="E74" s="5" t="str">
        <f>INDEX(Rosters!C:C,MATCH(LEFT($B74,1)&amp;"-"&amp;TEXT(RIGHT($B74,LEN($B74)-1),"0#"),Rosters!$A:$A,0))</f>
        <v>Lucia</v>
      </c>
      <c r="F74" s="5" t="str">
        <f>INDEX(Rosters!G:G,MATCH(LEFT($B74,1)&amp;"-"&amp;TEXT(RIGHT($B74,LEN($B74)-1),"0#"),Rosters!$A:$A,0))</f>
        <v>V</v>
      </c>
      <c r="G74" s="5" t="str">
        <f>INDEX(Rosters!E:E,MATCH(LEFT($B74,1)&amp;"-"&amp;TEXT(RIGHT($B74,LEN($B74)-1),"0#"),Rosters!$A:$A,0))</f>
        <v>F</v>
      </c>
      <c r="H74" s="12">
        <v>17.22</v>
      </c>
      <c r="I74" s="5">
        <v>2</v>
      </c>
      <c r="J74" s="5">
        <v>2</v>
      </c>
      <c r="L74" s="6"/>
      <c r="M74" s="6">
        <f t="shared" si="11"/>
        <v>8</v>
      </c>
      <c r="N74" s="7" t="str">
        <f t="shared" ca="1" si="10"/>
        <v>SJA</v>
      </c>
      <c r="O74" s="7" t="str">
        <f t="shared" ca="1" si="9"/>
        <v>Skorzak</v>
      </c>
      <c r="P74" s="7" t="str">
        <f t="shared" ca="1" si="9"/>
        <v xml:space="preserve">Lexie </v>
      </c>
      <c r="Q74" s="6" t="str">
        <f t="shared" ca="1" si="9"/>
        <v>V</v>
      </c>
      <c r="R74" s="6" t="str">
        <f t="shared" ca="1" si="9"/>
        <v>F</v>
      </c>
      <c r="S74" s="6">
        <f t="shared" ca="1" si="9"/>
        <v>15.64</v>
      </c>
      <c r="T74" s="6">
        <f t="shared" ca="1" si="9"/>
        <v>1</v>
      </c>
      <c r="U74" s="6">
        <f t="shared" ca="1" si="9"/>
        <v>1</v>
      </c>
    </row>
    <row r="75" spans="1:21" s="36" customFormat="1" x14ac:dyDescent="0.25">
      <c r="A75" s="36">
        <f>RANK(H75,$H$67:$H$85,1)</f>
        <v>7</v>
      </c>
      <c r="B75" s="5" t="s">
        <v>438</v>
      </c>
      <c r="C75" s="5" t="str">
        <f>INDEX(Rosters!F:F,MATCH(LEFT($B75,1)&amp;"-"&amp;TEXT(RIGHT($B75,LEN($B75)-1),"0#"),Rosters!$A:$A,0))</f>
        <v>St E</v>
      </c>
      <c r="D75" s="5" t="str">
        <f>INDEX(Rosters!B:B,MATCH(LEFT($B75,1)&amp;"-"&amp;TEXT(RIGHT($B75,LEN($B75)-1),"0#"),Rosters!$A:$A,0))</f>
        <v>Desimone</v>
      </c>
      <c r="E75" s="5" t="str">
        <f>INDEX(Rosters!C:C,MATCH(LEFT($B75,1)&amp;"-"&amp;TEXT(RIGHT($B75,LEN($B75)-1),"0#"),Rosters!$A:$A,0))</f>
        <v>Giovanna</v>
      </c>
      <c r="F75" s="5" t="str">
        <f>INDEX(Rosters!G:G,MATCH(LEFT($B75,1)&amp;"-"&amp;TEXT(RIGHT($B75,LEN($B75)-1),"0#"),Rosters!$A:$A,0))</f>
        <v>V</v>
      </c>
      <c r="G75" s="5" t="str">
        <f>INDEX(Rosters!E:E,MATCH(LEFT($B75,1)&amp;"-"&amp;TEXT(RIGHT($B75,LEN($B75)-1),"0#"),Rosters!$A:$A,0))</f>
        <v>F</v>
      </c>
      <c r="H75" s="12">
        <v>15.48</v>
      </c>
      <c r="I75" s="5">
        <v>2</v>
      </c>
      <c r="J75" s="5">
        <v>3</v>
      </c>
      <c r="L75" s="6"/>
      <c r="M75" s="6">
        <f t="shared" si="11"/>
        <v>9</v>
      </c>
      <c r="N75" s="7" t="str">
        <f t="shared" ca="1" si="10"/>
        <v>St E</v>
      </c>
      <c r="O75" s="7" t="str">
        <f t="shared" ca="1" si="9"/>
        <v>Fernando</v>
      </c>
      <c r="P75" s="7" t="str">
        <f t="shared" ca="1" si="9"/>
        <v>Bernice</v>
      </c>
      <c r="Q75" s="6" t="str">
        <f t="shared" ca="1" si="9"/>
        <v>V</v>
      </c>
      <c r="R75" s="6" t="str">
        <f t="shared" ca="1" si="9"/>
        <v>F</v>
      </c>
      <c r="S75" s="6">
        <f t="shared" ca="1" si="9"/>
        <v>15.76</v>
      </c>
      <c r="T75" s="6">
        <f t="shared" ca="1" si="9"/>
        <v>3</v>
      </c>
      <c r="U75" s="6">
        <f t="shared" ca="1" si="9"/>
        <v>2</v>
      </c>
    </row>
    <row r="76" spans="1:21" x14ac:dyDescent="0.25">
      <c r="A76" s="36">
        <f>RANK(H76,$H$67:$H$85,1)</f>
        <v>4</v>
      </c>
      <c r="B76" s="5" t="s">
        <v>431</v>
      </c>
      <c r="C76" s="5" t="str">
        <f>INDEX(Rosters!F:F,MATCH(LEFT($B76,1)&amp;"-"&amp;TEXT(RIGHT($B76,LEN($B76)-1),"0#"),Rosters!$A:$A,0))</f>
        <v>Assumption</v>
      </c>
      <c r="D76" s="5" t="str">
        <f>INDEX(Rosters!B:B,MATCH(LEFT($B76,1)&amp;"-"&amp;TEXT(RIGHT($B76,LEN($B76)-1),"0#"),Rosters!$A:$A,0))</f>
        <v>Hulsy</v>
      </c>
      <c r="E76" s="5" t="str">
        <f>INDEX(Rosters!C:C,MATCH(LEFT($B76,1)&amp;"-"&amp;TEXT(RIGHT($B76,LEN($B76)-1),"0#"),Rosters!$A:$A,0))</f>
        <v>Maeve</v>
      </c>
      <c r="F76" s="5" t="str">
        <f>INDEX(Rosters!G:G,MATCH(LEFT($B76,1)&amp;"-"&amp;TEXT(RIGHT($B76,LEN($B76)-1),"0#"),Rosters!$A:$A,0))</f>
        <v>V</v>
      </c>
      <c r="G76" s="5" t="str">
        <f>INDEX(Rosters!E:E,MATCH(LEFT($B76,1)&amp;"-"&amp;TEXT(RIGHT($B76,LEN($B76)-1),"0#"),Rosters!$A:$A,0))</f>
        <v>F</v>
      </c>
      <c r="H76" s="12">
        <v>15.26</v>
      </c>
      <c r="I76" s="5">
        <v>2</v>
      </c>
      <c r="J76" s="5">
        <v>4</v>
      </c>
      <c r="L76" s="51" t="s">
        <v>129</v>
      </c>
      <c r="M76" s="6">
        <f t="shared" si="11"/>
        <v>10</v>
      </c>
      <c r="N76" s="7" t="str">
        <f t="shared" ca="1" si="10"/>
        <v>Assumption</v>
      </c>
      <c r="O76" s="7" t="str">
        <f t="shared" ca="1" si="9"/>
        <v>Tricarico</v>
      </c>
      <c r="P76" s="7" t="str">
        <f t="shared" ca="1" si="9"/>
        <v>Sadie</v>
      </c>
      <c r="Q76" s="6" t="str">
        <f t="shared" ca="1" si="9"/>
        <v>V</v>
      </c>
      <c r="R76" s="6" t="str">
        <f t="shared" ca="1" si="9"/>
        <v>F</v>
      </c>
      <c r="S76" s="6">
        <f t="shared" ca="1" si="9"/>
        <v>16.059999999999999</v>
      </c>
      <c r="T76" s="6">
        <f t="shared" ca="1" si="9"/>
        <v>2</v>
      </c>
      <c r="U76" s="6">
        <f t="shared" ca="1" si="9"/>
        <v>5</v>
      </c>
    </row>
    <row r="77" spans="1:21" s="36" customFormat="1" x14ac:dyDescent="0.25">
      <c r="A77" s="36">
        <f t="shared" ref="A77:A84" si="12">RANK(H77,$H$67:$H$85,1)</f>
        <v>10</v>
      </c>
      <c r="B77" s="5" t="s">
        <v>439</v>
      </c>
      <c r="C77" s="5" t="str">
        <f>INDEX(Rosters!F:F,MATCH(LEFT($B77,1)&amp;"-"&amp;TEXT(RIGHT($B77,LEN($B77)-1),"0#"),Rosters!$A:$A,0))</f>
        <v>Assumption</v>
      </c>
      <c r="D77" s="5" t="str">
        <f>INDEX(Rosters!B:B,MATCH(LEFT($B77,1)&amp;"-"&amp;TEXT(RIGHT($B77,LEN($B77)-1),"0#"),Rosters!$A:$A,0))</f>
        <v>Tricarico</v>
      </c>
      <c r="E77" s="5" t="str">
        <f>INDEX(Rosters!C:C,MATCH(LEFT($B77,1)&amp;"-"&amp;TEXT(RIGHT($B77,LEN($B77)-1),"0#"),Rosters!$A:$A,0))</f>
        <v>Sadie</v>
      </c>
      <c r="F77" s="5" t="str">
        <f>INDEX(Rosters!G:G,MATCH(LEFT($B77,1)&amp;"-"&amp;TEXT(RIGHT($B77,LEN($B77)-1),"0#"),Rosters!$A:$A,0))</f>
        <v>V</v>
      </c>
      <c r="G77" s="5" t="str">
        <f>INDEX(Rosters!E:E,MATCH(LEFT($B77,1)&amp;"-"&amp;TEXT(RIGHT($B77,LEN($B77)-1),"0#"),Rosters!$A:$A,0))</f>
        <v>F</v>
      </c>
      <c r="H77" s="12">
        <v>16.059999999999999</v>
      </c>
      <c r="I77" s="5">
        <v>2</v>
      </c>
      <c r="J77" s="5">
        <v>5</v>
      </c>
      <c r="L77" s="6"/>
      <c r="M77" s="6">
        <f t="shared" si="11"/>
        <v>11</v>
      </c>
      <c r="N77" s="7" t="str">
        <f t="shared" ca="1" si="10"/>
        <v>Assumption</v>
      </c>
      <c r="O77" s="7" t="str">
        <f t="shared" ca="1" si="9"/>
        <v>Sidhu</v>
      </c>
      <c r="P77" s="7" t="str">
        <f t="shared" ca="1" si="9"/>
        <v>Anya</v>
      </c>
      <c r="Q77" s="6" t="str">
        <f t="shared" ca="1" si="9"/>
        <v>V</v>
      </c>
      <c r="R77" s="6" t="str">
        <f t="shared" ca="1" si="9"/>
        <v>F</v>
      </c>
      <c r="S77" s="6">
        <f t="shared" ca="1" si="9"/>
        <v>16.239999999999998</v>
      </c>
      <c r="T77" s="6">
        <f t="shared" ca="1" si="9"/>
        <v>3</v>
      </c>
      <c r="U77" s="6">
        <f t="shared" ca="1" si="9"/>
        <v>4</v>
      </c>
    </row>
    <row r="78" spans="1:21" s="36" customFormat="1" x14ac:dyDescent="0.25">
      <c r="A78" s="36">
        <f t="shared" si="12"/>
        <v>2</v>
      </c>
      <c r="B78" s="5" t="s">
        <v>465</v>
      </c>
      <c r="C78" s="5" t="str">
        <f>INDEX(Rosters!F:F,MATCH(LEFT($B78,1)&amp;"-"&amp;TEXT(RIGHT($B78,LEN($B78)-1),"0#"),Rosters!$A:$A,0))</f>
        <v>OLMC</v>
      </c>
      <c r="D78" s="5" t="str">
        <f>INDEX(Rosters!B:B,MATCH(LEFT($B78,1)&amp;"-"&amp;TEXT(RIGHT($B78,LEN($B78)-1),"0#"),Rosters!$A:$A,0))</f>
        <v>SUTTER</v>
      </c>
      <c r="E78" s="5" t="str">
        <f>INDEX(Rosters!C:C,MATCH(LEFT($B78,1)&amp;"-"&amp;TEXT(RIGHT($B78,LEN($B78)-1),"0#"),Rosters!$A:$A,0))</f>
        <v>SHEA</v>
      </c>
      <c r="F78" s="5" t="str">
        <f>INDEX(Rosters!G:G,MATCH(LEFT($B78,1)&amp;"-"&amp;TEXT(RIGHT($B78,LEN($B78)-1),"0#"),Rosters!$A:$A,0))</f>
        <v>V</v>
      </c>
      <c r="G78" s="5" t="str">
        <f>INDEX(Rosters!E:E,MATCH(LEFT($B78,1)&amp;"-"&amp;TEXT(RIGHT($B78,LEN($B78)-1),"0#"),Rosters!$A:$A,0))</f>
        <v>F</v>
      </c>
      <c r="H78" s="12">
        <v>14.48</v>
      </c>
      <c r="I78" s="5">
        <v>2</v>
      </c>
      <c r="J78" s="5">
        <v>6</v>
      </c>
      <c r="L78" s="6"/>
      <c r="M78" s="6">
        <f t="shared" si="11"/>
        <v>12</v>
      </c>
      <c r="N78" s="7" t="str">
        <f t="shared" ca="1" si="10"/>
        <v>SJA</v>
      </c>
      <c r="O78" s="7" t="str">
        <f t="shared" ca="1" si="9"/>
        <v xml:space="preserve">Bennett </v>
      </c>
      <c r="P78" s="7" t="str">
        <f t="shared" ca="1" si="9"/>
        <v xml:space="preserve">Kennedy </v>
      </c>
      <c r="Q78" s="6" t="str">
        <f t="shared" ca="1" si="9"/>
        <v>V</v>
      </c>
      <c r="R78" s="6" t="str">
        <f t="shared" ca="1" si="9"/>
        <v>F</v>
      </c>
      <c r="S78" s="6">
        <f t="shared" ca="1" si="9"/>
        <v>16.55</v>
      </c>
      <c r="T78" s="6">
        <f t="shared" ca="1" si="9"/>
        <v>3</v>
      </c>
      <c r="U78" s="6">
        <f t="shared" ca="1" si="9"/>
        <v>1</v>
      </c>
    </row>
    <row r="79" spans="1:21" s="36" customFormat="1" x14ac:dyDescent="0.25">
      <c r="A79" s="36">
        <f t="shared" si="12"/>
        <v>12</v>
      </c>
      <c r="B79" s="5" t="s">
        <v>677</v>
      </c>
      <c r="C79" s="5" t="str">
        <f>INDEX(Rosters!F:F,MATCH(LEFT($B79,1)&amp;"-"&amp;TEXT(RIGHT($B79,LEN($B79)-1),"0#"),Rosters!$A:$A,0))</f>
        <v>SJA</v>
      </c>
      <c r="D79" s="5" t="str">
        <f>INDEX(Rosters!B:B,MATCH(LEFT($B79,1)&amp;"-"&amp;TEXT(RIGHT($B79,LEN($B79)-1),"0#"),Rosters!$A:$A,0))</f>
        <v xml:space="preserve">Bennett </v>
      </c>
      <c r="E79" s="5" t="str">
        <f>INDEX(Rosters!C:C,MATCH(LEFT($B79,1)&amp;"-"&amp;TEXT(RIGHT($B79,LEN($B79)-1),"0#"),Rosters!$A:$A,0))</f>
        <v xml:space="preserve">Kennedy </v>
      </c>
      <c r="F79" s="5" t="str">
        <f>INDEX(Rosters!G:G,MATCH(LEFT($B79,1)&amp;"-"&amp;TEXT(RIGHT($B79,LEN($B79)-1),"0#"),Rosters!$A:$A,0))</f>
        <v>V</v>
      </c>
      <c r="G79" s="5" t="str">
        <f>INDEX(Rosters!E:E,MATCH(LEFT($B79,1)&amp;"-"&amp;TEXT(RIGHT($B79,LEN($B79)-1),"0#"),Rosters!$A:$A,0))</f>
        <v>F</v>
      </c>
      <c r="H79" s="12">
        <v>16.55</v>
      </c>
      <c r="I79" s="5">
        <v>3</v>
      </c>
      <c r="J79" s="5">
        <v>1</v>
      </c>
      <c r="L79" s="6"/>
      <c r="M79" s="6">
        <f t="shared" si="11"/>
        <v>13</v>
      </c>
      <c r="N79" s="7" t="str">
        <f t="shared" ca="1" si="10"/>
        <v>St Pats</v>
      </c>
      <c r="O79" s="7" t="str">
        <f t="shared" ca="1" si="9"/>
        <v>Kim</v>
      </c>
      <c r="P79" s="7" t="str">
        <f t="shared" ca="1" si="9"/>
        <v>Chole</v>
      </c>
      <c r="Q79" s="6" t="str">
        <f t="shared" ca="1" si="9"/>
        <v>V</v>
      </c>
      <c r="R79" s="6" t="str">
        <f t="shared" ca="1" si="9"/>
        <v>F</v>
      </c>
      <c r="S79" s="6">
        <f t="shared" ca="1" si="9"/>
        <v>16.600000000000001</v>
      </c>
      <c r="T79" s="6">
        <f t="shared" ca="1" si="9"/>
        <v>1</v>
      </c>
      <c r="U79" s="6">
        <f t="shared" ca="1" si="9"/>
        <v>2</v>
      </c>
    </row>
    <row r="80" spans="1:21" s="36" customFormat="1" x14ac:dyDescent="0.25">
      <c r="A80" s="36">
        <f t="shared" si="12"/>
        <v>9</v>
      </c>
      <c r="B80" s="5" t="s">
        <v>679</v>
      </c>
      <c r="C80" s="5" t="str">
        <f>INDEX(Rosters!F:F,MATCH(LEFT($B80,1)&amp;"-"&amp;TEXT(RIGHT($B80,LEN($B80)-1),"0#"),Rosters!$A:$A,0))</f>
        <v>St E</v>
      </c>
      <c r="D80" s="5" t="str">
        <f>INDEX(Rosters!B:B,MATCH(LEFT($B80,1)&amp;"-"&amp;TEXT(RIGHT($B80,LEN($B80)-1),"0#"),Rosters!$A:$A,0))</f>
        <v>Fernando</v>
      </c>
      <c r="E80" s="5" t="str">
        <f>INDEX(Rosters!C:C,MATCH(LEFT($B80,1)&amp;"-"&amp;TEXT(RIGHT($B80,LEN($B80)-1),"0#"),Rosters!$A:$A,0))</f>
        <v>Bernice</v>
      </c>
      <c r="F80" s="5" t="str">
        <f>INDEX(Rosters!G:G,MATCH(LEFT($B80,1)&amp;"-"&amp;TEXT(RIGHT($B80,LEN($B80)-1),"0#"),Rosters!$A:$A,0))</f>
        <v>V</v>
      </c>
      <c r="G80" s="5" t="str">
        <f>INDEX(Rosters!E:E,MATCH(LEFT($B80,1)&amp;"-"&amp;TEXT(RIGHT($B80,LEN($B80)-1),"0#"),Rosters!$A:$A,0))</f>
        <v>F</v>
      </c>
      <c r="H80" s="12">
        <v>15.76</v>
      </c>
      <c r="I80" s="5">
        <v>3</v>
      </c>
      <c r="J80" s="5">
        <v>2</v>
      </c>
      <c r="L80" s="6"/>
      <c r="M80" s="6">
        <f t="shared" si="11"/>
        <v>14</v>
      </c>
      <c r="N80" s="7" t="str">
        <f t="shared" ca="1" si="10"/>
        <v>St James</v>
      </c>
      <c r="O80" s="7" t="str">
        <f t="shared" ca="1" si="9"/>
        <v>Garcia</v>
      </c>
      <c r="P80" s="7" t="str">
        <f t="shared" ca="1" si="9"/>
        <v>J</v>
      </c>
      <c r="Q80" s="6" t="str">
        <f t="shared" ca="1" si="9"/>
        <v>V</v>
      </c>
      <c r="R80" s="6" t="str">
        <f t="shared" ca="1" si="9"/>
        <v>F</v>
      </c>
      <c r="S80" s="6">
        <f t="shared" ca="1" si="9"/>
        <v>17.18</v>
      </c>
      <c r="T80" s="6">
        <f t="shared" ca="1" si="9"/>
        <v>1</v>
      </c>
      <c r="U80" s="6">
        <f t="shared" ca="1" si="9"/>
        <v>5</v>
      </c>
    </row>
    <row r="81" spans="1:21" s="36" customFormat="1" x14ac:dyDescent="0.25">
      <c r="A81" s="36">
        <f t="shared" si="12"/>
        <v>16</v>
      </c>
      <c r="B81" s="5" t="s">
        <v>432</v>
      </c>
      <c r="C81" s="5" t="str">
        <f>INDEX(Rosters!F:F,MATCH(LEFT($B81,1)&amp;"-"&amp;TEXT(RIGHT($B81,LEN($B81)-1),"0#"),Rosters!$A:$A,0))</f>
        <v>St E</v>
      </c>
      <c r="D81" s="5" t="str">
        <f>INDEX(Rosters!B:B,MATCH(LEFT($B81,1)&amp;"-"&amp;TEXT(RIGHT($B81,LEN($B81)-1),"0#"),Rosters!$A:$A,0))</f>
        <v>Kalinowski</v>
      </c>
      <c r="E81" s="5" t="str">
        <f>INDEX(Rosters!C:C,MATCH(LEFT($B81,1)&amp;"-"&amp;TEXT(RIGHT($B81,LEN($B81)-1),"0#"),Rosters!$A:$A,0))</f>
        <v>Brooke</v>
      </c>
      <c r="F81" s="5" t="str">
        <f>INDEX(Rosters!G:G,MATCH(LEFT($B81,1)&amp;"-"&amp;TEXT(RIGHT($B81,LEN($B81)-1),"0#"),Rosters!$A:$A,0))</f>
        <v>V</v>
      </c>
      <c r="G81" s="5" t="str">
        <f>INDEX(Rosters!E:E,MATCH(LEFT($B81,1)&amp;"-"&amp;TEXT(RIGHT($B81,LEN($B81)-1),"0#"),Rosters!$A:$A,0))</f>
        <v>F</v>
      </c>
      <c r="H81" s="12">
        <v>18.29</v>
      </c>
      <c r="I81" s="5">
        <v>3</v>
      </c>
      <c r="J81" s="5">
        <v>3</v>
      </c>
      <c r="L81" s="6"/>
      <c r="M81" s="6">
        <f t="shared" si="11"/>
        <v>15</v>
      </c>
      <c r="N81" s="7" t="str">
        <f t="shared" ca="1" si="10"/>
        <v>SJA</v>
      </c>
      <c r="O81" s="7" t="str">
        <f t="shared" ca="1" si="9"/>
        <v>Junkroft</v>
      </c>
      <c r="P81" s="7" t="str">
        <f t="shared" ca="1" si="9"/>
        <v>Lucia</v>
      </c>
      <c r="Q81" s="6" t="str">
        <f t="shared" ca="1" si="9"/>
        <v>V</v>
      </c>
      <c r="R81" s="6" t="str">
        <f t="shared" ca="1" si="9"/>
        <v>F</v>
      </c>
      <c r="S81" s="6">
        <f t="shared" ca="1" si="9"/>
        <v>17.22</v>
      </c>
      <c r="T81" s="6">
        <f t="shared" ca="1" si="9"/>
        <v>2</v>
      </c>
      <c r="U81" s="6">
        <f t="shared" ca="1" si="9"/>
        <v>2</v>
      </c>
    </row>
    <row r="82" spans="1:21" s="36" customFormat="1" x14ac:dyDescent="0.25">
      <c r="A82" s="36">
        <f t="shared" si="12"/>
        <v>11</v>
      </c>
      <c r="B82" s="5" t="s">
        <v>437</v>
      </c>
      <c r="C82" s="5" t="str">
        <f>INDEX(Rosters!F:F,MATCH(LEFT($B82,1)&amp;"-"&amp;TEXT(RIGHT($B82,LEN($B82)-1),"0#"),Rosters!$A:$A,0))</f>
        <v>Assumption</v>
      </c>
      <c r="D82" s="5" t="str">
        <f>INDEX(Rosters!B:B,MATCH(LEFT($B82,1)&amp;"-"&amp;TEXT(RIGHT($B82,LEN($B82)-1),"0#"),Rosters!$A:$A,0))</f>
        <v>Sidhu</v>
      </c>
      <c r="E82" s="5" t="str">
        <f>INDEX(Rosters!C:C,MATCH(LEFT($B82,1)&amp;"-"&amp;TEXT(RIGHT($B82,LEN($B82)-1),"0#"),Rosters!$A:$A,0))</f>
        <v>Anya</v>
      </c>
      <c r="F82" s="5" t="str">
        <f>INDEX(Rosters!G:G,MATCH(LEFT($B82,1)&amp;"-"&amp;TEXT(RIGHT($B82,LEN($B82)-1),"0#"),Rosters!$A:$A,0))</f>
        <v>V</v>
      </c>
      <c r="G82" s="5" t="str">
        <f>INDEX(Rosters!E:E,MATCH(LEFT($B82,1)&amp;"-"&amp;TEXT(RIGHT($B82,LEN($B82)-1),"0#"),Rosters!$A:$A,0))</f>
        <v>F</v>
      </c>
      <c r="H82" s="12">
        <v>16.239999999999998</v>
      </c>
      <c r="I82" s="5">
        <v>3</v>
      </c>
      <c r="J82" s="5">
        <v>4</v>
      </c>
      <c r="L82" s="6"/>
      <c r="M82" s="6">
        <f t="shared" si="11"/>
        <v>16</v>
      </c>
      <c r="N82" s="7" t="str">
        <f t="shared" ca="1" si="10"/>
        <v>St E</v>
      </c>
      <c r="O82" s="7" t="str">
        <f t="shared" ca="1" si="9"/>
        <v>Kalinowski</v>
      </c>
      <c r="P82" s="7" t="str">
        <f t="shared" ca="1" si="9"/>
        <v>Brooke</v>
      </c>
      <c r="Q82" s="6" t="str">
        <f t="shared" ca="1" si="9"/>
        <v>V</v>
      </c>
      <c r="R82" s="6" t="str">
        <f t="shared" ca="1" si="9"/>
        <v>F</v>
      </c>
      <c r="S82" s="6">
        <f t="shared" ca="1" si="9"/>
        <v>18.29</v>
      </c>
      <c r="T82" s="6">
        <f t="shared" ca="1" si="9"/>
        <v>3</v>
      </c>
      <c r="U82" s="6">
        <f t="shared" ca="1" si="9"/>
        <v>3</v>
      </c>
    </row>
    <row r="83" spans="1:21" s="36" customFormat="1" x14ac:dyDescent="0.25">
      <c r="A83" s="36">
        <f t="shared" si="12"/>
        <v>6</v>
      </c>
      <c r="B83" s="5" t="s">
        <v>436</v>
      </c>
      <c r="C83" s="5" t="str">
        <f>INDEX(Rosters!F:F,MATCH(LEFT($B83,1)&amp;"-"&amp;TEXT(RIGHT($B83,LEN($B83)-1),"0#"),Rosters!$A:$A,0))</f>
        <v>Assumption</v>
      </c>
      <c r="D83" s="5" t="str">
        <f>INDEX(Rosters!B:B,MATCH(LEFT($B83,1)&amp;"-"&amp;TEXT(RIGHT($B83,LEN($B83)-1),"0#"),Rosters!$A:$A,0))</f>
        <v>Jabbour</v>
      </c>
      <c r="E83" s="5" t="str">
        <f>INDEX(Rosters!C:C,MATCH(LEFT($B83,1)&amp;"-"&amp;TEXT(RIGHT($B83,LEN($B83)-1),"0#"),Rosters!$A:$A,0))</f>
        <v>Jillian</v>
      </c>
      <c r="F83" s="5" t="str">
        <f>INDEX(Rosters!G:G,MATCH(LEFT($B83,1)&amp;"-"&amp;TEXT(RIGHT($B83,LEN($B83)-1),"0#"),Rosters!$A:$A,0))</f>
        <v>V</v>
      </c>
      <c r="G83" s="5" t="str">
        <f>INDEX(Rosters!E:E,MATCH(LEFT($B83,1)&amp;"-"&amp;TEXT(RIGHT($B83,LEN($B83)-1),"0#"),Rosters!$A:$A,0))</f>
        <v>F</v>
      </c>
      <c r="H83" s="12">
        <v>15.46</v>
      </c>
      <c r="I83" s="5">
        <v>3</v>
      </c>
      <c r="J83" s="5">
        <v>5</v>
      </c>
      <c r="L83" s="6"/>
      <c r="M83" s="6">
        <f t="shared" si="11"/>
        <v>17</v>
      </c>
      <c r="N83" s="7" t="str">
        <f t="shared" ca="1" si="10"/>
        <v>St E</v>
      </c>
      <c r="O83" s="7" t="str">
        <f t="shared" ca="1" si="9"/>
        <v>Lamont</v>
      </c>
      <c r="P83" s="7" t="str">
        <f t="shared" ca="1" si="9"/>
        <v>Haley</v>
      </c>
      <c r="Q83" s="6" t="str">
        <f t="shared" ca="1" si="9"/>
        <v>V</v>
      </c>
      <c r="R83" s="6" t="str">
        <f t="shared" ca="1" si="9"/>
        <v>F</v>
      </c>
      <c r="S83" s="6">
        <f t="shared" ca="1" si="9"/>
        <v>19.489999999999998</v>
      </c>
      <c r="T83" s="6">
        <f t="shared" ca="1" si="9"/>
        <v>1</v>
      </c>
      <c r="U83" s="6">
        <f t="shared" ca="1" si="9"/>
        <v>3</v>
      </c>
    </row>
    <row r="84" spans="1:21" s="36" customFormat="1" x14ac:dyDescent="0.25">
      <c r="A84" s="36">
        <f t="shared" si="12"/>
        <v>18</v>
      </c>
      <c r="B84" s="5" t="s">
        <v>440</v>
      </c>
      <c r="C84" s="5" t="str">
        <f>INDEX(Rosters!F:F,MATCH(LEFT($B84,1)&amp;"-"&amp;TEXT(RIGHT($B84,LEN($B84)-1),"0#"),Rosters!$A:$A,0))</f>
        <v>OLMC</v>
      </c>
      <c r="D84" s="5" t="str">
        <f>INDEX(Rosters!B:B,MATCH(LEFT($B84,1)&amp;"-"&amp;TEXT(RIGHT($B84,LEN($B84)-1),"0#"),Rosters!$A:$A,0))</f>
        <v>GARRY</v>
      </c>
      <c r="E84" s="5" t="str">
        <f>INDEX(Rosters!C:C,MATCH(LEFT($B84,1)&amp;"-"&amp;TEXT(RIGHT($B84,LEN($B84)-1),"0#"),Rosters!$A:$A,0))</f>
        <v>CAITLIN</v>
      </c>
      <c r="F84" s="5" t="str">
        <f>INDEX(Rosters!G:G,MATCH(LEFT($B84,1)&amp;"-"&amp;TEXT(RIGHT($B84,LEN($B84)-1),"0#"),Rosters!$A:$A,0))</f>
        <v>V</v>
      </c>
      <c r="G84" s="5" t="str">
        <f>INDEX(Rosters!E:E,MATCH(LEFT($B84,1)&amp;"-"&amp;TEXT(RIGHT($B84,LEN($B84)-1),"0#"),Rosters!$A:$A,0))</f>
        <v>F</v>
      </c>
      <c r="H84" s="12">
        <v>21.02</v>
      </c>
      <c r="I84" s="5">
        <v>3</v>
      </c>
      <c r="J84" s="5">
        <v>6</v>
      </c>
      <c r="L84" s="6"/>
      <c r="M84" s="6">
        <f t="shared" si="11"/>
        <v>18</v>
      </c>
      <c r="N84" s="7" t="str">
        <f t="shared" ca="1" si="10"/>
        <v>OLMC</v>
      </c>
      <c r="O84" s="7" t="str">
        <f t="shared" ca="1" si="9"/>
        <v>GARRY</v>
      </c>
      <c r="P84" s="7" t="str">
        <f t="shared" ca="1" si="9"/>
        <v>CAITLIN</v>
      </c>
      <c r="Q84" s="6" t="str">
        <f t="shared" ca="1" si="9"/>
        <v>V</v>
      </c>
      <c r="R84" s="6" t="str">
        <f t="shared" ca="1" si="9"/>
        <v>F</v>
      </c>
      <c r="S84" s="6">
        <f t="shared" ca="1" si="9"/>
        <v>21.02</v>
      </c>
      <c r="T84" s="6">
        <f t="shared" ca="1" si="9"/>
        <v>3</v>
      </c>
      <c r="U84" s="6">
        <f t="shared" ca="1" si="9"/>
        <v>6</v>
      </c>
    </row>
    <row r="85" spans="1:21" x14ac:dyDescent="0.25">
      <c r="B85" s="5"/>
      <c r="C85" s="5"/>
      <c r="D85" s="5"/>
      <c r="E85" s="5"/>
      <c r="J85" s="5"/>
      <c r="Q85" s="11"/>
    </row>
    <row r="86" spans="1:21" ht="18.75" x14ac:dyDescent="0.3">
      <c r="B86" s="5"/>
      <c r="C86" s="5"/>
      <c r="D86" s="5"/>
      <c r="E86" s="5"/>
      <c r="J86" s="5"/>
      <c r="L86" s="48" t="s">
        <v>457</v>
      </c>
      <c r="M86" s="48"/>
      <c r="N86" s="48"/>
      <c r="O86" s="48"/>
      <c r="P86" s="48"/>
      <c r="Q86" s="48"/>
      <c r="R86" s="48"/>
      <c r="S86" s="48"/>
      <c r="T86" s="48"/>
      <c r="U86" s="48"/>
    </row>
    <row r="87" spans="1:21" x14ac:dyDescent="0.25">
      <c r="A87" s="36">
        <f>RANK(H87,$H$87:$H$111,1)</f>
        <v>13</v>
      </c>
      <c r="B87" s="5" t="s">
        <v>595</v>
      </c>
      <c r="C87" s="5" t="str">
        <f>INDEX(Rosters!F:F,MATCH(LEFT($B87,1)&amp;"-"&amp;TEXT(RIGHT($B87,LEN($B87)-1),"0#"),Rosters!$A:$A,0))</f>
        <v>SJA</v>
      </c>
      <c r="D87" s="5" t="str">
        <f>INDEX(Rosters!B:B,MATCH(LEFT($B87,1)&amp;"-"&amp;TEXT(RIGHT($B87,LEN($B87)-1),"0#"),Rosters!$A:$A,0))</f>
        <v>Polo</v>
      </c>
      <c r="E87" s="5" t="str">
        <f>INDEX(Rosters!C:C,MATCH(LEFT($B87,1)&amp;"-"&amp;TEXT(RIGHT($B87,LEN($B87)-1),"0#"),Rosters!$A:$A,0))</f>
        <v>Jonathan</v>
      </c>
      <c r="F87" s="5" t="str">
        <f>INDEX(Rosters!G:G,MATCH(LEFT($B87,1)&amp;"-"&amp;TEXT(RIGHT($B87,LEN($B87)-1),"0#"),Rosters!$A:$A,0))</f>
        <v>V</v>
      </c>
      <c r="G87" s="5" t="str">
        <f>INDEX(Rosters!E:E,MATCH(LEFT($B87,1)&amp;"-"&amp;TEXT(RIGHT($B87,LEN($B87)-1),"0#"),Rosters!$A:$A,0))</f>
        <v>M</v>
      </c>
      <c r="H87" s="12">
        <v>15.62</v>
      </c>
      <c r="I87" s="5">
        <v>1</v>
      </c>
      <c r="J87" s="5">
        <v>1</v>
      </c>
      <c r="K87" s="24">
        <f>COUNT(J87:J111)</f>
        <v>24</v>
      </c>
      <c r="M87" s="6">
        <v>1</v>
      </c>
      <c r="N87" s="7" t="str">
        <f ca="1">INDEX(OFFSET($C$87,0,COLUMN(N87)-14,$K$87,1),MATCH($M87,OFFSET($A$87,0,0,$K$87,1),0))</f>
        <v>St James</v>
      </c>
      <c r="O87" s="7" t="str">
        <f t="shared" ref="O87:U110" ca="1" si="13">INDEX(OFFSET($C$87,0,COLUMN(O87)-14,$K$87,1),MATCH($M87,OFFSET($A$87,0,0,$K$87,1),0))</f>
        <v>Sheehan</v>
      </c>
      <c r="P87" s="7" t="str">
        <f t="shared" ca="1" si="13"/>
        <v>B</v>
      </c>
      <c r="Q87" s="6" t="str">
        <f t="shared" ca="1" si="13"/>
        <v>V</v>
      </c>
      <c r="R87" s="6" t="str">
        <f t="shared" ca="1" si="13"/>
        <v>M</v>
      </c>
      <c r="S87" s="15">
        <f t="shared" ca="1" si="13"/>
        <v>12.86</v>
      </c>
      <c r="T87" s="6">
        <f t="shared" ca="1" si="13"/>
        <v>1</v>
      </c>
      <c r="U87" s="6">
        <f t="shared" ca="1" si="13"/>
        <v>6</v>
      </c>
    </row>
    <row r="88" spans="1:21" x14ac:dyDescent="0.25">
      <c r="A88" s="36">
        <f>RANK(H88,$H$87:$H$111,1)</f>
        <v>14</v>
      </c>
      <c r="B88" s="5" t="s">
        <v>444</v>
      </c>
      <c r="C88" s="5" t="str">
        <f>INDEX(Rosters!F:F,MATCH(LEFT($B88,1)&amp;"-"&amp;TEXT(RIGHT($B88,LEN($B88)-1),"0#"),Rosters!$A:$A,0))</f>
        <v>St E</v>
      </c>
      <c r="D88" s="5" t="str">
        <f>INDEX(Rosters!B:B,MATCH(LEFT($B88,1)&amp;"-"&amp;TEXT(RIGHT($B88,LEN($B88)-1),"0#"),Rosters!$A:$A,0))</f>
        <v>Desimone</v>
      </c>
      <c r="E88" s="5" t="str">
        <f>INDEX(Rosters!C:C,MATCH(LEFT($B88,1)&amp;"-"&amp;TEXT(RIGHT($B88,LEN($B88)-1),"0#"),Rosters!$A:$A,0))</f>
        <v>Ryan</v>
      </c>
      <c r="F88" s="5" t="str">
        <f>INDEX(Rosters!G:G,MATCH(LEFT($B88,1)&amp;"-"&amp;TEXT(RIGHT($B88,LEN($B88)-1),"0#"),Rosters!$A:$A,0))</f>
        <v>V</v>
      </c>
      <c r="G88" s="5" t="str">
        <f>INDEX(Rosters!E:E,MATCH(LEFT($B88,1)&amp;"-"&amp;TEXT(RIGHT($B88,LEN($B88)-1),"0#"),Rosters!$A:$A,0))</f>
        <v>M</v>
      </c>
      <c r="H88" s="12">
        <v>15.75</v>
      </c>
      <c r="I88" s="5">
        <v>1</v>
      </c>
      <c r="J88" s="5">
        <v>2</v>
      </c>
      <c r="M88" s="6">
        <f>M87+1</f>
        <v>2</v>
      </c>
      <c r="N88" s="7" t="str">
        <f t="shared" ref="N88:N110" ca="1" si="14">INDEX(OFFSET($C$87,0,COLUMN(N88)-14,$K$87,1),MATCH($M88,OFFSET($A$87,0,0,$K$87,1),0))</f>
        <v>SJA</v>
      </c>
      <c r="O88" s="7" t="str">
        <f t="shared" ca="1" si="13"/>
        <v>McArthur</v>
      </c>
      <c r="P88" s="7" t="str">
        <f t="shared" ca="1" si="13"/>
        <v xml:space="preserve">Luke </v>
      </c>
      <c r="Q88" s="6" t="str">
        <f t="shared" ca="1" si="13"/>
        <v>V</v>
      </c>
      <c r="R88" s="6" t="str">
        <f t="shared" ca="1" si="13"/>
        <v>M</v>
      </c>
      <c r="S88" s="15">
        <f t="shared" ca="1" si="13"/>
        <v>14.13</v>
      </c>
      <c r="T88" s="6">
        <f t="shared" ca="1" si="13"/>
        <v>3</v>
      </c>
      <c r="U88" s="6">
        <f t="shared" ca="1" si="13"/>
        <v>1</v>
      </c>
    </row>
    <row r="89" spans="1:21" x14ac:dyDescent="0.25">
      <c r="A89" s="36">
        <f>RANK(H89,$H$87:$H$111,1)</f>
        <v>6</v>
      </c>
      <c r="B89" s="5" t="s">
        <v>441</v>
      </c>
      <c r="C89" s="5" t="str">
        <f>INDEX(Rosters!F:F,MATCH(LEFT($B89,1)&amp;"-"&amp;TEXT(RIGHT($B89,LEN($B89)-1),"0#"),Rosters!$A:$A,0))</f>
        <v>Assumption</v>
      </c>
      <c r="D89" s="5" t="str">
        <f>INDEX(Rosters!B:B,MATCH(LEFT($B89,1)&amp;"-"&amp;TEXT(RIGHT($B89,LEN($B89)-1),"0#"),Rosters!$A:$A,0))</f>
        <v>Harmsey</v>
      </c>
      <c r="E89" s="5" t="str">
        <f>INDEX(Rosters!C:C,MATCH(LEFT($B89,1)&amp;"-"&amp;TEXT(RIGHT($B89,LEN($B89)-1),"0#"),Rosters!$A:$A,0))</f>
        <v>Riley Ben</v>
      </c>
      <c r="F89" s="5" t="str">
        <f>INDEX(Rosters!G:G,MATCH(LEFT($B89,1)&amp;"-"&amp;TEXT(RIGHT($B89,LEN($B89)-1),"0#"),Rosters!$A:$A,0))</f>
        <v>V</v>
      </c>
      <c r="G89" s="5" t="str">
        <f>INDEX(Rosters!E:E,MATCH(LEFT($B89,1)&amp;"-"&amp;TEXT(RIGHT($B89,LEN($B89)-1),"0#"),Rosters!$A:$A,0))</f>
        <v>M</v>
      </c>
      <c r="H89" s="12">
        <v>14.69</v>
      </c>
      <c r="I89" s="5">
        <v>1</v>
      </c>
      <c r="J89" s="5">
        <v>3</v>
      </c>
      <c r="M89" s="6">
        <f t="shared" ref="M89:M110" si="15">M88+1</f>
        <v>3</v>
      </c>
      <c r="N89" s="7" t="str">
        <f t="shared" ca="1" si="14"/>
        <v>St James</v>
      </c>
      <c r="O89" s="7" t="str">
        <f t="shared" ca="1" si="13"/>
        <v>Mendez</v>
      </c>
      <c r="P89" s="7" t="str">
        <f t="shared" ca="1" si="13"/>
        <v>C*</v>
      </c>
      <c r="Q89" s="6" t="str">
        <f t="shared" ca="1" si="13"/>
        <v>V</v>
      </c>
      <c r="R89" s="6" t="str">
        <f t="shared" ca="1" si="13"/>
        <v>M</v>
      </c>
      <c r="S89" s="15">
        <f t="shared" ca="1" si="13"/>
        <v>14.22</v>
      </c>
      <c r="T89" s="6">
        <f t="shared" ca="1" si="13"/>
        <v>2</v>
      </c>
      <c r="U89" s="6">
        <f t="shared" ca="1" si="13"/>
        <v>4</v>
      </c>
    </row>
    <row r="90" spans="1:21" x14ac:dyDescent="0.25">
      <c r="A90" s="36">
        <f>RANK(H90,$H$87:$H$111,1)</f>
        <v>8</v>
      </c>
      <c r="B90" s="5" t="s">
        <v>479</v>
      </c>
      <c r="C90" s="5" t="str">
        <f>INDEX(Rosters!F:F,MATCH(LEFT($B90,1)&amp;"-"&amp;TEXT(RIGHT($B90,LEN($B90)-1),"0#"),Rosters!$A:$A,0))</f>
        <v>St James</v>
      </c>
      <c r="D90" s="5" t="str">
        <f>INDEX(Rosters!B:B,MATCH(LEFT($B90,1)&amp;"-"&amp;TEXT(RIGHT($B90,LEN($B90)-1),"0#"),Rosters!$A:$A,0))</f>
        <v>Collins</v>
      </c>
      <c r="E90" s="5" t="str">
        <f>INDEX(Rosters!C:C,MATCH(LEFT($B90,1)&amp;"-"&amp;TEXT(RIGHT($B90,LEN($B90)-1),"0#"),Rosters!$A:$A,0))</f>
        <v>D</v>
      </c>
      <c r="F90" s="5" t="str">
        <f>INDEX(Rosters!G:G,MATCH(LEFT($B90,1)&amp;"-"&amp;TEXT(RIGHT($B90,LEN($B90)-1),"0#"),Rosters!$A:$A,0))</f>
        <v>V</v>
      </c>
      <c r="G90" s="5" t="str">
        <f>INDEX(Rosters!E:E,MATCH(LEFT($B90,1)&amp;"-"&amp;TEXT(RIGHT($B90,LEN($B90)-1),"0#"),Rosters!$A:$A,0))</f>
        <v>M</v>
      </c>
      <c r="H90" s="12">
        <v>14.88</v>
      </c>
      <c r="I90" s="5">
        <v>1</v>
      </c>
      <c r="J90" s="5">
        <v>4</v>
      </c>
      <c r="M90" s="6">
        <f t="shared" si="15"/>
        <v>4</v>
      </c>
      <c r="N90" s="7" t="str">
        <f t="shared" ca="1" si="14"/>
        <v>St James</v>
      </c>
      <c r="O90" s="7" t="str">
        <f t="shared" ca="1" si="13"/>
        <v>Peoples</v>
      </c>
      <c r="P90" s="7" t="str">
        <f t="shared" ca="1" si="13"/>
        <v>J</v>
      </c>
      <c r="Q90" s="11" t="str">
        <f t="shared" ca="1" si="13"/>
        <v>V</v>
      </c>
      <c r="R90" s="6" t="str">
        <f t="shared" ca="1" si="13"/>
        <v>M</v>
      </c>
      <c r="S90" s="15">
        <f t="shared" ca="1" si="13"/>
        <v>14.26</v>
      </c>
      <c r="T90" s="6">
        <f t="shared" ca="1" si="13"/>
        <v>2</v>
      </c>
      <c r="U90" s="6">
        <f t="shared" ca="1" si="13"/>
        <v>6</v>
      </c>
    </row>
    <row r="91" spans="1:21" x14ac:dyDescent="0.25">
      <c r="A91" s="36">
        <f>RANK(H91,$H$87:$H$111,1)</f>
        <v>12</v>
      </c>
      <c r="B91" s="5" t="s">
        <v>599</v>
      </c>
      <c r="C91" s="5" t="str">
        <f>INDEX(Rosters!F:F,MATCH(LEFT($B91,1)&amp;"-"&amp;TEXT(RIGHT($B91,LEN($B91)-1),"0#"),Rosters!$A:$A,0))</f>
        <v>OLMC</v>
      </c>
      <c r="D91" s="5" t="str">
        <f>INDEX(Rosters!B:B,MATCH(LEFT($B91,1)&amp;"-"&amp;TEXT(RIGHT($B91,LEN($B91)-1),"0#"),Rosters!$A:$A,0))</f>
        <v>TYRELL</v>
      </c>
      <c r="E91" s="5" t="str">
        <f>INDEX(Rosters!C:C,MATCH(LEFT($B91,1)&amp;"-"&amp;TEXT(RIGHT($B91,LEN($B91)-1),"0#"),Rosters!$A:$A,0))</f>
        <v>JOSEPH</v>
      </c>
      <c r="F91" s="5" t="str">
        <f>INDEX(Rosters!G:G,MATCH(LEFT($B91,1)&amp;"-"&amp;TEXT(RIGHT($B91,LEN($B91)-1),"0#"),Rosters!$A:$A,0))</f>
        <v>V</v>
      </c>
      <c r="G91" s="5" t="str">
        <f>INDEX(Rosters!E:E,MATCH(LEFT($B91,1)&amp;"-"&amp;TEXT(RIGHT($B91,LEN($B91)-1),"0#"),Rosters!$A:$A,0))</f>
        <v>M</v>
      </c>
      <c r="H91" s="12">
        <v>15.55</v>
      </c>
      <c r="I91" s="5">
        <v>1</v>
      </c>
      <c r="J91" s="5">
        <v>5</v>
      </c>
      <c r="M91" s="6">
        <f t="shared" si="15"/>
        <v>5</v>
      </c>
      <c r="N91" s="7" t="str">
        <f t="shared" ca="1" si="14"/>
        <v>SJA</v>
      </c>
      <c r="O91" s="7" t="str">
        <f t="shared" ca="1" si="13"/>
        <v>Costa</v>
      </c>
      <c r="P91" s="7" t="str">
        <f t="shared" ca="1" si="13"/>
        <v>Lucas</v>
      </c>
      <c r="Q91" s="11" t="str">
        <f t="shared" ca="1" si="13"/>
        <v>V</v>
      </c>
      <c r="R91" s="6" t="str">
        <f t="shared" ca="1" si="13"/>
        <v>M</v>
      </c>
      <c r="S91" s="15">
        <f t="shared" ca="1" si="13"/>
        <v>14.47</v>
      </c>
      <c r="T91" s="6">
        <f t="shared" ca="1" si="13"/>
        <v>4</v>
      </c>
      <c r="U91" s="6">
        <f t="shared" ca="1" si="13"/>
        <v>1</v>
      </c>
    </row>
    <row r="92" spans="1:21" x14ac:dyDescent="0.25">
      <c r="A92" s="36">
        <f>RANK(H92,$H$87:$H$111,1)</f>
        <v>1</v>
      </c>
      <c r="B92" s="5" t="s">
        <v>447</v>
      </c>
      <c r="C92" s="5" t="str">
        <f>INDEX(Rosters!F:F,MATCH(LEFT($B92,1)&amp;"-"&amp;TEXT(RIGHT($B92,LEN($B92)-1),"0#"),Rosters!$A:$A,0))</f>
        <v>St James</v>
      </c>
      <c r="D92" s="5" t="str">
        <f>INDEX(Rosters!B:B,MATCH(LEFT($B92,1)&amp;"-"&amp;TEXT(RIGHT($B92,LEN($B92)-1),"0#"),Rosters!$A:$A,0))</f>
        <v>Sheehan</v>
      </c>
      <c r="E92" s="5" t="str">
        <f>INDEX(Rosters!C:C,MATCH(LEFT($B92,1)&amp;"-"&amp;TEXT(RIGHT($B92,LEN($B92)-1),"0#"),Rosters!$A:$A,0))</f>
        <v>B</v>
      </c>
      <c r="F92" s="5" t="str">
        <f>INDEX(Rosters!G:G,MATCH(LEFT($B92,1)&amp;"-"&amp;TEXT(RIGHT($B92,LEN($B92)-1),"0#"),Rosters!$A:$A,0))</f>
        <v>V</v>
      </c>
      <c r="G92" s="5" t="str">
        <f>INDEX(Rosters!E:E,MATCH(LEFT($B92,1)&amp;"-"&amp;TEXT(RIGHT($B92,LEN($B92)-1),"0#"),Rosters!$A:$A,0))</f>
        <v>M</v>
      </c>
      <c r="H92" s="12">
        <v>12.86</v>
      </c>
      <c r="I92" s="5">
        <v>1</v>
      </c>
      <c r="J92" s="5">
        <v>6</v>
      </c>
      <c r="M92" s="6">
        <f t="shared" si="15"/>
        <v>6</v>
      </c>
      <c r="N92" s="7" t="str">
        <f t="shared" ca="1" si="14"/>
        <v>Assumption</v>
      </c>
      <c r="O92" s="7" t="str">
        <f t="shared" ca="1" si="13"/>
        <v>Harmsey</v>
      </c>
      <c r="P92" s="7" t="str">
        <f t="shared" ca="1" si="13"/>
        <v>Riley Ben</v>
      </c>
      <c r="Q92" s="11" t="str">
        <f t="shared" ca="1" si="13"/>
        <v>V</v>
      </c>
      <c r="R92" s="6" t="str">
        <f t="shared" ca="1" si="13"/>
        <v>M</v>
      </c>
      <c r="S92" s="15">
        <f t="shared" ca="1" si="13"/>
        <v>14.69</v>
      </c>
      <c r="T92" s="6">
        <f t="shared" ca="1" si="13"/>
        <v>1</v>
      </c>
      <c r="U92" s="6">
        <f t="shared" ca="1" si="13"/>
        <v>3</v>
      </c>
    </row>
    <row r="93" spans="1:21" x14ac:dyDescent="0.25">
      <c r="A93" s="36">
        <f>RANK(H93,$H$87:$H$111,1)</f>
        <v>20</v>
      </c>
      <c r="B93" s="5" t="s">
        <v>596</v>
      </c>
      <c r="C93" s="5" t="str">
        <f>INDEX(Rosters!F:F,MATCH(LEFT($B93,1)&amp;"-"&amp;TEXT(RIGHT($B93,LEN($B93)-1),"0#"),Rosters!$A:$A,0))</f>
        <v>SJA</v>
      </c>
      <c r="D93" s="5" t="str">
        <f>INDEX(Rosters!B:B,MATCH(LEFT($B93,1)&amp;"-"&amp;TEXT(RIGHT($B93,LEN($B93)-1),"0#"),Rosters!$A:$A,0))</f>
        <v>Rufolo</v>
      </c>
      <c r="E93" s="5" t="str">
        <f>INDEX(Rosters!C:C,MATCH(LEFT($B93,1)&amp;"-"&amp;TEXT(RIGHT($B93,LEN($B93)-1),"0#"),Rosters!$A:$A,0))</f>
        <v>Jared</v>
      </c>
      <c r="F93" s="5" t="str">
        <f>INDEX(Rosters!G:G,MATCH(LEFT($B93,1)&amp;"-"&amp;TEXT(RIGHT($B93,LEN($B93)-1),"0#"),Rosters!$A:$A,0))</f>
        <v>V</v>
      </c>
      <c r="G93" s="5" t="str">
        <f>INDEX(Rosters!E:E,MATCH(LEFT($B93,1)&amp;"-"&amp;TEXT(RIGHT($B93,LEN($B93)-1),"0#"),Rosters!$A:$A,0))</f>
        <v>M</v>
      </c>
      <c r="H93" s="12">
        <v>17.3</v>
      </c>
      <c r="I93" s="5">
        <v>2</v>
      </c>
      <c r="J93" s="5">
        <v>1</v>
      </c>
      <c r="M93" s="6">
        <f t="shared" si="15"/>
        <v>7</v>
      </c>
      <c r="N93" s="7" t="str">
        <f t="shared" ca="1" si="14"/>
        <v>St Pats</v>
      </c>
      <c r="O93" s="7" t="str">
        <f t="shared" ca="1" si="13"/>
        <v>Kvekic</v>
      </c>
      <c r="P93" s="7" t="str">
        <f t="shared" ca="1" si="13"/>
        <v>Marko</v>
      </c>
      <c r="Q93" s="6" t="str">
        <f t="shared" ca="1" si="13"/>
        <v>V</v>
      </c>
      <c r="R93" s="6" t="str">
        <f t="shared" ca="1" si="13"/>
        <v>M</v>
      </c>
      <c r="S93" s="15">
        <f t="shared" ca="1" si="13"/>
        <v>14.8</v>
      </c>
      <c r="T93" s="6">
        <f t="shared" ca="1" si="13"/>
        <v>4</v>
      </c>
      <c r="U93" s="6">
        <f t="shared" ca="1" si="13"/>
        <v>5</v>
      </c>
    </row>
    <row r="94" spans="1:21" x14ac:dyDescent="0.25">
      <c r="A94" s="36">
        <f>RANK(H94,$H$87:$H$111,1)</f>
        <v>9</v>
      </c>
      <c r="B94" s="5" t="s">
        <v>622</v>
      </c>
      <c r="C94" s="5" t="str">
        <f>INDEX(Rosters!F:F,MATCH(LEFT($B94,1)&amp;"-"&amp;TEXT(RIGHT($B94,LEN($B94)-1),"0#"),Rosters!$A:$A,0))</f>
        <v>SJA</v>
      </c>
      <c r="D94" s="5" t="str">
        <f>INDEX(Rosters!B:B,MATCH(LEFT($B94,1)&amp;"-"&amp;TEXT(RIGHT($B94,LEN($B94)-1),"0#"),Rosters!$A:$A,0))</f>
        <v>Dhiman</v>
      </c>
      <c r="E94" s="5" t="str">
        <f>INDEX(Rosters!C:C,MATCH(LEFT($B94,1)&amp;"-"&amp;TEXT(RIGHT($B94,LEN($B94)-1),"0#"),Rosters!$A:$A,0))</f>
        <v>Millen</v>
      </c>
      <c r="F94" s="5" t="str">
        <f>INDEX(Rosters!G:G,MATCH(LEFT($B94,1)&amp;"-"&amp;TEXT(RIGHT($B94,LEN($B94)-1),"0#"),Rosters!$A:$A,0))</f>
        <v>V</v>
      </c>
      <c r="G94" s="5" t="str">
        <f>INDEX(Rosters!E:E,MATCH(LEFT($B94,1)&amp;"-"&amp;TEXT(RIGHT($B94,LEN($B94)-1),"0#"),Rosters!$A:$A,0))</f>
        <v>M</v>
      </c>
      <c r="H94" s="12">
        <v>14.93</v>
      </c>
      <c r="I94" s="5">
        <v>2</v>
      </c>
      <c r="J94" s="5">
        <v>2</v>
      </c>
      <c r="M94" s="6">
        <f t="shared" si="15"/>
        <v>8</v>
      </c>
      <c r="N94" s="7" t="str">
        <f t="shared" ca="1" si="14"/>
        <v>St James</v>
      </c>
      <c r="O94" s="7" t="str">
        <f t="shared" ca="1" si="13"/>
        <v>Collins</v>
      </c>
      <c r="P94" s="7" t="str">
        <f t="shared" ca="1" si="13"/>
        <v>D</v>
      </c>
      <c r="Q94" s="11" t="str">
        <f t="shared" ca="1" si="13"/>
        <v>V</v>
      </c>
      <c r="R94" s="6" t="str">
        <f t="shared" ca="1" si="13"/>
        <v>M</v>
      </c>
      <c r="S94" s="15">
        <f t="shared" ca="1" si="13"/>
        <v>14.88</v>
      </c>
      <c r="T94" s="6">
        <f t="shared" ca="1" si="13"/>
        <v>1</v>
      </c>
      <c r="U94" s="6">
        <f t="shared" ca="1" si="13"/>
        <v>4</v>
      </c>
    </row>
    <row r="95" spans="1:21" x14ac:dyDescent="0.25">
      <c r="A95" s="36">
        <f>RANK(H95,$H$87:$H$111,1)</f>
        <v>17</v>
      </c>
      <c r="B95" s="5" t="s">
        <v>448</v>
      </c>
      <c r="C95" s="5" t="str">
        <f>INDEX(Rosters!F:F,MATCH(LEFT($B95,1)&amp;"-"&amp;TEXT(RIGHT($B95,LEN($B95)-1),"0#"),Rosters!$A:$A,0))</f>
        <v>Assumption</v>
      </c>
      <c r="D95" s="5" t="str">
        <f>INDEX(Rosters!B:B,MATCH(LEFT($B95,1)&amp;"-"&amp;TEXT(RIGHT($B95,LEN($B95)-1),"0#"),Rosters!$A:$A,0))</f>
        <v>Keown</v>
      </c>
      <c r="E95" s="5" t="str">
        <f>INDEX(Rosters!C:C,MATCH(LEFT($B95,1)&amp;"-"&amp;TEXT(RIGHT($B95,LEN($B95)-1),"0#"),Rosters!$A:$A,0))</f>
        <v>Brendan</v>
      </c>
      <c r="F95" s="5" t="str">
        <f>INDEX(Rosters!G:G,MATCH(LEFT($B95,1)&amp;"-"&amp;TEXT(RIGHT($B95,LEN($B95)-1),"0#"),Rosters!$A:$A,0))</f>
        <v>V</v>
      </c>
      <c r="G95" s="5" t="str">
        <f>INDEX(Rosters!E:E,MATCH(LEFT($B95,1)&amp;"-"&amp;TEXT(RIGHT($B95,LEN($B95)-1),"0#"),Rosters!$A:$A,0))</f>
        <v>M</v>
      </c>
      <c r="H95" s="12">
        <v>16.25</v>
      </c>
      <c r="I95" s="5">
        <v>2</v>
      </c>
      <c r="J95" s="5">
        <v>3</v>
      </c>
      <c r="M95" s="6">
        <f t="shared" si="15"/>
        <v>9</v>
      </c>
      <c r="N95" s="7" t="str">
        <f t="shared" ca="1" si="14"/>
        <v>SJA</v>
      </c>
      <c r="O95" s="7" t="str">
        <f t="shared" ca="1" si="13"/>
        <v>Dhiman</v>
      </c>
      <c r="P95" s="7" t="str">
        <f t="shared" ca="1" si="13"/>
        <v>Millen</v>
      </c>
      <c r="Q95" s="6" t="str">
        <f t="shared" ca="1" si="13"/>
        <v>V</v>
      </c>
      <c r="R95" s="6" t="str">
        <f t="shared" ca="1" si="13"/>
        <v>M</v>
      </c>
      <c r="S95" s="15">
        <f t="shared" ca="1" si="13"/>
        <v>14.93</v>
      </c>
      <c r="T95" s="6">
        <f t="shared" ca="1" si="13"/>
        <v>2</v>
      </c>
      <c r="U95" s="6">
        <f t="shared" ca="1" si="13"/>
        <v>2</v>
      </c>
    </row>
    <row r="96" spans="1:21" x14ac:dyDescent="0.25">
      <c r="A96" s="36">
        <f>RANK(H96,$H$87:$H$111,1)</f>
        <v>3</v>
      </c>
      <c r="B96" s="5" t="s">
        <v>446</v>
      </c>
      <c r="C96" s="5" t="str">
        <f>INDEX(Rosters!F:F,MATCH(LEFT($B96,1)&amp;"-"&amp;TEXT(RIGHT($B96,LEN($B96)-1),"0#"),Rosters!$A:$A,0))</f>
        <v>St James</v>
      </c>
      <c r="D96" s="5" t="str">
        <f>INDEX(Rosters!B:B,MATCH(LEFT($B96,1)&amp;"-"&amp;TEXT(RIGHT($B96,LEN($B96)-1),"0#"),Rosters!$A:$A,0))</f>
        <v>Mendez</v>
      </c>
      <c r="E96" s="5" t="str">
        <f>INDEX(Rosters!C:C,MATCH(LEFT($B96,1)&amp;"-"&amp;TEXT(RIGHT($B96,LEN($B96)-1),"0#"),Rosters!$A:$A,0))</f>
        <v>C*</v>
      </c>
      <c r="F96" s="5" t="str">
        <f>INDEX(Rosters!G:G,MATCH(LEFT($B96,1)&amp;"-"&amp;TEXT(RIGHT($B96,LEN($B96)-1),"0#"),Rosters!$A:$A,0))</f>
        <v>V</v>
      </c>
      <c r="G96" s="5" t="str">
        <f>INDEX(Rosters!E:E,MATCH(LEFT($B96,1)&amp;"-"&amp;TEXT(RIGHT($B96,LEN($B96)-1),"0#"),Rosters!$A:$A,0))</f>
        <v>M</v>
      </c>
      <c r="H96" s="12">
        <v>14.22</v>
      </c>
      <c r="I96" s="5">
        <v>2</v>
      </c>
      <c r="J96" s="5">
        <v>4</v>
      </c>
      <c r="M96" s="6">
        <f t="shared" si="15"/>
        <v>10</v>
      </c>
      <c r="N96" s="7" t="str">
        <f t="shared" ca="1" si="14"/>
        <v>St James</v>
      </c>
      <c r="O96" s="7" t="str">
        <f t="shared" ca="1" si="13"/>
        <v>Karuitha</v>
      </c>
      <c r="P96" s="7" t="str">
        <f t="shared" ca="1" si="13"/>
        <v>J</v>
      </c>
      <c r="Q96" s="6" t="str">
        <f t="shared" ca="1" si="13"/>
        <v>V</v>
      </c>
      <c r="R96" s="6" t="str">
        <f t="shared" ca="1" si="13"/>
        <v>M</v>
      </c>
      <c r="S96" s="15">
        <f t="shared" ca="1" si="13"/>
        <v>14.95</v>
      </c>
      <c r="T96" s="6">
        <f t="shared" ca="1" si="13"/>
        <v>3</v>
      </c>
      <c r="U96" s="6">
        <f t="shared" ca="1" si="13"/>
        <v>2</v>
      </c>
    </row>
    <row r="97" spans="1:21" s="36" customFormat="1" x14ac:dyDescent="0.25">
      <c r="A97" s="36">
        <f t="shared" ref="A97:A110" si="16">RANK(H97,$H$87:$H$111,1)</f>
        <v>11</v>
      </c>
      <c r="B97" s="5" t="s">
        <v>664</v>
      </c>
      <c r="C97" s="5" t="str">
        <f>INDEX(Rosters!F:F,MATCH(LEFT($B97,1)&amp;"-"&amp;TEXT(RIGHT($B97,LEN($B97)-1),"0#"),Rosters!$A:$A,0))</f>
        <v>OLMC</v>
      </c>
      <c r="D97" s="5" t="str">
        <f>INDEX(Rosters!B:B,MATCH(LEFT($B97,1)&amp;"-"&amp;TEXT(RIGHT($B97,LEN($B97)-1),"0#"),Rosters!$A:$A,0))</f>
        <v>PESCHETTI</v>
      </c>
      <c r="E97" s="5" t="str">
        <f>INDEX(Rosters!C:C,MATCH(LEFT($B97,1)&amp;"-"&amp;TEXT(RIGHT($B97,LEN($B97)-1),"0#"),Rosters!$A:$A,0))</f>
        <v>RAYMOND</v>
      </c>
      <c r="F97" s="5" t="str">
        <f>INDEX(Rosters!G:G,MATCH(LEFT($B97,1)&amp;"-"&amp;TEXT(RIGHT($B97,LEN($B97)-1),"0#"),Rosters!$A:$A,0))</f>
        <v>V</v>
      </c>
      <c r="G97" s="5" t="str">
        <f>INDEX(Rosters!E:E,MATCH(LEFT($B97,1)&amp;"-"&amp;TEXT(RIGHT($B97,LEN($B97)-1),"0#"),Rosters!$A:$A,0))</f>
        <v>M</v>
      </c>
      <c r="H97" s="12">
        <v>15.04</v>
      </c>
      <c r="I97" s="5">
        <v>2</v>
      </c>
      <c r="J97" s="5">
        <v>5</v>
      </c>
      <c r="L97" s="6"/>
      <c r="M97" s="6">
        <f t="shared" si="15"/>
        <v>11</v>
      </c>
      <c r="N97" s="7" t="str">
        <f t="shared" ca="1" si="14"/>
        <v>OLMC</v>
      </c>
      <c r="O97" s="7" t="str">
        <f t="shared" ca="1" si="13"/>
        <v>PESCHETTI</v>
      </c>
      <c r="P97" s="7" t="str">
        <f t="shared" ca="1" si="13"/>
        <v>RAYMOND</v>
      </c>
      <c r="Q97" s="6" t="str">
        <f t="shared" ca="1" si="13"/>
        <v>V</v>
      </c>
      <c r="R97" s="6" t="str">
        <f t="shared" ca="1" si="13"/>
        <v>M</v>
      </c>
      <c r="S97" s="15">
        <f t="shared" ca="1" si="13"/>
        <v>15.04</v>
      </c>
      <c r="T97" s="6">
        <f t="shared" ca="1" si="13"/>
        <v>2</v>
      </c>
      <c r="U97" s="6">
        <f t="shared" ca="1" si="13"/>
        <v>5</v>
      </c>
    </row>
    <row r="98" spans="1:21" s="36" customFormat="1" x14ac:dyDescent="0.25">
      <c r="A98" s="36">
        <f t="shared" si="16"/>
        <v>4</v>
      </c>
      <c r="B98" s="5" t="s">
        <v>449</v>
      </c>
      <c r="C98" s="5" t="str">
        <f>INDEX(Rosters!F:F,MATCH(LEFT($B98,1)&amp;"-"&amp;TEXT(RIGHT($B98,LEN($B98)-1),"0#"),Rosters!$A:$A,0))</f>
        <v>St James</v>
      </c>
      <c r="D98" s="5" t="str">
        <f>INDEX(Rosters!B:B,MATCH(LEFT($B98,1)&amp;"-"&amp;TEXT(RIGHT($B98,LEN($B98)-1),"0#"),Rosters!$A:$A,0))</f>
        <v>Peoples</v>
      </c>
      <c r="E98" s="5" t="str">
        <f>INDEX(Rosters!C:C,MATCH(LEFT($B98,1)&amp;"-"&amp;TEXT(RIGHT($B98,LEN($B98)-1),"0#"),Rosters!$A:$A,0))</f>
        <v>J</v>
      </c>
      <c r="F98" s="5" t="str">
        <f>INDEX(Rosters!G:G,MATCH(LEFT($B98,1)&amp;"-"&amp;TEXT(RIGHT($B98,LEN($B98)-1),"0#"),Rosters!$A:$A,0))</f>
        <v>V</v>
      </c>
      <c r="G98" s="5" t="str">
        <f>INDEX(Rosters!E:E,MATCH(LEFT($B98,1)&amp;"-"&amp;TEXT(RIGHT($B98,LEN($B98)-1),"0#"),Rosters!$A:$A,0))</f>
        <v>M</v>
      </c>
      <c r="H98" s="12">
        <v>14.26</v>
      </c>
      <c r="I98" s="5">
        <v>2</v>
      </c>
      <c r="J98" s="5">
        <v>6</v>
      </c>
      <c r="L98" s="6"/>
      <c r="M98" s="6">
        <f t="shared" si="15"/>
        <v>12</v>
      </c>
      <c r="N98" s="7" t="str">
        <f t="shared" ca="1" si="14"/>
        <v>OLMC</v>
      </c>
      <c r="O98" s="7" t="str">
        <f t="shared" ca="1" si="13"/>
        <v>TYRELL</v>
      </c>
      <c r="P98" s="7" t="str">
        <f t="shared" ca="1" si="13"/>
        <v>JOSEPH</v>
      </c>
      <c r="Q98" s="6" t="str">
        <f t="shared" ca="1" si="13"/>
        <v>V</v>
      </c>
      <c r="R98" s="6" t="str">
        <f t="shared" ca="1" si="13"/>
        <v>M</v>
      </c>
      <c r="S98" s="15">
        <f t="shared" ca="1" si="13"/>
        <v>15.55</v>
      </c>
      <c r="T98" s="6">
        <f t="shared" ca="1" si="13"/>
        <v>1</v>
      </c>
      <c r="U98" s="6">
        <f t="shared" ca="1" si="13"/>
        <v>5</v>
      </c>
    </row>
    <row r="99" spans="1:21" s="36" customFormat="1" x14ac:dyDescent="0.25">
      <c r="A99" s="36">
        <f t="shared" si="16"/>
        <v>2</v>
      </c>
      <c r="B99" s="5" t="s">
        <v>659</v>
      </c>
      <c r="C99" s="5" t="str">
        <f>INDEX(Rosters!F:F,MATCH(LEFT($B99,1)&amp;"-"&amp;TEXT(RIGHT($B99,LEN($B99)-1),"0#"),Rosters!$A:$A,0))</f>
        <v>SJA</v>
      </c>
      <c r="D99" s="5" t="str">
        <f>INDEX(Rosters!B:B,MATCH(LEFT($B99,1)&amp;"-"&amp;TEXT(RIGHT($B99,LEN($B99)-1),"0#"),Rosters!$A:$A,0))</f>
        <v>McArthur</v>
      </c>
      <c r="E99" s="5" t="str">
        <f>INDEX(Rosters!C:C,MATCH(LEFT($B99,1)&amp;"-"&amp;TEXT(RIGHT($B99,LEN($B99)-1),"0#"),Rosters!$A:$A,0))</f>
        <v xml:space="preserve">Luke </v>
      </c>
      <c r="F99" s="5" t="str">
        <f>INDEX(Rosters!G:G,MATCH(LEFT($B99,1)&amp;"-"&amp;TEXT(RIGHT($B99,LEN($B99)-1),"0#"),Rosters!$A:$A,0))</f>
        <v>V</v>
      </c>
      <c r="G99" s="5" t="str">
        <f>INDEX(Rosters!E:E,MATCH(LEFT($B99,1)&amp;"-"&amp;TEXT(RIGHT($B99,LEN($B99)-1),"0#"),Rosters!$A:$A,0))</f>
        <v>M</v>
      </c>
      <c r="H99" s="12">
        <v>14.13</v>
      </c>
      <c r="I99" s="5">
        <v>3</v>
      </c>
      <c r="J99" s="5">
        <v>1</v>
      </c>
      <c r="L99" s="6"/>
      <c r="M99" s="6">
        <f t="shared" si="15"/>
        <v>13</v>
      </c>
      <c r="N99" s="7" t="str">
        <f t="shared" ca="1" si="14"/>
        <v>SJA</v>
      </c>
      <c r="O99" s="7" t="str">
        <f t="shared" ca="1" si="13"/>
        <v>Polo</v>
      </c>
      <c r="P99" s="7" t="str">
        <f t="shared" ca="1" si="13"/>
        <v>Jonathan</v>
      </c>
      <c r="Q99" s="6" t="str">
        <f t="shared" ca="1" si="13"/>
        <v>V</v>
      </c>
      <c r="R99" s="6" t="str">
        <f t="shared" ca="1" si="13"/>
        <v>M</v>
      </c>
      <c r="S99" s="15">
        <f t="shared" ca="1" si="13"/>
        <v>15.62</v>
      </c>
      <c r="T99" s="6">
        <f t="shared" ca="1" si="13"/>
        <v>1</v>
      </c>
      <c r="U99" s="6">
        <f t="shared" ca="1" si="13"/>
        <v>1</v>
      </c>
    </row>
    <row r="100" spans="1:21" s="36" customFormat="1" x14ac:dyDescent="0.25">
      <c r="A100" s="36">
        <f t="shared" si="16"/>
        <v>10</v>
      </c>
      <c r="B100" s="5" t="s">
        <v>468</v>
      </c>
      <c r="C100" s="5" t="str">
        <f>INDEX(Rosters!F:F,MATCH(LEFT($B100,1)&amp;"-"&amp;TEXT(RIGHT($B100,LEN($B100)-1),"0#"),Rosters!$A:$A,0))</f>
        <v>St James</v>
      </c>
      <c r="D100" s="5" t="str">
        <f>INDEX(Rosters!B:B,MATCH(LEFT($B100,1)&amp;"-"&amp;TEXT(RIGHT($B100,LEN($B100)-1),"0#"),Rosters!$A:$A,0))</f>
        <v>Karuitha</v>
      </c>
      <c r="E100" s="5" t="str">
        <f>INDEX(Rosters!C:C,MATCH(LEFT($B100,1)&amp;"-"&amp;TEXT(RIGHT($B100,LEN($B100)-1),"0#"),Rosters!$A:$A,0))</f>
        <v>J</v>
      </c>
      <c r="F100" s="5" t="str">
        <f>INDEX(Rosters!G:G,MATCH(LEFT($B100,1)&amp;"-"&amp;TEXT(RIGHT($B100,LEN($B100)-1),"0#"),Rosters!$A:$A,0))</f>
        <v>V</v>
      </c>
      <c r="G100" s="5" t="str">
        <f>INDEX(Rosters!E:E,MATCH(LEFT($B100,1)&amp;"-"&amp;TEXT(RIGHT($B100,LEN($B100)-1),"0#"),Rosters!$A:$A,0))</f>
        <v>M</v>
      </c>
      <c r="H100" s="12">
        <v>14.95</v>
      </c>
      <c r="I100" s="5">
        <v>3</v>
      </c>
      <c r="J100" s="5">
        <v>2</v>
      </c>
      <c r="L100" s="6"/>
      <c r="M100" s="6">
        <f t="shared" si="15"/>
        <v>14</v>
      </c>
      <c r="N100" s="7" t="str">
        <f t="shared" ca="1" si="14"/>
        <v>St E</v>
      </c>
      <c r="O100" s="7" t="str">
        <f t="shared" ca="1" si="13"/>
        <v>Desimone</v>
      </c>
      <c r="P100" s="7" t="str">
        <f t="shared" ca="1" si="13"/>
        <v>Ryan</v>
      </c>
      <c r="Q100" s="6" t="str">
        <f t="shared" ca="1" si="13"/>
        <v>V</v>
      </c>
      <c r="R100" s="6" t="str">
        <f t="shared" ca="1" si="13"/>
        <v>M</v>
      </c>
      <c r="S100" s="15">
        <f t="shared" ca="1" si="13"/>
        <v>15.75</v>
      </c>
      <c r="T100" s="6">
        <f t="shared" ca="1" si="13"/>
        <v>1</v>
      </c>
      <c r="U100" s="6">
        <f t="shared" ca="1" si="13"/>
        <v>2</v>
      </c>
    </row>
    <row r="101" spans="1:21" s="36" customFormat="1" x14ac:dyDescent="0.25">
      <c r="A101" s="36">
        <f t="shared" si="16"/>
        <v>16</v>
      </c>
      <c r="B101" s="5" t="s">
        <v>681</v>
      </c>
      <c r="C101" s="5" t="str">
        <f>INDEX(Rosters!F:F,MATCH(LEFT($B101,1)&amp;"-"&amp;TEXT(RIGHT($B101,LEN($B101)-1),"0#"),Rosters!$A:$A,0))</f>
        <v>Assumption</v>
      </c>
      <c r="D101" s="5" t="str">
        <f>INDEX(Rosters!B:B,MATCH(LEFT($B101,1)&amp;"-"&amp;TEXT(RIGHT($B101,LEN($B101)-1),"0#"),Rosters!$A:$A,0))</f>
        <v>Sidhu</v>
      </c>
      <c r="E101" s="5" t="str">
        <f>INDEX(Rosters!C:C,MATCH(LEFT($B101,1)&amp;"-"&amp;TEXT(RIGHT($B101,LEN($B101)-1),"0#"),Rosters!$A:$A,0))</f>
        <v>Owen</v>
      </c>
      <c r="F101" s="5" t="str">
        <f>INDEX(Rosters!G:G,MATCH(LEFT($B101,1)&amp;"-"&amp;TEXT(RIGHT($B101,LEN($B101)-1),"0#"),Rosters!$A:$A,0))</f>
        <v>V</v>
      </c>
      <c r="G101" s="5" t="str">
        <f>INDEX(Rosters!E:E,MATCH(LEFT($B101,1)&amp;"-"&amp;TEXT(RIGHT($B101,LEN($B101)-1),"0#"),Rosters!$A:$A,0))</f>
        <v>M</v>
      </c>
      <c r="H101" s="12">
        <v>16</v>
      </c>
      <c r="I101" s="5">
        <v>3</v>
      </c>
      <c r="J101" s="5">
        <v>3</v>
      </c>
      <c r="L101" s="6"/>
      <c r="M101" s="6">
        <f t="shared" si="15"/>
        <v>15</v>
      </c>
      <c r="N101" s="7" t="str">
        <f t="shared" ca="1" si="14"/>
        <v>St James</v>
      </c>
      <c r="O101" s="7" t="str">
        <f t="shared" ca="1" si="13"/>
        <v>Griffin</v>
      </c>
      <c r="P101" s="7" t="str">
        <f t="shared" ca="1" si="13"/>
        <v>S*</v>
      </c>
      <c r="Q101" s="6" t="str">
        <f t="shared" ca="1" si="13"/>
        <v>V</v>
      </c>
      <c r="R101" s="6" t="str">
        <f t="shared" ca="1" si="13"/>
        <v>M</v>
      </c>
      <c r="S101" s="15">
        <f t="shared" ca="1" si="13"/>
        <v>15.85</v>
      </c>
      <c r="T101" s="6">
        <f t="shared" ca="1" si="13"/>
        <v>4</v>
      </c>
      <c r="U101" s="6">
        <f t="shared" ca="1" si="13"/>
        <v>4</v>
      </c>
    </row>
    <row r="102" spans="1:21" s="36" customFormat="1" x14ac:dyDescent="0.25">
      <c r="A102" s="36">
        <f t="shared" si="16"/>
        <v>19</v>
      </c>
      <c r="B102" s="5" t="s">
        <v>445</v>
      </c>
      <c r="C102" s="5" t="str">
        <f>INDEX(Rosters!F:F,MATCH(LEFT($B102,1)&amp;"-"&amp;TEXT(RIGHT($B102,LEN($B102)-1),"0#"),Rosters!$A:$A,0))</f>
        <v>St James</v>
      </c>
      <c r="D102" s="5" t="str">
        <f>INDEX(Rosters!B:B,MATCH(LEFT($B102,1)&amp;"-"&amp;TEXT(RIGHT($B102,LEN($B102)-1),"0#"),Rosters!$A:$A,0))</f>
        <v>Peoples</v>
      </c>
      <c r="E102" s="5" t="str">
        <f>INDEX(Rosters!C:C,MATCH(LEFT($B102,1)&amp;"-"&amp;TEXT(RIGHT($B102,LEN($B102)-1),"0#"),Rosters!$A:$A,0))</f>
        <v>K</v>
      </c>
      <c r="F102" s="5" t="str">
        <f>INDEX(Rosters!G:G,MATCH(LEFT($B102,1)&amp;"-"&amp;TEXT(RIGHT($B102,LEN($B102)-1),"0#"),Rosters!$A:$A,0))</f>
        <v>V</v>
      </c>
      <c r="G102" s="5" t="str">
        <f>INDEX(Rosters!E:E,MATCH(LEFT($B102,1)&amp;"-"&amp;TEXT(RIGHT($B102,LEN($B102)-1),"0#"),Rosters!$A:$A,0))</f>
        <v>M</v>
      </c>
      <c r="H102" s="12">
        <v>17.02</v>
      </c>
      <c r="I102" s="5">
        <v>3</v>
      </c>
      <c r="J102" s="5">
        <v>4</v>
      </c>
      <c r="L102" s="6"/>
      <c r="M102" s="6">
        <f t="shared" si="15"/>
        <v>16</v>
      </c>
      <c r="N102" s="7" t="str">
        <f t="shared" ca="1" si="14"/>
        <v>Assumption</v>
      </c>
      <c r="O102" s="7" t="str">
        <f t="shared" ca="1" si="13"/>
        <v>Sidhu</v>
      </c>
      <c r="P102" s="7" t="str">
        <f t="shared" ca="1" si="13"/>
        <v>Owen</v>
      </c>
      <c r="Q102" s="6" t="str">
        <f t="shared" ca="1" si="13"/>
        <v>V</v>
      </c>
      <c r="R102" s="6" t="str">
        <f t="shared" ca="1" si="13"/>
        <v>M</v>
      </c>
      <c r="S102" s="15">
        <f t="shared" ca="1" si="13"/>
        <v>16</v>
      </c>
      <c r="T102" s="6">
        <f t="shared" ca="1" si="13"/>
        <v>3</v>
      </c>
      <c r="U102" s="6">
        <f t="shared" ca="1" si="13"/>
        <v>3</v>
      </c>
    </row>
    <row r="103" spans="1:21" s="36" customFormat="1" x14ac:dyDescent="0.25">
      <c r="A103" s="36">
        <f t="shared" si="16"/>
        <v>23</v>
      </c>
      <c r="B103" s="5" t="s">
        <v>600</v>
      </c>
      <c r="C103" s="5" t="str">
        <f>INDEX(Rosters!F:F,MATCH(LEFT($B103,1)&amp;"-"&amp;TEXT(RIGHT($B103,LEN($B103)-1),"0#"),Rosters!$A:$A,0))</f>
        <v>OLMC</v>
      </c>
      <c r="D103" s="5" t="str">
        <f>INDEX(Rosters!B:B,MATCH(LEFT($B103,1)&amp;"-"&amp;TEXT(RIGHT($B103,LEN($B103)-1),"0#"),Rosters!$A:$A,0))</f>
        <v>PFUNDSTEIN</v>
      </c>
      <c r="E103" s="5" t="str">
        <f>INDEX(Rosters!C:C,MATCH(LEFT($B103,1)&amp;"-"&amp;TEXT(RIGHT($B103,LEN($B103)-1),"0#"),Rosters!$A:$A,0))</f>
        <v>BEN</v>
      </c>
      <c r="F103" s="5" t="str">
        <f>INDEX(Rosters!G:G,MATCH(LEFT($B103,1)&amp;"-"&amp;TEXT(RIGHT($B103,LEN($B103)-1),"0#"),Rosters!$A:$A,0))</f>
        <v>V</v>
      </c>
      <c r="G103" s="5" t="str">
        <f>INDEX(Rosters!E:E,MATCH(LEFT($B103,1)&amp;"-"&amp;TEXT(RIGHT($B103,LEN($B103)-1),"0#"),Rosters!$A:$A,0))</f>
        <v>M</v>
      </c>
      <c r="H103" s="12">
        <v>18.53</v>
      </c>
      <c r="I103" s="5">
        <v>3</v>
      </c>
      <c r="J103" s="5">
        <v>5</v>
      </c>
      <c r="L103" s="6"/>
      <c r="M103" s="6">
        <f t="shared" si="15"/>
        <v>17</v>
      </c>
      <c r="N103" s="7" t="str">
        <f t="shared" ca="1" si="14"/>
        <v>Assumption</v>
      </c>
      <c r="O103" s="7" t="str">
        <f t="shared" ca="1" si="13"/>
        <v>Keown</v>
      </c>
      <c r="P103" s="7" t="str">
        <f t="shared" ca="1" si="13"/>
        <v>Brendan</v>
      </c>
      <c r="Q103" s="6" t="str">
        <f t="shared" ca="1" si="13"/>
        <v>V</v>
      </c>
      <c r="R103" s="6" t="str">
        <f t="shared" ca="1" si="13"/>
        <v>M</v>
      </c>
      <c r="S103" s="15">
        <f t="shared" ca="1" si="13"/>
        <v>16.25</v>
      </c>
      <c r="T103" s="6">
        <f t="shared" ca="1" si="13"/>
        <v>2</v>
      </c>
      <c r="U103" s="6">
        <f t="shared" ca="1" si="13"/>
        <v>3</v>
      </c>
    </row>
    <row r="104" spans="1:21" s="36" customFormat="1" x14ac:dyDescent="0.25">
      <c r="A104" s="36">
        <f t="shared" si="16"/>
        <v>18</v>
      </c>
      <c r="B104" s="5" t="s">
        <v>656</v>
      </c>
      <c r="C104" s="5" t="str">
        <f>INDEX(Rosters!F:F,MATCH(LEFT($B104,1)&amp;"-"&amp;TEXT(RIGHT($B104,LEN($B104)-1),"0#"),Rosters!$A:$A,0))</f>
        <v>St James</v>
      </c>
      <c r="D104" s="5" t="str">
        <f>INDEX(Rosters!B:B,MATCH(LEFT($B104,1)&amp;"-"&amp;TEXT(RIGHT($B104,LEN($B104)-1),"0#"),Rosters!$A:$A,0))</f>
        <v>Pathiban</v>
      </c>
      <c r="E104" s="5" t="str">
        <f>INDEX(Rosters!C:C,MATCH(LEFT($B104,1)&amp;"-"&amp;TEXT(RIGHT($B104,LEN($B104)-1),"0#"),Rosters!$A:$A,0))</f>
        <v>Aarya</v>
      </c>
      <c r="F104" s="5" t="str">
        <f>INDEX(Rosters!G:G,MATCH(LEFT($B104,1)&amp;"-"&amp;TEXT(RIGHT($B104,LEN($B104)-1),"0#"),Rosters!$A:$A,0))</f>
        <v>V</v>
      </c>
      <c r="G104" s="5" t="str">
        <f>INDEX(Rosters!E:E,MATCH(LEFT($B104,1)&amp;"-"&amp;TEXT(RIGHT($B104,LEN($B104)-1),"0#"),Rosters!$A:$A,0))</f>
        <v>M</v>
      </c>
      <c r="H104" s="12">
        <v>16.36</v>
      </c>
      <c r="I104" s="5">
        <v>3</v>
      </c>
      <c r="J104" s="5">
        <v>6</v>
      </c>
      <c r="L104" s="6"/>
      <c r="M104" s="6">
        <f t="shared" si="15"/>
        <v>18</v>
      </c>
      <c r="N104" s="7" t="str">
        <f t="shared" ca="1" si="14"/>
        <v>St James</v>
      </c>
      <c r="O104" s="7" t="str">
        <f t="shared" ca="1" si="13"/>
        <v>Pathiban</v>
      </c>
      <c r="P104" s="7" t="str">
        <f t="shared" ca="1" si="13"/>
        <v>Aarya</v>
      </c>
      <c r="Q104" s="6" t="str">
        <f t="shared" ca="1" si="13"/>
        <v>V</v>
      </c>
      <c r="R104" s="6" t="str">
        <f t="shared" ca="1" si="13"/>
        <v>M</v>
      </c>
      <c r="S104" s="15">
        <f t="shared" ca="1" si="13"/>
        <v>16.36</v>
      </c>
      <c r="T104" s="6">
        <f t="shared" ca="1" si="13"/>
        <v>3</v>
      </c>
      <c r="U104" s="6">
        <f t="shared" ca="1" si="13"/>
        <v>6</v>
      </c>
    </row>
    <row r="105" spans="1:21" s="36" customFormat="1" x14ac:dyDescent="0.25">
      <c r="A105" s="36">
        <f t="shared" si="16"/>
        <v>5</v>
      </c>
      <c r="B105" s="5" t="s">
        <v>615</v>
      </c>
      <c r="C105" s="5" t="str">
        <f>INDEX(Rosters!F:F,MATCH(LEFT($B105,1)&amp;"-"&amp;TEXT(RIGHT($B105,LEN($B105)-1),"0#"),Rosters!$A:$A,0))</f>
        <v>SJA</v>
      </c>
      <c r="D105" s="5" t="str">
        <f>INDEX(Rosters!B:B,MATCH(LEFT($B105,1)&amp;"-"&amp;TEXT(RIGHT($B105,LEN($B105)-1),"0#"),Rosters!$A:$A,0))</f>
        <v>Costa</v>
      </c>
      <c r="E105" s="5" t="str">
        <f>INDEX(Rosters!C:C,MATCH(LEFT($B105,1)&amp;"-"&amp;TEXT(RIGHT($B105,LEN($B105)-1),"0#"),Rosters!$A:$A,0))</f>
        <v>Lucas</v>
      </c>
      <c r="F105" s="5" t="str">
        <f>INDEX(Rosters!G:G,MATCH(LEFT($B105,1)&amp;"-"&amp;TEXT(RIGHT($B105,LEN($B105)-1),"0#"),Rosters!$A:$A,0))</f>
        <v>V</v>
      </c>
      <c r="G105" s="5" t="str">
        <f>INDEX(Rosters!E:E,MATCH(LEFT($B105,1)&amp;"-"&amp;TEXT(RIGHT($B105,LEN($B105)-1),"0#"),Rosters!$A:$A,0))</f>
        <v>M</v>
      </c>
      <c r="H105" s="12">
        <v>14.47</v>
      </c>
      <c r="I105" s="5">
        <v>4</v>
      </c>
      <c r="J105" s="5">
        <v>1</v>
      </c>
      <c r="L105" s="6"/>
      <c r="M105" s="6">
        <f t="shared" si="15"/>
        <v>19</v>
      </c>
      <c r="N105" s="7" t="str">
        <f t="shared" ca="1" si="14"/>
        <v>St James</v>
      </c>
      <c r="O105" s="7" t="str">
        <f t="shared" ca="1" si="13"/>
        <v>Peoples</v>
      </c>
      <c r="P105" s="7" t="str">
        <f t="shared" ca="1" si="13"/>
        <v>K</v>
      </c>
      <c r="Q105" s="6" t="str">
        <f t="shared" ca="1" si="13"/>
        <v>V</v>
      </c>
      <c r="R105" s="6" t="str">
        <f t="shared" ca="1" si="13"/>
        <v>M</v>
      </c>
      <c r="S105" s="15">
        <f t="shared" ca="1" si="13"/>
        <v>17.02</v>
      </c>
      <c r="T105" s="6">
        <f t="shared" ca="1" si="13"/>
        <v>3</v>
      </c>
      <c r="U105" s="6">
        <f t="shared" ca="1" si="13"/>
        <v>4</v>
      </c>
    </row>
    <row r="106" spans="1:21" s="36" customFormat="1" x14ac:dyDescent="0.25">
      <c r="A106" s="36">
        <f t="shared" si="16"/>
        <v>22</v>
      </c>
      <c r="B106" s="5" t="s">
        <v>658</v>
      </c>
      <c r="C106" s="5" t="str">
        <f>INDEX(Rosters!F:F,MATCH(LEFT($B106,1)&amp;"-"&amp;TEXT(RIGHT($B106,LEN($B106)-1),"0#"),Rosters!$A:$A,0))</f>
        <v>Assumption</v>
      </c>
      <c r="D106" s="5" t="str">
        <f>INDEX(Rosters!B:B,MATCH(LEFT($B106,1)&amp;"-"&amp;TEXT(RIGHT($B106,LEN($B106)-1),"0#"),Rosters!$A:$A,0))</f>
        <v>Hall</v>
      </c>
      <c r="E106" s="5" t="str">
        <f>INDEX(Rosters!C:C,MATCH(LEFT($B106,1)&amp;"-"&amp;TEXT(RIGHT($B106,LEN($B106)-1),"0#"),Rosters!$A:$A,0))</f>
        <v>Grady</v>
      </c>
      <c r="F106" s="5" t="str">
        <f>INDEX(Rosters!G:G,MATCH(LEFT($B106,1)&amp;"-"&amp;TEXT(RIGHT($B106,LEN($B106)-1),"0#"),Rosters!$A:$A,0))</f>
        <v>V</v>
      </c>
      <c r="G106" s="5" t="str">
        <f>INDEX(Rosters!E:E,MATCH(LEFT($B106,1)&amp;"-"&amp;TEXT(RIGHT($B106,LEN($B106)-1),"0#"),Rosters!$A:$A,0))</f>
        <v>M</v>
      </c>
      <c r="H106" s="12">
        <v>18.010000000000002</v>
      </c>
      <c r="I106" s="5">
        <v>4</v>
      </c>
      <c r="J106" s="5">
        <v>2</v>
      </c>
      <c r="L106" s="6"/>
      <c r="M106" s="6">
        <f t="shared" si="15"/>
        <v>20</v>
      </c>
      <c r="N106" s="7" t="str">
        <f t="shared" ca="1" si="14"/>
        <v>SJA</v>
      </c>
      <c r="O106" s="7" t="str">
        <f t="shared" ca="1" si="13"/>
        <v>Rufolo</v>
      </c>
      <c r="P106" s="7" t="str">
        <f t="shared" ca="1" si="13"/>
        <v>Jared</v>
      </c>
      <c r="Q106" s="6" t="str">
        <f t="shared" ca="1" si="13"/>
        <v>V</v>
      </c>
      <c r="R106" s="6" t="str">
        <f t="shared" ca="1" si="13"/>
        <v>M</v>
      </c>
      <c r="S106" s="15">
        <f t="shared" ca="1" si="13"/>
        <v>17.3</v>
      </c>
      <c r="T106" s="6">
        <f t="shared" ca="1" si="13"/>
        <v>2</v>
      </c>
      <c r="U106" s="6">
        <f t="shared" ca="1" si="13"/>
        <v>1</v>
      </c>
    </row>
    <row r="107" spans="1:21" s="36" customFormat="1" x14ac:dyDescent="0.25">
      <c r="A107" s="36">
        <f t="shared" si="16"/>
        <v>21</v>
      </c>
      <c r="B107" s="5" t="s">
        <v>657</v>
      </c>
      <c r="C107" s="5" t="str">
        <f>INDEX(Rosters!F:F,MATCH(LEFT($B107,1)&amp;"-"&amp;TEXT(RIGHT($B107,LEN($B107)-1),"0#"),Rosters!$A:$A,0))</f>
        <v>Assumption</v>
      </c>
      <c r="D107" s="5" t="str">
        <f>INDEX(Rosters!B:B,MATCH(LEFT($B107,1)&amp;"-"&amp;TEXT(RIGHT($B107,LEN($B107)-1),"0#"),Rosters!$A:$A,0))</f>
        <v>Haynes</v>
      </c>
      <c r="E107" s="5" t="str">
        <f>INDEX(Rosters!C:C,MATCH(LEFT($B107,1)&amp;"-"&amp;TEXT(RIGHT($B107,LEN($B107)-1),"0#"),Rosters!$A:$A,0))</f>
        <v>Ryan</v>
      </c>
      <c r="F107" s="5" t="str">
        <f>INDEX(Rosters!G:G,MATCH(LEFT($B107,1)&amp;"-"&amp;TEXT(RIGHT($B107,LEN($B107)-1),"0#"),Rosters!$A:$A,0))</f>
        <v>V</v>
      </c>
      <c r="G107" s="5" t="str">
        <f>INDEX(Rosters!E:E,MATCH(LEFT($B107,1)&amp;"-"&amp;TEXT(RIGHT($B107,LEN($B107)-1),"0#"),Rosters!$A:$A,0))</f>
        <v>M</v>
      </c>
      <c r="H107" s="12">
        <v>17.649999999999999</v>
      </c>
      <c r="I107" s="5">
        <v>4</v>
      </c>
      <c r="J107" s="5">
        <v>3</v>
      </c>
      <c r="L107" s="6"/>
      <c r="M107" s="6">
        <f t="shared" si="15"/>
        <v>21</v>
      </c>
      <c r="N107" s="7" t="str">
        <f t="shared" ca="1" si="14"/>
        <v>Assumption</v>
      </c>
      <c r="O107" s="7" t="str">
        <f t="shared" ca="1" si="13"/>
        <v>Haynes</v>
      </c>
      <c r="P107" s="7" t="str">
        <f t="shared" ca="1" si="13"/>
        <v>Ryan</v>
      </c>
      <c r="Q107" s="6" t="str">
        <f t="shared" ca="1" si="13"/>
        <v>V</v>
      </c>
      <c r="R107" s="6" t="str">
        <f t="shared" ca="1" si="13"/>
        <v>M</v>
      </c>
      <c r="S107" s="15">
        <f t="shared" ca="1" si="13"/>
        <v>17.649999999999999</v>
      </c>
      <c r="T107" s="6">
        <f t="shared" ca="1" si="13"/>
        <v>4</v>
      </c>
      <c r="U107" s="6">
        <f t="shared" ca="1" si="13"/>
        <v>3</v>
      </c>
    </row>
    <row r="108" spans="1:21" s="36" customFormat="1" x14ac:dyDescent="0.25">
      <c r="A108" s="36">
        <f t="shared" si="16"/>
        <v>15</v>
      </c>
      <c r="B108" s="5" t="s">
        <v>470</v>
      </c>
      <c r="C108" s="5" t="str">
        <f>INDEX(Rosters!F:F,MATCH(LEFT($B108,1)&amp;"-"&amp;TEXT(RIGHT($B108,LEN($B108)-1),"0#"),Rosters!$A:$A,0))</f>
        <v>St James</v>
      </c>
      <c r="D108" s="5" t="str">
        <f>INDEX(Rosters!B:B,MATCH(LEFT($B108,1)&amp;"-"&amp;TEXT(RIGHT($B108,LEN($B108)-1),"0#"),Rosters!$A:$A,0))</f>
        <v>Griffin</v>
      </c>
      <c r="E108" s="5" t="str">
        <f>INDEX(Rosters!C:C,MATCH(LEFT($B108,1)&amp;"-"&amp;TEXT(RIGHT($B108,LEN($B108)-1),"0#"),Rosters!$A:$A,0))</f>
        <v>S*</v>
      </c>
      <c r="F108" s="5" t="str">
        <f>INDEX(Rosters!G:G,MATCH(LEFT($B108,1)&amp;"-"&amp;TEXT(RIGHT($B108,LEN($B108)-1),"0#"),Rosters!$A:$A,0))</f>
        <v>V</v>
      </c>
      <c r="G108" s="5" t="str">
        <f>INDEX(Rosters!E:E,MATCH(LEFT($B108,1)&amp;"-"&amp;TEXT(RIGHT($B108,LEN($B108)-1),"0#"),Rosters!$A:$A,0))</f>
        <v>M</v>
      </c>
      <c r="H108" s="12">
        <v>15.85</v>
      </c>
      <c r="I108" s="5">
        <v>4</v>
      </c>
      <c r="J108" s="5">
        <v>4</v>
      </c>
      <c r="L108" s="6"/>
      <c r="M108" s="6">
        <f t="shared" si="15"/>
        <v>22</v>
      </c>
      <c r="N108" s="7" t="str">
        <f t="shared" ca="1" si="14"/>
        <v>Assumption</v>
      </c>
      <c r="O108" s="7" t="str">
        <f t="shared" ca="1" si="13"/>
        <v>Hall</v>
      </c>
      <c r="P108" s="7" t="str">
        <f t="shared" ca="1" si="13"/>
        <v>Grady</v>
      </c>
      <c r="Q108" s="6" t="str">
        <f t="shared" ca="1" si="13"/>
        <v>V</v>
      </c>
      <c r="R108" s="6" t="str">
        <f t="shared" ca="1" si="13"/>
        <v>M</v>
      </c>
      <c r="S108" s="15">
        <f t="shared" ca="1" si="13"/>
        <v>18.010000000000002</v>
      </c>
      <c r="T108" s="6">
        <f t="shared" ca="1" si="13"/>
        <v>4</v>
      </c>
      <c r="U108" s="6">
        <f t="shared" ca="1" si="13"/>
        <v>2</v>
      </c>
    </row>
    <row r="109" spans="1:21" x14ac:dyDescent="0.25">
      <c r="A109" s="36">
        <f t="shared" si="16"/>
        <v>7</v>
      </c>
      <c r="B109" s="5" t="s">
        <v>632</v>
      </c>
      <c r="C109" s="5" t="str">
        <f>INDEX(Rosters!F:F,MATCH(LEFT($B109,1)&amp;"-"&amp;TEXT(RIGHT($B109,LEN($B109)-1),"0#"),Rosters!$A:$A,0))</f>
        <v>St Pats</v>
      </c>
      <c r="D109" s="5" t="str">
        <f>INDEX(Rosters!B:B,MATCH(LEFT($B109,1)&amp;"-"&amp;TEXT(RIGHT($B109,LEN($B109)-1),"0#"),Rosters!$A:$A,0))</f>
        <v>Kvekic</v>
      </c>
      <c r="E109" s="5" t="str">
        <f>INDEX(Rosters!C:C,MATCH(LEFT($B109,1)&amp;"-"&amp;TEXT(RIGHT($B109,LEN($B109)-1),"0#"),Rosters!$A:$A,0))</f>
        <v>Marko</v>
      </c>
      <c r="F109" s="5" t="str">
        <f>INDEX(Rosters!G:G,MATCH(LEFT($B109,1)&amp;"-"&amp;TEXT(RIGHT($B109,LEN($B109)-1),"0#"),Rosters!$A:$A,0))</f>
        <v>V</v>
      </c>
      <c r="G109" s="5" t="str">
        <f>INDEX(Rosters!E:E,MATCH(LEFT($B109,1)&amp;"-"&amp;TEXT(RIGHT($B109,LEN($B109)-1),"0#"),Rosters!$A:$A,0))</f>
        <v>M</v>
      </c>
      <c r="H109" s="12">
        <v>14.8</v>
      </c>
      <c r="I109" s="5">
        <v>4</v>
      </c>
      <c r="J109" s="5">
        <v>5</v>
      </c>
      <c r="M109" s="6">
        <f t="shared" si="15"/>
        <v>23</v>
      </c>
      <c r="N109" s="7" t="str">
        <f t="shared" ca="1" si="14"/>
        <v>OLMC</v>
      </c>
      <c r="O109" s="7" t="str">
        <f t="shared" ca="1" si="13"/>
        <v>PFUNDSTEIN</v>
      </c>
      <c r="P109" s="7" t="str">
        <f t="shared" ca="1" si="13"/>
        <v>BEN</v>
      </c>
      <c r="Q109" s="6" t="str">
        <f t="shared" ca="1" si="13"/>
        <v>V</v>
      </c>
      <c r="R109" s="6" t="str">
        <f t="shared" ca="1" si="13"/>
        <v>M</v>
      </c>
      <c r="S109" s="15">
        <f t="shared" ca="1" si="13"/>
        <v>18.53</v>
      </c>
      <c r="T109" s="6">
        <f t="shared" ca="1" si="13"/>
        <v>3</v>
      </c>
      <c r="U109" s="6">
        <f t="shared" ca="1" si="13"/>
        <v>5</v>
      </c>
    </row>
    <row r="110" spans="1:21" x14ac:dyDescent="0.25">
      <c r="A110" s="36">
        <f t="shared" si="16"/>
        <v>24</v>
      </c>
      <c r="B110" s="5" t="s">
        <v>611</v>
      </c>
      <c r="C110" s="5" t="str">
        <f>INDEX(Rosters!F:F,MATCH(LEFT($B110,1)&amp;"-"&amp;TEXT(RIGHT($B110,LEN($B110)-1),"0#"),Rosters!$A:$A,0))</f>
        <v>St Pats</v>
      </c>
      <c r="D110" s="5" t="str">
        <f>INDEX(Rosters!B:B,MATCH(LEFT($B110,1)&amp;"-"&amp;TEXT(RIGHT($B110,LEN($B110)-1),"0#"),Rosters!$A:$A,0))</f>
        <v>Ross</v>
      </c>
      <c r="E110" s="5" t="str">
        <f>INDEX(Rosters!C:C,MATCH(LEFT($B110,1)&amp;"-"&amp;TEXT(RIGHT($B110,LEN($B110)-1),"0#"),Rosters!$A:$A,0))</f>
        <v>Jack</v>
      </c>
      <c r="F110" s="5" t="str">
        <f>INDEX(Rosters!G:G,MATCH(LEFT($B110,1)&amp;"-"&amp;TEXT(RIGHT($B110,LEN($B110)-1),"0#"),Rosters!$A:$A,0))</f>
        <v>V</v>
      </c>
      <c r="G110" s="5" t="str">
        <f>INDEX(Rosters!E:E,MATCH(LEFT($B110,1)&amp;"-"&amp;TEXT(RIGHT($B110,LEN($B110)-1),"0#"),Rosters!$A:$A,0))</f>
        <v>M</v>
      </c>
      <c r="H110" s="12">
        <v>18.95</v>
      </c>
      <c r="I110" s="5">
        <v>4</v>
      </c>
      <c r="J110" s="5">
        <v>6</v>
      </c>
      <c r="M110" s="6">
        <f t="shared" si="15"/>
        <v>24</v>
      </c>
      <c r="N110" s="7" t="str">
        <f t="shared" ca="1" si="14"/>
        <v>St Pats</v>
      </c>
      <c r="O110" s="7" t="str">
        <f t="shared" ca="1" si="13"/>
        <v>Ross</v>
      </c>
      <c r="P110" s="7" t="str">
        <f t="shared" ca="1" si="13"/>
        <v>Jack</v>
      </c>
      <c r="Q110" s="6" t="str">
        <f t="shared" ca="1" si="13"/>
        <v>V</v>
      </c>
      <c r="R110" s="6" t="str">
        <f t="shared" ca="1" si="13"/>
        <v>M</v>
      </c>
      <c r="S110" s="15">
        <f t="shared" ca="1" si="13"/>
        <v>18.95</v>
      </c>
      <c r="T110" s="6">
        <f t="shared" ca="1" si="13"/>
        <v>4</v>
      </c>
      <c r="U110" s="6">
        <f t="shared" ca="1" si="13"/>
        <v>6</v>
      </c>
    </row>
    <row r="111" spans="1:21" x14ac:dyDescent="0.25">
      <c r="B111" s="5"/>
      <c r="C111" s="5"/>
      <c r="D111" s="5"/>
      <c r="E111" s="5"/>
      <c r="F111" s="4"/>
      <c r="J111" s="5"/>
      <c r="Q111" s="11"/>
    </row>
    <row r="112" spans="1:21" x14ac:dyDescent="0.25">
      <c r="B112" s="5"/>
      <c r="C112" s="5"/>
      <c r="D112" s="5"/>
      <c r="E112" s="5"/>
      <c r="F112" s="4"/>
      <c r="J112" s="5"/>
      <c r="Q112" s="11"/>
    </row>
    <row r="113" spans="2:17" x14ac:dyDescent="0.25">
      <c r="B113" s="5"/>
      <c r="C113" s="5"/>
      <c r="D113" s="5"/>
      <c r="E113" s="5"/>
      <c r="F113" s="4"/>
      <c r="J113" s="5"/>
      <c r="Q113" s="11"/>
    </row>
    <row r="114" spans="2:17" x14ac:dyDescent="0.25">
      <c r="B114" s="5"/>
      <c r="C114" s="5"/>
      <c r="D114" s="5"/>
      <c r="E114" s="5"/>
      <c r="J114" s="5"/>
    </row>
    <row r="115" spans="2:17" x14ac:dyDescent="0.25">
      <c r="B115" s="5"/>
      <c r="C115" s="5"/>
      <c r="D115" s="5"/>
      <c r="E115" s="5"/>
      <c r="J115" s="5"/>
    </row>
    <row r="116" spans="2:17" x14ac:dyDescent="0.25">
      <c r="B116" s="5"/>
      <c r="C116" s="5"/>
      <c r="D116" s="5"/>
      <c r="E116" s="5"/>
      <c r="J116" s="5"/>
    </row>
    <row r="117" spans="2:17" x14ac:dyDescent="0.25">
      <c r="B117" s="5"/>
      <c r="C117" s="5"/>
      <c r="D117" s="5"/>
      <c r="E117" s="5"/>
      <c r="J117" s="5"/>
    </row>
    <row r="118" spans="2:17" x14ac:dyDescent="0.25">
      <c r="B118" s="5"/>
      <c r="C118" s="5"/>
      <c r="D118" s="5"/>
      <c r="E118" s="5"/>
      <c r="J118" s="5"/>
    </row>
    <row r="119" spans="2:17" x14ac:dyDescent="0.25">
      <c r="B119" s="5"/>
      <c r="C119" s="5"/>
      <c r="D119" s="5"/>
      <c r="E119" s="5"/>
      <c r="J119" s="5"/>
    </row>
    <row r="120" spans="2:17" x14ac:dyDescent="0.25">
      <c r="B120" s="5"/>
      <c r="C120" s="5"/>
      <c r="D120" s="5"/>
      <c r="E120" s="5"/>
      <c r="J120" s="5"/>
    </row>
    <row r="121" spans="2:17" x14ac:dyDescent="0.25">
      <c r="B121" s="5"/>
      <c r="C121" s="5"/>
      <c r="D121" s="5"/>
      <c r="E121" s="5"/>
      <c r="J121" s="5"/>
    </row>
    <row r="122" spans="2:17" x14ac:dyDescent="0.25">
      <c r="B122" s="5"/>
      <c r="C122" s="5"/>
      <c r="D122" s="5"/>
      <c r="E122" s="5"/>
      <c r="J122" s="5"/>
    </row>
    <row r="123" spans="2:17" x14ac:dyDescent="0.25">
      <c r="B123" s="5"/>
      <c r="C123" s="5"/>
      <c r="D123" s="5"/>
      <c r="E123" s="5"/>
      <c r="J123" s="5"/>
    </row>
    <row r="124" spans="2:17" x14ac:dyDescent="0.25">
      <c r="B124" s="5"/>
      <c r="C124" s="5"/>
      <c r="D124" s="5"/>
      <c r="E124" s="5"/>
      <c r="J124" s="5"/>
    </row>
    <row r="125" spans="2:17" x14ac:dyDescent="0.25">
      <c r="B125" s="5"/>
      <c r="C125" s="5"/>
      <c r="D125" s="5"/>
      <c r="E125" s="5"/>
      <c r="J125" s="5"/>
    </row>
    <row r="126" spans="2:17" x14ac:dyDescent="0.25">
      <c r="B126" s="5"/>
      <c r="C126" s="5"/>
      <c r="D126" s="5"/>
      <c r="E126" s="5"/>
      <c r="J126" s="5"/>
    </row>
    <row r="127" spans="2:17" x14ac:dyDescent="0.25">
      <c r="B127" s="5"/>
      <c r="C127" s="5"/>
      <c r="D127" s="5"/>
      <c r="E127" s="5"/>
      <c r="J127" s="5"/>
    </row>
    <row r="128" spans="2:17" x14ac:dyDescent="0.25">
      <c r="B128" s="5"/>
      <c r="C128" s="5"/>
      <c r="D128" s="5"/>
      <c r="E128" s="5"/>
      <c r="J128" s="5"/>
    </row>
    <row r="129" spans="2:10" x14ac:dyDescent="0.25">
      <c r="B129" s="5"/>
      <c r="C129" s="5"/>
      <c r="D129" s="5"/>
      <c r="E129" s="5"/>
      <c r="J129" s="5"/>
    </row>
    <row r="130" spans="2:10" x14ac:dyDescent="0.25">
      <c r="B130" s="5"/>
      <c r="C130" s="5"/>
      <c r="D130" s="5"/>
      <c r="E130" s="5"/>
      <c r="J130" s="5"/>
    </row>
    <row r="131" spans="2:10" x14ac:dyDescent="0.25">
      <c r="B131" s="5"/>
      <c r="C131" s="5"/>
      <c r="D131" s="5"/>
      <c r="E131" s="5"/>
      <c r="J131" s="5"/>
    </row>
    <row r="132" spans="2:10" x14ac:dyDescent="0.25">
      <c r="B132" s="5"/>
      <c r="C132" s="5"/>
      <c r="D132" s="5"/>
      <c r="E132" s="5"/>
      <c r="J132" s="5"/>
    </row>
    <row r="133" spans="2:10" x14ac:dyDescent="0.25">
      <c r="B133" s="5"/>
      <c r="C133" s="5"/>
      <c r="D133" s="5"/>
      <c r="E133" s="5"/>
      <c r="J133" s="5"/>
    </row>
    <row r="134" spans="2:10" x14ac:dyDescent="0.25">
      <c r="B134" s="5"/>
      <c r="C134" s="5"/>
      <c r="D134" s="5"/>
      <c r="E134" s="5"/>
      <c r="J134" s="5"/>
    </row>
    <row r="135" spans="2:10" x14ac:dyDescent="0.25">
      <c r="B135" s="5"/>
      <c r="C135" s="5"/>
      <c r="D135" s="5"/>
      <c r="E135" s="5"/>
      <c r="J135" s="5"/>
    </row>
    <row r="136" spans="2:10" x14ac:dyDescent="0.25">
      <c r="B136" s="5"/>
      <c r="C136" s="5"/>
      <c r="D136" s="5"/>
      <c r="E136" s="5"/>
      <c r="J136" s="5"/>
    </row>
    <row r="137" spans="2:10" x14ac:dyDescent="0.25">
      <c r="B137" s="5"/>
      <c r="C137" s="5"/>
      <c r="D137" s="5"/>
      <c r="E137" s="5"/>
      <c r="J137" s="5"/>
    </row>
    <row r="138" spans="2:10" x14ac:dyDescent="0.25">
      <c r="B138" s="5"/>
      <c r="C138" s="5"/>
      <c r="D138" s="5"/>
      <c r="E138" s="5"/>
      <c r="J138" s="5"/>
    </row>
    <row r="139" spans="2:10" x14ac:dyDescent="0.25">
      <c r="B139" s="5"/>
      <c r="C139" s="5"/>
      <c r="D139" s="5"/>
      <c r="E139" s="5"/>
      <c r="J139" s="5"/>
    </row>
    <row r="140" spans="2:10" x14ac:dyDescent="0.25">
      <c r="B140" s="5"/>
      <c r="C140" s="5"/>
      <c r="D140" s="5"/>
      <c r="E140" s="5"/>
      <c r="J140" s="5"/>
    </row>
    <row r="141" spans="2:10" x14ac:dyDescent="0.25">
      <c r="B141" s="5"/>
      <c r="C141" s="5"/>
      <c r="D141" s="5"/>
      <c r="E141" s="5"/>
      <c r="J141" s="5"/>
    </row>
    <row r="142" spans="2:10" x14ac:dyDescent="0.25">
      <c r="B142" s="5"/>
      <c r="C142" s="5"/>
      <c r="D142" s="5"/>
      <c r="E142" s="5"/>
      <c r="J142" s="5"/>
    </row>
    <row r="143" spans="2:10" x14ac:dyDescent="0.25">
      <c r="B143" s="5"/>
      <c r="C143" s="5"/>
      <c r="D143" s="5"/>
      <c r="E143" s="5"/>
      <c r="J143" s="5"/>
    </row>
    <row r="144" spans="2:10" x14ac:dyDescent="0.25">
      <c r="B144" s="5"/>
      <c r="C144" s="5"/>
      <c r="D144" s="5"/>
      <c r="E144" s="5"/>
      <c r="J144" s="5"/>
    </row>
    <row r="145" spans="2:10" x14ac:dyDescent="0.25">
      <c r="B145" s="5"/>
      <c r="C145" s="5"/>
      <c r="D145" s="5"/>
      <c r="E145" s="5"/>
      <c r="J145" s="5"/>
    </row>
    <row r="146" spans="2:10" x14ac:dyDescent="0.25">
      <c r="B146" s="5"/>
      <c r="C146" s="5"/>
      <c r="D146" s="5"/>
      <c r="E146" s="5"/>
      <c r="J146" s="5"/>
    </row>
    <row r="147" spans="2:10" x14ac:dyDescent="0.25">
      <c r="B147" s="5"/>
      <c r="C147" s="5"/>
      <c r="D147" s="5"/>
      <c r="E147" s="5"/>
      <c r="J147" s="5"/>
    </row>
    <row r="148" spans="2:10" x14ac:dyDescent="0.25">
      <c r="B148" s="5"/>
      <c r="C148" s="5"/>
      <c r="D148" s="5"/>
      <c r="E148" s="5"/>
      <c r="J148" s="5"/>
    </row>
    <row r="149" spans="2:10" x14ac:dyDescent="0.25">
      <c r="B149" s="5"/>
      <c r="C149" s="5"/>
      <c r="D149" s="5"/>
      <c r="E149" s="5"/>
      <c r="J149" s="5"/>
    </row>
    <row r="150" spans="2:10" x14ac:dyDescent="0.25">
      <c r="B150" s="5"/>
      <c r="C150" s="5"/>
      <c r="D150" s="5"/>
      <c r="E150" s="5"/>
      <c r="J150" s="5"/>
    </row>
    <row r="151" spans="2:10" x14ac:dyDescent="0.25">
      <c r="B151" s="5"/>
      <c r="C151" s="5"/>
      <c r="D151" s="5"/>
      <c r="E151" s="5"/>
      <c r="J151" s="5"/>
    </row>
    <row r="152" spans="2:10" x14ac:dyDescent="0.25">
      <c r="B152" s="5"/>
      <c r="C152" s="5"/>
      <c r="D152" s="5"/>
      <c r="E152" s="5"/>
      <c r="J152" s="5"/>
    </row>
    <row r="153" spans="2:10" x14ac:dyDescent="0.25">
      <c r="B153" s="5"/>
      <c r="C153" s="5"/>
      <c r="D153" s="5"/>
      <c r="E153" s="5"/>
      <c r="J153" s="5"/>
    </row>
    <row r="154" spans="2:10" x14ac:dyDescent="0.25">
      <c r="B154" s="5"/>
      <c r="C154" s="5"/>
      <c r="D154" s="5"/>
      <c r="E154" s="5"/>
      <c r="J154" s="5"/>
    </row>
    <row r="155" spans="2:10" x14ac:dyDescent="0.25">
      <c r="B155" s="5"/>
      <c r="C155" s="5"/>
      <c r="D155" s="5"/>
      <c r="E155" s="5"/>
      <c r="J155" s="5"/>
    </row>
    <row r="156" spans="2:10" x14ac:dyDescent="0.25">
      <c r="B156" s="5"/>
      <c r="C156" s="5"/>
      <c r="D156" s="5"/>
      <c r="E156" s="5"/>
      <c r="J156" s="5"/>
    </row>
    <row r="157" spans="2:10" x14ac:dyDescent="0.25">
      <c r="B157" s="5"/>
      <c r="C157" s="5"/>
      <c r="D157" s="5"/>
      <c r="E157" s="5"/>
      <c r="J157" s="5"/>
    </row>
    <row r="158" spans="2:10" x14ac:dyDescent="0.25">
      <c r="B158" s="5"/>
      <c r="C158" s="5"/>
      <c r="D158" s="5"/>
      <c r="E158" s="5"/>
      <c r="J158" s="5"/>
    </row>
    <row r="159" spans="2:10" x14ac:dyDescent="0.25">
      <c r="B159" s="5"/>
      <c r="C159" s="5"/>
      <c r="D159" s="5"/>
      <c r="E159" s="5"/>
      <c r="J159" s="5"/>
    </row>
    <row r="160" spans="2:10" x14ac:dyDescent="0.25">
      <c r="B160" s="5"/>
      <c r="C160" s="5"/>
      <c r="D160" s="5"/>
      <c r="E160" s="5"/>
      <c r="J160" s="5"/>
    </row>
    <row r="161" spans="2:10" x14ac:dyDescent="0.25">
      <c r="B161" s="5"/>
      <c r="C161" s="5"/>
      <c r="D161" s="5"/>
      <c r="E161" s="5"/>
      <c r="J161" s="5"/>
    </row>
    <row r="162" spans="2:10" x14ac:dyDescent="0.25">
      <c r="B162" s="5"/>
      <c r="C162" s="5"/>
      <c r="D162" s="5"/>
      <c r="E162" s="5"/>
      <c r="J162" s="5"/>
    </row>
    <row r="163" spans="2:10" x14ac:dyDescent="0.25">
      <c r="B163" s="5"/>
      <c r="C163" s="5"/>
      <c r="D163" s="5"/>
      <c r="E163" s="5"/>
      <c r="J163" s="5"/>
    </row>
    <row r="164" spans="2:10" x14ac:dyDescent="0.25">
      <c r="B164" s="5"/>
      <c r="C164" s="5"/>
      <c r="D164" s="5"/>
      <c r="E164" s="5"/>
      <c r="J164" s="5"/>
    </row>
    <row r="165" spans="2:10" x14ac:dyDescent="0.25">
      <c r="B165" s="5"/>
      <c r="C165" s="5"/>
      <c r="D165" s="5"/>
      <c r="E165" s="5"/>
      <c r="J165" s="5"/>
    </row>
    <row r="166" spans="2:10" x14ac:dyDescent="0.25">
      <c r="B166" s="5"/>
      <c r="C166" s="5"/>
      <c r="D166" s="5"/>
      <c r="E166" s="5"/>
      <c r="J166" s="5"/>
    </row>
    <row r="167" spans="2:10" x14ac:dyDescent="0.25">
      <c r="B167" s="5"/>
      <c r="C167" s="5"/>
      <c r="D167" s="5"/>
      <c r="E167" s="5"/>
      <c r="J167" s="5"/>
    </row>
    <row r="168" spans="2:10" x14ac:dyDescent="0.25">
      <c r="B168" s="5"/>
      <c r="C168" s="5"/>
      <c r="D168" s="5"/>
      <c r="E168" s="5"/>
      <c r="J168" s="5"/>
    </row>
    <row r="169" spans="2:10" x14ac:dyDescent="0.25">
      <c r="B169" s="5"/>
      <c r="C169" s="5"/>
      <c r="D169" s="5"/>
      <c r="E169" s="5"/>
      <c r="J169" s="5"/>
    </row>
    <row r="170" spans="2:10" x14ac:dyDescent="0.25">
      <c r="B170" s="5"/>
      <c r="C170" s="5"/>
      <c r="D170" s="5"/>
      <c r="E170" s="5"/>
      <c r="J170" s="5"/>
    </row>
    <row r="171" spans="2:10" x14ac:dyDescent="0.25">
      <c r="B171" s="5"/>
      <c r="C171" s="5"/>
      <c r="D171" s="5"/>
      <c r="E171" s="5"/>
      <c r="J171" s="5"/>
    </row>
    <row r="172" spans="2:10" x14ac:dyDescent="0.25">
      <c r="B172" s="5"/>
      <c r="C172" s="5"/>
      <c r="D172" s="5"/>
      <c r="E172" s="5"/>
      <c r="J172" s="5"/>
    </row>
    <row r="173" spans="2:10" x14ac:dyDescent="0.25">
      <c r="B173" s="5"/>
      <c r="C173" s="5"/>
      <c r="D173" s="5"/>
      <c r="E173" s="5"/>
      <c r="J173" s="5"/>
    </row>
    <row r="174" spans="2:10" x14ac:dyDescent="0.25">
      <c r="B174" s="5"/>
      <c r="C174" s="5"/>
      <c r="D174" s="5"/>
      <c r="E174" s="5"/>
      <c r="J174" s="5"/>
    </row>
    <row r="175" spans="2:10" x14ac:dyDescent="0.25">
      <c r="B175" s="5"/>
      <c r="C175" s="5"/>
      <c r="D175" s="5"/>
      <c r="E175" s="5"/>
      <c r="J175" s="5"/>
    </row>
    <row r="176" spans="2:10" x14ac:dyDescent="0.25">
      <c r="B176" s="5"/>
      <c r="C176" s="5"/>
      <c r="D176" s="5"/>
      <c r="E176" s="5"/>
      <c r="J176" s="5"/>
    </row>
    <row r="177" spans="2:10" x14ac:dyDescent="0.25">
      <c r="B177" s="5"/>
      <c r="C177" s="5"/>
      <c r="D177" s="5"/>
      <c r="E177" s="5"/>
      <c r="J177" s="5"/>
    </row>
    <row r="178" spans="2:10" x14ac:dyDescent="0.25">
      <c r="B178" s="5"/>
      <c r="C178" s="5"/>
      <c r="D178" s="5"/>
      <c r="E178" s="5"/>
      <c r="J178" s="5"/>
    </row>
    <row r="179" spans="2:10" x14ac:dyDescent="0.25">
      <c r="B179" s="5"/>
      <c r="C179" s="5"/>
      <c r="D179" s="5"/>
      <c r="E179" s="5"/>
      <c r="J179" s="5"/>
    </row>
    <row r="180" spans="2:10" x14ac:dyDescent="0.25">
      <c r="B180" s="5"/>
      <c r="C180" s="5"/>
      <c r="D180" s="5"/>
      <c r="E180" s="5"/>
      <c r="J180" s="5"/>
    </row>
    <row r="181" spans="2:10" x14ac:dyDescent="0.25">
      <c r="B181" s="5"/>
      <c r="C181" s="5"/>
      <c r="D181" s="5"/>
      <c r="E181" s="5"/>
      <c r="J181" s="5"/>
    </row>
    <row r="182" spans="2:10" x14ac:dyDescent="0.25">
      <c r="B182" s="5"/>
      <c r="C182" s="5"/>
      <c r="D182" s="5"/>
      <c r="E182" s="5"/>
      <c r="J182" s="5"/>
    </row>
    <row r="183" spans="2:10" x14ac:dyDescent="0.25">
      <c r="B183" s="5"/>
      <c r="C183" s="5"/>
      <c r="D183" s="5"/>
      <c r="E183" s="5"/>
      <c r="J183" s="5"/>
    </row>
    <row r="184" spans="2:10" x14ac:dyDescent="0.25">
      <c r="B184" s="5"/>
      <c r="C184" s="5"/>
      <c r="D184" s="5"/>
      <c r="E184" s="5"/>
      <c r="J184" s="5"/>
    </row>
    <row r="185" spans="2:10" x14ac:dyDescent="0.25">
      <c r="B185" s="5"/>
      <c r="C185" s="5"/>
      <c r="D185" s="5"/>
      <c r="E185" s="5"/>
      <c r="J185" s="5"/>
    </row>
    <row r="186" spans="2:10" x14ac:dyDescent="0.25">
      <c r="B186" s="5"/>
      <c r="C186" s="5"/>
      <c r="D186" s="5"/>
      <c r="E186" s="5"/>
      <c r="J186" s="5"/>
    </row>
    <row r="187" spans="2:10" x14ac:dyDescent="0.25">
      <c r="B187" s="5"/>
      <c r="C187" s="5"/>
      <c r="D187" s="5"/>
      <c r="E187" s="5"/>
      <c r="J187" s="5"/>
    </row>
    <row r="188" spans="2:10" x14ac:dyDescent="0.25">
      <c r="B188" s="5"/>
      <c r="C188" s="5"/>
      <c r="D188" s="5"/>
      <c r="E188" s="5"/>
      <c r="J188" s="5"/>
    </row>
    <row r="189" spans="2:10" x14ac:dyDescent="0.25">
      <c r="B189" s="5"/>
      <c r="C189" s="5"/>
      <c r="D189" s="5"/>
      <c r="E189" s="5"/>
      <c r="J189" s="5"/>
    </row>
    <row r="190" spans="2:10" x14ac:dyDescent="0.25">
      <c r="B190" s="5"/>
      <c r="C190" s="5"/>
      <c r="D190" s="5"/>
      <c r="E190" s="5"/>
      <c r="J190" s="5"/>
    </row>
    <row r="191" spans="2:10" x14ac:dyDescent="0.25">
      <c r="B191" s="5"/>
      <c r="C191" s="5"/>
      <c r="D191" s="5"/>
      <c r="E191" s="5"/>
      <c r="J191" s="5"/>
    </row>
    <row r="192" spans="2:10" x14ac:dyDescent="0.25">
      <c r="B192" s="5"/>
      <c r="C192" s="5"/>
      <c r="D192" s="5"/>
      <c r="E192" s="5"/>
      <c r="J192" s="5"/>
    </row>
    <row r="193" spans="2:10" x14ac:dyDescent="0.25">
      <c r="B193" s="5"/>
      <c r="C193" s="5"/>
      <c r="D193" s="5"/>
      <c r="E193" s="5"/>
      <c r="J193" s="5"/>
    </row>
    <row r="194" spans="2:10" x14ac:dyDescent="0.25">
      <c r="B194" s="5"/>
      <c r="C194" s="5"/>
      <c r="D194" s="5"/>
      <c r="E194" s="5"/>
      <c r="J194" s="5"/>
    </row>
    <row r="195" spans="2:10" x14ac:dyDescent="0.25">
      <c r="B195" s="5"/>
      <c r="C195" s="5"/>
      <c r="D195" s="5"/>
      <c r="E195" s="5"/>
      <c r="J195" s="5"/>
    </row>
    <row r="196" spans="2:10" x14ac:dyDescent="0.25">
      <c r="B196" s="5"/>
      <c r="C196" s="5"/>
      <c r="D196" s="5"/>
      <c r="E196" s="5"/>
      <c r="J196" s="5"/>
    </row>
    <row r="197" spans="2:10" x14ac:dyDescent="0.25">
      <c r="B197" s="5"/>
      <c r="C197" s="5"/>
      <c r="D197" s="5"/>
      <c r="E197" s="5"/>
      <c r="J197" s="5"/>
    </row>
    <row r="198" spans="2:10" x14ac:dyDescent="0.25">
      <c r="B198" s="5"/>
      <c r="C198" s="5"/>
      <c r="D198" s="5"/>
      <c r="E198" s="5"/>
      <c r="J198" s="5"/>
    </row>
    <row r="199" spans="2:10" x14ac:dyDescent="0.25">
      <c r="B199" s="5"/>
      <c r="C199" s="5"/>
      <c r="D199" s="5"/>
      <c r="E199" s="5"/>
      <c r="J199" s="5"/>
    </row>
    <row r="200" spans="2:10" x14ac:dyDescent="0.25">
      <c r="B200" s="5"/>
      <c r="C200" s="5"/>
      <c r="D200" s="5"/>
      <c r="E200" s="5"/>
      <c r="J200" s="5"/>
    </row>
    <row r="201" spans="2:10" x14ac:dyDescent="0.25">
      <c r="B201" s="5"/>
      <c r="C201" s="5"/>
      <c r="D201" s="5"/>
      <c r="E201" s="5"/>
      <c r="J201" s="5"/>
    </row>
    <row r="202" spans="2:10" x14ac:dyDescent="0.25">
      <c r="B202" s="5"/>
      <c r="C202" s="5"/>
      <c r="D202" s="5"/>
      <c r="E202" s="5"/>
      <c r="J202" s="5"/>
    </row>
    <row r="203" spans="2:10" x14ac:dyDescent="0.25">
      <c r="B203" s="5"/>
      <c r="C203" s="5"/>
      <c r="D203" s="5"/>
      <c r="E203" s="5"/>
      <c r="J203" s="5"/>
    </row>
    <row r="204" spans="2:10" x14ac:dyDescent="0.25">
      <c r="B204" s="5"/>
      <c r="C204" s="5"/>
      <c r="D204" s="5"/>
      <c r="E204" s="5"/>
      <c r="J204" s="5"/>
    </row>
    <row r="205" spans="2:10" x14ac:dyDescent="0.25">
      <c r="B205" s="5"/>
      <c r="C205" s="5"/>
      <c r="D205" s="5"/>
      <c r="E205" s="5"/>
      <c r="J205" s="5"/>
    </row>
    <row r="206" spans="2:10" x14ac:dyDescent="0.25">
      <c r="B206" s="5"/>
      <c r="C206" s="5"/>
      <c r="D206" s="5"/>
      <c r="E206" s="5"/>
      <c r="J206" s="5"/>
    </row>
    <row r="207" spans="2:10" x14ac:dyDescent="0.25">
      <c r="B207" s="5"/>
      <c r="C207" s="5"/>
      <c r="D207" s="5"/>
      <c r="E207" s="5"/>
      <c r="J207" s="5"/>
    </row>
    <row r="208" spans="2:10" x14ac:dyDescent="0.25">
      <c r="B208" s="5"/>
      <c r="C208" s="5"/>
      <c r="D208" s="5"/>
      <c r="E208" s="5"/>
      <c r="J208" s="5"/>
    </row>
    <row r="209" spans="2:10" x14ac:dyDescent="0.25">
      <c r="B209" s="5"/>
      <c r="C209" s="5"/>
      <c r="D209" s="5"/>
      <c r="E209" s="5"/>
      <c r="J209" s="5"/>
    </row>
    <row r="210" spans="2:10" x14ac:dyDescent="0.25">
      <c r="B210" s="5"/>
      <c r="C210" s="5"/>
      <c r="D210" s="5"/>
      <c r="E210" s="5"/>
      <c r="J210" s="5"/>
    </row>
    <row r="211" spans="2:10" x14ac:dyDescent="0.25">
      <c r="B211" s="5"/>
      <c r="C211" s="5"/>
      <c r="D211" s="5"/>
      <c r="E211" s="5"/>
      <c r="J211" s="5"/>
    </row>
    <row r="212" spans="2:10" x14ac:dyDescent="0.25">
      <c r="B212" s="5"/>
      <c r="C212" s="5"/>
      <c r="D212" s="5"/>
      <c r="E212" s="5"/>
      <c r="J212" s="5"/>
    </row>
    <row r="213" spans="2:10" x14ac:dyDescent="0.25">
      <c r="B213" s="5"/>
      <c r="C213" s="5"/>
      <c r="D213" s="5"/>
      <c r="E213" s="5"/>
      <c r="J213" s="5"/>
    </row>
    <row r="214" spans="2:10" x14ac:dyDescent="0.25">
      <c r="B214" s="5"/>
      <c r="C214" s="5"/>
      <c r="D214" s="5"/>
      <c r="E214" s="5"/>
      <c r="J214" s="5"/>
    </row>
    <row r="215" spans="2:10" x14ac:dyDescent="0.25">
      <c r="B215" s="5"/>
      <c r="C215" s="5"/>
      <c r="D215" s="5"/>
      <c r="E215" s="5"/>
      <c r="J215" s="5"/>
    </row>
    <row r="216" spans="2:10" x14ac:dyDescent="0.25">
      <c r="B216" s="5"/>
      <c r="C216" s="5"/>
      <c r="D216" s="5"/>
      <c r="E216" s="5"/>
      <c r="J216" s="5"/>
    </row>
    <row r="217" spans="2:10" x14ac:dyDescent="0.25">
      <c r="B217" s="5"/>
      <c r="C217" s="5"/>
      <c r="D217" s="5"/>
      <c r="E217" s="5"/>
      <c r="J217" s="5"/>
    </row>
    <row r="218" spans="2:10" x14ac:dyDescent="0.25">
      <c r="B218" s="5"/>
      <c r="C218" s="5"/>
      <c r="D218" s="5"/>
      <c r="E218" s="5"/>
      <c r="J218" s="5"/>
    </row>
    <row r="219" spans="2:10" x14ac:dyDescent="0.25">
      <c r="B219" s="5"/>
      <c r="C219" s="5"/>
      <c r="D219" s="5"/>
      <c r="E219" s="5"/>
      <c r="J219" s="5"/>
    </row>
    <row r="220" spans="2:10" x14ac:dyDescent="0.25">
      <c r="B220" s="5"/>
      <c r="C220" s="5"/>
      <c r="D220" s="5"/>
      <c r="E220" s="5"/>
      <c r="J220" s="5"/>
    </row>
    <row r="221" spans="2:10" x14ac:dyDescent="0.25">
      <c r="B221" s="5"/>
      <c r="C221" s="5"/>
      <c r="D221" s="5"/>
      <c r="E221" s="5"/>
      <c r="J221" s="5"/>
    </row>
    <row r="222" spans="2:10" x14ac:dyDescent="0.25">
      <c r="B222" s="5"/>
      <c r="C222" s="5"/>
      <c r="D222" s="5"/>
      <c r="E222" s="5"/>
      <c r="J222" s="5"/>
    </row>
    <row r="223" spans="2:10" x14ac:dyDescent="0.25">
      <c r="B223" s="5"/>
      <c r="C223" s="5"/>
      <c r="D223" s="5"/>
      <c r="E223" s="5"/>
      <c r="J223" s="5"/>
    </row>
    <row r="224" spans="2:10" x14ac:dyDescent="0.25">
      <c r="B224" s="5"/>
      <c r="C224" s="5"/>
      <c r="D224" s="5"/>
      <c r="E224" s="5"/>
      <c r="J224" s="5"/>
    </row>
    <row r="225" spans="2:10" x14ac:dyDescent="0.25">
      <c r="B225" s="5"/>
      <c r="C225" s="5"/>
      <c r="D225" s="5"/>
      <c r="E225" s="5"/>
      <c r="J225" s="5"/>
    </row>
    <row r="226" spans="2:10" x14ac:dyDescent="0.25">
      <c r="B226" s="5"/>
      <c r="C226" s="5"/>
      <c r="D226" s="5"/>
      <c r="E226" s="5"/>
      <c r="J226" s="5"/>
    </row>
    <row r="227" spans="2:10" x14ac:dyDescent="0.25">
      <c r="B227" s="5"/>
      <c r="C227" s="5"/>
      <c r="D227" s="5"/>
      <c r="E227" s="5"/>
      <c r="J227" s="5"/>
    </row>
    <row r="228" spans="2:10" x14ac:dyDescent="0.25">
      <c r="B228" s="5"/>
      <c r="C228" s="5"/>
      <c r="D228" s="5"/>
      <c r="E228" s="5"/>
      <c r="J228" s="5"/>
    </row>
    <row r="229" spans="2:10" x14ac:dyDescent="0.25">
      <c r="B229" s="5"/>
      <c r="C229" s="5"/>
      <c r="D229" s="5"/>
      <c r="E229" s="5"/>
      <c r="J229" s="5"/>
    </row>
    <row r="230" spans="2:10" x14ac:dyDescent="0.25">
      <c r="B230" s="5"/>
      <c r="C230" s="5"/>
      <c r="D230" s="5"/>
      <c r="E230" s="5"/>
      <c r="J230" s="5"/>
    </row>
    <row r="231" spans="2:10" x14ac:dyDescent="0.25">
      <c r="B231" s="5"/>
      <c r="C231" s="5"/>
      <c r="D231" s="5"/>
      <c r="E231" s="5"/>
      <c r="J231" s="5"/>
    </row>
    <row r="232" spans="2:10" x14ac:dyDescent="0.25">
      <c r="B232" s="5"/>
      <c r="C232" s="5"/>
      <c r="D232" s="5"/>
      <c r="E232" s="5"/>
      <c r="J232" s="5"/>
    </row>
    <row r="233" spans="2:10" x14ac:dyDescent="0.25">
      <c r="B233" s="5"/>
      <c r="C233" s="5"/>
      <c r="D233" s="5"/>
      <c r="E233" s="5"/>
      <c r="J233" s="5"/>
    </row>
    <row r="234" spans="2:10" x14ac:dyDescent="0.25">
      <c r="B234" s="5"/>
      <c r="C234" s="5"/>
      <c r="D234" s="5"/>
      <c r="E234" s="5"/>
      <c r="J234" s="5"/>
    </row>
    <row r="235" spans="2:10" x14ac:dyDescent="0.25">
      <c r="B235" s="5"/>
      <c r="C235" s="5"/>
      <c r="D235" s="5"/>
      <c r="E235" s="5"/>
      <c r="J235" s="5"/>
    </row>
    <row r="236" spans="2:10" x14ac:dyDescent="0.25">
      <c r="B236" s="5"/>
      <c r="C236" s="5"/>
      <c r="D236" s="5"/>
      <c r="E236" s="5"/>
      <c r="J236" s="5"/>
    </row>
  </sheetData>
  <sortState xmlns:xlrd2="http://schemas.microsoft.com/office/spreadsheetml/2017/richdata2" ref="N5:U32">
    <sortCondition ref="S5:S32"/>
  </sortState>
  <mergeCells count="4">
    <mergeCell ref="L4:U4"/>
    <mergeCell ref="L37:U37"/>
    <mergeCell ref="L66:U66"/>
    <mergeCell ref="L86:U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E242-47AE-40CF-B3EB-14620CC888AD}">
  <sheetPr>
    <tabColor rgb="FF00B050"/>
  </sheetPr>
  <dimension ref="A1:W246"/>
  <sheetViews>
    <sheetView topLeftCell="A71" workbookViewId="0">
      <selection activeCell="B81" sqref="B81"/>
    </sheetView>
  </sheetViews>
  <sheetFormatPr defaultRowHeight="15" x14ac:dyDescent="0.25"/>
  <cols>
    <col min="1" max="1" width="2.7109375" style="36" customWidth="1"/>
    <col min="2" max="5" width="9.140625" style="36"/>
    <col min="6" max="6" width="9.140625" style="5" customWidth="1"/>
    <col min="7" max="7" width="4.5703125" style="5" bestFit="1" customWidth="1"/>
    <col min="8" max="8" width="6.5703125" style="12" bestFit="1" customWidth="1"/>
    <col min="9" max="9" width="5" style="5" bestFit="1" customWidth="1"/>
    <col min="10" max="10" width="7.42578125" style="36" customWidth="1"/>
    <col min="11" max="11" width="9.140625" style="36"/>
    <col min="12" max="13" width="9.140625" style="6"/>
    <col min="14" max="14" width="11.5703125" style="7" bestFit="1" customWidth="1"/>
    <col min="15" max="16" width="9.140625" style="7"/>
    <col min="17" max="18" width="9.140625" style="6"/>
    <col min="19" max="19" width="18.85546875" style="15" customWidth="1"/>
    <col min="20" max="21" width="9.140625" style="6"/>
    <col min="22" max="16384" width="9.140625" style="36"/>
  </cols>
  <sheetData>
    <row r="1" spans="1:23" x14ac:dyDescent="0.25">
      <c r="C1" s="36" t="s">
        <v>30</v>
      </c>
      <c r="N1" s="7" t="s">
        <v>31</v>
      </c>
    </row>
    <row r="3" spans="1:23" s="1" customFormat="1" x14ac:dyDescent="0.25">
      <c r="A3" s="1" t="s">
        <v>451</v>
      </c>
      <c r="B3" s="3" t="s">
        <v>123</v>
      </c>
      <c r="C3" s="3" t="s">
        <v>7</v>
      </c>
      <c r="D3" s="3" t="s">
        <v>0</v>
      </c>
      <c r="E3" s="3" t="s">
        <v>1</v>
      </c>
      <c r="F3" s="2" t="s">
        <v>2</v>
      </c>
      <c r="G3" s="3" t="s">
        <v>3</v>
      </c>
      <c r="H3" s="13" t="s">
        <v>83</v>
      </c>
      <c r="I3" s="3" t="s">
        <v>84</v>
      </c>
      <c r="J3" s="3" t="s">
        <v>85</v>
      </c>
      <c r="L3" s="8" t="s">
        <v>33</v>
      </c>
      <c r="M3" s="8" t="s">
        <v>32</v>
      </c>
      <c r="N3" s="9" t="s">
        <v>7</v>
      </c>
      <c r="O3" s="9" t="s">
        <v>0</v>
      </c>
      <c r="P3" s="9" t="s">
        <v>1</v>
      </c>
      <c r="Q3" s="10" t="s">
        <v>2</v>
      </c>
      <c r="R3" s="8" t="s">
        <v>3</v>
      </c>
      <c r="S3" s="14" t="s">
        <v>83</v>
      </c>
      <c r="T3" s="8" t="s">
        <v>84</v>
      </c>
      <c r="U3" s="8" t="s">
        <v>85</v>
      </c>
    </row>
    <row r="4" spans="1:23" ht="18.75" x14ac:dyDescent="0.3">
      <c r="B4" s="5"/>
      <c r="C4" s="5"/>
      <c r="D4" s="5"/>
      <c r="E4" s="5"/>
      <c r="F4" s="4"/>
      <c r="J4" s="5"/>
      <c r="L4" s="46" t="s">
        <v>454</v>
      </c>
      <c r="M4" s="46"/>
      <c r="N4" s="46"/>
      <c r="O4" s="46"/>
      <c r="P4" s="46"/>
      <c r="Q4" s="46"/>
      <c r="R4" s="46"/>
      <c r="S4" s="46"/>
      <c r="T4" s="46"/>
      <c r="U4" s="46"/>
    </row>
    <row r="5" spans="1:23" x14ac:dyDescent="0.25">
      <c r="A5" s="36">
        <f>RANK(H5,$H$5:$H$35,1)</f>
        <v>30</v>
      </c>
      <c r="B5" s="5" t="s">
        <v>416</v>
      </c>
      <c r="C5" s="5" t="str">
        <f>INDEX(Rosters!F:F,MATCH(LEFT($B5,1)&amp;"-"&amp;TEXT(RIGHT($B5,LEN($B5)-1),"0#"),Rosters!$A:$A,0))</f>
        <v>St E</v>
      </c>
      <c r="D5" s="5" t="str">
        <f>INDEX(Rosters!B:B,MATCH(LEFT($B5,1)&amp;"-"&amp;TEXT(RIGHT($B5,LEN($B5)-1),"0#"),Rosters!$A:$A,0))</f>
        <v>Molina</v>
      </c>
      <c r="E5" s="5" t="str">
        <f>INDEX(Rosters!C:C,MATCH(LEFT($B5,1)&amp;"-"&amp;TEXT(RIGHT($B5,LEN($B5)-1),"0#"),Rosters!$A:$A,0))</f>
        <v>Viktoria</v>
      </c>
      <c r="F5" s="5" t="str">
        <f>INDEX(Rosters!G:G,MATCH(LEFT($B5,1)&amp;"-"&amp;TEXT(RIGHT($B5,LEN($B5)-1),"0#"),Rosters!$A:$A,0))</f>
        <v>JV</v>
      </c>
      <c r="G5" s="5" t="str">
        <f>INDEX(Rosters!E:E,MATCH(LEFT($B5,1)&amp;"-"&amp;TEXT(RIGHT($B5,LEN($B5)-1),"0#"),Rosters!$A:$A,0))</f>
        <v>F</v>
      </c>
      <c r="H5" s="12">
        <v>48.95</v>
      </c>
      <c r="I5" s="5">
        <v>1</v>
      </c>
      <c r="J5" s="5">
        <v>1</v>
      </c>
      <c r="K5" s="24">
        <f>COUNT(J5:J38)</f>
        <v>31</v>
      </c>
      <c r="M5" s="6">
        <v>1</v>
      </c>
      <c r="N5" s="7" t="str">
        <f t="shared" ref="N5:U20" ca="1" si="0">INDEX(OFFSET($C$5,0,COLUMN(N5)-14,$K$5,1),MATCH($M5,OFFSET($A$5,0,0,$K$5,1),0))</f>
        <v>OLMC</v>
      </c>
      <c r="O5" s="7" t="str">
        <f t="shared" ca="1" si="0"/>
        <v>FUENTES</v>
      </c>
      <c r="P5" s="7" t="str">
        <f t="shared" ca="1" si="0"/>
        <v>BELLA</v>
      </c>
      <c r="Q5" s="6" t="str">
        <f t="shared" ca="1" si="0"/>
        <v>JV</v>
      </c>
      <c r="R5" s="6" t="str">
        <f t="shared" ca="1" si="0"/>
        <v>F</v>
      </c>
      <c r="S5" s="6">
        <f t="shared" ca="1" si="0"/>
        <v>34.51</v>
      </c>
      <c r="T5" s="6">
        <f t="shared" ca="1" si="0"/>
        <v>4</v>
      </c>
      <c r="U5" s="6">
        <f t="shared" ca="1" si="0"/>
        <v>5</v>
      </c>
    </row>
    <row r="6" spans="1:23" x14ac:dyDescent="0.25">
      <c r="A6" s="36">
        <f>RANK(H6,$H$5:$H$35,1)</f>
        <v>20</v>
      </c>
      <c r="B6" s="5" t="s">
        <v>414</v>
      </c>
      <c r="C6" s="5" t="str">
        <f>INDEX(Rosters!F:F,MATCH(LEFT($B6,1)&amp;"-"&amp;TEXT(RIGHT($B6,LEN($B6)-1),"0#"),Rosters!$A:$A,0))</f>
        <v>St E</v>
      </c>
      <c r="D6" s="5" t="str">
        <f>INDEX(Rosters!B:B,MATCH(LEFT($B6,1)&amp;"-"&amp;TEXT(RIGHT($B6,LEN($B6)-1),"0#"),Rosters!$A:$A,0))</f>
        <v>Adamsky</v>
      </c>
      <c r="E6" s="5" t="str">
        <f>INDEX(Rosters!C:C,MATCH(LEFT($B6,1)&amp;"-"&amp;TEXT(RIGHT($B6,LEN($B6)-1),"0#"),Rosters!$A:$A,0))</f>
        <v>Abigail</v>
      </c>
      <c r="F6" s="5" t="str">
        <f>INDEX(Rosters!G:G,MATCH(LEFT($B6,1)&amp;"-"&amp;TEXT(RIGHT($B6,LEN($B6)-1),"0#"),Rosters!$A:$A,0))</f>
        <v>JV</v>
      </c>
      <c r="G6" s="5" t="str">
        <f>INDEX(Rosters!E:E,MATCH(LEFT($B6,1)&amp;"-"&amp;TEXT(RIGHT($B6,LEN($B6)-1),"0#"),Rosters!$A:$A,0))</f>
        <v>F</v>
      </c>
      <c r="H6" s="12">
        <v>41.46</v>
      </c>
      <c r="I6" s="5">
        <v>1</v>
      </c>
      <c r="J6" s="5">
        <v>2</v>
      </c>
      <c r="M6" s="6">
        <f>M5+1</f>
        <v>2</v>
      </c>
      <c r="N6" s="7" t="str">
        <f t="shared" ca="1" si="0"/>
        <v>SJA</v>
      </c>
      <c r="O6" s="7" t="str">
        <f t="shared" ca="1" si="0"/>
        <v xml:space="preserve">Bennett </v>
      </c>
      <c r="P6" s="7" t="str">
        <f t="shared" ca="1" si="0"/>
        <v xml:space="preserve">Morgan </v>
      </c>
      <c r="Q6" s="6" t="str">
        <f t="shared" ca="1" si="0"/>
        <v>JV</v>
      </c>
      <c r="R6" s="6" t="str">
        <f t="shared" ca="1" si="0"/>
        <v>F</v>
      </c>
      <c r="S6" s="6">
        <f t="shared" ca="1" si="0"/>
        <v>34.950000000000003</v>
      </c>
      <c r="T6" s="6">
        <f t="shared" ca="1" si="0"/>
        <v>5</v>
      </c>
      <c r="U6" s="6">
        <f t="shared" ca="1" si="0"/>
        <v>2</v>
      </c>
    </row>
    <row r="7" spans="1:23" x14ac:dyDescent="0.25">
      <c r="A7" s="36">
        <f>RANK(H7,$H$5:$H$35,1)</f>
        <v>7</v>
      </c>
      <c r="B7" s="5" t="s">
        <v>628</v>
      </c>
      <c r="C7" s="5" t="str">
        <f>INDEX(Rosters!F:F,MATCH(LEFT($B7,1)&amp;"-"&amp;TEXT(RIGHT($B7,LEN($B7)-1),"0#"),Rosters!$A:$A,0))</f>
        <v>St E</v>
      </c>
      <c r="D7" s="5" t="str">
        <f>INDEX(Rosters!B:B,MATCH(LEFT($B7,1)&amp;"-"&amp;TEXT(RIGHT($B7,LEN($B7)-1),"0#"),Rosters!$A:$A,0))</f>
        <v>Post</v>
      </c>
      <c r="E7" s="5" t="str">
        <f>INDEX(Rosters!C:C,MATCH(LEFT($B7,1)&amp;"-"&amp;TEXT(RIGHT($B7,LEN($B7)-1),"0#"),Rosters!$A:$A,0))</f>
        <v>Taylor</v>
      </c>
      <c r="F7" s="5" t="str">
        <f>INDEX(Rosters!G:G,MATCH(LEFT($B7,1)&amp;"-"&amp;TEXT(RIGHT($B7,LEN($B7)-1),"0#"),Rosters!$A:$A,0))</f>
        <v>JV</v>
      </c>
      <c r="G7" s="5" t="str">
        <f>INDEX(Rosters!E:E,MATCH(LEFT($B7,1)&amp;"-"&amp;TEXT(RIGHT($B7,LEN($B7)-1),"0#"),Rosters!$A:$A,0))</f>
        <v>F</v>
      </c>
      <c r="H7" s="12">
        <v>37.92</v>
      </c>
      <c r="I7" s="5">
        <v>1</v>
      </c>
      <c r="J7" s="5">
        <v>3</v>
      </c>
      <c r="M7" s="6">
        <f t="shared" ref="M7:M35" si="1">M6+1</f>
        <v>3</v>
      </c>
      <c r="N7" s="7" t="str">
        <f t="shared" ca="1" si="0"/>
        <v>Assumption</v>
      </c>
      <c r="O7" s="7" t="str">
        <f t="shared" ca="1" si="0"/>
        <v>Smart</v>
      </c>
      <c r="P7" s="7" t="str">
        <f t="shared" ca="1" si="0"/>
        <v>Lucy</v>
      </c>
      <c r="Q7" s="6" t="str">
        <f t="shared" ca="1" si="0"/>
        <v>JV</v>
      </c>
      <c r="R7" s="6" t="str">
        <f t="shared" ca="1" si="0"/>
        <v>F</v>
      </c>
      <c r="S7" s="6">
        <f t="shared" ca="1" si="0"/>
        <v>35.44</v>
      </c>
      <c r="T7" s="6">
        <f t="shared" ca="1" si="0"/>
        <v>2</v>
      </c>
      <c r="U7" s="6">
        <f t="shared" ca="1" si="0"/>
        <v>6</v>
      </c>
      <c r="W7" s="36">
        <v>17.32</v>
      </c>
    </row>
    <row r="8" spans="1:23" x14ac:dyDescent="0.25">
      <c r="A8" s="36">
        <f>RANK(H8,$H$5:$H$35,1)</f>
        <v>11</v>
      </c>
      <c r="B8" s="5" t="s">
        <v>666</v>
      </c>
      <c r="C8" s="5" t="str">
        <f>INDEX(Rosters!F:F,MATCH(LEFT($B8,1)&amp;"-"&amp;TEXT(RIGHT($B8,LEN($B8)-1),"0#"),Rosters!$A:$A,0))</f>
        <v>St James</v>
      </c>
      <c r="D8" s="5" t="str">
        <f>INDEX(Rosters!B:B,MATCH(LEFT($B8,1)&amp;"-"&amp;TEXT(RIGHT($B8,LEN($B8)-1),"0#"),Rosters!$A:$A,0))</f>
        <v>Bruzzichesi</v>
      </c>
      <c r="E8" s="5" t="str">
        <f>INDEX(Rosters!C:C,MATCH(LEFT($B8,1)&amp;"-"&amp;TEXT(RIGHT($B8,LEN($B8)-1),"0#"),Rosters!$A:$A,0))</f>
        <v>N</v>
      </c>
      <c r="F8" s="5" t="str">
        <f>INDEX(Rosters!G:G,MATCH(LEFT($B8,1)&amp;"-"&amp;TEXT(RIGHT($B8,LEN($B8)-1),"0#"),Rosters!$A:$A,0))</f>
        <v>JV</v>
      </c>
      <c r="G8" s="5" t="str">
        <f>INDEX(Rosters!E:E,MATCH(LEFT($B8,1)&amp;"-"&amp;TEXT(RIGHT($B8,LEN($B8)-1),"0#"),Rosters!$A:$A,0))</f>
        <v>F</v>
      </c>
      <c r="H8" s="12">
        <v>38.94</v>
      </c>
      <c r="I8" s="5">
        <v>1</v>
      </c>
      <c r="J8" s="5">
        <v>4</v>
      </c>
      <c r="M8" s="6">
        <f t="shared" si="1"/>
        <v>4</v>
      </c>
      <c r="N8" s="7" t="str">
        <f t="shared" ca="1" si="0"/>
        <v>St Pats</v>
      </c>
      <c r="O8" s="7" t="str">
        <f t="shared" ca="1" si="0"/>
        <v>Sobers</v>
      </c>
      <c r="P8" s="7" t="str">
        <f t="shared" ca="1" si="0"/>
        <v>Ellis</v>
      </c>
      <c r="Q8" s="6" t="str">
        <f t="shared" ca="1" si="0"/>
        <v>JV</v>
      </c>
      <c r="R8" s="6" t="str">
        <f t="shared" ca="1" si="0"/>
        <v>F</v>
      </c>
      <c r="S8" s="6">
        <f t="shared" ca="1" si="0"/>
        <v>36.36</v>
      </c>
      <c r="T8" s="6">
        <f t="shared" ca="1" si="0"/>
        <v>6</v>
      </c>
      <c r="U8" s="6">
        <f t="shared" ca="1" si="0"/>
        <v>3</v>
      </c>
    </row>
    <row r="9" spans="1:23" x14ac:dyDescent="0.25">
      <c r="A9" s="36">
        <f>RANK(H9,$H$5:$H$35,1)</f>
        <v>16</v>
      </c>
      <c r="B9" s="5" t="s">
        <v>604</v>
      </c>
      <c r="C9" s="5" t="str">
        <f>INDEX(Rosters!F:F,MATCH(LEFT($B9,1)&amp;"-"&amp;TEXT(RIGHT($B9,LEN($B9)-1),"0#"),Rosters!$A:$A,0))</f>
        <v>OLMC</v>
      </c>
      <c r="D9" s="5" t="str">
        <f>INDEX(Rosters!B:B,MATCH(LEFT($B9,1)&amp;"-"&amp;TEXT(RIGHT($B9,LEN($B9)-1),"0#"),Rosters!$A:$A,0))</f>
        <v>PFUNDSTEIN</v>
      </c>
      <c r="E9" s="5" t="str">
        <f>INDEX(Rosters!C:C,MATCH(LEFT($B9,1)&amp;"-"&amp;TEXT(RIGHT($B9,LEN($B9)-1),"0#"),Rosters!$A:$A,0))</f>
        <v>SIMONE</v>
      </c>
      <c r="F9" s="5" t="str">
        <f>INDEX(Rosters!G:G,MATCH(LEFT($B9,1)&amp;"-"&amp;TEXT(RIGHT($B9,LEN($B9)-1),"0#"),Rosters!$A:$A,0))</f>
        <v>JV</v>
      </c>
      <c r="G9" s="5" t="str">
        <f>INDEX(Rosters!E:E,MATCH(LEFT($B9,1)&amp;"-"&amp;TEXT(RIGHT($B9,LEN($B9)-1),"0#"),Rosters!$A:$A,0))</f>
        <v>F</v>
      </c>
      <c r="H9" s="12">
        <v>40.380000000000003</v>
      </c>
      <c r="I9" s="5">
        <v>1</v>
      </c>
      <c r="J9" s="5">
        <v>5</v>
      </c>
      <c r="M9" s="6">
        <f t="shared" si="1"/>
        <v>5</v>
      </c>
      <c r="N9" s="7" t="str">
        <f t="shared" ca="1" si="0"/>
        <v>St Pats</v>
      </c>
      <c r="O9" s="7" t="str">
        <f t="shared" ca="1" si="0"/>
        <v>Korn</v>
      </c>
      <c r="P9" s="7" t="str">
        <f t="shared" ca="1" si="0"/>
        <v>Neko</v>
      </c>
      <c r="Q9" s="6" t="str">
        <f t="shared" ca="1" si="0"/>
        <v>JV</v>
      </c>
      <c r="R9" s="6" t="str">
        <f t="shared" ca="1" si="0"/>
        <v>F</v>
      </c>
      <c r="S9" s="6">
        <f t="shared" ca="1" si="0"/>
        <v>36.590000000000003</v>
      </c>
      <c r="T9" s="6">
        <f t="shared" ca="1" si="0"/>
        <v>3</v>
      </c>
      <c r="U9" s="6">
        <f t="shared" ca="1" si="0"/>
        <v>4</v>
      </c>
    </row>
    <row r="10" spans="1:23" x14ac:dyDescent="0.25">
      <c r="A10" s="36">
        <f>RANK(H10,$H$5:$H$35,1)</f>
        <v>6</v>
      </c>
      <c r="B10" s="5" t="s">
        <v>473</v>
      </c>
      <c r="C10" s="5" t="str">
        <f>INDEX(Rosters!F:F,MATCH(LEFT($B10,1)&amp;"-"&amp;TEXT(RIGHT($B10,LEN($B10)-1),"0#"),Rosters!$A:$A,0))</f>
        <v>St James</v>
      </c>
      <c r="D10" s="5" t="str">
        <f>INDEX(Rosters!B:B,MATCH(LEFT($B10,1)&amp;"-"&amp;TEXT(RIGHT($B10,LEN($B10)-1),"0#"),Rosters!$A:$A,0))</f>
        <v>Pye</v>
      </c>
      <c r="E10" s="5" t="str">
        <f>INDEX(Rosters!C:C,MATCH(LEFT($B10,1)&amp;"-"&amp;TEXT(RIGHT($B10,LEN($B10)-1),"0#"),Rosters!$A:$A,0))</f>
        <v>Karla</v>
      </c>
      <c r="F10" s="5" t="str">
        <f>INDEX(Rosters!G:G,MATCH(LEFT($B10,1)&amp;"-"&amp;TEXT(RIGHT($B10,LEN($B10)-1),"0#"),Rosters!$A:$A,0))</f>
        <v>JV</v>
      </c>
      <c r="G10" s="5" t="str">
        <f>INDEX(Rosters!E:E,MATCH(LEFT($B10,1)&amp;"-"&amp;TEXT(RIGHT($B10,LEN($B10)-1),"0#"),Rosters!$A:$A,0))</f>
        <v>F</v>
      </c>
      <c r="H10" s="12">
        <v>37.24</v>
      </c>
      <c r="I10" s="5">
        <v>1</v>
      </c>
      <c r="J10" s="5">
        <v>6</v>
      </c>
      <c r="M10" s="6">
        <f t="shared" si="1"/>
        <v>6</v>
      </c>
      <c r="N10" s="7" t="str">
        <f t="shared" ca="1" si="0"/>
        <v>St James</v>
      </c>
      <c r="O10" s="7" t="str">
        <f t="shared" ca="1" si="0"/>
        <v>Pye</v>
      </c>
      <c r="P10" s="7" t="str">
        <f t="shared" ca="1" si="0"/>
        <v>Karla</v>
      </c>
      <c r="Q10" s="6" t="str">
        <f t="shared" ca="1" si="0"/>
        <v>JV</v>
      </c>
      <c r="R10" s="6" t="str">
        <f t="shared" ca="1" si="0"/>
        <v>F</v>
      </c>
      <c r="S10" s="6">
        <f t="shared" ca="1" si="0"/>
        <v>37.24</v>
      </c>
      <c r="T10" s="6">
        <f t="shared" ca="1" si="0"/>
        <v>1</v>
      </c>
      <c r="U10" s="6">
        <f t="shared" ca="1" si="0"/>
        <v>6</v>
      </c>
    </row>
    <row r="11" spans="1:23" x14ac:dyDescent="0.25">
      <c r="A11" s="36">
        <f>RANK(H11,$H$5:$H$35,1)</f>
        <v>8</v>
      </c>
      <c r="B11" s="5" t="s">
        <v>690</v>
      </c>
      <c r="C11" s="5" t="str">
        <f>INDEX(Rosters!F:F,MATCH(LEFT($B11,1)&amp;"-"&amp;TEXT(RIGHT($B11,LEN($B11)-1),"0#"),Rosters!$A:$A,0))</f>
        <v>Assumption</v>
      </c>
      <c r="D11" s="5" t="str">
        <f>INDEX(Rosters!B:B,MATCH(LEFT($B11,1)&amp;"-"&amp;TEXT(RIGHT($B11,LEN($B11)-1),"0#"),Rosters!$A:$A,0))</f>
        <v>Farmer</v>
      </c>
      <c r="E11" s="5" t="str">
        <f>INDEX(Rosters!C:C,MATCH(LEFT($B11,1)&amp;"-"&amp;TEXT(RIGHT($B11,LEN($B11)-1),"0#"),Rosters!$A:$A,0))</f>
        <v>Stephanie</v>
      </c>
      <c r="F11" s="5" t="str">
        <f>INDEX(Rosters!G:G,MATCH(LEFT($B11,1)&amp;"-"&amp;TEXT(RIGHT($B11,LEN($B11)-1),"0#"),Rosters!$A:$A,0))</f>
        <v>JV</v>
      </c>
      <c r="G11" s="5" t="str">
        <f>INDEX(Rosters!E:E,MATCH(LEFT($B11,1)&amp;"-"&amp;TEXT(RIGHT($B11,LEN($B11)-1),"0#"),Rosters!$A:$A,0))</f>
        <v>F</v>
      </c>
      <c r="H11" s="12">
        <v>37.96</v>
      </c>
      <c r="I11" s="5">
        <v>2</v>
      </c>
      <c r="J11" s="5">
        <v>1</v>
      </c>
      <c r="M11" s="6">
        <f t="shared" si="1"/>
        <v>7</v>
      </c>
      <c r="N11" s="7" t="str">
        <f t="shared" ca="1" si="0"/>
        <v>St E</v>
      </c>
      <c r="O11" s="7" t="str">
        <f t="shared" ca="1" si="0"/>
        <v>Post</v>
      </c>
      <c r="P11" s="7" t="str">
        <f t="shared" ca="1" si="0"/>
        <v>Taylor</v>
      </c>
      <c r="Q11" s="6" t="str">
        <f t="shared" ca="1" si="0"/>
        <v>JV</v>
      </c>
      <c r="R11" s="6" t="str">
        <f t="shared" ca="1" si="0"/>
        <v>F</v>
      </c>
      <c r="S11" s="6">
        <f t="shared" ca="1" si="0"/>
        <v>37.92</v>
      </c>
      <c r="T11" s="6">
        <f t="shared" ca="1" si="0"/>
        <v>1</v>
      </c>
      <c r="U11" s="6">
        <f t="shared" ca="1" si="0"/>
        <v>3</v>
      </c>
    </row>
    <row r="12" spans="1:23" x14ac:dyDescent="0.25">
      <c r="A12" s="36">
        <f>RANK(H12,$H$5:$H$35,1)</f>
        <v>19</v>
      </c>
      <c r="B12" s="5" t="s">
        <v>670</v>
      </c>
      <c r="C12" s="5" t="str">
        <f>INDEX(Rosters!F:F,MATCH(LEFT($B12,1)&amp;"-"&amp;TEXT(RIGHT($B12,LEN($B12)-1),"0#"),Rosters!$A:$A,0))</f>
        <v>OLMC</v>
      </c>
      <c r="D12" s="5" t="str">
        <f>INDEX(Rosters!B:B,MATCH(LEFT($B12,1)&amp;"-"&amp;TEXT(RIGHT($B12,LEN($B12)-1),"0#"),Rosters!$A:$A,0))</f>
        <v>BYRNES</v>
      </c>
      <c r="E12" s="5" t="str">
        <f>INDEX(Rosters!C:C,MATCH(LEFT($B12,1)&amp;"-"&amp;TEXT(RIGHT($B12,LEN($B12)-1),"0#"),Rosters!$A:$A,0))</f>
        <v>KATHERINE</v>
      </c>
      <c r="F12" s="5" t="str">
        <f>INDEX(Rosters!G:G,MATCH(LEFT($B12,1)&amp;"-"&amp;TEXT(RIGHT($B12,LEN($B12)-1),"0#"),Rosters!$A:$A,0))</f>
        <v>JV</v>
      </c>
      <c r="G12" s="5" t="str">
        <f>INDEX(Rosters!E:E,MATCH(LEFT($B12,1)&amp;"-"&amp;TEXT(RIGHT($B12,LEN($B12)-1),"0#"),Rosters!$A:$A,0))</f>
        <v>F</v>
      </c>
      <c r="H12" s="12">
        <v>41.06</v>
      </c>
      <c r="I12" s="5">
        <v>2</v>
      </c>
      <c r="J12" s="5">
        <v>2</v>
      </c>
      <c r="L12" s="51" t="s">
        <v>129</v>
      </c>
      <c r="M12" s="6">
        <f t="shared" si="1"/>
        <v>8</v>
      </c>
      <c r="N12" s="7" t="str">
        <f t="shared" ca="1" si="0"/>
        <v>Assumption</v>
      </c>
      <c r="O12" s="7" t="str">
        <f t="shared" ca="1" si="0"/>
        <v>Farmer</v>
      </c>
      <c r="P12" s="7" t="str">
        <f t="shared" ca="1" si="0"/>
        <v>Stephanie</v>
      </c>
      <c r="Q12" s="6" t="str">
        <f t="shared" ca="1" si="0"/>
        <v>JV</v>
      </c>
      <c r="R12" s="6" t="str">
        <f t="shared" ca="1" si="0"/>
        <v>F</v>
      </c>
      <c r="S12" s="6">
        <f t="shared" ca="1" si="0"/>
        <v>37.96</v>
      </c>
      <c r="T12" s="6">
        <f t="shared" ca="1" si="0"/>
        <v>2</v>
      </c>
      <c r="U12" s="6">
        <f t="shared" ca="1" si="0"/>
        <v>1</v>
      </c>
    </row>
    <row r="13" spans="1:23" x14ac:dyDescent="0.25">
      <c r="A13" s="36">
        <f>RANK(H13,$H$5:$H$35,1)</f>
        <v>24</v>
      </c>
      <c r="B13" s="5" t="s">
        <v>608</v>
      </c>
      <c r="C13" s="5" t="str">
        <f>INDEX(Rosters!F:F,MATCH(LEFT($B13,1)&amp;"-"&amp;TEXT(RIGHT($B13,LEN($B13)-1),"0#"),Rosters!$A:$A,0))</f>
        <v>St Pats</v>
      </c>
      <c r="D13" s="5" t="str">
        <f>INDEX(Rosters!B:B,MATCH(LEFT($B13,1)&amp;"-"&amp;TEXT(RIGHT($B13,LEN($B13)-1),"0#"),Rosters!$A:$A,0))</f>
        <v>Sherer</v>
      </c>
      <c r="E13" s="5" t="str">
        <f>INDEX(Rosters!C:C,MATCH(LEFT($B13,1)&amp;"-"&amp;TEXT(RIGHT($B13,LEN($B13)-1),"0#"),Rosters!$A:$A,0))</f>
        <v>Katie</v>
      </c>
      <c r="F13" s="5" t="str">
        <f>INDEX(Rosters!G:G,MATCH(LEFT($B13,1)&amp;"-"&amp;TEXT(RIGHT($B13,LEN($B13)-1),"0#"),Rosters!$A:$A,0))</f>
        <v>JV</v>
      </c>
      <c r="G13" s="5" t="str">
        <f>INDEX(Rosters!E:E,MATCH(LEFT($B13,1)&amp;"-"&amp;TEXT(RIGHT($B13,LEN($B13)-1),"0#"),Rosters!$A:$A,0))</f>
        <v>F</v>
      </c>
      <c r="H13" s="12">
        <v>44.61</v>
      </c>
      <c r="I13" s="5">
        <v>2</v>
      </c>
      <c r="J13" s="5">
        <v>3</v>
      </c>
      <c r="M13" s="6">
        <f t="shared" si="1"/>
        <v>9</v>
      </c>
      <c r="N13" s="7" t="str">
        <f t="shared" ca="1" si="0"/>
        <v>SJA</v>
      </c>
      <c r="O13" s="7" t="str">
        <f t="shared" ca="1" si="0"/>
        <v>Skorzak</v>
      </c>
      <c r="P13" s="7" t="str">
        <f t="shared" ca="1" si="0"/>
        <v xml:space="preserve">Adriana </v>
      </c>
      <c r="Q13" s="6" t="str">
        <f t="shared" ca="1" si="0"/>
        <v>JV</v>
      </c>
      <c r="R13" s="6" t="str">
        <f t="shared" ca="1" si="0"/>
        <v>F</v>
      </c>
      <c r="S13" s="6">
        <f t="shared" ca="1" si="0"/>
        <v>38.340000000000003</v>
      </c>
      <c r="T13" s="6">
        <f t="shared" ca="1" si="0"/>
        <v>6</v>
      </c>
      <c r="U13" s="6">
        <f t="shared" ca="1" si="0"/>
        <v>4</v>
      </c>
    </row>
    <row r="14" spans="1:23" x14ac:dyDescent="0.25">
      <c r="A14" s="36">
        <f>RANK(H14,$H$5:$H$35,1)</f>
        <v>13</v>
      </c>
      <c r="B14" s="5" t="s">
        <v>603</v>
      </c>
      <c r="C14" s="5" t="str">
        <f>INDEX(Rosters!F:F,MATCH(LEFT($B14,1)&amp;"-"&amp;TEXT(RIGHT($B14,LEN($B14)-1),"0#"),Rosters!$A:$A,0))</f>
        <v>OLMC</v>
      </c>
      <c r="D14" s="5" t="str">
        <f>INDEX(Rosters!B:B,MATCH(LEFT($B14,1)&amp;"-"&amp;TEXT(RIGHT($B14,LEN($B14)-1),"0#"),Rosters!$A:$A,0))</f>
        <v>AROCHO</v>
      </c>
      <c r="E14" s="5" t="str">
        <f>INDEX(Rosters!C:C,MATCH(LEFT($B14,1)&amp;"-"&amp;TEXT(RIGHT($B14,LEN($B14)-1),"0#"),Rosters!$A:$A,0))</f>
        <v>ISABEL</v>
      </c>
      <c r="F14" s="5" t="str">
        <f>INDEX(Rosters!G:G,MATCH(LEFT($B14,1)&amp;"-"&amp;TEXT(RIGHT($B14,LEN($B14)-1),"0#"),Rosters!$A:$A,0))</f>
        <v>JV</v>
      </c>
      <c r="G14" s="5" t="str">
        <f>INDEX(Rosters!E:E,MATCH(LEFT($B14,1)&amp;"-"&amp;TEXT(RIGHT($B14,LEN($B14)-1),"0#"),Rosters!$A:$A,0))</f>
        <v>F</v>
      </c>
      <c r="H14" s="12">
        <v>39.700000000000003</v>
      </c>
      <c r="I14" s="5">
        <v>2</v>
      </c>
      <c r="J14" s="5">
        <v>4</v>
      </c>
      <c r="M14" s="6">
        <f t="shared" si="1"/>
        <v>10</v>
      </c>
      <c r="N14" s="7" t="str">
        <f t="shared" ca="1" si="0"/>
        <v>St James</v>
      </c>
      <c r="O14" s="7" t="str">
        <f t="shared" ca="1" si="0"/>
        <v>Johnson</v>
      </c>
      <c r="P14" s="7" t="str">
        <f t="shared" ca="1" si="0"/>
        <v>C</v>
      </c>
      <c r="Q14" s="6" t="str">
        <f t="shared" ca="1" si="0"/>
        <v>JV</v>
      </c>
      <c r="R14" s="6" t="str">
        <f t="shared" ca="1" si="0"/>
        <v>F</v>
      </c>
      <c r="S14" s="6">
        <f t="shared" ca="1" si="0"/>
        <v>38.520000000000003</v>
      </c>
      <c r="T14" s="6">
        <f t="shared" ca="1" si="0"/>
        <v>3</v>
      </c>
      <c r="U14" s="6">
        <f t="shared" ca="1" si="0"/>
        <v>5</v>
      </c>
    </row>
    <row r="15" spans="1:23" x14ac:dyDescent="0.25">
      <c r="A15" s="36">
        <f>RANK(H15,$H$5:$H$35,1)</f>
        <v>15</v>
      </c>
      <c r="B15" s="5" t="s">
        <v>641</v>
      </c>
      <c r="C15" s="5" t="str">
        <f>INDEX(Rosters!F:F,MATCH(LEFT($B15,1)&amp;"-"&amp;TEXT(RIGHT($B15,LEN($B15)-1),"0#"),Rosters!$A:$A,0))</f>
        <v>St Pats</v>
      </c>
      <c r="D15" s="5" t="str">
        <f>INDEX(Rosters!B:B,MATCH(LEFT($B15,1)&amp;"-"&amp;TEXT(RIGHT($B15,LEN($B15)-1),"0#"),Rosters!$A:$A,0))</f>
        <v>Lelarge</v>
      </c>
      <c r="E15" s="5" t="str">
        <f>INDEX(Rosters!C:C,MATCH(LEFT($B15,1)&amp;"-"&amp;TEXT(RIGHT($B15,LEN($B15)-1),"0#"),Rosters!$A:$A,0))</f>
        <v>Johanna</v>
      </c>
      <c r="F15" s="5" t="str">
        <f>INDEX(Rosters!G:G,MATCH(LEFT($B15,1)&amp;"-"&amp;TEXT(RIGHT($B15,LEN($B15)-1),"0#"),Rosters!$A:$A,0))</f>
        <v>JV</v>
      </c>
      <c r="G15" s="5" t="str">
        <f>INDEX(Rosters!E:E,MATCH(LEFT($B15,1)&amp;"-"&amp;TEXT(RIGHT($B15,LEN($B15)-1),"0#"),Rosters!$A:$A,0))</f>
        <v>F</v>
      </c>
      <c r="H15" s="12">
        <v>40.36</v>
      </c>
      <c r="I15" s="5">
        <v>2</v>
      </c>
      <c r="J15" s="5">
        <v>5</v>
      </c>
      <c r="L15" s="51"/>
      <c r="M15" s="6">
        <f t="shared" si="1"/>
        <v>11</v>
      </c>
      <c r="N15" s="7" t="str">
        <f t="shared" ca="1" si="0"/>
        <v>St James</v>
      </c>
      <c r="O15" s="7" t="str">
        <f t="shared" ca="1" si="0"/>
        <v>Bruzzichesi</v>
      </c>
      <c r="P15" s="7" t="str">
        <f t="shared" ca="1" si="0"/>
        <v>N</v>
      </c>
      <c r="Q15" s="6" t="str">
        <f t="shared" ca="1" si="0"/>
        <v>JV</v>
      </c>
      <c r="R15" s="6" t="str">
        <f t="shared" ca="1" si="0"/>
        <v>F</v>
      </c>
      <c r="S15" s="6">
        <f t="shared" ca="1" si="0"/>
        <v>38.94</v>
      </c>
      <c r="T15" s="6">
        <f t="shared" ca="1" si="0"/>
        <v>1</v>
      </c>
      <c r="U15" s="6">
        <f t="shared" ca="1" si="0"/>
        <v>4</v>
      </c>
    </row>
    <row r="16" spans="1:23" x14ac:dyDescent="0.25">
      <c r="A16" s="36">
        <f>RANK(H16,$H$5:$H$35,1)</f>
        <v>3</v>
      </c>
      <c r="B16" s="5" t="s">
        <v>420</v>
      </c>
      <c r="C16" s="5" t="str">
        <f>INDEX(Rosters!F:F,MATCH(LEFT($B16,1)&amp;"-"&amp;TEXT(RIGHT($B16,LEN($B16)-1),"0#"),Rosters!$A:$A,0))</f>
        <v>Assumption</v>
      </c>
      <c r="D16" s="5" t="str">
        <f>INDEX(Rosters!B:B,MATCH(LEFT($B16,1)&amp;"-"&amp;TEXT(RIGHT($B16,LEN($B16)-1),"0#"),Rosters!$A:$A,0))</f>
        <v>Smart</v>
      </c>
      <c r="E16" s="5" t="str">
        <f>INDEX(Rosters!C:C,MATCH(LEFT($B16,1)&amp;"-"&amp;TEXT(RIGHT($B16,LEN($B16)-1),"0#"),Rosters!$A:$A,0))</f>
        <v>Lucy</v>
      </c>
      <c r="F16" s="5" t="str">
        <f>INDEX(Rosters!G:G,MATCH(LEFT($B16,1)&amp;"-"&amp;TEXT(RIGHT($B16,LEN($B16)-1),"0#"),Rosters!$A:$A,0))</f>
        <v>JV</v>
      </c>
      <c r="G16" s="5" t="str">
        <f>INDEX(Rosters!E:E,MATCH(LEFT($B16,1)&amp;"-"&amp;TEXT(RIGHT($B16,LEN($B16)-1),"0#"),Rosters!$A:$A,0))</f>
        <v>F</v>
      </c>
      <c r="H16" s="12">
        <v>35.44</v>
      </c>
      <c r="I16" s="5">
        <v>2</v>
      </c>
      <c r="J16" s="5">
        <v>6</v>
      </c>
      <c r="M16" s="6">
        <f t="shared" si="1"/>
        <v>12</v>
      </c>
      <c r="N16" s="7" t="str">
        <f t="shared" ca="1" si="0"/>
        <v>OLMC</v>
      </c>
      <c r="O16" s="7" t="str">
        <f t="shared" ca="1" si="0"/>
        <v>PFUNDSTEIN</v>
      </c>
      <c r="P16" s="7" t="str">
        <f t="shared" ca="1" si="0"/>
        <v>BRIDGET</v>
      </c>
      <c r="Q16" s="6" t="str">
        <f t="shared" ca="1" si="0"/>
        <v>JV</v>
      </c>
      <c r="R16" s="6" t="str">
        <f t="shared" ca="1" si="0"/>
        <v>F</v>
      </c>
      <c r="S16" s="6">
        <f t="shared" ca="1" si="0"/>
        <v>39.44</v>
      </c>
      <c r="T16" s="6">
        <f t="shared" ca="1" si="0"/>
        <v>3</v>
      </c>
      <c r="U16" s="6">
        <f t="shared" ca="1" si="0"/>
        <v>3</v>
      </c>
    </row>
    <row r="17" spans="1:21" x14ac:dyDescent="0.25">
      <c r="A17" s="36">
        <f>RANK(H17,$H$5:$H$35,1)</f>
        <v>22</v>
      </c>
      <c r="B17" s="5" t="s">
        <v>627</v>
      </c>
      <c r="C17" s="5" t="str">
        <f>INDEX(Rosters!F:F,MATCH(LEFT($B17,1)&amp;"-"&amp;TEXT(RIGHT($B17,LEN($B17)-1),"0#"),Rosters!$A:$A,0))</f>
        <v>OLMC</v>
      </c>
      <c r="D17" s="5" t="str">
        <f>INDEX(Rosters!B:B,MATCH(LEFT($B17,1)&amp;"-"&amp;TEXT(RIGHT($B17,LEN($B17)-1),"0#"),Rosters!$A:$A,0))</f>
        <v>TYRELL</v>
      </c>
      <c r="E17" s="5" t="str">
        <f>INDEX(Rosters!C:C,MATCH(LEFT($B17,1)&amp;"-"&amp;TEXT(RIGHT($B17,LEN($B17)-1),"0#"),Rosters!$A:$A,0))</f>
        <v>ANALIESE</v>
      </c>
      <c r="F17" s="5" t="str">
        <f>INDEX(Rosters!G:G,MATCH(LEFT($B17,1)&amp;"-"&amp;TEXT(RIGHT($B17,LEN($B17)-1),"0#"),Rosters!$A:$A,0))</f>
        <v>JV</v>
      </c>
      <c r="G17" s="5" t="str">
        <f>INDEX(Rosters!E:E,MATCH(LEFT($B17,1)&amp;"-"&amp;TEXT(RIGHT($B17,LEN($B17)-1),"0#"),Rosters!$A:$A,0))</f>
        <v>F</v>
      </c>
      <c r="H17" s="12">
        <v>43.13</v>
      </c>
      <c r="I17" s="5">
        <v>3</v>
      </c>
      <c r="J17" s="5">
        <v>1</v>
      </c>
      <c r="M17" s="6">
        <f t="shared" si="1"/>
        <v>13</v>
      </c>
      <c r="N17" s="7" t="str">
        <f t="shared" ca="1" si="0"/>
        <v>OLMC</v>
      </c>
      <c r="O17" s="7" t="str">
        <f t="shared" ca="1" si="0"/>
        <v>AROCHO</v>
      </c>
      <c r="P17" s="7" t="str">
        <f t="shared" ca="1" si="0"/>
        <v>ISABEL</v>
      </c>
      <c r="Q17" s="6" t="str">
        <f t="shared" ca="1" si="0"/>
        <v>JV</v>
      </c>
      <c r="R17" s="6" t="str">
        <f t="shared" ca="1" si="0"/>
        <v>F</v>
      </c>
      <c r="S17" s="6">
        <f t="shared" ca="1" si="0"/>
        <v>39.700000000000003</v>
      </c>
      <c r="T17" s="6">
        <f t="shared" ca="1" si="0"/>
        <v>2</v>
      </c>
      <c r="U17" s="6">
        <f t="shared" ca="1" si="0"/>
        <v>4</v>
      </c>
    </row>
    <row r="18" spans="1:21" x14ac:dyDescent="0.25">
      <c r="A18" s="36">
        <f>RANK(H18,$H$5:$H$35,1)</f>
        <v>17</v>
      </c>
      <c r="B18" s="5" t="s">
        <v>636</v>
      </c>
      <c r="C18" s="5" t="str">
        <f>INDEX(Rosters!F:F,MATCH(LEFT($B18,1)&amp;"-"&amp;TEXT(RIGHT($B18,LEN($B18)-1),"0#"),Rosters!$A:$A,0))</f>
        <v>Assumption</v>
      </c>
      <c r="D18" s="5" t="str">
        <f>INDEX(Rosters!B:B,MATCH(LEFT($B18,1)&amp;"-"&amp;TEXT(RIGHT($B18,LEN($B18)-1),"0#"),Rosters!$A:$A,0))</f>
        <v>Gil-Beltran</v>
      </c>
      <c r="E18" s="5" t="str">
        <f>INDEX(Rosters!C:C,MATCH(LEFT($B18,1)&amp;"-"&amp;TEXT(RIGHT($B18,LEN($B18)-1),"0#"),Rosters!$A:$A,0))</f>
        <v xml:space="preserve">Victoria </v>
      </c>
      <c r="F18" s="5" t="str">
        <f>INDEX(Rosters!G:G,MATCH(LEFT($B18,1)&amp;"-"&amp;TEXT(RIGHT($B18,LEN($B18)-1),"0#"),Rosters!$A:$A,0))</f>
        <v>JV</v>
      </c>
      <c r="G18" s="5" t="str">
        <f>INDEX(Rosters!E:E,MATCH(LEFT($B18,1)&amp;"-"&amp;TEXT(RIGHT($B18,LEN($B18)-1),"0#"),Rosters!$A:$A,0))</f>
        <v>F</v>
      </c>
      <c r="H18" s="12">
        <v>40.799999999999997</v>
      </c>
      <c r="I18" s="5">
        <v>3</v>
      </c>
      <c r="J18" s="5">
        <v>2</v>
      </c>
      <c r="M18" s="6">
        <f t="shared" si="1"/>
        <v>14</v>
      </c>
      <c r="N18" s="7" t="str">
        <f t="shared" ca="1" si="0"/>
        <v>St Pats</v>
      </c>
      <c r="O18" s="7" t="str">
        <f t="shared" ca="1" si="0"/>
        <v>Shrekgast</v>
      </c>
      <c r="P18" s="7" t="str">
        <f t="shared" ca="1" si="0"/>
        <v>Claire</v>
      </c>
      <c r="Q18" s="6" t="str">
        <f t="shared" ca="1" si="0"/>
        <v>JV</v>
      </c>
      <c r="R18" s="6" t="str">
        <f t="shared" ca="1" si="0"/>
        <v>F</v>
      </c>
      <c r="S18" s="6">
        <f t="shared" ca="1" si="0"/>
        <v>39.71</v>
      </c>
      <c r="T18" s="6">
        <f t="shared" ca="1" si="0"/>
        <v>4</v>
      </c>
      <c r="U18" s="6">
        <f t="shared" ca="1" si="0"/>
        <v>2</v>
      </c>
    </row>
    <row r="19" spans="1:21" x14ac:dyDescent="0.25">
      <c r="A19" s="36">
        <f>RANK(H19,$H$5:$H$35,1)</f>
        <v>12</v>
      </c>
      <c r="B19" s="5" t="s">
        <v>624</v>
      </c>
      <c r="C19" s="5" t="str">
        <f>INDEX(Rosters!F:F,MATCH(LEFT($B19,1)&amp;"-"&amp;TEXT(RIGHT($B19,LEN($B19)-1),"0#"),Rosters!$A:$A,0))</f>
        <v>OLMC</v>
      </c>
      <c r="D19" s="5" t="str">
        <f>INDEX(Rosters!B:B,MATCH(LEFT($B19,1)&amp;"-"&amp;TEXT(RIGHT($B19,LEN($B19)-1),"0#"),Rosters!$A:$A,0))</f>
        <v>PFUNDSTEIN</v>
      </c>
      <c r="E19" s="5" t="str">
        <f>INDEX(Rosters!C:C,MATCH(LEFT($B19,1)&amp;"-"&amp;TEXT(RIGHT($B19,LEN($B19)-1),"0#"),Rosters!$A:$A,0))</f>
        <v>BRIDGET</v>
      </c>
      <c r="F19" s="5" t="str">
        <f>INDEX(Rosters!G:G,MATCH(LEFT($B19,1)&amp;"-"&amp;TEXT(RIGHT($B19,LEN($B19)-1),"0#"),Rosters!$A:$A,0))</f>
        <v>JV</v>
      </c>
      <c r="G19" s="5" t="str">
        <f>INDEX(Rosters!E:E,MATCH(LEFT($B19,1)&amp;"-"&amp;TEXT(RIGHT($B19,LEN($B19)-1),"0#"),Rosters!$A:$A,0))</f>
        <v>F</v>
      </c>
      <c r="H19" s="12">
        <v>39.44</v>
      </c>
      <c r="I19" s="5">
        <v>3</v>
      </c>
      <c r="J19" s="5">
        <v>3</v>
      </c>
      <c r="M19" s="6">
        <f t="shared" si="1"/>
        <v>15</v>
      </c>
      <c r="N19" s="7" t="str">
        <f t="shared" ca="1" si="0"/>
        <v>St Pats</v>
      </c>
      <c r="O19" s="7" t="str">
        <f t="shared" ca="1" si="0"/>
        <v>Lelarge</v>
      </c>
      <c r="P19" s="7" t="str">
        <f t="shared" ca="1" si="0"/>
        <v>Johanna</v>
      </c>
      <c r="Q19" s="6" t="str">
        <f t="shared" ca="1" si="0"/>
        <v>JV</v>
      </c>
      <c r="R19" s="6" t="str">
        <f t="shared" ca="1" si="0"/>
        <v>F</v>
      </c>
      <c r="S19" s="6">
        <f t="shared" ca="1" si="0"/>
        <v>40.36</v>
      </c>
      <c r="T19" s="6">
        <f t="shared" ca="1" si="0"/>
        <v>2</v>
      </c>
      <c r="U19" s="6">
        <f t="shared" ca="1" si="0"/>
        <v>5</v>
      </c>
    </row>
    <row r="20" spans="1:21" x14ac:dyDescent="0.25">
      <c r="A20" s="36">
        <f>RANK(H20,$H$5:$H$35,1)</f>
        <v>5</v>
      </c>
      <c r="B20" s="5" t="s">
        <v>589</v>
      </c>
      <c r="C20" s="5" t="str">
        <f>INDEX(Rosters!F:F,MATCH(LEFT($B20,1)&amp;"-"&amp;TEXT(RIGHT($B20,LEN($B20)-1),"0#"),Rosters!$A:$A,0))</f>
        <v>St Pats</v>
      </c>
      <c r="D20" s="5" t="str">
        <f>INDEX(Rosters!B:B,MATCH(LEFT($B20,1)&amp;"-"&amp;TEXT(RIGHT($B20,LEN($B20)-1),"0#"),Rosters!$A:$A,0))</f>
        <v>Korn</v>
      </c>
      <c r="E20" s="5" t="str">
        <f>INDEX(Rosters!C:C,MATCH(LEFT($B20,1)&amp;"-"&amp;TEXT(RIGHT($B20,LEN($B20)-1),"0#"),Rosters!$A:$A,0))</f>
        <v>Neko</v>
      </c>
      <c r="F20" s="5" t="str">
        <f>INDEX(Rosters!G:G,MATCH(LEFT($B20,1)&amp;"-"&amp;TEXT(RIGHT($B20,LEN($B20)-1),"0#"),Rosters!$A:$A,0))</f>
        <v>JV</v>
      </c>
      <c r="G20" s="5" t="str">
        <f>INDEX(Rosters!E:E,MATCH(LEFT($B20,1)&amp;"-"&amp;TEXT(RIGHT($B20,LEN($B20)-1),"0#"),Rosters!$A:$A,0))</f>
        <v>F</v>
      </c>
      <c r="H20" s="12">
        <v>36.590000000000003</v>
      </c>
      <c r="I20" s="5">
        <v>3</v>
      </c>
      <c r="J20" s="5">
        <v>4</v>
      </c>
      <c r="M20" s="6">
        <f t="shared" si="1"/>
        <v>16</v>
      </c>
      <c r="N20" s="7" t="str">
        <f t="shared" ca="1" si="0"/>
        <v>OLMC</v>
      </c>
      <c r="O20" s="7" t="str">
        <f t="shared" ca="1" si="0"/>
        <v>PFUNDSTEIN</v>
      </c>
      <c r="P20" s="7" t="str">
        <f t="shared" ca="1" si="0"/>
        <v>SIMONE</v>
      </c>
      <c r="Q20" s="6" t="str">
        <f t="shared" ca="1" si="0"/>
        <v>JV</v>
      </c>
      <c r="R20" s="6" t="str">
        <f t="shared" ca="1" si="0"/>
        <v>F</v>
      </c>
      <c r="S20" s="6">
        <f t="shared" ca="1" si="0"/>
        <v>40.380000000000003</v>
      </c>
      <c r="T20" s="6">
        <f t="shared" ca="1" si="0"/>
        <v>1</v>
      </c>
      <c r="U20" s="6">
        <f t="shared" ca="1" si="0"/>
        <v>5</v>
      </c>
    </row>
    <row r="21" spans="1:21" x14ac:dyDescent="0.25">
      <c r="A21" s="36">
        <f>RANK(H21,$H$5:$H$35,1)</f>
        <v>10</v>
      </c>
      <c r="B21" s="5" t="s">
        <v>490</v>
      </c>
      <c r="C21" s="5" t="str">
        <f>INDEX(Rosters!F:F,MATCH(LEFT($B21,1)&amp;"-"&amp;TEXT(RIGHT($B21,LEN($B21)-1),"0#"),Rosters!$A:$A,0))</f>
        <v>St James</v>
      </c>
      <c r="D21" s="5" t="str">
        <f>INDEX(Rosters!B:B,MATCH(LEFT($B21,1)&amp;"-"&amp;TEXT(RIGHT($B21,LEN($B21)-1),"0#"),Rosters!$A:$A,0))</f>
        <v>Johnson</v>
      </c>
      <c r="E21" s="5" t="str">
        <f>INDEX(Rosters!C:C,MATCH(LEFT($B21,1)&amp;"-"&amp;TEXT(RIGHT($B21,LEN($B21)-1),"0#"),Rosters!$A:$A,0))</f>
        <v>C</v>
      </c>
      <c r="F21" s="5" t="str">
        <f>INDEX(Rosters!G:G,MATCH(LEFT($B21,1)&amp;"-"&amp;TEXT(RIGHT($B21,LEN($B21)-1),"0#"),Rosters!$A:$A,0))</f>
        <v>JV</v>
      </c>
      <c r="G21" s="5" t="str">
        <f>INDEX(Rosters!E:E,MATCH(LEFT($B21,1)&amp;"-"&amp;TEXT(RIGHT($B21,LEN($B21)-1),"0#"),Rosters!$A:$A,0))</f>
        <v>F</v>
      </c>
      <c r="H21" s="12">
        <v>38.520000000000003</v>
      </c>
      <c r="I21" s="5">
        <v>3</v>
      </c>
      <c r="J21" s="5">
        <v>5</v>
      </c>
      <c r="M21" s="6">
        <f t="shared" si="1"/>
        <v>17</v>
      </c>
      <c r="N21" s="7" t="str">
        <f t="shared" ref="N21:U35" ca="1" si="2">INDEX(OFFSET($C$5,0,COLUMN(N21)-14,$K$5,1),MATCH($M21,OFFSET($A$5,0,0,$K$5,1),0))</f>
        <v>Assumption</v>
      </c>
      <c r="O21" s="7" t="str">
        <f t="shared" ca="1" si="2"/>
        <v>Gil-Beltran</v>
      </c>
      <c r="P21" s="7" t="str">
        <f t="shared" ca="1" si="2"/>
        <v xml:space="preserve">Victoria </v>
      </c>
      <c r="Q21" s="6" t="str">
        <f t="shared" ca="1" si="2"/>
        <v>JV</v>
      </c>
      <c r="R21" s="6" t="str">
        <f t="shared" ca="1" si="2"/>
        <v>F</v>
      </c>
      <c r="S21" s="6">
        <f t="shared" ca="1" si="2"/>
        <v>40.799999999999997</v>
      </c>
      <c r="T21" s="6">
        <f t="shared" ca="1" si="2"/>
        <v>3</v>
      </c>
      <c r="U21" s="6">
        <f t="shared" ca="1" si="2"/>
        <v>2</v>
      </c>
    </row>
    <row r="22" spans="1:21" x14ac:dyDescent="0.25">
      <c r="A22" s="36">
        <f>RANK(H22,$H$5:$H$35,1)</f>
        <v>18</v>
      </c>
      <c r="B22" s="5" t="s">
        <v>412</v>
      </c>
      <c r="C22" s="5" t="str">
        <f>INDEX(Rosters!F:F,MATCH(LEFT($B22,1)&amp;"-"&amp;TEXT(RIGHT($B22,LEN($B22)-1),"0#"),Rosters!$A:$A,0))</f>
        <v>St James</v>
      </c>
      <c r="D22" s="5" t="str">
        <f>INDEX(Rosters!B:B,MATCH(LEFT($B22,1)&amp;"-"&amp;TEXT(RIGHT($B22,LEN($B22)-1),"0#"),Rosters!$A:$A,0))</f>
        <v>Fok</v>
      </c>
      <c r="E22" s="5" t="str">
        <f>INDEX(Rosters!C:C,MATCH(LEFT($B22,1)&amp;"-"&amp;TEXT(RIGHT($B22,LEN($B22)-1),"0#"),Rosters!$A:$A,0))</f>
        <v>S</v>
      </c>
      <c r="F22" s="5" t="str">
        <f>INDEX(Rosters!G:G,MATCH(LEFT($B22,1)&amp;"-"&amp;TEXT(RIGHT($B22,LEN($B22)-1),"0#"),Rosters!$A:$A,0))</f>
        <v>JV</v>
      </c>
      <c r="G22" s="5" t="str">
        <f>INDEX(Rosters!E:E,MATCH(LEFT($B22,1)&amp;"-"&amp;TEXT(RIGHT($B22,LEN($B22)-1),"0#"),Rosters!$A:$A,0))</f>
        <v>F</v>
      </c>
      <c r="H22" s="12">
        <v>40.81</v>
      </c>
      <c r="I22" s="5">
        <v>3</v>
      </c>
      <c r="J22" s="5">
        <v>6</v>
      </c>
      <c r="M22" s="6">
        <f t="shared" si="1"/>
        <v>18</v>
      </c>
      <c r="N22" s="7" t="str">
        <f t="shared" ca="1" si="2"/>
        <v>St James</v>
      </c>
      <c r="O22" s="7" t="str">
        <f t="shared" ca="1" si="2"/>
        <v>Fok</v>
      </c>
      <c r="P22" s="7" t="str">
        <f t="shared" ca="1" si="2"/>
        <v>S</v>
      </c>
      <c r="Q22" s="6" t="str">
        <f t="shared" ca="1" si="2"/>
        <v>JV</v>
      </c>
      <c r="R22" s="6" t="str">
        <f t="shared" ca="1" si="2"/>
        <v>F</v>
      </c>
      <c r="S22" s="6">
        <f t="shared" ca="1" si="2"/>
        <v>40.81</v>
      </c>
      <c r="T22" s="6">
        <f t="shared" ca="1" si="2"/>
        <v>3</v>
      </c>
      <c r="U22" s="6">
        <f t="shared" ca="1" si="2"/>
        <v>6</v>
      </c>
    </row>
    <row r="23" spans="1:21" x14ac:dyDescent="0.25">
      <c r="A23" s="36">
        <f>RANK(H23,$H$5:$H$35,1)</f>
        <v>28</v>
      </c>
      <c r="B23" s="5" t="s">
        <v>668</v>
      </c>
      <c r="C23" s="5" t="str">
        <f>INDEX(Rosters!F:F,MATCH(LEFT($B23,1)&amp;"-"&amp;TEXT(RIGHT($B23,LEN($B23)-1),"0#"),Rosters!$A:$A,0))</f>
        <v>SJA</v>
      </c>
      <c r="D23" s="5" t="str">
        <f>INDEX(Rosters!B:B,MATCH(LEFT($B23,1)&amp;"-"&amp;TEXT(RIGHT($B23,LEN($B23)-1),"0#"),Rosters!$A:$A,0))</f>
        <v>Polo</v>
      </c>
      <c r="E23" s="5" t="str">
        <f>INDEX(Rosters!C:C,MATCH(LEFT($B23,1)&amp;"-"&amp;TEXT(RIGHT($B23,LEN($B23)-1),"0#"),Rosters!$A:$A,0))</f>
        <v>Lucia</v>
      </c>
      <c r="F23" s="5" t="str">
        <f>INDEX(Rosters!G:G,MATCH(LEFT($B23,1)&amp;"-"&amp;TEXT(RIGHT($B23,LEN($B23)-1),"0#"),Rosters!$A:$A,0))</f>
        <v>JV</v>
      </c>
      <c r="G23" s="5" t="str">
        <f>INDEX(Rosters!E:E,MATCH(LEFT($B23,1)&amp;"-"&amp;TEXT(RIGHT($B23,LEN($B23)-1),"0#"),Rosters!$A:$A,0))</f>
        <v>F</v>
      </c>
      <c r="H23" s="12">
        <v>46.15</v>
      </c>
      <c r="I23" s="5">
        <v>4</v>
      </c>
      <c r="J23" s="5">
        <v>1</v>
      </c>
      <c r="M23" s="6">
        <f t="shared" si="1"/>
        <v>19</v>
      </c>
      <c r="N23" s="7" t="str">
        <f t="shared" ca="1" si="2"/>
        <v>OLMC</v>
      </c>
      <c r="O23" s="7" t="str">
        <f t="shared" ca="1" si="2"/>
        <v>BYRNES</v>
      </c>
      <c r="P23" s="7" t="str">
        <f t="shared" ca="1" si="2"/>
        <v>KATHERINE</v>
      </c>
      <c r="Q23" s="6" t="str">
        <f t="shared" ca="1" si="2"/>
        <v>JV</v>
      </c>
      <c r="R23" s="6" t="str">
        <f t="shared" ca="1" si="2"/>
        <v>F</v>
      </c>
      <c r="S23" s="6">
        <f t="shared" ca="1" si="2"/>
        <v>41.06</v>
      </c>
      <c r="T23" s="6">
        <f t="shared" ca="1" si="2"/>
        <v>2</v>
      </c>
      <c r="U23" s="6">
        <f t="shared" ca="1" si="2"/>
        <v>2</v>
      </c>
    </row>
    <row r="24" spans="1:21" x14ac:dyDescent="0.25">
      <c r="A24" s="36">
        <f>RANK(H24,$H$5:$H$35,1)</f>
        <v>14</v>
      </c>
      <c r="B24" s="5" t="s">
        <v>642</v>
      </c>
      <c r="C24" s="5" t="str">
        <f>INDEX(Rosters!F:F,MATCH(LEFT($B24,1)&amp;"-"&amp;TEXT(RIGHT($B24,LEN($B24)-1),"0#"),Rosters!$A:$A,0))</f>
        <v>St Pats</v>
      </c>
      <c r="D24" s="5" t="str">
        <f>INDEX(Rosters!B:B,MATCH(LEFT($B24,1)&amp;"-"&amp;TEXT(RIGHT($B24,LEN($B24)-1),"0#"),Rosters!$A:$A,0))</f>
        <v>Shrekgast</v>
      </c>
      <c r="E24" s="5" t="str">
        <f>INDEX(Rosters!C:C,MATCH(LEFT($B24,1)&amp;"-"&amp;TEXT(RIGHT($B24,LEN($B24)-1),"0#"),Rosters!$A:$A,0))</f>
        <v>Claire</v>
      </c>
      <c r="F24" s="5" t="str">
        <f>INDEX(Rosters!G:G,MATCH(LEFT($B24,1)&amp;"-"&amp;TEXT(RIGHT($B24,LEN($B24)-1),"0#"),Rosters!$A:$A,0))</f>
        <v>JV</v>
      </c>
      <c r="G24" s="5" t="str">
        <f>INDEX(Rosters!E:E,MATCH(LEFT($B24,1)&amp;"-"&amp;TEXT(RIGHT($B24,LEN($B24)-1),"0#"),Rosters!$A:$A,0))</f>
        <v>F</v>
      </c>
      <c r="H24" s="12">
        <v>39.71</v>
      </c>
      <c r="I24" s="5">
        <v>4</v>
      </c>
      <c r="J24" s="5">
        <v>2</v>
      </c>
      <c r="M24" s="6">
        <f t="shared" si="1"/>
        <v>20</v>
      </c>
      <c r="N24" s="7" t="str">
        <f t="shared" ca="1" si="2"/>
        <v>St E</v>
      </c>
      <c r="O24" s="7" t="str">
        <f t="shared" ca="1" si="2"/>
        <v>Adamsky</v>
      </c>
      <c r="P24" s="7" t="str">
        <f t="shared" ca="1" si="2"/>
        <v>Abigail</v>
      </c>
      <c r="Q24" s="6" t="str">
        <f t="shared" ca="1" si="2"/>
        <v>JV</v>
      </c>
      <c r="R24" s="6" t="str">
        <f t="shared" ca="1" si="2"/>
        <v>F</v>
      </c>
      <c r="S24" s="6">
        <f t="shared" ca="1" si="2"/>
        <v>41.46</v>
      </c>
      <c r="T24" s="6">
        <f t="shared" ca="1" si="2"/>
        <v>1</v>
      </c>
      <c r="U24" s="6">
        <f t="shared" ca="1" si="2"/>
        <v>2</v>
      </c>
    </row>
    <row r="25" spans="1:21" x14ac:dyDescent="0.25">
      <c r="A25" s="36">
        <f>RANK(H25,$H$5:$H$35,1)</f>
        <v>23</v>
      </c>
      <c r="B25" s="5" t="s">
        <v>621</v>
      </c>
      <c r="C25" s="5" t="str">
        <f>INDEX(Rosters!F:F,MATCH(LEFT($B25,1)&amp;"-"&amp;TEXT(RIGHT($B25,LEN($B25)-1),"0#"),Rosters!$A:$A,0))</f>
        <v>SJA</v>
      </c>
      <c r="D25" s="5" t="str">
        <f>INDEX(Rosters!B:B,MATCH(LEFT($B25,1)&amp;"-"&amp;TEXT(RIGHT($B25,LEN($B25)-1),"0#"),Rosters!$A:$A,0))</f>
        <v>Andrews</v>
      </c>
      <c r="E25" s="5" t="str">
        <f>INDEX(Rosters!C:C,MATCH(LEFT($B25,1)&amp;"-"&amp;TEXT(RIGHT($B25,LEN($B25)-1),"0#"),Rosters!$A:$A,0))</f>
        <v>Avery</v>
      </c>
      <c r="F25" s="5" t="str">
        <f>INDEX(Rosters!G:G,MATCH(LEFT($B25,1)&amp;"-"&amp;TEXT(RIGHT($B25,LEN($B25)-1),"0#"),Rosters!$A:$A,0))</f>
        <v>JV</v>
      </c>
      <c r="G25" s="5" t="str">
        <f>INDEX(Rosters!E:E,MATCH(LEFT($B25,1)&amp;"-"&amp;TEXT(RIGHT($B25,LEN($B25)-1),"0#"),Rosters!$A:$A,0))</f>
        <v>F</v>
      </c>
      <c r="H25" s="12">
        <v>43.8</v>
      </c>
      <c r="I25" s="5">
        <v>4</v>
      </c>
      <c r="J25" s="5">
        <v>3</v>
      </c>
      <c r="M25" s="6">
        <f t="shared" si="1"/>
        <v>21</v>
      </c>
      <c r="N25" s="7" t="str">
        <f t="shared" ca="1" si="2"/>
        <v>Assumption</v>
      </c>
      <c r="O25" s="7" t="str">
        <f t="shared" ca="1" si="2"/>
        <v>Lewis</v>
      </c>
      <c r="P25" s="7" t="str">
        <f t="shared" ca="1" si="2"/>
        <v>Kaelyn</v>
      </c>
      <c r="Q25" s="6" t="str">
        <f t="shared" ca="1" si="2"/>
        <v>JV</v>
      </c>
      <c r="R25" s="6" t="str">
        <f t="shared" ca="1" si="2"/>
        <v>F</v>
      </c>
      <c r="S25" s="6">
        <f t="shared" ca="1" si="2"/>
        <v>41.75</v>
      </c>
      <c r="T25" s="6">
        <f t="shared" ca="1" si="2"/>
        <v>4</v>
      </c>
      <c r="U25" s="6">
        <f t="shared" ca="1" si="2"/>
        <v>6</v>
      </c>
    </row>
    <row r="26" spans="1:21" x14ac:dyDescent="0.25">
      <c r="A26" s="36">
        <f>RANK(H26,$H$5:$H$35,1)</f>
        <v>25</v>
      </c>
      <c r="B26" s="5" t="s">
        <v>693</v>
      </c>
      <c r="C26" s="5" t="str">
        <f>INDEX(Rosters!F:F,MATCH(LEFT($B26,1)&amp;"-"&amp;TEXT(RIGHT($B26,LEN($B26)-1),"0#"),Rosters!$A:$A,0))</f>
        <v>OLMC</v>
      </c>
      <c r="D26" s="5" t="str">
        <f>INDEX(Rosters!B:B,MATCH(LEFT($B26,1)&amp;"-"&amp;TEXT(RIGHT($B26,LEN($B26)-1),"0#"),Rosters!$A:$A,0))</f>
        <v>TROWBRIDGE</v>
      </c>
      <c r="E26" s="5" t="str">
        <f>INDEX(Rosters!C:C,MATCH(LEFT($B26,1)&amp;"-"&amp;TEXT(RIGHT($B26,LEN($B26)-1),"0#"),Rosters!$A:$A,0))</f>
        <v>ASHYLN</v>
      </c>
      <c r="F26" s="5" t="str">
        <f>INDEX(Rosters!G:G,MATCH(LEFT($B26,1)&amp;"-"&amp;TEXT(RIGHT($B26,LEN($B26)-1),"0#"),Rosters!$A:$A,0))</f>
        <v>JV</v>
      </c>
      <c r="G26" s="5" t="str">
        <f>INDEX(Rosters!E:E,MATCH(LEFT($B26,1)&amp;"-"&amp;TEXT(RIGHT($B26,LEN($B26)-1),"0#"),Rosters!$A:$A,0))</f>
        <v>F</v>
      </c>
      <c r="H26" s="12">
        <v>44.88</v>
      </c>
      <c r="I26" s="5">
        <v>4</v>
      </c>
      <c r="J26" s="5">
        <v>4</v>
      </c>
      <c r="M26" s="6">
        <f t="shared" si="1"/>
        <v>22</v>
      </c>
      <c r="N26" s="7" t="str">
        <f t="shared" ca="1" si="2"/>
        <v>OLMC</v>
      </c>
      <c r="O26" s="7" t="str">
        <f t="shared" ca="1" si="2"/>
        <v>TYRELL</v>
      </c>
      <c r="P26" s="7" t="str">
        <f t="shared" ca="1" si="2"/>
        <v>ANALIESE</v>
      </c>
      <c r="Q26" s="6" t="str">
        <f t="shared" ca="1" si="2"/>
        <v>JV</v>
      </c>
      <c r="R26" s="6" t="str">
        <f t="shared" ca="1" si="2"/>
        <v>F</v>
      </c>
      <c r="S26" s="6">
        <f t="shared" ca="1" si="2"/>
        <v>43.13</v>
      </c>
      <c r="T26" s="6">
        <f t="shared" ca="1" si="2"/>
        <v>3</v>
      </c>
      <c r="U26" s="6">
        <f t="shared" ca="1" si="2"/>
        <v>1</v>
      </c>
    </row>
    <row r="27" spans="1:21" x14ac:dyDescent="0.25">
      <c r="A27" s="36">
        <f>RANK(H27,$H$5:$H$35,1)</f>
        <v>1</v>
      </c>
      <c r="B27" s="5" t="s">
        <v>417</v>
      </c>
      <c r="C27" s="5" t="str">
        <f>INDEX(Rosters!F:F,MATCH(LEFT($B27,1)&amp;"-"&amp;TEXT(RIGHT($B27,LEN($B27)-1),"0#"),Rosters!$A:$A,0))</f>
        <v>OLMC</v>
      </c>
      <c r="D27" s="5" t="str">
        <f>INDEX(Rosters!B:B,MATCH(LEFT($B27,1)&amp;"-"&amp;TEXT(RIGHT($B27,LEN($B27)-1),"0#"),Rosters!$A:$A,0))</f>
        <v>FUENTES</v>
      </c>
      <c r="E27" s="5" t="str">
        <f>INDEX(Rosters!C:C,MATCH(LEFT($B27,1)&amp;"-"&amp;TEXT(RIGHT($B27,LEN($B27)-1),"0#"),Rosters!$A:$A,0))</f>
        <v>BELLA</v>
      </c>
      <c r="F27" s="5" t="str">
        <f>INDEX(Rosters!G:G,MATCH(LEFT($B27,1)&amp;"-"&amp;TEXT(RIGHT($B27,LEN($B27)-1),"0#"),Rosters!$A:$A,0))</f>
        <v>JV</v>
      </c>
      <c r="G27" s="5" t="str">
        <f>INDEX(Rosters!E:E,MATCH(LEFT($B27,1)&amp;"-"&amp;TEXT(RIGHT($B27,LEN($B27)-1),"0#"),Rosters!$A:$A,0))</f>
        <v>F</v>
      </c>
      <c r="H27" s="12">
        <v>34.51</v>
      </c>
      <c r="I27" s="5">
        <v>4</v>
      </c>
      <c r="J27" s="5">
        <v>5</v>
      </c>
      <c r="M27" s="6">
        <f t="shared" si="1"/>
        <v>23</v>
      </c>
      <c r="N27" s="7" t="str">
        <f t="shared" ca="1" si="2"/>
        <v>SJA</v>
      </c>
      <c r="O27" s="7" t="str">
        <f t="shared" ca="1" si="2"/>
        <v>Andrews</v>
      </c>
      <c r="P27" s="7" t="str">
        <f t="shared" ca="1" si="2"/>
        <v>Avery</v>
      </c>
      <c r="Q27" s="6" t="str">
        <f t="shared" ca="1" si="2"/>
        <v>JV</v>
      </c>
      <c r="R27" s="6" t="str">
        <f t="shared" ca="1" si="2"/>
        <v>F</v>
      </c>
      <c r="S27" s="6">
        <f t="shared" ca="1" si="2"/>
        <v>43.8</v>
      </c>
      <c r="T27" s="6">
        <f t="shared" ca="1" si="2"/>
        <v>4</v>
      </c>
      <c r="U27" s="6">
        <f t="shared" ca="1" si="2"/>
        <v>3</v>
      </c>
    </row>
    <row r="28" spans="1:21" x14ac:dyDescent="0.25">
      <c r="A28" s="36">
        <f>RANK(H28,$H$5:$H$35,1)</f>
        <v>21</v>
      </c>
      <c r="B28" s="5" t="s">
        <v>663</v>
      </c>
      <c r="C28" s="5" t="str">
        <f>INDEX(Rosters!F:F,MATCH(LEFT($B28,1)&amp;"-"&amp;TEXT(RIGHT($B28,LEN($B28)-1),"0#"),Rosters!$A:$A,0))</f>
        <v>Assumption</v>
      </c>
      <c r="D28" s="5" t="str">
        <f>INDEX(Rosters!B:B,MATCH(LEFT($B28,1)&amp;"-"&amp;TEXT(RIGHT($B28,LEN($B28)-1),"0#"),Rosters!$A:$A,0))</f>
        <v>Lewis</v>
      </c>
      <c r="E28" s="5" t="str">
        <f>INDEX(Rosters!C:C,MATCH(LEFT($B28,1)&amp;"-"&amp;TEXT(RIGHT($B28,LEN($B28)-1),"0#"),Rosters!$A:$A,0))</f>
        <v>Kaelyn</v>
      </c>
      <c r="F28" s="5" t="str">
        <f>INDEX(Rosters!G:G,MATCH(LEFT($B28,1)&amp;"-"&amp;TEXT(RIGHT($B28,LEN($B28)-1),"0#"),Rosters!$A:$A,0))</f>
        <v>JV</v>
      </c>
      <c r="G28" s="5" t="str">
        <f>INDEX(Rosters!E:E,MATCH(LEFT($B28,1)&amp;"-"&amp;TEXT(RIGHT($B28,LEN($B28)-1),"0#"),Rosters!$A:$A,0))</f>
        <v>F</v>
      </c>
      <c r="H28" s="12">
        <v>41.75</v>
      </c>
      <c r="I28" s="5">
        <v>4</v>
      </c>
      <c r="J28" s="5">
        <v>6</v>
      </c>
      <c r="M28" s="6">
        <f t="shared" si="1"/>
        <v>24</v>
      </c>
      <c r="N28" s="7" t="str">
        <f t="shared" ca="1" si="2"/>
        <v>St Pats</v>
      </c>
      <c r="O28" s="7" t="str">
        <f t="shared" ca="1" si="2"/>
        <v>Sherer</v>
      </c>
      <c r="P28" s="7" t="str">
        <f t="shared" ca="1" si="2"/>
        <v>Katie</v>
      </c>
      <c r="Q28" s="6" t="str">
        <f t="shared" ca="1" si="2"/>
        <v>JV</v>
      </c>
      <c r="R28" s="6" t="str">
        <f t="shared" ca="1" si="2"/>
        <v>F</v>
      </c>
      <c r="S28" s="6">
        <f t="shared" ca="1" si="2"/>
        <v>44.61</v>
      </c>
      <c r="T28" s="6">
        <f t="shared" ca="1" si="2"/>
        <v>2</v>
      </c>
      <c r="U28" s="6">
        <f t="shared" ca="1" si="2"/>
        <v>3</v>
      </c>
    </row>
    <row r="29" spans="1:21" x14ac:dyDescent="0.25">
      <c r="A29" s="36">
        <f>RANK(H29,$H$5:$H$35,1)</f>
        <v>2</v>
      </c>
      <c r="B29" s="5" t="s">
        <v>616</v>
      </c>
      <c r="C29" s="5" t="str">
        <f>INDEX(Rosters!F:F,MATCH(LEFT($B29,1)&amp;"-"&amp;TEXT(RIGHT($B29,LEN($B29)-1),"0#"),Rosters!$A:$A,0))</f>
        <v>SJA</v>
      </c>
      <c r="D29" s="5" t="str">
        <f>INDEX(Rosters!B:B,MATCH(LEFT($B29,1)&amp;"-"&amp;TEXT(RIGHT($B29,LEN($B29)-1),"0#"),Rosters!$A:$A,0))</f>
        <v xml:space="preserve">Bennett </v>
      </c>
      <c r="E29" s="5" t="str">
        <f>INDEX(Rosters!C:C,MATCH(LEFT($B29,1)&amp;"-"&amp;TEXT(RIGHT($B29,LEN($B29)-1),"0#"),Rosters!$A:$A,0))</f>
        <v xml:space="preserve">Morgan </v>
      </c>
      <c r="F29" s="5" t="str">
        <f>INDEX(Rosters!G:G,MATCH(LEFT($B29,1)&amp;"-"&amp;TEXT(RIGHT($B29,LEN($B29)-1),"0#"),Rosters!$A:$A,0))</f>
        <v>JV</v>
      </c>
      <c r="G29" s="5" t="str">
        <f>INDEX(Rosters!E:E,MATCH(LEFT($B29,1)&amp;"-"&amp;TEXT(RIGHT($B29,LEN($B29)-1),"0#"),Rosters!$A:$A,0))</f>
        <v>F</v>
      </c>
      <c r="H29" s="12">
        <v>34.950000000000003</v>
      </c>
      <c r="I29" s="5">
        <v>5</v>
      </c>
      <c r="J29" s="5">
        <v>2</v>
      </c>
      <c r="M29" s="6">
        <f t="shared" si="1"/>
        <v>25</v>
      </c>
      <c r="N29" s="7" t="str">
        <f t="shared" ca="1" si="2"/>
        <v>OLMC</v>
      </c>
      <c r="O29" s="7" t="str">
        <f t="shared" ca="1" si="2"/>
        <v>TROWBRIDGE</v>
      </c>
      <c r="P29" s="7" t="str">
        <f t="shared" ca="1" si="2"/>
        <v>ASHYLN</v>
      </c>
      <c r="Q29" s="6" t="str">
        <f t="shared" ca="1" si="2"/>
        <v>JV</v>
      </c>
      <c r="R29" s="6" t="str">
        <f t="shared" ca="1" si="2"/>
        <v>F</v>
      </c>
      <c r="S29" s="6">
        <f t="shared" ca="1" si="2"/>
        <v>44.88</v>
      </c>
      <c r="T29" s="6">
        <f t="shared" ca="1" si="2"/>
        <v>4</v>
      </c>
      <c r="U29" s="6">
        <f t="shared" ca="1" si="2"/>
        <v>4</v>
      </c>
    </row>
    <row r="30" spans="1:21" x14ac:dyDescent="0.25">
      <c r="A30" s="36">
        <f t="shared" ref="A30:A32" si="3">RANK(H30,$H$5:$H$35,1)</f>
        <v>31</v>
      </c>
      <c r="B30" s="5" t="s">
        <v>652</v>
      </c>
      <c r="C30" s="5" t="str">
        <f>INDEX(Rosters!F:F,MATCH(LEFT($B30,1)&amp;"-"&amp;TEXT(RIGHT($B30,LEN($B30)-1),"0#"),Rosters!$A:$A,0))</f>
        <v>Assumption</v>
      </c>
      <c r="D30" s="5" t="str">
        <f>INDEX(Rosters!B:B,MATCH(LEFT($B30,1)&amp;"-"&amp;TEXT(RIGHT($B30,LEN($B30)-1),"0#"),Rosters!$A:$A,0))</f>
        <v>Zienowicz</v>
      </c>
      <c r="E30" s="5" t="str">
        <f>INDEX(Rosters!C:C,MATCH(LEFT($B30,1)&amp;"-"&amp;TEXT(RIGHT($B30,LEN($B30)-1),"0#"),Rosters!$A:$A,0))</f>
        <v>Emma</v>
      </c>
      <c r="F30" s="5" t="str">
        <f>INDEX(Rosters!G:G,MATCH(LEFT($B30,1)&amp;"-"&amp;TEXT(RIGHT($B30,LEN($B30)-1),"0#"),Rosters!$A:$A,0))</f>
        <v>JV</v>
      </c>
      <c r="G30" s="5" t="str">
        <f>INDEX(Rosters!E:E,MATCH(LEFT($B30,1)&amp;"-"&amp;TEXT(RIGHT($B30,LEN($B30)-1),"0#"),Rosters!$A:$A,0))</f>
        <v>F</v>
      </c>
      <c r="H30" s="12">
        <v>51.61</v>
      </c>
      <c r="I30" s="5">
        <v>5</v>
      </c>
      <c r="J30" s="5">
        <v>3</v>
      </c>
      <c r="M30" s="6">
        <f t="shared" si="1"/>
        <v>26</v>
      </c>
      <c r="N30" s="7" t="str">
        <f t="shared" ca="1" si="2"/>
        <v>St James</v>
      </c>
      <c r="O30" s="7" t="str">
        <f t="shared" ca="1" si="2"/>
        <v>Karuitha</v>
      </c>
      <c r="P30" s="7" t="str">
        <f t="shared" ca="1" si="2"/>
        <v>M</v>
      </c>
      <c r="Q30" s="6" t="str">
        <f t="shared" ca="1" si="2"/>
        <v>JV</v>
      </c>
      <c r="R30" s="6" t="str">
        <f t="shared" ca="1" si="2"/>
        <v>F</v>
      </c>
      <c r="S30" s="6">
        <f t="shared" ca="1" si="2"/>
        <v>45.12</v>
      </c>
      <c r="T30" s="6">
        <f t="shared" ca="1" si="2"/>
        <v>5</v>
      </c>
      <c r="U30" s="6">
        <f t="shared" ca="1" si="2"/>
        <v>5</v>
      </c>
    </row>
    <row r="31" spans="1:21" x14ac:dyDescent="0.25">
      <c r="A31" s="36">
        <f t="shared" si="3"/>
        <v>27</v>
      </c>
      <c r="B31" s="5" t="s">
        <v>413</v>
      </c>
      <c r="C31" s="5" t="str">
        <f>INDEX(Rosters!F:F,MATCH(LEFT($B31,1)&amp;"-"&amp;TEXT(RIGHT($B31,LEN($B31)-1),"0#"),Rosters!$A:$A,0))</f>
        <v>Assumption</v>
      </c>
      <c r="D31" s="5" t="str">
        <f>INDEX(Rosters!B:B,MATCH(LEFT($B31,1)&amp;"-"&amp;TEXT(RIGHT($B31,LEN($B31)-1),"0#"),Rosters!$A:$A,0))</f>
        <v>Melvin-Jocher</v>
      </c>
      <c r="E31" s="5" t="str">
        <f>INDEX(Rosters!C:C,MATCH(LEFT($B31,1)&amp;"-"&amp;TEXT(RIGHT($B31,LEN($B31)-1),"0#"),Rosters!$A:$A,0))</f>
        <v>Kathleen</v>
      </c>
      <c r="F31" s="5" t="str">
        <f>INDEX(Rosters!G:G,MATCH(LEFT($B31,1)&amp;"-"&amp;TEXT(RIGHT($B31,LEN($B31)-1),"0#"),Rosters!$A:$A,0))</f>
        <v>JV</v>
      </c>
      <c r="G31" s="5" t="str">
        <f>INDEX(Rosters!E:E,MATCH(LEFT($B31,1)&amp;"-"&amp;TEXT(RIGHT($B31,LEN($B31)-1),"0#"),Rosters!$A:$A,0))</f>
        <v>F</v>
      </c>
      <c r="H31" s="12">
        <v>45.43</v>
      </c>
      <c r="I31" s="5">
        <v>5</v>
      </c>
      <c r="J31" s="5">
        <v>4</v>
      </c>
      <c r="M31" s="6">
        <f t="shared" si="1"/>
        <v>27</v>
      </c>
      <c r="N31" s="7" t="str">
        <f t="shared" ca="1" si="2"/>
        <v>Assumption</v>
      </c>
      <c r="O31" s="7" t="str">
        <f t="shared" ca="1" si="2"/>
        <v>Melvin-Jocher</v>
      </c>
      <c r="P31" s="7" t="str">
        <f t="shared" ca="1" si="2"/>
        <v>Kathleen</v>
      </c>
      <c r="Q31" s="6" t="str">
        <f t="shared" ca="1" si="2"/>
        <v>JV</v>
      </c>
      <c r="R31" s="6" t="str">
        <f t="shared" ca="1" si="2"/>
        <v>F</v>
      </c>
      <c r="S31" s="6">
        <f t="shared" ca="1" si="2"/>
        <v>45.43</v>
      </c>
      <c r="T31" s="6">
        <f t="shared" ca="1" si="2"/>
        <v>5</v>
      </c>
      <c r="U31" s="6">
        <f t="shared" ca="1" si="2"/>
        <v>4</v>
      </c>
    </row>
    <row r="32" spans="1:21" x14ac:dyDescent="0.25">
      <c r="A32" s="36">
        <f t="shared" si="3"/>
        <v>26</v>
      </c>
      <c r="B32" s="5" t="s">
        <v>411</v>
      </c>
      <c r="C32" s="5" t="str">
        <f>INDEX(Rosters!F:F,MATCH(LEFT($B32,1)&amp;"-"&amp;TEXT(RIGHT($B32,LEN($B32)-1),"0#"),Rosters!$A:$A,0))</f>
        <v>St James</v>
      </c>
      <c r="D32" s="5" t="str">
        <f>INDEX(Rosters!B:B,MATCH(LEFT($B32,1)&amp;"-"&amp;TEXT(RIGHT($B32,LEN($B32)-1),"0#"),Rosters!$A:$A,0))</f>
        <v>Karuitha</v>
      </c>
      <c r="E32" s="5" t="str">
        <f>INDEX(Rosters!C:C,MATCH(LEFT($B32,1)&amp;"-"&amp;TEXT(RIGHT($B32,LEN($B32)-1),"0#"),Rosters!$A:$A,0))</f>
        <v>M</v>
      </c>
      <c r="F32" s="5" t="str">
        <f>INDEX(Rosters!G:G,MATCH(LEFT($B32,1)&amp;"-"&amp;TEXT(RIGHT($B32,LEN($B32)-1),"0#"),Rosters!$A:$A,0))</f>
        <v>JV</v>
      </c>
      <c r="G32" s="5" t="str">
        <f>INDEX(Rosters!E:E,MATCH(LEFT($B32,1)&amp;"-"&amp;TEXT(RIGHT($B32,LEN($B32)-1),"0#"),Rosters!$A:$A,0))</f>
        <v>F</v>
      </c>
      <c r="H32" s="12">
        <v>45.12</v>
      </c>
      <c r="I32" s="5">
        <v>5</v>
      </c>
      <c r="J32" s="5">
        <v>5</v>
      </c>
      <c r="M32" s="6">
        <f t="shared" si="1"/>
        <v>28</v>
      </c>
      <c r="N32" s="7" t="str">
        <f t="shared" ca="1" si="2"/>
        <v>SJA</v>
      </c>
      <c r="O32" s="7" t="str">
        <f t="shared" ca="1" si="2"/>
        <v>Polo</v>
      </c>
      <c r="P32" s="7" t="str">
        <f t="shared" ca="1" si="2"/>
        <v>Lucia</v>
      </c>
      <c r="Q32" s="6" t="str">
        <f t="shared" ca="1" si="2"/>
        <v>JV</v>
      </c>
      <c r="R32" s="6" t="str">
        <f t="shared" ca="1" si="2"/>
        <v>F</v>
      </c>
      <c r="S32" s="6">
        <f t="shared" ca="1" si="2"/>
        <v>46.15</v>
      </c>
      <c r="T32" s="6">
        <f t="shared" ca="1" si="2"/>
        <v>4</v>
      </c>
      <c r="U32" s="6">
        <f t="shared" ca="1" si="2"/>
        <v>1</v>
      </c>
    </row>
    <row r="33" spans="1:21" x14ac:dyDescent="0.25">
      <c r="A33" s="36">
        <f>RANK(H33,$H$5:$H$35,1)</f>
        <v>4</v>
      </c>
      <c r="B33" s="5" t="s">
        <v>654</v>
      </c>
      <c r="C33" s="5" t="str">
        <f>INDEX(Rosters!F:F,MATCH(LEFT($B33,1)&amp;"-"&amp;TEXT(RIGHT($B33,LEN($B33)-1),"0#"),Rosters!$A:$A,0))</f>
        <v>St Pats</v>
      </c>
      <c r="D33" s="5" t="str">
        <f>INDEX(Rosters!B:B,MATCH(LEFT($B33,1)&amp;"-"&amp;TEXT(RIGHT($B33,LEN($B33)-1),"0#"),Rosters!$A:$A,0))</f>
        <v>Sobers</v>
      </c>
      <c r="E33" s="5" t="str">
        <f>INDEX(Rosters!C:C,MATCH(LEFT($B33,1)&amp;"-"&amp;TEXT(RIGHT($B33,LEN($B33)-1),"0#"),Rosters!$A:$A,0))</f>
        <v>Ellis</v>
      </c>
      <c r="F33" s="5" t="str">
        <f>INDEX(Rosters!G:G,MATCH(LEFT($B33,1)&amp;"-"&amp;TEXT(RIGHT($B33,LEN($B33)-1),"0#"),Rosters!$A:$A,0))</f>
        <v>JV</v>
      </c>
      <c r="G33" s="5" t="str">
        <f>INDEX(Rosters!E:E,MATCH(LEFT($B33,1)&amp;"-"&amp;TEXT(RIGHT($B33,LEN($B33)-1),"0#"),Rosters!$A:$A,0))</f>
        <v>F</v>
      </c>
      <c r="H33" s="12">
        <v>36.36</v>
      </c>
      <c r="I33" s="5">
        <v>6</v>
      </c>
      <c r="J33" s="5">
        <v>3</v>
      </c>
      <c r="M33" s="6">
        <f t="shared" si="1"/>
        <v>29</v>
      </c>
      <c r="N33" s="7" t="str">
        <f t="shared" ca="1" si="2"/>
        <v>Assumption</v>
      </c>
      <c r="O33" s="7" t="str">
        <f t="shared" ca="1" si="2"/>
        <v>King</v>
      </c>
      <c r="P33" s="7" t="str">
        <f t="shared" ca="1" si="2"/>
        <v>Ava</v>
      </c>
      <c r="Q33" s="6" t="str">
        <f t="shared" ca="1" si="2"/>
        <v>JV</v>
      </c>
      <c r="R33" s="6" t="str">
        <f t="shared" ca="1" si="2"/>
        <v>F</v>
      </c>
      <c r="S33" s="6">
        <f t="shared" ca="1" si="2"/>
        <v>47.77</v>
      </c>
      <c r="T33" s="6">
        <f t="shared" ca="1" si="2"/>
        <v>6</v>
      </c>
      <c r="U33" s="6">
        <f t="shared" ca="1" si="2"/>
        <v>5</v>
      </c>
    </row>
    <row r="34" spans="1:21" x14ac:dyDescent="0.25">
      <c r="A34" s="36">
        <f>RANK(H34,$H$5:$H$35,1)</f>
        <v>9</v>
      </c>
      <c r="B34" s="5" t="s">
        <v>655</v>
      </c>
      <c r="C34" s="5" t="str">
        <f>INDEX(Rosters!F:F,MATCH(LEFT($B34,1)&amp;"-"&amp;TEXT(RIGHT($B34,LEN($B34)-1),"0#"),Rosters!$A:$A,0))</f>
        <v>SJA</v>
      </c>
      <c r="D34" s="5" t="str">
        <f>INDEX(Rosters!B:B,MATCH(LEFT($B34,1)&amp;"-"&amp;TEXT(RIGHT($B34,LEN($B34)-1),"0#"),Rosters!$A:$A,0))</f>
        <v>Skorzak</v>
      </c>
      <c r="E34" s="5" t="str">
        <f>INDEX(Rosters!C:C,MATCH(LEFT($B34,1)&amp;"-"&amp;TEXT(RIGHT($B34,LEN($B34)-1),"0#"),Rosters!$A:$A,0))</f>
        <v xml:space="preserve">Adriana </v>
      </c>
      <c r="F34" s="5" t="str">
        <f>INDEX(Rosters!G:G,MATCH(LEFT($B34,1)&amp;"-"&amp;TEXT(RIGHT($B34,LEN($B34)-1),"0#"),Rosters!$A:$A,0))</f>
        <v>JV</v>
      </c>
      <c r="G34" s="5" t="str">
        <f>INDEX(Rosters!E:E,MATCH(LEFT($B34,1)&amp;"-"&amp;TEXT(RIGHT($B34,LEN($B34)-1),"0#"),Rosters!$A:$A,0))</f>
        <v>F</v>
      </c>
      <c r="H34" s="12">
        <v>38.340000000000003</v>
      </c>
      <c r="I34" s="5">
        <v>6</v>
      </c>
      <c r="J34" s="5">
        <v>4</v>
      </c>
      <c r="M34" s="6">
        <f t="shared" si="1"/>
        <v>30</v>
      </c>
      <c r="N34" s="7" t="str">
        <f t="shared" ca="1" si="2"/>
        <v>St E</v>
      </c>
      <c r="O34" s="7" t="str">
        <f t="shared" ca="1" si="2"/>
        <v>Molina</v>
      </c>
      <c r="P34" s="7" t="str">
        <f t="shared" ca="1" si="2"/>
        <v>Viktoria</v>
      </c>
      <c r="Q34" s="6" t="str">
        <f t="shared" ca="1" si="2"/>
        <v>JV</v>
      </c>
      <c r="R34" s="6" t="str">
        <f t="shared" ca="1" si="2"/>
        <v>F</v>
      </c>
      <c r="S34" s="6">
        <f t="shared" ca="1" si="2"/>
        <v>48.95</v>
      </c>
      <c r="T34" s="6">
        <f t="shared" ca="1" si="2"/>
        <v>1</v>
      </c>
      <c r="U34" s="6">
        <f t="shared" ca="1" si="2"/>
        <v>1</v>
      </c>
    </row>
    <row r="35" spans="1:21" x14ac:dyDescent="0.25">
      <c r="A35" s="36">
        <f>RANK(H35,$H$5:$H$35,1)</f>
        <v>29</v>
      </c>
      <c r="B35" s="5" t="s">
        <v>648</v>
      </c>
      <c r="C35" s="5" t="str">
        <f>INDEX(Rosters!F:F,MATCH(LEFT($B35,1)&amp;"-"&amp;TEXT(RIGHT($B35,LEN($B35)-1),"0#"),Rosters!$A:$A,0))</f>
        <v>Assumption</v>
      </c>
      <c r="D35" s="5" t="str">
        <f>INDEX(Rosters!B:B,MATCH(LEFT($B35,1)&amp;"-"&amp;TEXT(RIGHT($B35,LEN($B35)-1),"0#"),Rosters!$A:$A,0))</f>
        <v>King</v>
      </c>
      <c r="E35" s="5" t="str">
        <f>INDEX(Rosters!C:C,MATCH(LEFT($B35,1)&amp;"-"&amp;TEXT(RIGHT($B35,LEN($B35)-1),"0#"),Rosters!$A:$A,0))</f>
        <v>Ava</v>
      </c>
      <c r="F35" s="5" t="str">
        <f>INDEX(Rosters!G:G,MATCH(LEFT($B35,1)&amp;"-"&amp;TEXT(RIGHT($B35,LEN($B35)-1),"0#"),Rosters!$A:$A,0))</f>
        <v>JV</v>
      </c>
      <c r="G35" s="5" t="str">
        <f>INDEX(Rosters!E:E,MATCH(LEFT($B35,1)&amp;"-"&amp;TEXT(RIGHT($B35,LEN($B35)-1),"0#"),Rosters!$A:$A,0))</f>
        <v>F</v>
      </c>
      <c r="H35" s="12">
        <v>47.77</v>
      </c>
      <c r="I35" s="5">
        <v>6</v>
      </c>
      <c r="J35" s="5">
        <v>5</v>
      </c>
      <c r="M35" s="6">
        <f t="shared" si="1"/>
        <v>31</v>
      </c>
      <c r="N35" s="7" t="str">
        <f t="shared" ca="1" si="2"/>
        <v>Assumption</v>
      </c>
      <c r="O35" s="7" t="str">
        <f t="shared" ca="1" si="2"/>
        <v>Zienowicz</v>
      </c>
      <c r="P35" s="7" t="str">
        <f t="shared" ca="1" si="2"/>
        <v>Emma</v>
      </c>
      <c r="Q35" s="6" t="str">
        <f t="shared" ca="1" si="2"/>
        <v>JV</v>
      </c>
      <c r="R35" s="6" t="str">
        <f t="shared" ca="1" si="2"/>
        <v>F</v>
      </c>
      <c r="S35" s="6">
        <f t="shared" ca="1" si="2"/>
        <v>51.61</v>
      </c>
      <c r="T35" s="6">
        <f t="shared" ca="1" si="2"/>
        <v>5</v>
      </c>
      <c r="U35" s="6">
        <f t="shared" ca="1" si="2"/>
        <v>3</v>
      </c>
    </row>
    <row r="36" spans="1:21" x14ac:dyDescent="0.25">
      <c r="B36" s="5"/>
      <c r="C36" s="5"/>
      <c r="D36" s="5"/>
      <c r="E36" s="5"/>
      <c r="J36" s="5"/>
      <c r="Q36" s="11"/>
    </row>
    <row r="37" spans="1:21" x14ac:dyDescent="0.25">
      <c r="B37" s="5"/>
      <c r="C37" s="5"/>
      <c r="D37" s="5"/>
      <c r="E37" s="5"/>
      <c r="J37" s="5"/>
      <c r="Q37" s="11"/>
    </row>
    <row r="38" spans="1:21" x14ac:dyDescent="0.25">
      <c r="B38" s="5"/>
      <c r="C38" s="5"/>
      <c r="D38" s="5"/>
      <c r="E38" s="5"/>
      <c r="J38" s="5"/>
      <c r="Q38" s="11"/>
    </row>
    <row r="39" spans="1:21" x14ac:dyDescent="0.25">
      <c r="B39" s="5"/>
      <c r="C39" s="5"/>
      <c r="D39" s="5"/>
      <c r="E39" s="5"/>
      <c r="F39" s="4"/>
      <c r="J39" s="5"/>
      <c r="Q39" s="11"/>
    </row>
    <row r="40" spans="1:21" ht="18.75" x14ac:dyDescent="0.3">
      <c r="B40" s="5"/>
      <c r="C40" s="5"/>
      <c r="D40" s="5"/>
      <c r="E40" s="5"/>
      <c r="F40" s="4"/>
      <c r="J40" s="5"/>
      <c r="L40" s="48" t="s">
        <v>455</v>
      </c>
      <c r="M40" s="48"/>
      <c r="N40" s="48"/>
      <c r="O40" s="48"/>
      <c r="P40" s="48"/>
      <c r="Q40" s="48"/>
      <c r="R40" s="48"/>
      <c r="S40" s="48"/>
      <c r="T40" s="48"/>
      <c r="U40" s="48"/>
    </row>
    <row r="41" spans="1:21" x14ac:dyDescent="0.25">
      <c r="A41" s="36">
        <f t="shared" ref="A41:A60" si="4">RANK(H41,$H$41:$H$63,1)</f>
        <v>14</v>
      </c>
      <c r="B41" s="5" t="s">
        <v>634</v>
      </c>
      <c r="C41" s="5" t="str">
        <f>INDEX(Rosters!F:F,MATCH(LEFT($B41,1)&amp;"-"&amp;TEXT(RIGHT($B41,LEN($B41)-1),"0#"),Rosters!$A:$A,0))</f>
        <v>SJA</v>
      </c>
      <c r="D41" s="5" t="str">
        <f>INDEX(Rosters!B:B,MATCH(LEFT($B41,1)&amp;"-"&amp;TEXT(RIGHT($B41,LEN($B41)-1),"0#"),Rosters!$A:$A,0))</f>
        <v>Gallo</v>
      </c>
      <c r="E41" s="5" t="str">
        <f>INDEX(Rosters!C:C,MATCH(LEFT($B41,1)&amp;"-"&amp;TEXT(RIGHT($B41,LEN($B41)-1),"0#"),Rosters!$A:$A,0))</f>
        <v>Sebastiano</v>
      </c>
      <c r="F41" s="5" t="str">
        <f>INDEX(Rosters!G:G,MATCH(LEFT($B41,1)&amp;"-"&amp;TEXT(RIGHT($B41,LEN($B41)-1),"0#"),Rosters!$A:$A,0))</f>
        <v>JV</v>
      </c>
      <c r="G41" s="5" t="str">
        <f>INDEX(Rosters!E:E,MATCH(LEFT($B41,1)&amp;"-"&amp;TEXT(RIGHT($B41,LEN($B41)-1),"0#"),Rosters!$A:$A,0))</f>
        <v>M</v>
      </c>
      <c r="H41" s="12">
        <v>38.299999999999997</v>
      </c>
      <c r="I41" s="5">
        <v>1</v>
      </c>
      <c r="J41" s="5">
        <v>1</v>
      </c>
      <c r="K41" s="24">
        <f>COUNT(J41:J66)</f>
        <v>20</v>
      </c>
      <c r="M41" s="6">
        <v>1</v>
      </c>
      <c r="N41" s="7" t="str">
        <f ca="1">INDEX(OFFSET($C$41,0,COLUMN(N41)-14,$K$41,1),MATCH($M41,OFFSET($A$41,0,0,$K$41,1),0))</f>
        <v>St E</v>
      </c>
      <c r="O41" s="7" t="str">
        <f t="shared" ref="O41:U60" ca="1" si="5">INDEX(OFFSET($C$41,0,COLUMN(O41)-14,$K$41,1),MATCH($M41,OFFSET($A$41,0,0,$K$41,1),0))</f>
        <v>Dudley</v>
      </c>
      <c r="P41" s="7" t="str">
        <f t="shared" ca="1" si="5"/>
        <v>Robert</v>
      </c>
      <c r="Q41" s="6" t="str">
        <f t="shared" ca="1" si="5"/>
        <v>JV</v>
      </c>
      <c r="R41" s="6" t="str">
        <f t="shared" ca="1" si="5"/>
        <v>M</v>
      </c>
      <c r="S41" s="6">
        <f t="shared" ca="1" si="5"/>
        <v>32.51</v>
      </c>
      <c r="T41" s="6">
        <f t="shared" ca="1" si="5"/>
        <v>1</v>
      </c>
      <c r="U41" s="6">
        <f t="shared" ca="1" si="5"/>
        <v>5</v>
      </c>
    </row>
    <row r="42" spans="1:21" x14ac:dyDescent="0.25">
      <c r="A42" s="36">
        <f t="shared" si="4"/>
        <v>3</v>
      </c>
      <c r="B42" s="5" t="s">
        <v>645</v>
      </c>
      <c r="C42" s="5" t="str">
        <f>INDEX(Rosters!F:F,MATCH(LEFT($B42,1)&amp;"-"&amp;TEXT(RIGHT($B42,LEN($B42)-1),"0#"),Rosters!$A:$A,0))</f>
        <v>OLMC</v>
      </c>
      <c r="D42" s="5" t="str">
        <f>INDEX(Rosters!B:B,MATCH(LEFT($B42,1)&amp;"-"&amp;TEXT(RIGHT($B42,LEN($B42)-1),"0#"),Rosters!$A:$A,0))</f>
        <v>VAN FLEET</v>
      </c>
      <c r="E42" s="5" t="str">
        <f>INDEX(Rosters!C:C,MATCH(LEFT($B42,1)&amp;"-"&amp;TEXT(RIGHT($B42,LEN($B42)-1),"0#"),Rosters!$A:$A,0))</f>
        <v>KEITH</v>
      </c>
      <c r="F42" s="5" t="str">
        <f>INDEX(Rosters!G:G,MATCH(LEFT($B42,1)&amp;"-"&amp;TEXT(RIGHT($B42,LEN($B42)-1),"0#"),Rosters!$A:$A,0))</f>
        <v>JV</v>
      </c>
      <c r="G42" s="5" t="str">
        <f>INDEX(Rosters!E:E,MATCH(LEFT($B42,1)&amp;"-"&amp;TEXT(RIGHT($B42,LEN($B42)-1),"0#"),Rosters!$A:$A,0))</f>
        <v>M</v>
      </c>
      <c r="H42" s="12">
        <v>34.04</v>
      </c>
      <c r="I42" s="5">
        <v>1</v>
      </c>
      <c r="J42" s="5">
        <v>2</v>
      </c>
      <c r="M42" s="6">
        <f>M41+1</f>
        <v>2</v>
      </c>
      <c r="N42" s="7" t="str">
        <f t="shared" ref="N42:N60" ca="1" si="6">INDEX(OFFSET($C$41,0,COLUMN(N42)-14,$K$41,1),MATCH($M42,OFFSET($A$41,0,0,$K$41,1),0))</f>
        <v>St James</v>
      </c>
      <c r="O42" s="7" t="str">
        <f t="shared" ca="1" si="5"/>
        <v>Collins</v>
      </c>
      <c r="P42" s="7" t="str">
        <f t="shared" ca="1" si="5"/>
        <v>E</v>
      </c>
      <c r="Q42" s="6" t="str">
        <f t="shared" ca="1" si="5"/>
        <v>JV</v>
      </c>
      <c r="R42" s="6" t="str">
        <f t="shared" ca="1" si="5"/>
        <v>M</v>
      </c>
      <c r="S42" s="6">
        <f t="shared" ca="1" si="5"/>
        <v>33.270000000000003</v>
      </c>
      <c r="T42" s="6">
        <f t="shared" ca="1" si="5"/>
        <v>1</v>
      </c>
      <c r="U42" s="6">
        <f t="shared" ca="1" si="5"/>
        <v>6</v>
      </c>
    </row>
    <row r="43" spans="1:21" x14ac:dyDescent="0.25">
      <c r="A43" s="36">
        <f t="shared" si="4"/>
        <v>19</v>
      </c>
      <c r="B43" s="5" t="s">
        <v>630</v>
      </c>
      <c r="C43" s="5" t="str">
        <f>INDEX(Rosters!F:F,MATCH(LEFT($B43,1)&amp;"-"&amp;TEXT(RIGHT($B43,LEN($B43)-1),"0#"),Rosters!$A:$A,0))</f>
        <v>St Pats</v>
      </c>
      <c r="D43" s="5" t="str">
        <f>INDEX(Rosters!B:B,MATCH(LEFT($B43,1)&amp;"-"&amp;TEXT(RIGHT($B43,LEN($B43)-1),"0#"),Rosters!$A:$A,0))</f>
        <v>Wazeter</v>
      </c>
      <c r="E43" s="5" t="str">
        <f>INDEX(Rosters!C:C,MATCH(LEFT($B43,1)&amp;"-"&amp;TEXT(RIGHT($B43,LEN($B43)-1),"0#"),Rosters!$A:$A,0))</f>
        <v>Colin</v>
      </c>
      <c r="F43" s="5" t="str">
        <f>INDEX(Rosters!G:G,MATCH(LEFT($B43,1)&amp;"-"&amp;TEXT(RIGHT($B43,LEN($B43)-1),"0#"),Rosters!$A:$A,0))</f>
        <v>JV</v>
      </c>
      <c r="G43" s="5" t="str">
        <f>INDEX(Rosters!E:E,MATCH(LEFT($B43,1)&amp;"-"&amp;TEXT(RIGHT($B43,LEN($B43)-1),"0#"),Rosters!$A:$A,0))</f>
        <v>M</v>
      </c>
      <c r="H43" s="12">
        <v>43.46</v>
      </c>
      <c r="I43" s="5">
        <v>1</v>
      </c>
      <c r="J43" s="5">
        <v>3</v>
      </c>
      <c r="M43" s="6">
        <f t="shared" ref="M43:M60" si="7">M42+1</f>
        <v>3</v>
      </c>
      <c r="N43" s="7" t="str">
        <f t="shared" ca="1" si="6"/>
        <v>OLMC</v>
      </c>
      <c r="O43" s="7" t="str">
        <f t="shared" ca="1" si="5"/>
        <v>VAN FLEET</v>
      </c>
      <c r="P43" s="7" t="str">
        <f t="shared" ca="1" si="5"/>
        <v>KEITH</v>
      </c>
      <c r="Q43" s="6" t="str">
        <f t="shared" ca="1" si="5"/>
        <v>JV</v>
      </c>
      <c r="R43" s="6" t="str">
        <f t="shared" ca="1" si="5"/>
        <v>M</v>
      </c>
      <c r="S43" s="6">
        <f t="shared" ca="1" si="5"/>
        <v>34.04</v>
      </c>
      <c r="T43" s="6">
        <f t="shared" ca="1" si="5"/>
        <v>1</v>
      </c>
      <c r="U43" s="6">
        <f t="shared" ca="1" si="5"/>
        <v>2</v>
      </c>
    </row>
    <row r="44" spans="1:21" x14ac:dyDescent="0.25">
      <c r="A44" s="36">
        <f t="shared" si="4"/>
        <v>5</v>
      </c>
      <c r="B44" s="5" t="s">
        <v>610</v>
      </c>
      <c r="C44" s="5" t="str">
        <f>INDEX(Rosters!F:F,MATCH(LEFT($B44,1)&amp;"-"&amp;TEXT(RIGHT($B44,LEN($B44)-1),"0#"),Rosters!$A:$A,0))</f>
        <v>Assumption</v>
      </c>
      <c r="D44" s="5" t="str">
        <f>INDEX(Rosters!B:B,MATCH(LEFT($B44,1)&amp;"-"&amp;TEXT(RIGHT($B44,LEN($B44)-1),"0#"),Rosters!$A:$A,0))</f>
        <v>Lincoln</v>
      </c>
      <c r="E44" s="5" t="str">
        <f>INDEX(Rosters!C:C,MATCH(LEFT($B44,1)&amp;"-"&amp;TEXT(RIGHT($B44,LEN($B44)-1),"0#"),Rosters!$A:$A,0))</f>
        <v>Robert</v>
      </c>
      <c r="F44" s="5" t="str">
        <f>INDEX(Rosters!G:G,MATCH(LEFT($B44,1)&amp;"-"&amp;TEXT(RIGHT($B44,LEN($B44)-1),"0#"),Rosters!$A:$A,0))</f>
        <v>JV</v>
      </c>
      <c r="G44" s="5" t="str">
        <f>INDEX(Rosters!E:E,MATCH(LEFT($B44,1)&amp;"-"&amp;TEXT(RIGHT($B44,LEN($B44)-1),"0#"),Rosters!$A:$A,0))</f>
        <v>M</v>
      </c>
      <c r="H44" s="12">
        <v>34.43</v>
      </c>
      <c r="I44" s="5">
        <v>1</v>
      </c>
      <c r="J44" s="5">
        <v>4</v>
      </c>
      <c r="M44" s="6">
        <f t="shared" si="7"/>
        <v>4</v>
      </c>
      <c r="N44" s="7" t="str">
        <f t="shared" ca="1" si="6"/>
        <v>Assumption</v>
      </c>
      <c r="O44" s="7" t="str">
        <f t="shared" ca="1" si="5"/>
        <v>Davis</v>
      </c>
      <c r="P44" s="7" t="str">
        <f t="shared" ca="1" si="5"/>
        <v>Robbie</v>
      </c>
      <c r="Q44" s="6" t="str">
        <f t="shared" ca="1" si="5"/>
        <v>JV</v>
      </c>
      <c r="R44" s="6" t="str">
        <f t="shared" ca="1" si="5"/>
        <v>M</v>
      </c>
      <c r="S44" s="6">
        <f t="shared" ca="1" si="5"/>
        <v>34.18</v>
      </c>
      <c r="T44" s="6">
        <f t="shared" ca="1" si="5"/>
        <v>3</v>
      </c>
      <c r="U44" s="6">
        <f t="shared" ca="1" si="5"/>
        <v>2</v>
      </c>
    </row>
    <row r="45" spans="1:21" x14ac:dyDescent="0.25">
      <c r="A45" s="36">
        <f t="shared" si="4"/>
        <v>1</v>
      </c>
      <c r="B45" s="5" t="s">
        <v>688</v>
      </c>
      <c r="C45" s="5" t="str">
        <f>INDEX(Rosters!F:F,MATCH(LEFT($B45,1)&amp;"-"&amp;TEXT(RIGHT($B45,LEN($B45)-1),"0#"),Rosters!$A:$A,0))</f>
        <v>St E</v>
      </c>
      <c r="D45" s="5" t="str">
        <f>INDEX(Rosters!B:B,MATCH(LEFT($B45,1)&amp;"-"&amp;TEXT(RIGHT($B45,LEN($B45)-1),"0#"),Rosters!$A:$A,0))</f>
        <v>Dudley</v>
      </c>
      <c r="E45" s="5" t="str">
        <f>INDEX(Rosters!C:C,MATCH(LEFT($B45,1)&amp;"-"&amp;TEXT(RIGHT($B45,LEN($B45)-1),"0#"),Rosters!$A:$A,0))</f>
        <v>Robert</v>
      </c>
      <c r="F45" s="5" t="str">
        <f>INDEX(Rosters!G:G,MATCH(LEFT($B45,1)&amp;"-"&amp;TEXT(RIGHT($B45,LEN($B45)-1),"0#"),Rosters!$A:$A,0))</f>
        <v>JV</v>
      </c>
      <c r="G45" s="5" t="str">
        <f>INDEX(Rosters!E:E,MATCH(LEFT($B45,1)&amp;"-"&amp;TEXT(RIGHT($B45,LEN($B45)-1),"0#"),Rosters!$A:$A,0))</f>
        <v>M</v>
      </c>
      <c r="H45" s="12">
        <v>32.51</v>
      </c>
      <c r="I45" s="5">
        <v>1</v>
      </c>
      <c r="J45" s="5">
        <v>5</v>
      </c>
      <c r="M45" s="6">
        <f t="shared" si="7"/>
        <v>5</v>
      </c>
      <c r="N45" s="7" t="str">
        <f t="shared" ca="1" si="6"/>
        <v>Assumption</v>
      </c>
      <c r="O45" s="7" t="str">
        <f t="shared" ca="1" si="5"/>
        <v>Lincoln</v>
      </c>
      <c r="P45" s="7" t="str">
        <f t="shared" ca="1" si="5"/>
        <v>Robert</v>
      </c>
      <c r="Q45" s="6" t="str">
        <f t="shared" ca="1" si="5"/>
        <v>JV</v>
      </c>
      <c r="R45" s="6" t="str">
        <f t="shared" ca="1" si="5"/>
        <v>M</v>
      </c>
      <c r="S45" s="6">
        <f t="shared" ca="1" si="5"/>
        <v>34.43</v>
      </c>
      <c r="T45" s="6">
        <f t="shared" ca="1" si="5"/>
        <v>1</v>
      </c>
      <c r="U45" s="6">
        <f t="shared" ca="1" si="5"/>
        <v>4</v>
      </c>
    </row>
    <row r="46" spans="1:21" x14ac:dyDescent="0.25">
      <c r="A46" s="36">
        <f t="shared" si="4"/>
        <v>2</v>
      </c>
      <c r="B46" s="5" t="s">
        <v>462</v>
      </c>
      <c r="C46" s="5" t="str">
        <f>INDEX(Rosters!F:F,MATCH(LEFT($B46,1)&amp;"-"&amp;TEXT(RIGHT($B46,LEN($B46)-1),"0#"),Rosters!$A:$A,0))</f>
        <v>St James</v>
      </c>
      <c r="D46" s="5" t="str">
        <f>INDEX(Rosters!B:B,MATCH(LEFT($B46,1)&amp;"-"&amp;TEXT(RIGHT($B46,LEN($B46)-1),"0#"),Rosters!$A:$A,0))</f>
        <v>Collins</v>
      </c>
      <c r="E46" s="5" t="str">
        <f>INDEX(Rosters!C:C,MATCH(LEFT($B46,1)&amp;"-"&amp;TEXT(RIGHT($B46,LEN($B46)-1),"0#"),Rosters!$A:$A,0))</f>
        <v>E</v>
      </c>
      <c r="F46" s="5" t="str">
        <f>INDEX(Rosters!G:G,MATCH(LEFT($B46,1)&amp;"-"&amp;TEXT(RIGHT($B46,LEN($B46)-1),"0#"),Rosters!$A:$A,0))</f>
        <v>JV</v>
      </c>
      <c r="G46" s="5" t="str">
        <f>INDEX(Rosters!E:E,MATCH(LEFT($B46,1)&amp;"-"&amp;TEXT(RIGHT($B46,LEN($B46)-1),"0#"),Rosters!$A:$A,0))</f>
        <v>M</v>
      </c>
      <c r="H46" s="12">
        <v>33.270000000000003</v>
      </c>
      <c r="I46" s="5">
        <v>1</v>
      </c>
      <c r="J46" s="5">
        <v>6</v>
      </c>
      <c r="M46" s="6">
        <f t="shared" si="7"/>
        <v>6</v>
      </c>
      <c r="N46" s="7" t="str">
        <f t="shared" ca="1" si="6"/>
        <v>Assumption</v>
      </c>
      <c r="O46" s="7" t="str">
        <f t="shared" ca="1" si="5"/>
        <v>Costello</v>
      </c>
      <c r="P46" s="7" t="str">
        <f t="shared" ca="1" si="5"/>
        <v>Finn</v>
      </c>
      <c r="Q46" s="6" t="str">
        <f t="shared" ca="1" si="5"/>
        <v>JV</v>
      </c>
      <c r="R46" s="6" t="str">
        <f t="shared" ca="1" si="5"/>
        <v>M</v>
      </c>
      <c r="S46" s="6">
        <f t="shared" ca="1" si="5"/>
        <v>34.75</v>
      </c>
      <c r="T46" s="6">
        <f t="shared" ca="1" si="5"/>
        <v>2</v>
      </c>
      <c r="U46" s="6">
        <f t="shared" ca="1" si="5"/>
        <v>2</v>
      </c>
    </row>
    <row r="47" spans="1:21" x14ac:dyDescent="0.25">
      <c r="A47" s="36">
        <f t="shared" si="4"/>
        <v>18</v>
      </c>
      <c r="B47" s="5" t="s">
        <v>619</v>
      </c>
      <c r="C47" s="5" t="str">
        <f>INDEX(Rosters!F:F,MATCH(LEFT($B47,1)&amp;"-"&amp;TEXT(RIGHT($B47,LEN($B47)-1),"0#"),Rosters!$A:$A,0))</f>
        <v>SJA</v>
      </c>
      <c r="D47" s="5" t="str">
        <f>INDEX(Rosters!B:B,MATCH(LEFT($B47,1)&amp;"-"&amp;TEXT(RIGHT($B47,LEN($B47)-1),"0#"),Rosters!$A:$A,0))</f>
        <v>Costa</v>
      </c>
      <c r="E47" s="5" t="str">
        <f>INDEX(Rosters!C:C,MATCH(LEFT($B47,1)&amp;"-"&amp;TEXT(RIGHT($B47,LEN($B47)-1),"0#"),Rosters!$A:$A,0))</f>
        <v>Tomas</v>
      </c>
      <c r="F47" s="5" t="str">
        <f>INDEX(Rosters!G:G,MATCH(LEFT($B47,1)&amp;"-"&amp;TEXT(RIGHT($B47,LEN($B47)-1),"0#"),Rosters!$A:$A,0))</f>
        <v>JV</v>
      </c>
      <c r="G47" s="5" t="str">
        <f>INDEX(Rosters!E:E,MATCH(LEFT($B47,1)&amp;"-"&amp;TEXT(RIGHT($B47,LEN($B47)-1),"0#"),Rosters!$A:$A,0))</f>
        <v>M</v>
      </c>
      <c r="H47" s="12">
        <v>41.42</v>
      </c>
      <c r="I47" s="5">
        <v>2</v>
      </c>
      <c r="J47" s="5">
        <v>1</v>
      </c>
      <c r="M47" s="6">
        <f t="shared" si="7"/>
        <v>7</v>
      </c>
      <c r="N47" s="7" t="str">
        <f t="shared" ca="1" si="6"/>
        <v>Assumption</v>
      </c>
      <c r="O47" s="7" t="str">
        <f t="shared" ca="1" si="5"/>
        <v>Kunzweiler</v>
      </c>
      <c r="P47" s="7" t="str">
        <f t="shared" ca="1" si="5"/>
        <v>Zachary</v>
      </c>
      <c r="Q47" s="6" t="str">
        <f t="shared" ca="1" si="5"/>
        <v>JV</v>
      </c>
      <c r="R47" s="6" t="str">
        <f t="shared" ca="1" si="5"/>
        <v>M</v>
      </c>
      <c r="S47" s="6">
        <f t="shared" ca="1" si="5"/>
        <v>36.01</v>
      </c>
      <c r="T47" s="6">
        <f t="shared" ca="1" si="5"/>
        <v>4</v>
      </c>
      <c r="U47" s="6">
        <f t="shared" ca="1" si="5"/>
        <v>3</v>
      </c>
    </row>
    <row r="48" spans="1:21" x14ac:dyDescent="0.25">
      <c r="A48" s="36">
        <f t="shared" si="4"/>
        <v>6</v>
      </c>
      <c r="B48" s="5" t="s">
        <v>428</v>
      </c>
      <c r="C48" s="5" t="str">
        <f>INDEX(Rosters!F:F,MATCH(LEFT($B48,1)&amp;"-"&amp;TEXT(RIGHT($B48,LEN($B48)-1),"0#"),Rosters!$A:$A,0))</f>
        <v>Assumption</v>
      </c>
      <c r="D48" s="5" t="str">
        <f>INDEX(Rosters!B:B,MATCH(LEFT($B48,1)&amp;"-"&amp;TEXT(RIGHT($B48,LEN($B48)-1),"0#"),Rosters!$A:$A,0))</f>
        <v>Costello</v>
      </c>
      <c r="E48" s="5" t="str">
        <f>INDEX(Rosters!C:C,MATCH(LEFT($B48,1)&amp;"-"&amp;TEXT(RIGHT($B48,LEN($B48)-1),"0#"),Rosters!$A:$A,0))</f>
        <v>Finn</v>
      </c>
      <c r="F48" s="5" t="str">
        <f>INDEX(Rosters!G:G,MATCH(LEFT($B48,1)&amp;"-"&amp;TEXT(RIGHT($B48,LEN($B48)-1),"0#"),Rosters!$A:$A,0))</f>
        <v>JV</v>
      </c>
      <c r="G48" s="5" t="str">
        <f>INDEX(Rosters!E:E,MATCH(LEFT($B48,1)&amp;"-"&amp;TEXT(RIGHT($B48,LEN($B48)-1),"0#"),Rosters!$A:$A,0))</f>
        <v>M</v>
      </c>
      <c r="H48" s="12">
        <v>34.75</v>
      </c>
      <c r="I48" s="5">
        <v>2</v>
      </c>
      <c r="J48" s="5">
        <v>2</v>
      </c>
      <c r="M48" s="6">
        <f t="shared" si="7"/>
        <v>8</v>
      </c>
      <c r="N48" s="7" t="str">
        <f t="shared" ca="1" si="6"/>
        <v>Assumption</v>
      </c>
      <c r="O48" s="7" t="str">
        <f t="shared" ca="1" si="5"/>
        <v>Rossano</v>
      </c>
      <c r="P48" s="7" t="str">
        <f t="shared" ca="1" si="5"/>
        <v>Joshua</v>
      </c>
      <c r="Q48" s="6" t="str">
        <f t="shared" ca="1" si="5"/>
        <v>JV</v>
      </c>
      <c r="R48" s="6" t="str">
        <f t="shared" ca="1" si="5"/>
        <v>M</v>
      </c>
      <c r="S48" s="6">
        <f t="shared" ca="1" si="5"/>
        <v>36.06</v>
      </c>
      <c r="T48" s="6">
        <f t="shared" ca="1" si="5"/>
        <v>3</v>
      </c>
      <c r="U48" s="6">
        <f t="shared" ca="1" si="5"/>
        <v>4</v>
      </c>
    </row>
    <row r="49" spans="1:21" x14ac:dyDescent="0.25">
      <c r="A49" s="36">
        <f t="shared" si="4"/>
        <v>10</v>
      </c>
      <c r="B49" s="5" t="s">
        <v>612</v>
      </c>
      <c r="C49" s="5" t="str">
        <f>INDEX(Rosters!F:F,MATCH(LEFT($B49,1)&amp;"-"&amp;TEXT(RIGHT($B49,LEN($B49)-1),"0#"),Rosters!$A:$A,0))</f>
        <v>St Pats</v>
      </c>
      <c r="D49" s="5" t="str">
        <f>INDEX(Rosters!B:B,MATCH(LEFT($B49,1)&amp;"-"&amp;TEXT(RIGHT($B49,LEN($B49)-1),"0#"),Rosters!$A:$A,0))</f>
        <v>Durick</v>
      </c>
      <c r="E49" s="5" t="str">
        <f>INDEX(Rosters!C:C,MATCH(LEFT($B49,1)&amp;"-"&amp;TEXT(RIGHT($B49,LEN($B49)-1),"0#"),Rosters!$A:$A,0))</f>
        <v>Logan</v>
      </c>
      <c r="F49" s="5" t="str">
        <f>INDEX(Rosters!G:G,MATCH(LEFT($B49,1)&amp;"-"&amp;TEXT(RIGHT($B49,LEN($B49)-1),"0#"),Rosters!$A:$A,0))</f>
        <v>JV</v>
      </c>
      <c r="G49" s="5" t="str">
        <f>INDEX(Rosters!E:E,MATCH(LEFT($B49,1)&amp;"-"&amp;TEXT(RIGHT($B49,LEN($B49)-1),"0#"),Rosters!$A:$A,0))</f>
        <v>M</v>
      </c>
      <c r="H49" s="12">
        <v>37.56</v>
      </c>
      <c r="I49" s="5">
        <v>2</v>
      </c>
      <c r="J49" s="5">
        <v>3</v>
      </c>
      <c r="M49" s="6">
        <f t="shared" si="7"/>
        <v>9</v>
      </c>
      <c r="N49" s="7" t="str">
        <f t="shared" ca="1" si="6"/>
        <v>St James</v>
      </c>
      <c r="O49" s="7" t="str">
        <f t="shared" ca="1" si="5"/>
        <v>Kielczewski</v>
      </c>
      <c r="P49" s="7" t="str">
        <f t="shared" ca="1" si="5"/>
        <v>A</v>
      </c>
      <c r="Q49" s="6" t="str">
        <f t="shared" ca="1" si="5"/>
        <v>JV</v>
      </c>
      <c r="R49" s="6" t="str">
        <f t="shared" ca="1" si="5"/>
        <v>M</v>
      </c>
      <c r="S49" s="6">
        <f t="shared" ca="1" si="5"/>
        <v>37</v>
      </c>
      <c r="T49" s="6">
        <f t="shared" ca="1" si="5"/>
        <v>4</v>
      </c>
      <c r="U49" s="6">
        <f t="shared" ca="1" si="5"/>
        <v>2</v>
      </c>
    </row>
    <row r="50" spans="1:21" x14ac:dyDescent="0.25">
      <c r="A50" s="24" t="s">
        <v>694</v>
      </c>
      <c r="B50" s="5" t="s">
        <v>430</v>
      </c>
      <c r="C50" s="5" t="str">
        <f>INDEX(Rosters!F:F,MATCH(LEFT($B50,1)&amp;"-"&amp;TEXT(RIGHT($B50,LEN($B50)-1),"0#"),Rosters!$A:$A,0))</f>
        <v>Assumption</v>
      </c>
      <c r="D50" s="5" t="str">
        <f>INDEX(Rosters!B:B,MATCH(LEFT($B50,1)&amp;"-"&amp;TEXT(RIGHT($B50,LEN($B50)-1),"0#"),Rosters!$A:$A,0))</f>
        <v>Porras</v>
      </c>
      <c r="E50" s="5" t="str">
        <f>INDEX(Rosters!C:C,MATCH(LEFT($B50,1)&amp;"-"&amp;TEXT(RIGHT($B50,LEN($B50)-1),"0#"),Rosters!$A:$A,0))</f>
        <v>Marcel</v>
      </c>
      <c r="F50" s="5" t="str">
        <f>INDEX(Rosters!G:G,MATCH(LEFT($B50,1)&amp;"-"&amp;TEXT(RIGHT($B50,LEN($B50)-1),"0#"),Rosters!$A:$A,0))</f>
        <v>JV</v>
      </c>
      <c r="G50" s="5" t="str">
        <f>INDEX(Rosters!E:E,MATCH(LEFT($B50,1)&amp;"-"&amp;TEXT(RIGHT($B50,LEN($B50)-1),"0#"),Rosters!$A:$A,0))</f>
        <v>M</v>
      </c>
      <c r="H50" s="12">
        <v>37.56</v>
      </c>
      <c r="I50" s="5">
        <v>2</v>
      </c>
      <c r="J50" s="5">
        <v>4</v>
      </c>
      <c r="M50" s="6">
        <f t="shared" si="7"/>
        <v>10</v>
      </c>
      <c r="N50" s="7" t="str">
        <f t="shared" ca="1" si="6"/>
        <v>St Pats</v>
      </c>
      <c r="O50" s="7" t="str">
        <f t="shared" ca="1" si="5"/>
        <v>Durick</v>
      </c>
      <c r="P50" s="7" t="str">
        <f t="shared" ca="1" si="5"/>
        <v>Logan</v>
      </c>
      <c r="Q50" s="6" t="str">
        <f t="shared" ca="1" si="5"/>
        <v>JV</v>
      </c>
      <c r="R50" s="6" t="str">
        <f t="shared" ca="1" si="5"/>
        <v>M</v>
      </c>
      <c r="S50" s="6">
        <f t="shared" ca="1" si="5"/>
        <v>37.56</v>
      </c>
      <c r="T50" s="6">
        <f t="shared" ca="1" si="5"/>
        <v>2</v>
      </c>
      <c r="U50" s="6">
        <f t="shared" ca="1" si="5"/>
        <v>3</v>
      </c>
    </row>
    <row r="51" spans="1:21" x14ac:dyDescent="0.25">
      <c r="A51" s="36">
        <f t="shared" si="4"/>
        <v>20</v>
      </c>
      <c r="B51" s="5" t="s">
        <v>425</v>
      </c>
      <c r="C51" s="5" t="str">
        <f>INDEX(Rosters!F:F,MATCH(LEFT($B51,1)&amp;"-"&amp;TEXT(RIGHT($B51,LEN($B51)-1),"0#"),Rosters!$A:$A,0))</f>
        <v>St James</v>
      </c>
      <c r="D51" s="5" t="str">
        <f>INDEX(Rosters!B:B,MATCH(LEFT($B51,1)&amp;"-"&amp;TEXT(RIGHT($B51,LEN($B51)-1),"0#"),Rosters!$A:$A,0))</f>
        <v>Malloy</v>
      </c>
      <c r="E51" s="5" t="str">
        <f>INDEX(Rosters!C:C,MATCH(LEFT($B51,1)&amp;"-"&amp;TEXT(RIGHT($B51,LEN($B51)-1),"0#"),Rosters!$A:$A,0))</f>
        <v>James</v>
      </c>
      <c r="F51" s="5" t="str">
        <f>INDEX(Rosters!G:G,MATCH(LEFT($B51,1)&amp;"-"&amp;TEXT(RIGHT($B51,LEN($B51)-1),"0#"),Rosters!$A:$A,0))</f>
        <v>JV</v>
      </c>
      <c r="G51" s="5" t="str">
        <f>INDEX(Rosters!E:E,MATCH(LEFT($B51,1)&amp;"-"&amp;TEXT(RIGHT($B51,LEN($B51)-1),"0#"),Rosters!$A:$A,0))</f>
        <v>M</v>
      </c>
      <c r="H51" s="12">
        <v>46.91</v>
      </c>
      <c r="I51" s="5">
        <v>2</v>
      </c>
      <c r="J51" s="5">
        <v>5</v>
      </c>
      <c r="M51" s="6" t="s">
        <v>695</v>
      </c>
      <c r="N51" s="7" t="str">
        <f t="shared" ca="1" si="6"/>
        <v>Assumption</v>
      </c>
      <c r="O51" s="7" t="str">
        <f t="shared" ca="1" si="5"/>
        <v>Porras</v>
      </c>
      <c r="P51" s="7" t="str">
        <f t="shared" ca="1" si="5"/>
        <v>Marcel</v>
      </c>
      <c r="Q51" s="6" t="str">
        <f t="shared" ca="1" si="5"/>
        <v>JV</v>
      </c>
      <c r="R51" s="6" t="str">
        <f t="shared" ca="1" si="5"/>
        <v>M</v>
      </c>
      <c r="S51" s="6">
        <f t="shared" ca="1" si="5"/>
        <v>37.56</v>
      </c>
      <c r="T51" s="6">
        <f t="shared" ca="1" si="5"/>
        <v>2</v>
      </c>
      <c r="U51" s="6">
        <f t="shared" ca="1" si="5"/>
        <v>4</v>
      </c>
    </row>
    <row r="52" spans="1:21" x14ac:dyDescent="0.25">
      <c r="A52" s="36">
        <f t="shared" si="4"/>
        <v>15</v>
      </c>
      <c r="B52" s="5" t="s">
        <v>427</v>
      </c>
      <c r="C52" s="5" t="str">
        <f>INDEX(Rosters!F:F,MATCH(LEFT($B52,1)&amp;"-"&amp;TEXT(RIGHT($B52,LEN($B52)-1),"0#"),Rosters!$A:$A,0))</f>
        <v>St James</v>
      </c>
      <c r="D52" s="5" t="str">
        <f>INDEX(Rosters!B:B,MATCH(LEFT($B52,1)&amp;"-"&amp;TEXT(RIGHT($B52,LEN($B52)-1),"0#"),Rosters!$A:$A,0))</f>
        <v>Maloney</v>
      </c>
      <c r="E52" s="5" t="str">
        <f>INDEX(Rosters!C:C,MATCH(LEFT($B52,1)&amp;"-"&amp;TEXT(RIGHT($B52,LEN($B52)-1),"0#"),Rosters!$A:$A,0))</f>
        <v>C</v>
      </c>
      <c r="F52" s="5" t="str">
        <f>INDEX(Rosters!G:G,MATCH(LEFT($B52,1)&amp;"-"&amp;TEXT(RIGHT($B52,LEN($B52)-1),"0#"),Rosters!$A:$A,0))</f>
        <v>JV</v>
      </c>
      <c r="G52" s="5" t="str">
        <f>INDEX(Rosters!E:E,MATCH(LEFT($B52,1)&amp;"-"&amp;TEXT(RIGHT($B52,LEN($B52)-1),"0#"),Rosters!$A:$A,0))</f>
        <v>M</v>
      </c>
      <c r="H52" s="12">
        <v>38.36</v>
      </c>
      <c r="I52" s="5">
        <v>2</v>
      </c>
      <c r="J52" s="5">
        <v>6</v>
      </c>
      <c r="M52" s="6">
        <v>12</v>
      </c>
      <c r="N52" s="7" t="str">
        <f t="shared" ca="1" si="6"/>
        <v>St James</v>
      </c>
      <c r="O52" s="7" t="str">
        <f t="shared" ca="1" si="5"/>
        <v>Scott</v>
      </c>
      <c r="P52" s="7" t="str">
        <f t="shared" ca="1" si="5"/>
        <v>Cameron</v>
      </c>
      <c r="Q52" s="6" t="str">
        <f t="shared" ca="1" si="5"/>
        <v>JV</v>
      </c>
      <c r="R52" s="6" t="str">
        <f t="shared" ca="1" si="5"/>
        <v>M</v>
      </c>
      <c r="S52" s="6">
        <f t="shared" ca="1" si="5"/>
        <v>37.65</v>
      </c>
      <c r="T52" s="6">
        <f t="shared" ca="1" si="5"/>
        <v>4</v>
      </c>
      <c r="U52" s="6">
        <f t="shared" ca="1" si="5"/>
        <v>5</v>
      </c>
    </row>
    <row r="53" spans="1:21" x14ac:dyDescent="0.25">
      <c r="A53" s="36">
        <f t="shared" si="4"/>
        <v>4</v>
      </c>
      <c r="B53" s="5" t="s">
        <v>629</v>
      </c>
      <c r="C53" s="5" t="str">
        <f>INDEX(Rosters!F:F,MATCH(LEFT($B53,1)&amp;"-"&amp;TEXT(RIGHT($B53,LEN($B53)-1),"0#"),Rosters!$A:$A,0))</f>
        <v>Assumption</v>
      </c>
      <c r="D53" s="5" t="str">
        <f>INDEX(Rosters!B:B,MATCH(LEFT($B53,1)&amp;"-"&amp;TEXT(RIGHT($B53,LEN($B53)-1),"0#"),Rosters!$A:$A,0))</f>
        <v>Davis</v>
      </c>
      <c r="E53" s="5" t="str">
        <f>INDEX(Rosters!C:C,MATCH(LEFT($B53,1)&amp;"-"&amp;TEXT(RIGHT($B53,LEN($B53)-1),"0#"),Rosters!$A:$A,0))</f>
        <v>Robbie</v>
      </c>
      <c r="F53" s="5" t="str">
        <f>INDEX(Rosters!G:G,MATCH(LEFT($B53,1)&amp;"-"&amp;TEXT(RIGHT($B53,LEN($B53)-1),"0#"),Rosters!$A:$A,0))</f>
        <v>JV</v>
      </c>
      <c r="G53" s="5" t="str">
        <f>INDEX(Rosters!E:E,MATCH(LEFT($B53,1)&amp;"-"&amp;TEXT(RIGHT($B53,LEN($B53)-1),"0#"),Rosters!$A:$A,0))</f>
        <v>M</v>
      </c>
      <c r="H53" s="12">
        <v>34.18</v>
      </c>
      <c r="I53" s="5">
        <v>3</v>
      </c>
      <c r="J53" s="5">
        <v>2</v>
      </c>
      <c r="M53" s="6">
        <f t="shared" si="7"/>
        <v>13</v>
      </c>
      <c r="N53" s="7" t="str">
        <f t="shared" ca="1" si="6"/>
        <v>OLMC</v>
      </c>
      <c r="O53" s="7" t="str">
        <f t="shared" ca="1" si="5"/>
        <v>TROWBRIDGE</v>
      </c>
      <c r="P53" s="7" t="str">
        <f t="shared" ca="1" si="5"/>
        <v>AIDAN</v>
      </c>
      <c r="Q53" s="6" t="str">
        <f t="shared" ca="1" si="5"/>
        <v>JV</v>
      </c>
      <c r="R53" s="6" t="str">
        <f t="shared" ca="1" si="5"/>
        <v>M</v>
      </c>
      <c r="S53" s="6">
        <f t="shared" ca="1" si="5"/>
        <v>37.909999999999997</v>
      </c>
      <c r="T53" s="6">
        <f t="shared" ca="1" si="5"/>
        <v>4</v>
      </c>
      <c r="U53" s="6">
        <f t="shared" ca="1" si="5"/>
        <v>4</v>
      </c>
    </row>
    <row r="54" spans="1:21" x14ac:dyDescent="0.25">
      <c r="A54" s="36">
        <f t="shared" si="4"/>
        <v>16</v>
      </c>
      <c r="B54" s="5" t="s">
        <v>673</v>
      </c>
      <c r="C54" s="5" t="str">
        <f>INDEX(Rosters!F:F,MATCH(LEFT($B54,1)&amp;"-"&amp;TEXT(RIGHT($B54,LEN($B54)-1),"0#"),Rosters!$A:$A,0))</f>
        <v>St Pats</v>
      </c>
      <c r="D54" s="5" t="str">
        <f>INDEX(Rosters!B:B,MATCH(LEFT($B54,1)&amp;"-"&amp;TEXT(RIGHT($B54,LEN($B54)-1),"0#"),Rosters!$A:$A,0))</f>
        <v>Cirlincione</v>
      </c>
      <c r="E54" s="5" t="str">
        <f>INDEX(Rosters!C:C,MATCH(LEFT($B54,1)&amp;"-"&amp;TEXT(RIGHT($B54,LEN($B54)-1),"0#"),Rosters!$A:$A,0))</f>
        <v>Jack</v>
      </c>
      <c r="F54" s="5" t="str">
        <f>INDEX(Rosters!G:G,MATCH(LEFT($B54,1)&amp;"-"&amp;TEXT(RIGHT($B54,LEN($B54)-1),"0#"),Rosters!$A:$A,0))</f>
        <v>JV</v>
      </c>
      <c r="G54" s="5" t="str">
        <f>INDEX(Rosters!E:E,MATCH(LEFT($B54,1)&amp;"-"&amp;TEXT(RIGHT($B54,LEN($B54)-1),"0#"),Rosters!$A:$A,0))</f>
        <v>M</v>
      </c>
      <c r="H54" s="12">
        <v>39.43</v>
      </c>
      <c r="I54" s="5">
        <v>3</v>
      </c>
      <c r="J54" s="5">
        <v>3</v>
      </c>
      <c r="M54" s="6">
        <f t="shared" si="7"/>
        <v>14</v>
      </c>
      <c r="N54" s="7" t="str">
        <f t="shared" ca="1" si="6"/>
        <v>SJA</v>
      </c>
      <c r="O54" s="7" t="str">
        <f t="shared" ca="1" si="5"/>
        <v>Gallo</v>
      </c>
      <c r="P54" s="7" t="str">
        <f t="shared" ca="1" si="5"/>
        <v>Sebastiano</v>
      </c>
      <c r="Q54" s="6" t="str">
        <f t="shared" ca="1" si="5"/>
        <v>JV</v>
      </c>
      <c r="R54" s="6" t="str">
        <f t="shared" ca="1" si="5"/>
        <v>M</v>
      </c>
      <c r="S54" s="6">
        <f t="shared" ca="1" si="5"/>
        <v>38.299999999999997</v>
      </c>
      <c r="T54" s="6">
        <f t="shared" ca="1" si="5"/>
        <v>1</v>
      </c>
      <c r="U54" s="6">
        <f t="shared" ca="1" si="5"/>
        <v>1</v>
      </c>
    </row>
    <row r="55" spans="1:21" x14ac:dyDescent="0.25">
      <c r="A55" s="36">
        <f t="shared" si="4"/>
        <v>8</v>
      </c>
      <c r="B55" s="5" t="s">
        <v>429</v>
      </c>
      <c r="C55" s="5" t="str">
        <f>INDEX(Rosters!F:F,MATCH(LEFT($B55,1)&amp;"-"&amp;TEXT(RIGHT($B55,LEN($B55)-1),"0#"),Rosters!$A:$A,0))</f>
        <v>Assumption</v>
      </c>
      <c r="D55" s="5" t="str">
        <f>INDEX(Rosters!B:B,MATCH(LEFT($B55,1)&amp;"-"&amp;TEXT(RIGHT($B55,LEN($B55)-1),"0#"),Rosters!$A:$A,0))</f>
        <v>Rossano</v>
      </c>
      <c r="E55" s="5" t="str">
        <f>INDEX(Rosters!C:C,MATCH(LEFT($B55,1)&amp;"-"&amp;TEXT(RIGHT($B55,LEN($B55)-1),"0#"),Rosters!$A:$A,0))</f>
        <v>Joshua</v>
      </c>
      <c r="F55" s="5" t="str">
        <f>INDEX(Rosters!G:G,MATCH(LEFT($B55,1)&amp;"-"&amp;TEXT(RIGHT($B55,LEN($B55)-1),"0#"),Rosters!$A:$A,0))</f>
        <v>JV</v>
      </c>
      <c r="G55" s="5" t="str">
        <f>INDEX(Rosters!E:E,MATCH(LEFT($B55,1)&amp;"-"&amp;TEXT(RIGHT($B55,LEN($B55)-1),"0#"),Rosters!$A:$A,0))</f>
        <v>M</v>
      </c>
      <c r="H55" s="12">
        <v>36.06</v>
      </c>
      <c r="I55" s="5">
        <v>3</v>
      </c>
      <c r="J55" s="5">
        <v>4</v>
      </c>
      <c r="M55" s="6">
        <f t="shared" si="7"/>
        <v>15</v>
      </c>
      <c r="N55" s="7" t="str">
        <f t="shared" ca="1" si="6"/>
        <v>St James</v>
      </c>
      <c r="O55" s="7" t="str">
        <f t="shared" ca="1" si="5"/>
        <v>Maloney</v>
      </c>
      <c r="P55" s="7" t="str">
        <f t="shared" ca="1" si="5"/>
        <v>C</v>
      </c>
      <c r="Q55" s="6" t="str">
        <f t="shared" ca="1" si="5"/>
        <v>JV</v>
      </c>
      <c r="R55" s="6" t="str">
        <f t="shared" ca="1" si="5"/>
        <v>M</v>
      </c>
      <c r="S55" s="6">
        <f t="shared" ca="1" si="5"/>
        <v>38.36</v>
      </c>
      <c r="T55" s="6">
        <f t="shared" ca="1" si="5"/>
        <v>2</v>
      </c>
      <c r="U55" s="6">
        <f t="shared" ca="1" si="5"/>
        <v>6</v>
      </c>
    </row>
    <row r="56" spans="1:21" x14ac:dyDescent="0.25">
      <c r="A56" s="36">
        <f t="shared" si="4"/>
        <v>17</v>
      </c>
      <c r="B56" s="5" t="s">
        <v>661</v>
      </c>
      <c r="C56" s="5" t="str">
        <f>INDEX(Rosters!F:F,MATCH(LEFT($B56,1)&amp;"-"&amp;TEXT(RIGHT($B56,LEN($B56)-1),"0#"),Rosters!$A:$A,0))</f>
        <v>OLMC</v>
      </c>
      <c r="D56" s="5" t="str">
        <f>INDEX(Rosters!B:B,MATCH(LEFT($B56,1)&amp;"-"&amp;TEXT(RIGHT($B56,LEN($B56)-1),"0#"),Rosters!$A:$A,0))</f>
        <v>HOFF</v>
      </c>
      <c r="E56" s="5" t="str">
        <f>INDEX(Rosters!C:C,MATCH(LEFT($B56,1)&amp;"-"&amp;TEXT(RIGHT($B56,LEN($B56)-1),"0#"),Rosters!$A:$A,0))</f>
        <v>RICHARD</v>
      </c>
      <c r="F56" s="5" t="str">
        <f>INDEX(Rosters!G:G,MATCH(LEFT($B56,1)&amp;"-"&amp;TEXT(RIGHT($B56,LEN($B56)-1),"0#"),Rosters!$A:$A,0))</f>
        <v>JV</v>
      </c>
      <c r="G56" s="5" t="str">
        <f>INDEX(Rosters!E:E,MATCH(LEFT($B56,1)&amp;"-"&amp;TEXT(RIGHT($B56,LEN($B56)-1),"0#"),Rosters!$A:$A,0))</f>
        <v>M</v>
      </c>
      <c r="H56" s="12">
        <v>39.909999999999997</v>
      </c>
      <c r="I56" s="5">
        <v>3</v>
      </c>
      <c r="J56" s="5">
        <v>5</v>
      </c>
      <c r="M56" s="6">
        <v>16</v>
      </c>
      <c r="N56" s="7" t="str">
        <f t="shared" ca="1" si="6"/>
        <v>St Pats</v>
      </c>
      <c r="O56" s="7" t="str">
        <f t="shared" ca="1" si="5"/>
        <v>Cirlincione</v>
      </c>
      <c r="P56" s="7" t="str">
        <f t="shared" ca="1" si="5"/>
        <v>Jack</v>
      </c>
      <c r="Q56" s="6" t="str">
        <f t="shared" ca="1" si="5"/>
        <v>JV</v>
      </c>
      <c r="R56" s="6" t="str">
        <f t="shared" ca="1" si="5"/>
        <v>M</v>
      </c>
      <c r="S56" s="6">
        <f t="shared" ca="1" si="5"/>
        <v>39.43</v>
      </c>
      <c r="T56" s="6">
        <f t="shared" ca="1" si="5"/>
        <v>3</v>
      </c>
      <c r="U56" s="6">
        <f t="shared" ca="1" si="5"/>
        <v>3</v>
      </c>
    </row>
    <row r="57" spans="1:21" x14ac:dyDescent="0.25">
      <c r="A57" s="36">
        <f t="shared" si="4"/>
        <v>9</v>
      </c>
      <c r="B57" s="5" t="s">
        <v>638</v>
      </c>
      <c r="C57" s="5" t="str">
        <f>INDEX(Rosters!F:F,MATCH(LEFT($B57,1)&amp;"-"&amp;TEXT(RIGHT($B57,LEN($B57)-1),"0#"),Rosters!$A:$A,0))</f>
        <v>St James</v>
      </c>
      <c r="D57" s="5" t="str">
        <f>INDEX(Rosters!B:B,MATCH(LEFT($B57,1)&amp;"-"&amp;TEXT(RIGHT($B57,LEN($B57)-1),"0#"),Rosters!$A:$A,0))</f>
        <v>Kielczewski</v>
      </c>
      <c r="E57" s="5" t="str">
        <f>INDEX(Rosters!C:C,MATCH(LEFT($B57,1)&amp;"-"&amp;TEXT(RIGHT($B57,LEN($B57)-1),"0#"),Rosters!$A:$A,0))</f>
        <v>A</v>
      </c>
      <c r="F57" s="5" t="str">
        <f>INDEX(Rosters!G:G,MATCH(LEFT($B57,1)&amp;"-"&amp;TEXT(RIGHT($B57,LEN($B57)-1),"0#"),Rosters!$A:$A,0))</f>
        <v>JV</v>
      </c>
      <c r="G57" s="5" t="str">
        <f>INDEX(Rosters!E:E,MATCH(LEFT($B57,1)&amp;"-"&amp;TEXT(RIGHT($B57,LEN($B57)-1),"0#"),Rosters!$A:$A,0))</f>
        <v>M</v>
      </c>
      <c r="H57" s="12">
        <v>37</v>
      </c>
      <c r="I57" s="5">
        <v>4</v>
      </c>
      <c r="J57" s="5">
        <v>2</v>
      </c>
      <c r="M57" s="6">
        <f t="shared" si="7"/>
        <v>17</v>
      </c>
      <c r="N57" s="7" t="str">
        <f t="shared" ca="1" si="6"/>
        <v>OLMC</v>
      </c>
      <c r="O57" s="7" t="str">
        <f t="shared" ca="1" si="5"/>
        <v>HOFF</v>
      </c>
      <c r="P57" s="7" t="str">
        <f t="shared" ca="1" si="5"/>
        <v>RICHARD</v>
      </c>
      <c r="Q57" s="6" t="str">
        <f t="shared" ca="1" si="5"/>
        <v>JV</v>
      </c>
      <c r="R57" s="6" t="str">
        <f t="shared" ca="1" si="5"/>
        <v>M</v>
      </c>
      <c r="S57" s="6">
        <f t="shared" ca="1" si="5"/>
        <v>39.909999999999997</v>
      </c>
      <c r="T57" s="6">
        <f t="shared" ca="1" si="5"/>
        <v>3</v>
      </c>
      <c r="U57" s="6">
        <f t="shared" ca="1" si="5"/>
        <v>5</v>
      </c>
    </row>
    <row r="58" spans="1:21" x14ac:dyDescent="0.25">
      <c r="A58" s="36">
        <f t="shared" si="4"/>
        <v>7</v>
      </c>
      <c r="B58" s="5" t="s">
        <v>609</v>
      </c>
      <c r="C58" s="5" t="str">
        <f>INDEX(Rosters!F:F,MATCH(LEFT($B58,1)&amp;"-"&amp;TEXT(RIGHT($B58,LEN($B58)-1),"0#"),Rosters!$A:$A,0))</f>
        <v>Assumption</v>
      </c>
      <c r="D58" s="5" t="str">
        <f>INDEX(Rosters!B:B,MATCH(LEFT($B58,1)&amp;"-"&amp;TEXT(RIGHT($B58,LEN($B58)-1),"0#"),Rosters!$A:$A,0))</f>
        <v>Kunzweiler</v>
      </c>
      <c r="E58" s="5" t="str">
        <f>INDEX(Rosters!C:C,MATCH(LEFT($B58,1)&amp;"-"&amp;TEXT(RIGHT($B58,LEN($B58)-1),"0#"),Rosters!$A:$A,0))</f>
        <v>Zachary</v>
      </c>
      <c r="F58" s="5" t="str">
        <f>INDEX(Rosters!G:G,MATCH(LEFT($B58,1)&amp;"-"&amp;TEXT(RIGHT($B58,LEN($B58)-1),"0#"),Rosters!$A:$A,0))</f>
        <v>JV</v>
      </c>
      <c r="G58" s="5" t="str">
        <f>INDEX(Rosters!E:E,MATCH(LEFT($B58,1)&amp;"-"&amp;TEXT(RIGHT($B58,LEN($B58)-1),"0#"),Rosters!$A:$A,0))</f>
        <v>M</v>
      </c>
      <c r="H58" s="12">
        <v>36.01</v>
      </c>
      <c r="I58" s="5">
        <v>4</v>
      </c>
      <c r="J58" s="5">
        <v>3</v>
      </c>
      <c r="M58" s="6">
        <f t="shared" si="7"/>
        <v>18</v>
      </c>
      <c r="N58" s="7" t="str">
        <f t="shared" ca="1" si="6"/>
        <v>SJA</v>
      </c>
      <c r="O58" s="7" t="str">
        <f t="shared" ca="1" si="5"/>
        <v>Costa</v>
      </c>
      <c r="P58" s="7" t="str">
        <f t="shared" ca="1" si="5"/>
        <v>Tomas</v>
      </c>
      <c r="Q58" s="6" t="str">
        <f t="shared" ca="1" si="5"/>
        <v>JV</v>
      </c>
      <c r="R58" s="6" t="str">
        <f t="shared" ca="1" si="5"/>
        <v>M</v>
      </c>
      <c r="S58" s="6">
        <f t="shared" ca="1" si="5"/>
        <v>41.42</v>
      </c>
      <c r="T58" s="6">
        <f t="shared" ca="1" si="5"/>
        <v>2</v>
      </c>
      <c r="U58" s="6">
        <f t="shared" ca="1" si="5"/>
        <v>1</v>
      </c>
    </row>
    <row r="59" spans="1:21" x14ac:dyDescent="0.25">
      <c r="A59" s="36">
        <f t="shared" si="4"/>
        <v>13</v>
      </c>
      <c r="B59" s="5" t="s">
        <v>601</v>
      </c>
      <c r="C59" s="5" t="str">
        <f>INDEX(Rosters!F:F,MATCH(LEFT($B59,1)&amp;"-"&amp;TEXT(RIGHT($B59,LEN($B59)-1),"0#"),Rosters!$A:$A,0))</f>
        <v>OLMC</v>
      </c>
      <c r="D59" s="5" t="str">
        <f>INDEX(Rosters!B:B,MATCH(LEFT($B59,1)&amp;"-"&amp;TEXT(RIGHT($B59,LEN($B59)-1),"0#"),Rosters!$A:$A,0))</f>
        <v>TROWBRIDGE</v>
      </c>
      <c r="E59" s="5" t="str">
        <f>INDEX(Rosters!C:C,MATCH(LEFT($B59,1)&amp;"-"&amp;TEXT(RIGHT($B59,LEN($B59)-1),"0#"),Rosters!$A:$A,0))</f>
        <v>AIDAN</v>
      </c>
      <c r="F59" s="5" t="str">
        <f>INDEX(Rosters!G:G,MATCH(LEFT($B59,1)&amp;"-"&amp;TEXT(RIGHT($B59,LEN($B59)-1),"0#"),Rosters!$A:$A,0))</f>
        <v>JV</v>
      </c>
      <c r="G59" s="5" t="str">
        <f>INDEX(Rosters!E:E,MATCH(LEFT($B59,1)&amp;"-"&amp;TEXT(RIGHT($B59,LEN($B59)-1),"0#"),Rosters!$A:$A,0))</f>
        <v>M</v>
      </c>
      <c r="H59" s="12">
        <v>37.909999999999997</v>
      </c>
      <c r="I59" s="5">
        <v>4</v>
      </c>
      <c r="J59" s="5">
        <v>4</v>
      </c>
      <c r="M59" s="6">
        <f t="shared" si="7"/>
        <v>19</v>
      </c>
      <c r="N59" s="7" t="str">
        <f t="shared" ca="1" si="6"/>
        <v>St Pats</v>
      </c>
      <c r="O59" s="7" t="str">
        <f t="shared" ca="1" si="5"/>
        <v>Wazeter</v>
      </c>
      <c r="P59" s="7" t="str">
        <f t="shared" ca="1" si="5"/>
        <v>Colin</v>
      </c>
      <c r="Q59" s="6" t="str">
        <f t="shared" ca="1" si="5"/>
        <v>JV</v>
      </c>
      <c r="R59" s="6" t="str">
        <f t="shared" ca="1" si="5"/>
        <v>M</v>
      </c>
      <c r="S59" s="6">
        <f t="shared" ca="1" si="5"/>
        <v>43.46</v>
      </c>
      <c r="T59" s="6">
        <f t="shared" ca="1" si="5"/>
        <v>1</v>
      </c>
      <c r="U59" s="6">
        <f t="shared" ca="1" si="5"/>
        <v>3</v>
      </c>
    </row>
    <row r="60" spans="1:21" x14ac:dyDescent="0.25">
      <c r="A60" s="36">
        <f t="shared" si="4"/>
        <v>12</v>
      </c>
      <c r="B60" s="5" t="s">
        <v>461</v>
      </c>
      <c r="C60" s="5" t="str">
        <f>INDEX(Rosters!F:F,MATCH(LEFT($B60,1)&amp;"-"&amp;TEXT(RIGHT($B60,LEN($B60)-1),"0#"),Rosters!$A:$A,0))</f>
        <v>St James</v>
      </c>
      <c r="D60" s="5" t="str">
        <f>INDEX(Rosters!B:B,MATCH(LEFT($B60,1)&amp;"-"&amp;TEXT(RIGHT($B60,LEN($B60)-1),"0#"),Rosters!$A:$A,0))</f>
        <v>Scott</v>
      </c>
      <c r="E60" s="5" t="str">
        <f>INDEX(Rosters!C:C,MATCH(LEFT($B60,1)&amp;"-"&amp;TEXT(RIGHT($B60,LEN($B60)-1),"0#"),Rosters!$A:$A,0))</f>
        <v>Cameron</v>
      </c>
      <c r="F60" s="5" t="str">
        <f>INDEX(Rosters!G:G,MATCH(LEFT($B60,1)&amp;"-"&amp;TEXT(RIGHT($B60,LEN($B60)-1),"0#"),Rosters!$A:$A,0))</f>
        <v>JV</v>
      </c>
      <c r="G60" s="5" t="str">
        <f>INDEX(Rosters!E:E,MATCH(LEFT($B60,1)&amp;"-"&amp;TEXT(RIGHT($B60,LEN($B60)-1),"0#"),Rosters!$A:$A,0))</f>
        <v>M</v>
      </c>
      <c r="H60" s="12">
        <v>37.65</v>
      </c>
      <c r="I60" s="5">
        <v>4</v>
      </c>
      <c r="J60" s="5">
        <v>5</v>
      </c>
      <c r="M60" s="6">
        <f t="shared" si="7"/>
        <v>20</v>
      </c>
      <c r="N60" s="7" t="str">
        <f t="shared" ca="1" si="6"/>
        <v>St James</v>
      </c>
      <c r="O60" s="7" t="str">
        <f t="shared" ca="1" si="5"/>
        <v>Malloy</v>
      </c>
      <c r="P60" s="7" t="str">
        <f t="shared" ca="1" si="5"/>
        <v>James</v>
      </c>
      <c r="Q60" s="6" t="str">
        <f t="shared" ca="1" si="5"/>
        <v>JV</v>
      </c>
      <c r="R60" s="6" t="str">
        <f t="shared" ca="1" si="5"/>
        <v>M</v>
      </c>
      <c r="S60" s="6">
        <f t="shared" ca="1" si="5"/>
        <v>46.91</v>
      </c>
      <c r="T60" s="6">
        <f t="shared" ca="1" si="5"/>
        <v>2</v>
      </c>
      <c r="U60" s="6">
        <f t="shared" ca="1" si="5"/>
        <v>5</v>
      </c>
    </row>
    <row r="61" spans="1:21" x14ac:dyDescent="0.25">
      <c r="B61" s="5"/>
      <c r="C61" s="5"/>
      <c r="D61" s="5"/>
      <c r="E61" s="5"/>
      <c r="J61" s="5"/>
      <c r="S61" s="6"/>
    </row>
    <row r="62" spans="1:21" x14ac:dyDescent="0.25">
      <c r="B62" s="5"/>
      <c r="C62" s="5"/>
      <c r="D62" s="5"/>
      <c r="E62" s="5"/>
      <c r="J62" s="5"/>
      <c r="Q62" s="11"/>
    </row>
    <row r="63" spans="1:21" x14ac:dyDescent="0.25">
      <c r="B63" s="5"/>
      <c r="C63" s="5"/>
      <c r="D63" s="5"/>
      <c r="E63" s="5"/>
      <c r="J63" s="5"/>
      <c r="Q63" s="11"/>
    </row>
    <row r="64" spans="1:21" x14ac:dyDescent="0.25">
      <c r="B64" s="5"/>
      <c r="C64" s="5"/>
      <c r="D64" s="5"/>
      <c r="E64" s="5"/>
      <c r="J64" s="5"/>
      <c r="Q64" s="11"/>
    </row>
    <row r="65" spans="1:21" x14ac:dyDescent="0.25">
      <c r="B65" s="5"/>
      <c r="C65" s="5"/>
      <c r="D65" s="5"/>
      <c r="E65" s="5"/>
      <c r="J65" s="5"/>
      <c r="Q65" s="11"/>
    </row>
    <row r="66" spans="1:21" x14ac:dyDescent="0.25">
      <c r="B66" s="5"/>
      <c r="C66" s="5"/>
      <c r="D66" s="5"/>
      <c r="E66" s="5"/>
      <c r="J66" s="5"/>
      <c r="Q66" s="11"/>
    </row>
    <row r="67" spans="1:21" x14ac:dyDescent="0.25">
      <c r="B67" s="5"/>
      <c r="C67" s="5"/>
      <c r="D67" s="5"/>
      <c r="E67" s="5"/>
      <c r="F67" s="4"/>
      <c r="J67" s="5"/>
      <c r="Q67" s="11"/>
    </row>
    <row r="68" spans="1:21" x14ac:dyDescent="0.25">
      <c r="B68" s="5"/>
      <c r="C68" s="5"/>
      <c r="D68" s="5"/>
      <c r="E68" s="5"/>
      <c r="F68" s="4"/>
      <c r="J68" s="5"/>
      <c r="Q68" s="11"/>
    </row>
    <row r="69" spans="1:21" ht="18.75" x14ac:dyDescent="0.3">
      <c r="B69" s="5"/>
      <c r="C69" s="5"/>
      <c r="D69" s="5"/>
      <c r="E69" s="5"/>
      <c r="F69" s="4"/>
      <c r="J69" s="5"/>
      <c r="L69" s="48" t="s">
        <v>456</v>
      </c>
      <c r="M69" s="48"/>
      <c r="N69" s="48"/>
      <c r="O69" s="48"/>
      <c r="P69" s="48"/>
      <c r="Q69" s="48"/>
      <c r="R69" s="48"/>
      <c r="S69" s="48"/>
      <c r="T69" s="48"/>
      <c r="U69" s="48"/>
    </row>
    <row r="70" spans="1:21" x14ac:dyDescent="0.25">
      <c r="A70" s="36">
        <f>RANK(H70,$H$70:$H$93,1)</f>
        <v>2</v>
      </c>
      <c r="B70" s="5" t="s">
        <v>487</v>
      </c>
      <c r="C70" s="5" t="str">
        <f>INDEX(Rosters!F:F,MATCH(LEFT($B70,1)&amp;"-"&amp;TEXT(RIGHT($B70,LEN($B70)-1),"0#"),Rosters!$A:$A,0))</f>
        <v>OLMC</v>
      </c>
      <c r="D70" s="5" t="str">
        <f>INDEX(Rosters!B:B,MATCH(LEFT($B70,1)&amp;"-"&amp;TEXT(RIGHT($B70,LEN($B70)-1),"0#"),Rosters!$A:$A,0))</f>
        <v>HOFF</v>
      </c>
      <c r="E70" s="5" t="str">
        <f>INDEX(Rosters!C:C,MATCH(LEFT($B70,1)&amp;"-"&amp;TEXT(RIGHT($B70,LEN($B70)-1),"0#"),Rosters!$A:$A,0))</f>
        <v>SARAH</v>
      </c>
      <c r="F70" s="5" t="str">
        <f>INDEX(Rosters!G:G,MATCH(LEFT($B70,1)&amp;"-"&amp;TEXT(RIGHT($B70,LEN($B70)-1),"0#"),Rosters!$A:$A,0))</f>
        <v>V</v>
      </c>
      <c r="G70" s="5" t="str">
        <f>INDEX(Rosters!E:E,MATCH(LEFT($B70,1)&amp;"-"&amp;TEXT(RIGHT($B70,LEN($B70)-1),"0#"),Rosters!$A:$A,0))</f>
        <v>F</v>
      </c>
      <c r="H70" s="12">
        <v>30.08</v>
      </c>
      <c r="I70" s="5">
        <v>1</v>
      </c>
      <c r="J70" s="5">
        <v>1</v>
      </c>
      <c r="K70" s="24">
        <f>COUNT(J70:J93)</f>
        <v>23</v>
      </c>
      <c r="M70" s="6">
        <v>1</v>
      </c>
      <c r="N70" s="7" t="str">
        <f ca="1">INDEX(OFFSET($C$70,0,COLUMN(N70)-14,$K$70,1),MATCH($M70,OFFSET($A$70,0,0,$K$70,1),0))</f>
        <v>SJA</v>
      </c>
      <c r="O70" s="7" t="str">
        <f t="shared" ref="O70:U92" ca="1" si="8">INDEX(OFFSET($C$70,0,COLUMN(O70)-14,$K$70,1),MATCH($M70,OFFSET($A$70,0,0,$K$70,1),0))</f>
        <v>Gallo</v>
      </c>
      <c r="P70" s="7" t="str">
        <f t="shared" ca="1" si="8"/>
        <v>Lilli</v>
      </c>
      <c r="Q70" s="6" t="str">
        <f t="shared" ca="1" si="8"/>
        <v>V</v>
      </c>
      <c r="R70" s="6" t="str">
        <f t="shared" ca="1" si="8"/>
        <v>F</v>
      </c>
      <c r="S70" s="6">
        <f t="shared" ca="1" si="8"/>
        <v>28.39</v>
      </c>
      <c r="T70" s="6">
        <f t="shared" ca="1" si="8"/>
        <v>1</v>
      </c>
      <c r="U70" s="6">
        <f t="shared" ca="1" si="8"/>
        <v>3</v>
      </c>
    </row>
    <row r="71" spans="1:21" x14ac:dyDescent="0.25">
      <c r="A71" s="36">
        <f>RANK(H71,$H$70:$H$93,1)</f>
        <v>7</v>
      </c>
      <c r="B71" s="5" t="s">
        <v>689</v>
      </c>
      <c r="C71" s="5" t="str">
        <f>INDEX(Rosters!F:F,MATCH(LEFT($B71,1)&amp;"-"&amp;TEXT(RIGHT($B71,LEN($B71)-1),"0#"),Rosters!$A:$A,0))</f>
        <v>St E</v>
      </c>
      <c r="D71" s="5" t="str">
        <f>INDEX(Rosters!B:B,MATCH(LEFT($B71,1)&amp;"-"&amp;TEXT(RIGHT($B71,LEN($B71)-1),"0#"),Rosters!$A:$A,0))</f>
        <v>Dudley</v>
      </c>
      <c r="E71" s="5" t="str">
        <f>INDEX(Rosters!C:C,MATCH(LEFT($B71,1)&amp;"-"&amp;TEXT(RIGHT($B71,LEN($B71)-1),"0#"),Rosters!$A:$A,0))</f>
        <v>Blythe</v>
      </c>
      <c r="F71" s="5" t="str">
        <f>INDEX(Rosters!G:G,MATCH(LEFT($B71,1)&amp;"-"&amp;TEXT(RIGHT($B71,LEN($B71)-1),"0#"),Rosters!$A:$A,0))</f>
        <v>V</v>
      </c>
      <c r="G71" s="5" t="str">
        <f>INDEX(Rosters!E:E,MATCH(LEFT($B71,1)&amp;"-"&amp;TEXT(RIGHT($B71,LEN($B71)-1),"0#"),Rosters!$A:$A,0))</f>
        <v>F</v>
      </c>
      <c r="H71" s="12">
        <v>32.299999999999997</v>
      </c>
      <c r="I71" s="5">
        <v>1</v>
      </c>
      <c r="J71" s="5">
        <v>2</v>
      </c>
      <c r="M71" s="6">
        <f>M70+1</f>
        <v>2</v>
      </c>
      <c r="N71" s="7" t="str">
        <f t="shared" ref="N71:N92" ca="1" si="9">INDEX(OFFSET($C$70,0,COLUMN(N71)-14,$K$70,1),MATCH($M71,OFFSET($A$70,0,0,$K$70,1),0))</f>
        <v>OLMC</v>
      </c>
      <c r="O71" s="7" t="str">
        <f t="shared" ca="1" si="8"/>
        <v>HOFF</v>
      </c>
      <c r="P71" s="7" t="str">
        <f t="shared" ca="1" si="8"/>
        <v>SARAH</v>
      </c>
      <c r="Q71" s="6" t="str">
        <f t="shared" ca="1" si="8"/>
        <v>V</v>
      </c>
      <c r="R71" s="6" t="str">
        <f t="shared" ca="1" si="8"/>
        <v>F</v>
      </c>
      <c r="S71" s="6">
        <f t="shared" ca="1" si="8"/>
        <v>30.08</v>
      </c>
      <c r="T71" s="6">
        <f t="shared" ca="1" si="8"/>
        <v>1</v>
      </c>
      <c r="U71" s="6">
        <f t="shared" ca="1" si="8"/>
        <v>1</v>
      </c>
    </row>
    <row r="72" spans="1:21" x14ac:dyDescent="0.25">
      <c r="A72" s="36">
        <f>RANK(H72,$H$70:$H$93,1)</f>
        <v>1</v>
      </c>
      <c r="B72" s="5" t="s">
        <v>598</v>
      </c>
      <c r="C72" s="5" t="str">
        <f>INDEX(Rosters!F:F,MATCH(LEFT($B72,1)&amp;"-"&amp;TEXT(RIGHT($B72,LEN($B72)-1),"0#"),Rosters!$A:$A,0))</f>
        <v>SJA</v>
      </c>
      <c r="D72" s="5" t="str">
        <f>INDEX(Rosters!B:B,MATCH(LEFT($B72,1)&amp;"-"&amp;TEXT(RIGHT($B72,LEN($B72)-1),"0#"),Rosters!$A:$A,0))</f>
        <v>Gallo</v>
      </c>
      <c r="E72" s="5" t="str">
        <f>INDEX(Rosters!C:C,MATCH(LEFT($B72,1)&amp;"-"&amp;TEXT(RIGHT($B72,LEN($B72)-1),"0#"),Rosters!$A:$A,0))</f>
        <v>Lilli</v>
      </c>
      <c r="F72" s="5" t="str">
        <f>INDEX(Rosters!G:G,MATCH(LEFT($B72,1)&amp;"-"&amp;TEXT(RIGHT($B72,LEN($B72)-1),"0#"),Rosters!$A:$A,0))</f>
        <v>V</v>
      </c>
      <c r="G72" s="5" t="str">
        <f>INDEX(Rosters!E:E,MATCH(LEFT($B72,1)&amp;"-"&amp;TEXT(RIGHT($B72,LEN($B72)-1),"0#"),Rosters!$A:$A,0))</f>
        <v>F</v>
      </c>
      <c r="H72" s="12">
        <v>28.39</v>
      </c>
      <c r="I72" s="5">
        <v>1</v>
      </c>
      <c r="J72" s="5">
        <v>3</v>
      </c>
      <c r="M72" s="6">
        <f t="shared" ref="M72:M92" si="10">M71+1</f>
        <v>3</v>
      </c>
      <c r="N72" s="7" t="str">
        <f t="shared" ca="1" si="9"/>
        <v>Assumption</v>
      </c>
      <c r="O72" s="7" t="str">
        <f t="shared" ca="1" si="8"/>
        <v>Dam</v>
      </c>
      <c r="P72" s="7" t="str">
        <f t="shared" ca="1" si="8"/>
        <v>Maeve</v>
      </c>
      <c r="Q72" s="6" t="str">
        <f t="shared" ca="1" si="8"/>
        <v>V</v>
      </c>
      <c r="R72" s="6" t="str">
        <f t="shared" ca="1" si="8"/>
        <v>F</v>
      </c>
      <c r="S72" s="6">
        <f t="shared" ca="1" si="8"/>
        <v>30.15</v>
      </c>
      <c r="T72" s="6">
        <f t="shared" ca="1" si="8"/>
        <v>1</v>
      </c>
      <c r="U72" s="6">
        <f t="shared" ca="1" si="8"/>
        <v>6</v>
      </c>
    </row>
    <row r="73" spans="1:21" x14ac:dyDescent="0.25">
      <c r="A73" s="36">
        <f>RANK(H73,$H$70:$H$93,1)</f>
        <v>20</v>
      </c>
      <c r="B73" s="5" t="s">
        <v>643</v>
      </c>
      <c r="C73" s="5" t="str">
        <f>INDEX(Rosters!F:F,MATCH(LEFT($B73,1)&amp;"-"&amp;TEXT(RIGHT($B73,LEN($B73)-1),"0#"),Rosters!$A:$A,0))</f>
        <v>St Pats</v>
      </c>
      <c r="D73" s="5" t="str">
        <f>INDEX(Rosters!B:B,MATCH(LEFT($B73,1)&amp;"-"&amp;TEXT(RIGHT($B73,LEN($B73)-1),"0#"),Rosters!$A:$A,0))</f>
        <v>Conlon</v>
      </c>
      <c r="E73" s="5" t="str">
        <f>INDEX(Rosters!C:C,MATCH(LEFT($B73,1)&amp;"-"&amp;TEXT(RIGHT($B73,LEN($B73)-1),"0#"),Rosters!$A:$A,0))</f>
        <v>Aubrey</v>
      </c>
      <c r="F73" s="5" t="str">
        <f>INDEX(Rosters!G:G,MATCH(LEFT($B73,1)&amp;"-"&amp;TEXT(RIGHT($B73,LEN($B73)-1),"0#"),Rosters!$A:$A,0))</f>
        <v>V</v>
      </c>
      <c r="G73" s="5" t="str">
        <f>INDEX(Rosters!E:E,MATCH(LEFT($B73,1)&amp;"-"&amp;TEXT(RIGHT($B73,LEN($B73)-1),"0#"),Rosters!$A:$A,0))</f>
        <v>F</v>
      </c>
      <c r="H73" s="12">
        <v>35.42</v>
      </c>
      <c r="I73" s="5">
        <v>1</v>
      </c>
      <c r="J73" s="5">
        <v>4</v>
      </c>
      <c r="M73" s="6">
        <f t="shared" si="10"/>
        <v>4</v>
      </c>
      <c r="N73" s="7" t="str">
        <f t="shared" ca="1" si="9"/>
        <v>Assumption</v>
      </c>
      <c r="O73" s="7" t="str">
        <f t="shared" ca="1" si="8"/>
        <v>Murphy</v>
      </c>
      <c r="P73" s="7" t="str">
        <f t="shared" ca="1" si="8"/>
        <v>Emily</v>
      </c>
      <c r="Q73" s="6" t="str">
        <f t="shared" ca="1" si="8"/>
        <v>V</v>
      </c>
      <c r="R73" s="6" t="str">
        <f t="shared" ca="1" si="8"/>
        <v>F</v>
      </c>
      <c r="S73" s="6">
        <f t="shared" ca="1" si="8"/>
        <v>30.35</v>
      </c>
      <c r="T73" s="6">
        <f t="shared" ca="1" si="8"/>
        <v>2</v>
      </c>
      <c r="U73" s="6">
        <f t="shared" ca="1" si="8"/>
        <v>6</v>
      </c>
    </row>
    <row r="74" spans="1:21" x14ac:dyDescent="0.25">
      <c r="A74" s="36">
        <f>RANK(H74,$H$70:$H$93,1)</f>
        <v>14</v>
      </c>
      <c r="B74" s="5" t="s">
        <v>483</v>
      </c>
      <c r="C74" s="5" t="str">
        <f>INDEX(Rosters!F:F,MATCH(LEFT($B74,1)&amp;"-"&amp;TEXT(RIGHT($B74,LEN($B74)-1),"0#"),Rosters!$A:$A,0))</f>
        <v>St James</v>
      </c>
      <c r="D74" s="5" t="str">
        <f>INDEX(Rosters!B:B,MATCH(LEFT($B74,1)&amp;"-"&amp;TEXT(RIGHT($B74,LEN($B74)-1),"0#"),Rosters!$A:$A,0))</f>
        <v>Mania</v>
      </c>
      <c r="E74" s="5" t="str">
        <f>INDEX(Rosters!C:C,MATCH(LEFT($B74,1)&amp;"-"&amp;TEXT(RIGHT($B74,LEN($B74)-1),"0#"),Rosters!$A:$A,0))</f>
        <v>E</v>
      </c>
      <c r="F74" s="5" t="str">
        <f>INDEX(Rosters!G:G,MATCH(LEFT($B74,1)&amp;"-"&amp;TEXT(RIGHT($B74,LEN($B74)-1),"0#"),Rosters!$A:$A,0))</f>
        <v>V</v>
      </c>
      <c r="G74" s="5" t="str">
        <f>INDEX(Rosters!E:E,MATCH(LEFT($B74,1)&amp;"-"&amp;TEXT(RIGHT($B74,LEN($B74)-1),"0#"),Rosters!$A:$A,0))</f>
        <v>F</v>
      </c>
      <c r="H74" s="12">
        <v>33.82</v>
      </c>
      <c r="I74" s="5">
        <v>1</v>
      </c>
      <c r="J74" s="5">
        <v>5</v>
      </c>
      <c r="M74" s="6">
        <f t="shared" si="10"/>
        <v>5</v>
      </c>
      <c r="N74" s="7" t="str">
        <f t="shared" ca="1" si="9"/>
        <v>Assumption</v>
      </c>
      <c r="O74" s="7" t="str">
        <f t="shared" ca="1" si="8"/>
        <v>Hulsy</v>
      </c>
      <c r="P74" s="7" t="str">
        <f t="shared" ca="1" si="8"/>
        <v>Maeve</v>
      </c>
      <c r="Q74" s="6" t="str">
        <f t="shared" ca="1" si="8"/>
        <v>V</v>
      </c>
      <c r="R74" s="6" t="str">
        <f t="shared" ca="1" si="8"/>
        <v>F</v>
      </c>
      <c r="S74" s="6">
        <f t="shared" ca="1" si="8"/>
        <v>31.95</v>
      </c>
      <c r="T74" s="6">
        <f t="shared" ca="1" si="8"/>
        <v>4</v>
      </c>
      <c r="U74" s="6">
        <f t="shared" ca="1" si="8"/>
        <v>5</v>
      </c>
    </row>
    <row r="75" spans="1:21" x14ac:dyDescent="0.25">
      <c r="A75" s="36">
        <f>RANK(H75,$H$70:$H$93,1)</f>
        <v>3</v>
      </c>
      <c r="B75" s="5" t="s">
        <v>434</v>
      </c>
      <c r="C75" s="5" t="str">
        <f>INDEX(Rosters!F:F,MATCH(LEFT($B75,1)&amp;"-"&amp;TEXT(RIGHT($B75,LEN($B75)-1),"0#"),Rosters!$A:$A,0))</f>
        <v>Assumption</v>
      </c>
      <c r="D75" s="5" t="str">
        <f>INDEX(Rosters!B:B,MATCH(LEFT($B75,1)&amp;"-"&amp;TEXT(RIGHT($B75,LEN($B75)-1),"0#"),Rosters!$A:$A,0))</f>
        <v>Dam</v>
      </c>
      <c r="E75" s="5" t="str">
        <f>INDEX(Rosters!C:C,MATCH(LEFT($B75,1)&amp;"-"&amp;TEXT(RIGHT($B75,LEN($B75)-1),"0#"),Rosters!$A:$A,0))</f>
        <v>Maeve</v>
      </c>
      <c r="F75" s="5" t="str">
        <f>INDEX(Rosters!G:G,MATCH(LEFT($B75,1)&amp;"-"&amp;TEXT(RIGHT($B75,LEN($B75)-1),"0#"),Rosters!$A:$A,0))</f>
        <v>V</v>
      </c>
      <c r="G75" s="5" t="str">
        <f>INDEX(Rosters!E:E,MATCH(LEFT($B75,1)&amp;"-"&amp;TEXT(RIGHT($B75,LEN($B75)-1),"0#"),Rosters!$A:$A,0))</f>
        <v>F</v>
      </c>
      <c r="H75" s="12">
        <v>30.15</v>
      </c>
      <c r="I75" s="5">
        <v>1</v>
      </c>
      <c r="J75" s="5">
        <v>6</v>
      </c>
      <c r="M75" s="6">
        <f t="shared" si="10"/>
        <v>6</v>
      </c>
      <c r="N75" s="7" t="str">
        <f t="shared" ca="1" si="9"/>
        <v>SJA</v>
      </c>
      <c r="O75" s="7" t="str">
        <f t="shared" ca="1" si="8"/>
        <v>Skorzak</v>
      </c>
      <c r="P75" s="7" t="str">
        <f t="shared" ca="1" si="8"/>
        <v xml:space="preserve">Lexie </v>
      </c>
      <c r="Q75" s="6" t="str">
        <f t="shared" ca="1" si="8"/>
        <v>V</v>
      </c>
      <c r="R75" s="6" t="str">
        <f t="shared" ca="1" si="8"/>
        <v>F</v>
      </c>
      <c r="S75" s="6">
        <f t="shared" ca="1" si="8"/>
        <v>32.11</v>
      </c>
      <c r="T75" s="6">
        <f t="shared" ca="1" si="8"/>
        <v>2</v>
      </c>
      <c r="U75" s="6">
        <f t="shared" ca="1" si="8"/>
        <v>3</v>
      </c>
    </row>
    <row r="76" spans="1:21" x14ac:dyDescent="0.25">
      <c r="A76" s="36">
        <f>RANK(H76,$H$70:$H$93,1)</f>
        <v>17</v>
      </c>
      <c r="B76" s="5" t="s">
        <v>639</v>
      </c>
      <c r="C76" s="5" t="str">
        <f>INDEX(Rosters!F:F,MATCH(LEFT($B76,1)&amp;"-"&amp;TEXT(RIGHT($B76,LEN($B76)-1),"0#"),Rosters!$A:$A,0))</f>
        <v>OLMC</v>
      </c>
      <c r="D76" s="5" t="str">
        <f>INDEX(Rosters!B:B,MATCH(LEFT($B76,1)&amp;"-"&amp;TEXT(RIGHT($B76,LEN($B76)-1),"0#"),Rosters!$A:$A,0))</f>
        <v>WALSH</v>
      </c>
      <c r="E76" s="5" t="str">
        <f>INDEX(Rosters!C:C,MATCH(LEFT($B76,1)&amp;"-"&amp;TEXT(RIGHT($B76,LEN($B76)-1),"0#"),Rosters!$A:$A,0))</f>
        <v>KATHRYN</v>
      </c>
      <c r="F76" s="5" t="str">
        <f>INDEX(Rosters!G:G,MATCH(LEFT($B76,1)&amp;"-"&amp;TEXT(RIGHT($B76,LEN($B76)-1),"0#"),Rosters!$A:$A,0))</f>
        <v>V</v>
      </c>
      <c r="G76" s="5" t="str">
        <f>INDEX(Rosters!E:E,MATCH(LEFT($B76,1)&amp;"-"&amp;TEXT(RIGHT($B76,LEN($B76)-1),"0#"),Rosters!$A:$A,0))</f>
        <v>F</v>
      </c>
      <c r="H76" s="12">
        <v>34.76</v>
      </c>
      <c r="I76" s="5">
        <v>2</v>
      </c>
      <c r="J76" s="5">
        <v>1</v>
      </c>
      <c r="M76" s="6">
        <f t="shared" si="10"/>
        <v>7</v>
      </c>
      <c r="N76" s="7" t="str">
        <f t="shared" ca="1" si="9"/>
        <v>St E</v>
      </c>
      <c r="O76" s="7" t="str">
        <f t="shared" ca="1" si="8"/>
        <v>Dudley</v>
      </c>
      <c r="P76" s="7" t="str">
        <f t="shared" ca="1" si="8"/>
        <v>Blythe</v>
      </c>
      <c r="Q76" s="6" t="str">
        <f t="shared" ca="1" si="8"/>
        <v>V</v>
      </c>
      <c r="R76" s="6" t="str">
        <f t="shared" ca="1" si="8"/>
        <v>F</v>
      </c>
      <c r="S76" s="6">
        <f t="shared" ca="1" si="8"/>
        <v>32.299999999999997</v>
      </c>
      <c r="T76" s="6">
        <f t="shared" ca="1" si="8"/>
        <v>1</v>
      </c>
      <c r="U76" s="6">
        <f t="shared" ca="1" si="8"/>
        <v>2</v>
      </c>
    </row>
    <row r="77" spans="1:21" x14ac:dyDescent="0.25">
      <c r="A77" s="36">
        <f>RANK(H77,$H$70:$H$93,1)</f>
        <v>15</v>
      </c>
      <c r="B77" s="5" t="s">
        <v>679</v>
      </c>
      <c r="C77" s="5" t="str">
        <f>INDEX(Rosters!F:F,MATCH(LEFT($B77,1)&amp;"-"&amp;TEXT(RIGHT($B77,LEN($B77)-1),"0#"),Rosters!$A:$A,0))</f>
        <v>St E</v>
      </c>
      <c r="D77" s="5" t="str">
        <f>INDEX(Rosters!B:B,MATCH(LEFT($B77,1)&amp;"-"&amp;TEXT(RIGHT($B77,LEN($B77)-1),"0#"),Rosters!$A:$A,0))</f>
        <v>Fernando</v>
      </c>
      <c r="E77" s="5" t="str">
        <f>INDEX(Rosters!C:C,MATCH(LEFT($B77,1)&amp;"-"&amp;TEXT(RIGHT($B77,LEN($B77)-1),"0#"),Rosters!$A:$A,0))</f>
        <v>Bernice</v>
      </c>
      <c r="F77" s="5" t="str">
        <f>INDEX(Rosters!G:G,MATCH(LEFT($B77,1)&amp;"-"&amp;TEXT(RIGHT($B77,LEN($B77)-1),"0#"),Rosters!$A:$A,0))</f>
        <v>V</v>
      </c>
      <c r="G77" s="5" t="str">
        <f>INDEX(Rosters!E:E,MATCH(LEFT($B77,1)&amp;"-"&amp;TEXT(RIGHT($B77,LEN($B77)-1),"0#"),Rosters!$A:$A,0))</f>
        <v>F</v>
      </c>
      <c r="H77" s="12">
        <v>34.44</v>
      </c>
      <c r="I77" s="5">
        <v>2</v>
      </c>
      <c r="J77" s="5">
        <v>2</v>
      </c>
      <c r="M77" s="6">
        <f t="shared" si="10"/>
        <v>8</v>
      </c>
      <c r="N77" s="7" t="str">
        <f t="shared" ca="1" si="9"/>
        <v>St Pats</v>
      </c>
      <c r="O77" s="7" t="str">
        <f t="shared" ca="1" si="8"/>
        <v>Pignetello</v>
      </c>
      <c r="P77" s="7" t="str">
        <f t="shared" ca="1" si="8"/>
        <v>Katie</v>
      </c>
      <c r="Q77" s="6" t="str">
        <f t="shared" ca="1" si="8"/>
        <v>V</v>
      </c>
      <c r="R77" s="6" t="str">
        <f t="shared" ca="1" si="8"/>
        <v>F</v>
      </c>
      <c r="S77" s="6">
        <f t="shared" ca="1" si="8"/>
        <v>32.380000000000003</v>
      </c>
      <c r="T77" s="6">
        <f t="shared" ca="1" si="8"/>
        <v>3</v>
      </c>
      <c r="U77" s="6">
        <f t="shared" ca="1" si="8"/>
        <v>4</v>
      </c>
    </row>
    <row r="78" spans="1:21" x14ac:dyDescent="0.25">
      <c r="A78" s="36">
        <f>RANK(H78,$H$70:$H$93,1)</f>
        <v>6</v>
      </c>
      <c r="B78" s="5" t="s">
        <v>660</v>
      </c>
      <c r="C78" s="5" t="str">
        <f>INDEX(Rosters!F:F,MATCH(LEFT($B78,1)&amp;"-"&amp;TEXT(RIGHT($B78,LEN($B78)-1),"0#"),Rosters!$A:$A,0))</f>
        <v>SJA</v>
      </c>
      <c r="D78" s="5" t="str">
        <f>INDEX(Rosters!B:B,MATCH(LEFT($B78,1)&amp;"-"&amp;TEXT(RIGHT($B78,LEN($B78)-1),"0#"),Rosters!$A:$A,0))</f>
        <v>Skorzak</v>
      </c>
      <c r="E78" s="5" t="str">
        <f>INDEX(Rosters!C:C,MATCH(LEFT($B78,1)&amp;"-"&amp;TEXT(RIGHT($B78,LEN($B78)-1),"0#"),Rosters!$A:$A,0))</f>
        <v xml:space="preserve">Lexie </v>
      </c>
      <c r="F78" s="5" t="str">
        <f>INDEX(Rosters!G:G,MATCH(LEFT($B78,1)&amp;"-"&amp;TEXT(RIGHT($B78,LEN($B78)-1),"0#"),Rosters!$A:$A,0))</f>
        <v>V</v>
      </c>
      <c r="G78" s="5" t="str">
        <f>INDEX(Rosters!E:E,MATCH(LEFT($B78,1)&amp;"-"&amp;TEXT(RIGHT($B78,LEN($B78)-1),"0#"),Rosters!$A:$A,0))</f>
        <v>F</v>
      </c>
      <c r="H78" s="12">
        <v>32.11</v>
      </c>
      <c r="I78" s="5">
        <v>2</v>
      </c>
      <c r="J78" s="5">
        <v>3</v>
      </c>
      <c r="M78" s="6">
        <f t="shared" si="10"/>
        <v>9</v>
      </c>
      <c r="N78" s="7" t="str">
        <f t="shared" ca="1" si="9"/>
        <v>Assumption</v>
      </c>
      <c r="O78" s="7" t="str">
        <f t="shared" ca="1" si="8"/>
        <v>Tully</v>
      </c>
      <c r="P78" s="7" t="str">
        <f t="shared" ca="1" si="8"/>
        <v>Caroline</v>
      </c>
      <c r="Q78" s="6" t="str">
        <f t="shared" ca="1" si="8"/>
        <v>V</v>
      </c>
      <c r="R78" s="6" t="str">
        <f t="shared" ca="1" si="8"/>
        <v>F</v>
      </c>
      <c r="S78" s="6">
        <f t="shared" ca="1" si="8"/>
        <v>32.700000000000003</v>
      </c>
      <c r="T78" s="6">
        <f t="shared" ca="1" si="8"/>
        <v>3</v>
      </c>
      <c r="U78" s="6">
        <f t="shared" ca="1" si="8"/>
        <v>2</v>
      </c>
    </row>
    <row r="79" spans="1:21" x14ac:dyDescent="0.25">
      <c r="A79" s="36">
        <f>RANK(H79,$H$70:$H$93,1)</f>
        <v>19</v>
      </c>
      <c r="B79" s="5" t="s">
        <v>653</v>
      </c>
      <c r="C79" s="5" t="str">
        <f>INDEX(Rosters!F:F,MATCH(LEFT($B79,1)&amp;"-"&amp;TEXT(RIGHT($B79,LEN($B79)-1),"0#"),Rosters!$A:$A,0))</f>
        <v>St Pats</v>
      </c>
      <c r="D79" s="5" t="str">
        <f>INDEX(Rosters!B:B,MATCH(LEFT($B79,1)&amp;"-"&amp;TEXT(RIGHT($B79,LEN($B79)-1),"0#"),Rosters!$A:$A,0))</f>
        <v>Kim</v>
      </c>
      <c r="E79" s="5" t="str">
        <f>INDEX(Rosters!C:C,MATCH(LEFT($B79,1)&amp;"-"&amp;TEXT(RIGHT($B79,LEN($B79)-1),"0#"),Rosters!$A:$A,0))</f>
        <v>Chole</v>
      </c>
      <c r="F79" s="5" t="str">
        <f>INDEX(Rosters!G:G,MATCH(LEFT($B79,1)&amp;"-"&amp;TEXT(RIGHT($B79,LEN($B79)-1),"0#"),Rosters!$A:$A,0))</f>
        <v>V</v>
      </c>
      <c r="G79" s="5" t="str">
        <f>INDEX(Rosters!E:E,MATCH(LEFT($B79,1)&amp;"-"&amp;TEXT(RIGHT($B79,LEN($B79)-1),"0#"),Rosters!$A:$A,0))</f>
        <v>F</v>
      </c>
      <c r="H79" s="12">
        <v>34.9</v>
      </c>
      <c r="I79" s="5">
        <v>2</v>
      </c>
      <c r="J79" s="5">
        <v>4</v>
      </c>
      <c r="L79" s="51"/>
      <c r="M79" s="6">
        <f t="shared" si="10"/>
        <v>10</v>
      </c>
      <c r="N79" s="7" t="str">
        <f t="shared" ca="1" si="9"/>
        <v>Assumption</v>
      </c>
      <c r="O79" s="7" t="str">
        <f t="shared" ca="1" si="8"/>
        <v>Jabbour</v>
      </c>
      <c r="P79" s="7" t="str">
        <f t="shared" ca="1" si="8"/>
        <v>Jillian</v>
      </c>
      <c r="Q79" s="6" t="str">
        <f t="shared" ca="1" si="8"/>
        <v>V</v>
      </c>
      <c r="R79" s="6" t="str">
        <f t="shared" ca="1" si="8"/>
        <v>F</v>
      </c>
      <c r="S79" s="6">
        <f t="shared" ca="1" si="8"/>
        <v>33.119999999999997</v>
      </c>
      <c r="T79" s="6">
        <f t="shared" ca="1" si="8"/>
        <v>4</v>
      </c>
      <c r="U79" s="6">
        <f t="shared" ca="1" si="8"/>
        <v>3</v>
      </c>
    </row>
    <row r="80" spans="1:21" x14ac:dyDescent="0.25">
      <c r="A80" s="36">
        <f>RANK(H80,$H$70:$H$93,1)</f>
        <v>16</v>
      </c>
      <c r="B80" s="5" t="s">
        <v>433</v>
      </c>
      <c r="C80" s="5" t="str">
        <f>INDEX(Rosters!F:F,MATCH(LEFT($B80,1)&amp;"-"&amp;TEXT(RIGHT($B80,LEN($B80)-1),"0#"),Rosters!$A:$A,0))</f>
        <v>St James</v>
      </c>
      <c r="D80" s="5" t="str">
        <f>INDEX(Rosters!B:B,MATCH(LEFT($B80,1)&amp;"-"&amp;TEXT(RIGHT($B80,LEN($B80)-1),"0#"),Rosters!$A:$A,0))</f>
        <v>Dougherty</v>
      </c>
      <c r="E80" s="5" t="str">
        <f>INDEX(Rosters!C:C,MATCH(LEFT($B80,1)&amp;"-"&amp;TEXT(RIGHT($B80,LEN($B80)-1),"0#"),Rosters!$A:$A,0))</f>
        <v>E</v>
      </c>
      <c r="F80" s="5" t="str">
        <f>INDEX(Rosters!G:G,MATCH(LEFT($B80,1)&amp;"-"&amp;TEXT(RIGHT($B80,LEN($B80)-1),"0#"),Rosters!$A:$A,0))</f>
        <v>V</v>
      </c>
      <c r="G80" s="5" t="str">
        <f>INDEX(Rosters!E:E,MATCH(LEFT($B80,1)&amp;"-"&amp;TEXT(RIGHT($B80,LEN($B80)-1),"0#"),Rosters!$A:$A,0))</f>
        <v>F</v>
      </c>
      <c r="H80" s="12">
        <v>34.549999999999997</v>
      </c>
      <c r="I80" s="5">
        <v>2</v>
      </c>
      <c r="J80" s="5">
        <v>5</v>
      </c>
      <c r="M80" s="6">
        <f t="shared" si="10"/>
        <v>11</v>
      </c>
      <c r="N80" s="7" t="str">
        <f t="shared" ca="1" si="9"/>
        <v>SJA</v>
      </c>
      <c r="O80" s="7" t="str">
        <f t="shared" ca="1" si="8"/>
        <v xml:space="preserve">Bennett </v>
      </c>
      <c r="P80" s="7" t="str">
        <f t="shared" ca="1" si="8"/>
        <v xml:space="preserve">Kennedy </v>
      </c>
      <c r="Q80" s="6" t="str">
        <f t="shared" ca="1" si="8"/>
        <v>V</v>
      </c>
      <c r="R80" s="6" t="str">
        <f t="shared" ca="1" si="8"/>
        <v>F</v>
      </c>
      <c r="S80" s="6">
        <f t="shared" ca="1" si="8"/>
        <v>33.53</v>
      </c>
      <c r="T80" s="6">
        <f t="shared" ca="1" si="8"/>
        <v>3</v>
      </c>
      <c r="U80" s="6">
        <f t="shared" ca="1" si="8"/>
        <v>3</v>
      </c>
    </row>
    <row r="81" spans="1:21" x14ac:dyDescent="0.25">
      <c r="A81" s="36">
        <f t="shared" ref="A81:A92" si="11">RANK(H81,$H$70:$H$93,1)</f>
        <v>4</v>
      </c>
      <c r="B81" s="5" t="s">
        <v>466</v>
      </c>
      <c r="C81" s="5" t="str">
        <f>INDEX(Rosters!F:F,MATCH(LEFT($B81,1)&amp;"-"&amp;TEXT(RIGHT($B81,LEN($B81)-1),"0#"),Rosters!$A:$A,0))</f>
        <v>Assumption</v>
      </c>
      <c r="D81" s="5" t="str">
        <f>INDEX(Rosters!B:B,MATCH(LEFT($B81,1)&amp;"-"&amp;TEXT(RIGHT($B81,LEN($B81)-1),"0#"),Rosters!$A:$A,0))</f>
        <v>Murphy</v>
      </c>
      <c r="E81" s="5" t="str">
        <f>INDEX(Rosters!C:C,MATCH(LEFT($B81,1)&amp;"-"&amp;TEXT(RIGHT($B81,LEN($B81)-1),"0#"),Rosters!$A:$A,0))</f>
        <v>Emily</v>
      </c>
      <c r="F81" s="5" t="str">
        <f>INDEX(Rosters!G:G,MATCH(LEFT($B81,1)&amp;"-"&amp;TEXT(RIGHT($B81,LEN($B81)-1),"0#"),Rosters!$A:$A,0))</f>
        <v>V</v>
      </c>
      <c r="G81" s="5" t="str">
        <f>INDEX(Rosters!E:E,MATCH(LEFT($B81,1)&amp;"-"&amp;TEXT(RIGHT($B81,LEN($B81)-1),"0#"),Rosters!$A:$A,0))</f>
        <v>F</v>
      </c>
      <c r="H81" s="12">
        <v>30.35</v>
      </c>
      <c r="I81" s="5">
        <v>2</v>
      </c>
      <c r="J81" s="5">
        <v>6</v>
      </c>
      <c r="M81" s="6">
        <f t="shared" si="10"/>
        <v>12</v>
      </c>
      <c r="N81" s="7" t="str">
        <f t="shared" ca="1" si="9"/>
        <v>OLMC</v>
      </c>
      <c r="O81" s="7" t="str">
        <f t="shared" ca="1" si="8"/>
        <v>DECORGES</v>
      </c>
      <c r="P81" s="7" t="str">
        <f t="shared" ca="1" si="8"/>
        <v>ASHLYN</v>
      </c>
      <c r="Q81" s="6" t="str">
        <f t="shared" ca="1" si="8"/>
        <v>V</v>
      </c>
      <c r="R81" s="6" t="str">
        <f t="shared" ca="1" si="8"/>
        <v>F</v>
      </c>
      <c r="S81" s="6">
        <f t="shared" ca="1" si="8"/>
        <v>33.68</v>
      </c>
      <c r="T81" s="6">
        <f t="shared" ca="1" si="8"/>
        <v>3</v>
      </c>
      <c r="U81" s="6">
        <f t="shared" ca="1" si="8"/>
        <v>1</v>
      </c>
    </row>
    <row r="82" spans="1:21" x14ac:dyDescent="0.25">
      <c r="A82" s="36">
        <f t="shared" si="11"/>
        <v>12</v>
      </c>
      <c r="B82" s="5" t="s">
        <v>435</v>
      </c>
      <c r="C82" s="5" t="str">
        <f>INDEX(Rosters!F:F,MATCH(LEFT($B82,1)&amp;"-"&amp;TEXT(RIGHT($B82,LEN($B82)-1),"0#"),Rosters!$A:$A,0))</f>
        <v>OLMC</v>
      </c>
      <c r="D82" s="5" t="str">
        <f>INDEX(Rosters!B:B,MATCH(LEFT($B82,1)&amp;"-"&amp;TEXT(RIGHT($B82,LEN($B82)-1),"0#"),Rosters!$A:$A,0))</f>
        <v>DECORGES</v>
      </c>
      <c r="E82" s="5" t="str">
        <f>INDEX(Rosters!C:C,MATCH(LEFT($B82,1)&amp;"-"&amp;TEXT(RIGHT($B82,LEN($B82)-1),"0#"),Rosters!$A:$A,0))</f>
        <v>ASHLYN</v>
      </c>
      <c r="F82" s="5" t="str">
        <f>INDEX(Rosters!G:G,MATCH(LEFT($B82,1)&amp;"-"&amp;TEXT(RIGHT($B82,LEN($B82)-1),"0#"),Rosters!$A:$A,0))</f>
        <v>V</v>
      </c>
      <c r="G82" s="5" t="str">
        <f>INDEX(Rosters!E:E,MATCH(LEFT($B82,1)&amp;"-"&amp;TEXT(RIGHT($B82,LEN($B82)-1),"0#"),Rosters!$A:$A,0))</f>
        <v>F</v>
      </c>
      <c r="H82" s="12">
        <v>33.68</v>
      </c>
      <c r="I82" s="5">
        <v>3</v>
      </c>
      <c r="J82" s="5">
        <v>1</v>
      </c>
      <c r="M82" s="6">
        <f t="shared" si="10"/>
        <v>13</v>
      </c>
      <c r="N82" s="7" t="str">
        <f t="shared" ca="1" si="9"/>
        <v>Assumption</v>
      </c>
      <c r="O82" s="7" t="str">
        <f t="shared" ca="1" si="8"/>
        <v>Barker</v>
      </c>
      <c r="P82" s="7" t="str">
        <f t="shared" ca="1" si="8"/>
        <v>Emma</v>
      </c>
      <c r="Q82" s="6" t="str">
        <f t="shared" ca="1" si="8"/>
        <v>V</v>
      </c>
      <c r="R82" s="6" t="str">
        <f t="shared" ca="1" si="8"/>
        <v>F</v>
      </c>
      <c r="S82" s="6">
        <f t="shared" ca="1" si="8"/>
        <v>33.69</v>
      </c>
      <c r="T82" s="6">
        <f t="shared" ca="1" si="8"/>
        <v>4</v>
      </c>
      <c r="U82" s="6">
        <f t="shared" ca="1" si="8"/>
        <v>2</v>
      </c>
    </row>
    <row r="83" spans="1:21" x14ac:dyDescent="0.25">
      <c r="A83" s="36">
        <f t="shared" si="11"/>
        <v>9</v>
      </c>
      <c r="B83" s="5" t="s">
        <v>467</v>
      </c>
      <c r="C83" s="5" t="str">
        <f>INDEX(Rosters!F:F,MATCH(LEFT($B83,1)&amp;"-"&amp;TEXT(RIGHT($B83,LEN($B83)-1),"0#"),Rosters!$A:$A,0))</f>
        <v>Assumption</v>
      </c>
      <c r="D83" s="5" t="str">
        <f>INDEX(Rosters!B:B,MATCH(LEFT($B83,1)&amp;"-"&amp;TEXT(RIGHT($B83,LEN($B83)-1),"0#"),Rosters!$A:$A,0))</f>
        <v>Tully</v>
      </c>
      <c r="E83" s="5" t="str">
        <f>INDEX(Rosters!C:C,MATCH(LEFT($B83,1)&amp;"-"&amp;TEXT(RIGHT($B83,LEN($B83)-1),"0#"),Rosters!$A:$A,0))</f>
        <v>Caroline</v>
      </c>
      <c r="F83" s="5" t="str">
        <f>INDEX(Rosters!G:G,MATCH(LEFT($B83,1)&amp;"-"&amp;TEXT(RIGHT($B83,LEN($B83)-1),"0#"),Rosters!$A:$A,0))</f>
        <v>V</v>
      </c>
      <c r="G83" s="5" t="str">
        <f>INDEX(Rosters!E:E,MATCH(LEFT($B83,1)&amp;"-"&amp;TEXT(RIGHT($B83,LEN($B83)-1),"0#"),Rosters!$A:$A,0))</f>
        <v>F</v>
      </c>
      <c r="H83" s="12">
        <v>32.700000000000003</v>
      </c>
      <c r="I83" s="5">
        <v>3</v>
      </c>
      <c r="J83" s="5">
        <v>2</v>
      </c>
      <c r="M83" s="6">
        <f t="shared" si="10"/>
        <v>14</v>
      </c>
      <c r="N83" s="7" t="str">
        <f t="shared" ca="1" si="9"/>
        <v>St James</v>
      </c>
      <c r="O83" s="7" t="str">
        <f t="shared" ca="1" si="8"/>
        <v>Mania</v>
      </c>
      <c r="P83" s="7" t="str">
        <f t="shared" ca="1" si="8"/>
        <v>E</v>
      </c>
      <c r="Q83" s="6" t="str">
        <f t="shared" ca="1" si="8"/>
        <v>V</v>
      </c>
      <c r="R83" s="6" t="str">
        <f t="shared" ca="1" si="8"/>
        <v>F</v>
      </c>
      <c r="S83" s="6">
        <f t="shared" ca="1" si="8"/>
        <v>33.82</v>
      </c>
      <c r="T83" s="6">
        <f t="shared" ca="1" si="8"/>
        <v>1</v>
      </c>
      <c r="U83" s="6">
        <f t="shared" ca="1" si="8"/>
        <v>5</v>
      </c>
    </row>
    <row r="84" spans="1:21" x14ac:dyDescent="0.25">
      <c r="A84" s="36">
        <f t="shared" si="11"/>
        <v>11</v>
      </c>
      <c r="B84" s="5" t="s">
        <v>677</v>
      </c>
      <c r="C84" s="5" t="str">
        <f>INDEX(Rosters!F:F,MATCH(LEFT($B84,1)&amp;"-"&amp;TEXT(RIGHT($B84,LEN($B84)-1),"0#"),Rosters!$A:$A,0))</f>
        <v>SJA</v>
      </c>
      <c r="D84" s="5" t="str">
        <f>INDEX(Rosters!B:B,MATCH(LEFT($B84,1)&amp;"-"&amp;TEXT(RIGHT($B84,LEN($B84)-1),"0#"),Rosters!$A:$A,0))</f>
        <v xml:space="preserve">Bennett </v>
      </c>
      <c r="E84" s="5" t="str">
        <f>INDEX(Rosters!C:C,MATCH(LEFT($B84,1)&amp;"-"&amp;TEXT(RIGHT($B84,LEN($B84)-1),"0#"),Rosters!$A:$A,0))</f>
        <v xml:space="preserve">Kennedy </v>
      </c>
      <c r="F84" s="5" t="str">
        <f>INDEX(Rosters!G:G,MATCH(LEFT($B84,1)&amp;"-"&amp;TEXT(RIGHT($B84,LEN($B84)-1),"0#"),Rosters!$A:$A,0))</f>
        <v>V</v>
      </c>
      <c r="G84" s="5" t="str">
        <f>INDEX(Rosters!E:E,MATCH(LEFT($B84,1)&amp;"-"&amp;TEXT(RIGHT($B84,LEN($B84)-1),"0#"),Rosters!$A:$A,0))</f>
        <v>F</v>
      </c>
      <c r="H84" s="12">
        <v>33.53</v>
      </c>
      <c r="I84" s="5">
        <v>3</v>
      </c>
      <c r="J84" s="5">
        <v>3</v>
      </c>
      <c r="M84" s="6">
        <f t="shared" si="10"/>
        <v>15</v>
      </c>
      <c r="N84" s="7" t="str">
        <f t="shared" ca="1" si="9"/>
        <v>St E</v>
      </c>
      <c r="O84" s="7" t="str">
        <f t="shared" ca="1" si="8"/>
        <v>Fernando</v>
      </c>
      <c r="P84" s="7" t="str">
        <f t="shared" ca="1" si="8"/>
        <v>Bernice</v>
      </c>
      <c r="Q84" s="6" t="str">
        <f t="shared" ca="1" si="8"/>
        <v>V</v>
      </c>
      <c r="R84" s="6" t="str">
        <f t="shared" ca="1" si="8"/>
        <v>F</v>
      </c>
      <c r="S84" s="6">
        <f t="shared" ca="1" si="8"/>
        <v>34.44</v>
      </c>
      <c r="T84" s="6">
        <f t="shared" ca="1" si="8"/>
        <v>2</v>
      </c>
      <c r="U84" s="6">
        <f t="shared" ca="1" si="8"/>
        <v>2</v>
      </c>
    </row>
    <row r="85" spans="1:21" x14ac:dyDescent="0.25">
      <c r="A85" s="36">
        <f t="shared" si="11"/>
        <v>8</v>
      </c>
      <c r="B85" s="5" t="s">
        <v>662</v>
      </c>
      <c r="C85" s="5" t="str">
        <f>INDEX(Rosters!F:F,MATCH(LEFT($B85,1)&amp;"-"&amp;TEXT(RIGHT($B85,LEN($B85)-1),"0#"),Rosters!$A:$A,0))</f>
        <v>St Pats</v>
      </c>
      <c r="D85" s="5" t="str">
        <f>INDEX(Rosters!B:B,MATCH(LEFT($B85,1)&amp;"-"&amp;TEXT(RIGHT($B85,LEN($B85)-1),"0#"),Rosters!$A:$A,0))</f>
        <v>Pignetello</v>
      </c>
      <c r="E85" s="5" t="str">
        <f>INDEX(Rosters!C:C,MATCH(LEFT($B85,1)&amp;"-"&amp;TEXT(RIGHT($B85,LEN($B85)-1),"0#"),Rosters!$A:$A,0))</f>
        <v>Katie</v>
      </c>
      <c r="F85" s="5" t="str">
        <f>INDEX(Rosters!G:G,MATCH(LEFT($B85,1)&amp;"-"&amp;TEXT(RIGHT($B85,LEN($B85)-1),"0#"),Rosters!$A:$A,0))</f>
        <v>V</v>
      </c>
      <c r="G85" s="5" t="str">
        <f>INDEX(Rosters!E:E,MATCH(LEFT($B85,1)&amp;"-"&amp;TEXT(RIGHT($B85,LEN($B85)-1),"0#"),Rosters!$A:$A,0))</f>
        <v>F</v>
      </c>
      <c r="H85" s="12">
        <v>32.380000000000003</v>
      </c>
      <c r="I85" s="5">
        <v>3</v>
      </c>
      <c r="J85" s="5">
        <v>4</v>
      </c>
      <c r="M85" s="6">
        <f t="shared" si="10"/>
        <v>16</v>
      </c>
      <c r="N85" s="7" t="str">
        <f t="shared" ca="1" si="9"/>
        <v>St James</v>
      </c>
      <c r="O85" s="7" t="str">
        <f t="shared" ca="1" si="8"/>
        <v>Dougherty</v>
      </c>
      <c r="P85" s="7" t="str">
        <f t="shared" ca="1" si="8"/>
        <v>E</v>
      </c>
      <c r="Q85" s="6" t="str">
        <f t="shared" ca="1" si="8"/>
        <v>V</v>
      </c>
      <c r="R85" s="6" t="str">
        <f t="shared" ca="1" si="8"/>
        <v>F</v>
      </c>
      <c r="S85" s="6">
        <f t="shared" ca="1" si="8"/>
        <v>34.549999999999997</v>
      </c>
      <c r="T85" s="6">
        <f t="shared" ca="1" si="8"/>
        <v>2</v>
      </c>
      <c r="U85" s="6">
        <f t="shared" ca="1" si="8"/>
        <v>5</v>
      </c>
    </row>
    <row r="86" spans="1:21" x14ac:dyDescent="0.25">
      <c r="A86" s="36">
        <f t="shared" si="11"/>
        <v>18</v>
      </c>
      <c r="B86" s="5" t="s">
        <v>439</v>
      </c>
      <c r="C86" s="5" t="str">
        <f>INDEX(Rosters!F:F,MATCH(LEFT($B86,1)&amp;"-"&amp;TEXT(RIGHT($B86,LEN($B86)-1),"0#"),Rosters!$A:$A,0))</f>
        <v>Assumption</v>
      </c>
      <c r="D86" s="5" t="str">
        <f>INDEX(Rosters!B:B,MATCH(LEFT($B86,1)&amp;"-"&amp;TEXT(RIGHT($B86,LEN($B86)-1),"0#"),Rosters!$A:$A,0))</f>
        <v>Tricarico</v>
      </c>
      <c r="E86" s="5" t="str">
        <f>INDEX(Rosters!C:C,MATCH(LEFT($B86,1)&amp;"-"&amp;TEXT(RIGHT($B86,LEN($B86)-1),"0#"),Rosters!$A:$A,0))</f>
        <v>Sadie</v>
      </c>
      <c r="F86" s="5" t="str">
        <f>INDEX(Rosters!G:G,MATCH(LEFT($B86,1)&amp;"-"&amp;TEXT(RIGHT($B86,LEN($B86)-1),"0#"),Rosters!$A:$A,0))</f>
        <v>V</v>
      </c>
      <c r="G86" s="5" t="str">
        <f>INDEX(Rosters!E:E,MATCH(LEFT($B86,1)&amp;"-"&amp;TEXT(RIGHT($B86,LEN($B86)-1),"0#"),Rosters!$A:$A,0))</f>
        <v>F</v>
      </c>
      <c r="H86" s="12">
        <v>34.799999999999997</v>
      </c>
      <c r="I86" s="5">
        <v>3</v>
      </c>
      <c r="J86" s="5">
        <v>5</v>
      </c>
      <c r="M86" s="6">
        <f t="shared" si="10"/>
        <v>17</v>
      </c>
      <c r="N86" s="7" t="str">
        <f t="shared" ca="1" si="9"/>
        <v>OLMC</v>
      </c>
      <c r="O86" s="7" t="str">
        <f t="shared" ca="1" si="8"/>
        <v>WALSH</v>
      </c>
      <c r="P86" s="7" t="str">
        <f t="shared" ca="1" si="8"/>
        <v>KATHRYN</v>
      </c>
      <c r="Q86" s="6" t="str">
        <f t="shared" ca="1" si="8"/>
        <v>V</v>
      </c>
      <c r="R86" s="6" t="str">
        <f t="shared" ca="1" si="8"/>
        <v>F</v>
      </c>
      <c r="S86" s="6">
        <f t="shared" ca="1" si="8"/>
        <v>34.76</v>
      </c>
      <c r="T86" s="6">
        <f t="shared" ca="1" si="8"/>
        <v>2</v>
      </c>
      <c r="U86" s="6">
        <f t="shared" ca="1" si="8"/>
        <v>1</v>
      </c>
    </row>
    <row r="87" spans="1:21" x14ac:dyDescent="0.25">
      <c r="A87" s="36">
        <f t="shared" si="11"/>
        <v>21</v>
      </c>
      <c r="B87" s="5" t="s">
        <v>437</v>
      </c>
      <c r="C87" s="5" t="str">
        <f>INDEX(Rosters!F:F,MATCH(LEFT($B87,1)&amp;"-"&amp;TEXT(RIGHT($B87,LEN($B87)-1),"0#"),Rosters!$A:$A,0))</f>
        <v>Assumption</v>
      </c>
      <c r="D87" s="5" t="str">
        <f>INDEX(Rosters!B:B,MATCH(LEFT($B87,1)&amp;"-"&amp;TEXT(RIGHT($B87,LEN($B87)-1),"0#"),Rosters!$A:$A,0))</f>
        <v>Sidhu</v>
      </c>
      <c r="E87" s="5" t="str">
        <f>INDEX(Rosters!C:C,MATCH(LEFT($B87,1)&amp;"-"&amp;TEXT(RIGHT($B87,LEN($B87)-1),"0#"),Rosters!$A:$A,0))</f>
        <v>Anya</v>
      </c>
      <c r="F87" s="5" t="str">
        <f>INDEX(Rosters!G:G,MATCH(LEFT($B87,1)&amp;"-"&amp;TEXT(RIGHT($B87,LEN($B87)-1),"0#"),Rosters!$A:$A,0))</f>
        <v>V</v>
      </c>
      <c r="G87" s="5" t="str">
        <f>INDEX(Rosters!E:E,MATCH(LEFT($B87,1)&amp;"-"&amp;TEXT(RIGHT($B87,LEN($B87)-1),"0#"),Rosters!$A:$A,0))</f>
        <v>F</v>
      </c>
      <c r="H87" s="12">
        <v>35.72</v>
      </c>
      <c r="I87" s="5">
        <v>3</v>
      </c>
      <c r="J87" s="5">
        <v>6</v>
      </c>
      <c r="M87" s="6">
        <f t="shared" si="10"/>
        <v>18</v>
      </c>
      <c r="N87" s="7" t="str">
        <f t="shared" ca="1" si="9"/>
        <v>Assumption</v>
      </c>
      <c r="O87" s="7" t="str">
        <f t="shared" ca="1" si="8"/>
        <v>Tricarico</v>
      </c>
      <c r="P87" s="7" t="str">
        <f t="shared" ca="1" si="8"/>
        <v>Sadie</v>
      </c>
      <c r="Q87" s="6" t="str">
        <f t="shared" ca="1" si="8"/>
        <v>V</v>
      </c>
      <c r="R87" s="6" t="str">
        <f t="shared" ca="1" si="8"/>
        <v>F</v>
      </c>
      <c r="S87" s="6">
        <f t="shared" ca="1" si="8"/>
        <v>34.799999999999997</v>
      </c>
      <c r="T87" s="6">
        <f t="shared" ca="1" si="8"/>
        <v>3</v>
      </c>
      <c r="U87" s="6">
        <f t="shared" ca="1" si="8"/>
        <v>5</v>
      </c>
    </row>
    <row r="88" spans="1:21" x14ac:dyDescent="0.25">
      <c r="A88" s="36">
        <f t="shared" si="11"/>
        <v>23</v>
      </c>
      <c r="B88" s="5" t="s">
        <v>440</v>
      </c>
      <c r="C88" s="5" t="str">
        <f>INDEX(Rosters!F:F,MATCH(LEFT($B88,1)&amp;"-"&amp;TEXT(RIGHT($B88,LEN($B88)-1),"0#"),Rosters!$A:$A,0))</f>
        <v>OLMC</v>
      </c>
      <c r="D88" s="5" t="str">
        <f>INDEX(Rosters!B:B,MATCH(LEFT($B88,1)&amp;"-"&amp;TEXT(RIGHT($B88,LEN($B88)-1),"0#"),Rosters!$A:$A,0))</f>
        <v>GARRY</v>
      </c>
      <c r="E88" s="5" t="str">
        <f>INDEX(Rosters!C:C,MATCH(LEFT($B88,1)&amp;"-"&amp;TEXT(RIGHT($B88,LEN($B88)-1),"0#"),Rosters!$A:$A,0))</f>
        <v>CAITLIN</v>
      </c>
      <c r="F88" s="5" t="str">
        <f>INDEX(Rosters!G:G,MATCH(LEFT($B88,1)&amp;"-"&amp;TEXT(RIGHT($B88,LEN($B88)-1),"0#"),Rosters!$A:$A,0))</f>
        <v>V</v>
      </c>
      <c r="G88" s="5" t="str">
        <f>INDEX(Rosters!E:E,MATCH(LEFT($B88,1)&amp;"-"&amp;TEXT(RIGHT($B88,LEN($B88)-1),"0#"),Rosters!$A:$A,0))</f>
        <v>F</v>
      </c>
      <c r="H88" s="12">
        <v>41.02</v>
      </c>
      <c r="I88" s="5">
        <v>4</v>
      </c>
      <c r="J88" s="5">
        <v>1</v>
      </c>
      <c r="M88" s="6">
        <f t="shared" si="10"/>
        <v>19</v>
      </c>
      <c r="N88" s="7" t="str">
        <f t="shared" ca="1" si="9"/>
        <v>St Pats</v>
      </c>
      <c r="O88" s="7" t="str">
        <f t="shared" ca="1" si="8"/>
        <v>Kim</v>
      </c>
      <c r="P88" s="7" t="str">
        <f t="shared" ca="1" si="8"/>
        <v>Chole</v>
      </c>
      <c r="Q88" s="6" t="str">
        <f t="shared" ca="1" si="8"/>
        <v>V</v>
      </c>
      <c r="R88" s="6" t="str">
        <f t="shared" ca="1" si="8"/>
        <v>F</v>
      </c>
      <c r="S88" s="6">
        <f t="shared" ca="1" si="8"/>
        <v>34.9</v>
      </c>
      <c r="T88" s="6">
        <f t="shared" ca="1" si="8"/>
        <v>2</v>
      </c>
      <c r="U88" s="6">
        <f t="shared" ca="1" si="8"/>
        <v>4</v>
      </c>
    </row>
    <row r="89" spans="1:21" x14ac:dyDescent="0.25">
      <c r="A89" s="36">
        <f t="shared" si="11"/>
        <v>13</v>
      </c>
      <c r="B89" s="5" t="s">
        <v>692</v>
      </c>
      <c r="C89" s="5" t="str">
        <f>INDEX(Rosters!F:F,MATCH(LEFT($B89,1)&amp;"-"&amp;TEXT(RIGHT($B89,LEN($B89)-1),"0#"),Rosters!$A:$A,0))</f>
        <v>Assumption</v>
      </c>
      <c r="D89" s="5" t="str">
        <f>INDEX(Rosters!B:B,MATCH(LEFT($B89,1)&amp;"-"&amp;TEXT(RIGHT($B89,LEN($B89)-1),"0#"),Rosters!$A:$A,0))</f>
        <v>Barker</v>
      </c>
      <c r="E89" s="5" t="str">
        <f>INDEX(Rosters!C:C,MATCH(LEFT($B89,1)&amp;"-"&amp;TEXT(RIGHT($B89,LEN($B89)-1),"0#"),Rosters!$A:$A,0))</f>
        <v>Emma</v>
      </c>
      <c r="F89" s="5" t="str">
        <f>INDEX(Rosters!G:G,MATCH(LEFT($B89,1)&amp;"-"&amp;TEXT(RIGHT($B89,LEN($B89)-1),"0#"),Rosters!$A:$A,0))</f>
        <v>V</v>
      </c>
      <c r="G89" s="5" t="str">
        <f>INDEX(Rosters!E:E,MATCH(LEFT($B89,1)&amp;"-"&amp;TEXT(RIGHT($B89,LEN($B89)-1),"0#"),Rosters!$A:$A,0))</f>
        <v>F</v>
      </c>
      <c r="H89" s="12">
        <v>33.69</v>
      </c>
      <c r="I89" s="5">
        <v>4</v>
      </c>
      <c r="J89" s="5">
        <v>2</v>
      </c>
      <c r="M89" s="6">
        <f t="shared" si="10"/>
        <v>20</v>
      </c>
      <c r="N89" s="7" t="str">
        <f t="shared" ca="1" si="9"/>
        <v>St Pats</v>
      </c>
      <c r="O89" s="7" t="str">
        <f t="shared" ca="1" si="8"/>
        <v>Conlon</v>
      </c>
      <c r="P89" s="7" t="str">
        <f t="shared" ca="1" si="8"/>
        <v>Aubrey</v>
      </c>
      <c r="Q89" s="6" t="str">
        <f t="shared" ca="1" si="8"/>
        <v>V</v>
      </c>
      <c r="R89" s="6" t="str">
        <f t="shared" ca="1" si="8"/>
        <v>F</v>
      </c>
      <c r="S89" s="6">
        <f t="shared" ca="1" si="8"/>
        <v>35.42</v>
      </c>
      <c r="T89" s="6">
        <f t="shared" ca="1" si="8"/>
        <v>1</v>
      </c>
      <c r="U89" s="6">
        <f t="shared" ca="1" si="8"/>
        <v>4</v>
      </c>
    </row>
    <row r="90" spans="1:21" x14ac:dyDescent="0.25">
      <c r="A90" s="36">
        <f t="shared" si="11"/>
        <v>10</v>
      </c>
      <c r="B90" s="5" t="s">
        <v>436</v>
      </c>
      <c r="C90" s="5" t="str">
        <f>INDEX(Rosters!F:F,MATCH(LEFT($B90,1)&amp;"-"&amp;TEXT(RIGHT($B90,LEN($B90)-1),"0#"),Rosters!$A:$A,0))</f>
        <v>Assumption</v>
      </c>
      <c r="D90" s="5" t="str">
        <f>INDEX(Rosters!B:B,MATCH(LEFT($B90,1)&amp;"-"&amp;TEXT(RIGHT($B90,LEN($B90)-1),"0#"),Rosters!$A:$A,0))</f>
        <v>Jabbour</v>
      </c>
      <c r="E90" s="5" t="str">
        <f>INDEX(Rosters!C:C,MATCH(LEFT($B90,1)&amp;"-"&amp;TEXT(RIGHT($B90,LEN($B90)-1),"0#"),Rosters!$A:$A,0))</f>
        <v>Jillian</v>
      </c>
      <c r="F90" s="5" t="str">
        <f>INDEX(Rosters!G:G,MATCH(LEFT($B90,1)&amp;"-"&amp;TEXT(RIGHT($B90,LEN($B90)-1),"0#"),Rosters!$A:$A,0))</f>
        <v>V</v>
      </c>
      <c r="G90" s="5" t="str">
        <f>INDEX(Rosters!E:E,MATCH(LEFT($B90,1)&amp;"-"&amp;TEXT(RIGHT($B90,LEN($B90)-1),"0#"),Rosters!$A:$A,0))</f>
        <v>F</v>
      </c>
      <c r="H90" s="12">
        <v>33.119999999999997</v>
      </c>
      <c r="I90" s="5">
        <v>4</v>
      </c>
      <c r="J90" s="5">
        <v>3</v>
      </c>
      <c r="M90" s="6">
        <f t="shared" si="10"/>
        <v>21</v>
      </c>
      <c r="N90" s="7" t="str">
        <f t="shared" ca="1" si="9"/>
        <v>Assumption</v>
      </c>
      <c r="O90" s="7" t="str">
        <f t="shared" ca="1" si="8"/>
        <v>Sidhu</v>
      </c>
      <c r="P90" s="7" t="str">
        <f t="shared" ca="1" si="8"/>
        <v>Anya</v>
      </c>
      <c r="Q90" s="6" t="str">
        <f t="shared" ca="1" si="8"/>
        <v>V</v>
      </c>
      <c r="R90" s="6" t="str">
        <f t="shared" ca="1" si="8"/>
        <v>F</v>
      </c>
      <c r="S90" s="6">
        <f t="shared" ca="1" si="8"/>
        <v>35.72</v>
      </c>
      <c r="T90" s="6">
        <f t="shared" ca="1" si="8"/>
        <v>3</v>
      </c>
      <c r="U90" s="6">
        <f t="shared" ca="1" si="8"/>
        <v>6</v>
      </c>
    </row>
    <row r="91" spans="1:21" x14ac:dyDescent="0.25">
      <c r="A91" s="36">
        <f t="shared" si="11"/>
        <v>22</v>
      </c>
      <c r="B91" s="5" t="s">
        <v>605</v>
      </c>
      <c r="C91" s="5" t="str">
        <f>INDEX(Rosters!F:F,MATCH(LEFT($B91,1)&amp;"-"&amp;TEXT(RIGHT($B91,LEN($B91)-1),"0#"),Rosters!$A:$A,0))</f>
        <v>OLMC</v>
      </c>
      <c r="D91" s="5" t="str">
        <f>INDEX(Rosters!B:B,MATCH(LEFT($B91,1)&amp;"-"&amp;TEXT(RIGHT($B91,LEN($B91)-1),"0#"),Rosters!$A:$A,0))</f>
        <v>AROCHO</v>
      </c>
      <c r="E91" s="5" t="str">
        <f>INDEX(Rosters!C:C,MATCH(LEFT($B91,1)&amp;"-"&amp;TEXT(RIGHT($B91,LEN($B91)-1),"0#"),Rosters!$A:$A,0))</f>
        <v>ELIANA</v>
      </c>
      <c r="F91" s="5" t="str">
        <f>INDEX(Rosters!G:G,MATCH(LEFT($B91,1)&amp;"-"&amp;TEXT(RIGHT($B91,LEN($B91)-1),"0#"),Rosters!$A:$A,0))</f>
        <v>V</v>
      </c>
      <c r="G91" s="5" t="str">
        <f>INDEX(Rosters!E:E,MATCH(LEFT($B91,1)&amp;"-"&amp;TEXT(RIGHT($B91,LEN($B91)-1),"0#"),Rosters!$A:$A,0))</f>
        <v>F</v>
      </c>
      <c r="H91" s="12">
        <v>40.82</v>
      </c>
      <c r="I91" s="5">
        <v>4</v>
      </c>
      <c r="J91" s="5">
        <v>4</v>
      </c>
      <c r="M91" s="6">
        <f t="shared" si="10"/>
        <v>22</v>
      </c>
      <c r="N91" s="7" t="str">
        <f t="shared" ca="1" si="9"/>
        <v>OLMC</v>
      </c>
      <c r="O91" s="7" t="str">
        <f t="shared" ca="1" si="8"/>
        <v>AROCHO</v>
      </c>
      <c r="P91" s="7" t="str">
        <f t="shared" ca="1" si="8"/>
        <v>ELIANA</v>
      </c>
      <c r="Q91" s="6" t="str">
        <f t="shared" ca="1" si="8"/>
        <v>V</v>
      </c>
      <c r="R91" s="6" t="str">
        <f t="shared" ca="1" si="8"/>
        <v>F</v>
      </c>
      <c r="S91" s="6">
        <f t="shared" ca="1" si="8"/>
        <v>40.82</v>
      </c>
      <c r="T91" s="6">
        <f t="shared" ca="1" si="8"/>
        <v>4</v>
      </c>
      <c r="U91" s="6">
        <f t="shared" ca="1" si="8"/>
        <v>4</v>
      </c>
    </row>
    <row r="92" spans="1:21" x14ac:dyDescent="0.25">
      <c r="A92" s="36">
        <f t="shared" si="11"/>
        <v>5</v>
      </c>
      <c r="B92" s="5" t="s">
        <v>431</v>
      </c>
      <c r="C92" s="5" t="str">
        <f>INDEX(Rosters!F:F,MATCH(LEFT($B92,1)&amp;"-"&amp;TEXT(RIGHT($B92,LEN($B92)-1),"0#"),Rosters!$A:$A,0))</f>
        <v>Assumption</v>
      </c>
      <c r="D92" s="5" t="str">
        <f>INDEX(Rosters!B:B,MATCH(LEFT($B92,1)&amp;"-"&amp;TEXT(RIGHT($B92,LEN($B92)-1),"0#"),Rosters!$A:$A,0))</f>
        <v>Hulsy</v>
      </c>
      <c r="E92" s="5" t="str">
        <f>INDEX(Rosters!C:C,MATCH(LEFT($B92,1)&amp;"-"&amp;TEXT(RIGHT($B92,LEN($B92)-1),"0#"),Rosters!$A:$A,0))</f>
        <v>Maeve</v>
      </c>
      <c r="F92" s="5" t="str">
        <f>INDEX(Rosters!G:G,MATCH(LEFT($B92,1)&amp;"-"&amp;TEXT(RIGHT($B92,LEN($B92)-1),"0#"),Rosters!$A:$A,0))</f>
        <v>V</v>
      </c>
      <c r="G92" s="5" t="str">
        <f>INDEX(Rosters!E:E,MATCH(LEFT($B92,1)&amp;"-"&amp;TEXT(RIGHT($B92,LEN($B92)-1),"0#"),Rosters!$A:$A,0))</f>
        <v>F</v>
      </c>
      <c r="H92" s="12">
        <v>31.95</v>
      </c>
      <c r="I92" s="5">
        <v>4</v>
      </c>
      <c r="J92" s="5">
        <v>5</v>
      </c>
      <c r="M92" s="6">
        <f t="shared" si="10"/>
        <v>23</v>
      </c>
      <c r="N92" s="7" t="str">
        <f t="shared" ca="1" si="9"/>
        <v>OLMC</v>
      </c>
      <c r="O92" s="7" t="str">
        <f t="shared" ca="1" si="8"/>
        <v>GARRY</v>
      </c>
      <c r="P92" s="7" t="str">
        <f t="shared" ca="1" si="8"/>
        <v>CAITLIN</v>
      </c>
      <c r="Q92" s="6" t="str">
        <f t="shared" ca="1" si="8"/>
        <v>V</v>
      </c>
      <c r="R92" s="6" t="str">
        <f t="shared" ca="1" si="8"/>
        <v>F</v>
      </c>
      <c r="S92" s="6">
        <f t="shared" ca="1" si="8"/>
        <v>41.02</v>
      </c>
      <c r="T92" s="6">
        <f t="shared" ca="1" si="8"/>
        <v>4</v>
      </c>
      <c r="U92" s="6">
        <f t="shared" ca="1" si="8"/>
        <v>1</v>
      </c>
    </row>
    <row r="93" spans="1:21" x14ac:dyDescent="0.25">
      <c r="B93" s="5"/>
      <c r="C93" s="5"/>
      <c r="D93" s="5"/>
      <c r="E93" s="5"/>
      <c r="J93" s="5"/>
      <c r="Q93" s="11"/>
    </row>
    <row r="94" spans="1:21" ht="18.75" x14ac:dyDescent="0.3">
      <c r="B94" s="5"/>
      <c r="C94" s="5"/>
      <c r="D94" s="5"/>
      <c r="E94" s="5"/>
      <c r="J94" s="5"/>
      <c r="L94" s="48" t="s">
        <v>457</v>
      </c>
      <c r="M94" s="48"/>
      <c r="N94" s="48"/>
      <c r="O94" s="48"/>
      <c r="P94" s="48"/>
      <c r="Q94" s="48"/>
      <c r="R94" s="48"/>
      <c r="S94" s="48"/>
      <c r="T94" s="48"/>
      <c r="U94" s="48"/>
    </row>
    <row r="95" spans="1:21" x14ac:dyDescent="0.25">
      <c r="A95" s="36">
        <f>RANK(H95,$H$95:$H$121,1)</f>
        <v>9</v>
      </c>
      <c r="B95" s="5" t="s">
        <v>622</v>
      </c>
      <c r="C95" s="5" t="str">
        <f>INDEX(Rosters!F:F,MATCH(LEFT($B95,1)&amp;"-"&amp;TEXT(RIGHT($B95,LEN($B95)-1),"0#"),Rosters!$A:$A,0))</f>
        <v>SJA</v>
      </c>
      <c r="D95" s="5" t="str">
        <f>INDEX(Rosters!B:B,MATCH(LEFT($B95,1)&amp;"-"&amp;TEXT(RIGHT($B95,LEN($B95)-1),"0#"),Rosters!$A:$A,0))</f>
        <v>Dhiman</v>
      </c>
      <c r="E95" s="5" t="str">
        <f>INDEX(Rosters!C:C,MATCH(LEFT($B95,1)&amp;"-"&amp;TEXT(RIGHT($B95,LEN($B95)-1),"0#"),Rosters!$A:$A,0))</f>
        <v>Millen</v>
      </c>
      <c r="F95" s="5" t="str">
        <f>INDEX(Rosters!G:G,MATCH(LEFT($B95,1)&amp;"-"&amp;TEXT(RIGHT($B95,LEN($B95)-1),"0#"),Rosters!$A:$A,0))</f>
        <v>V</v>
      </c>
      <c r="G95" s="5" t="str">
        <f>INDEX(Rosters!E:E,MATCH(LEFT($B95,1)&amp;"-"&amp;TEXT(RIGHT($B95,LEN($B95)-1),"0#"),Rosters!$A:$A,0))</f>
        <v>M</v>
      </c>
      <c r="H95" s="12">
        <v>30.95</v>
      </c>
      <c r="I95" s="5">
        <v>1</v>
      </c>
      <c r="J95" s="5">
        <v>1</v>
      </c>
      <c r="K95" s="24">
        <f>COUNT(J95:J121)</f>
        <v>26</v>
      </c>
      <c r="M95" s="6">
        <v>1</v>
      </c>
      <c r="N95" s="7" t="str">
        <f ca="1">INDEX(OFFSET($C$95,0,COLUMN(N95)-14,$K$95,1),MATCH($M95,OFFSET($A$95,0,0,$K$95,1),0))</f>
        <v>St E</v>
      </c>
      <c r="O95" s="7" t="str">
        <f t="shared" ref="O95:U120" ca="1" si="12">INDEX(OFFSET($C$95,0,COLUMN(O95)-14,$K$95,1),MATCH($M95,OFFSET($A$95,0,0,$K$95,1),0))</f>
        <v>Byrne</v>
      </c>
      <c r="P95" s="7" t="str">
        <f t="shared" ca="1" si="12"/>
        <v>Dillon</v>
      </c>
      <c r="Q95" s="6" t="str">
        <f t="shared" ca="1" si="12"/>
        <v>V</v>
      </c>
      <c r="R95" s="6" t="str">
        <f t="shared" ca="1" si="12"/>
        <v>M</v>
      </c>
      <c r="S95" s="15">
        <f t="shared" ca="1" si="12"/>
        <v>25.68</v>
      </c>
      <c r="T95" s="6">
        <f t="shared" ca="1" si="12"/>
        <v>1</v>
      </c>
      <c r="U95" s="6">
        <f t="shared" ca="1" si="12"/>
        <v>6</v>
      </c>
    </row>
    <row r="96" spans="1:21" x14ac:dyDescent="0.25">
      <c r="A96" s="36">
        <f>RANK(H96,$H$95:$H$121,1)</f>
        <v>10</v>
      </c>
      <c r="B96" s="5" t="s">
        <v>448</v>
      </c>
      <c r="C96" s="5" t="str">
        <f>INDEX(Rosters!F:F,MATCH(LEFT($B96,1)&amp;"-"&amp;TEXT(RIGHT($B96,LEN($B96)-1),"0#"),Rosters!$A:$A,0))</f>
        <v>Assumption</v>
      </c>
      <c r="D96" s="5" t="str">
        <f>INDEX(Rosters!B:B,MATCH(LEFT($B96,1)&amp;"-"&amp;TEXT(RIGHT($B96,LEN($B96)-1),"0#"),Rosters!$A:$A,0))</f>
        <v>Keown</v>
      </c>
      <c r="E96" s="5" t="str">
        <f>INDEX(Rosters!C:C,MATCH(LEFT($B96,1)&amp;"-"&amp;TEXT(RIGHT($B96,LEN($B96)-1),"0#"),Rosters!$A:$A,0))</f>
        <v>Brendan</v>
      </c>
      <c r="F96" s="5" t="str">
        <f>INDEX(Rosters!G:G,MATCH(LEFT($B96,1)&amp;"-"&amp;TEXT(RIGHT($B96,LEN($B96)-1),"0#"),Rosters!$A:$A,0))</f>
        <v>V</v>
      </c>
      <c r="G96" s="5" t="str">
        <f>INDEX(Rosters!E:E,MATCH(LEFT($B96,1)&amp;"-"&amp;TEXT(RIGHT($B96,LEN($B96)-1),"0#"),Rosters!$A:$A,0))</f>
        <v>M</v>
      </c>
      <c r="H96" s="12">
        <v>32.049999999999997</v>
      </c>
      <c r="I96" s="5">
        <v>1</v>
      </c>
      <c r="J96" s="5">
        <v>2</v>
      </c>
      <c r="M96" s="6">
        <f>M95+1</f>
        <v>2</v>
      </c>
      <c r="N96" s="7" t="str">
        <f t="shared" ref="N96:N120" ca="1" si="13">INDEX(OFFSET($C$95,0,COLUMN(N96)-14,$K$95,1),MATCH($M96,OFFSET($A$95,0,0,$K$95,1),0))</f>
        <v>St E</v>
      </c>
      <c r="O96" s="7" t="str">
        <f t="shared" ca="1" si="12"/>
        <v>Mannion</v>
      </c>
      <c r="P96" s="7" t="str">
        <f t="shared" ca="1" si="12"/>
        <v>Colby</v>
      </c>
      <c r="Q96" s="6" t="str">
        <f t="shared" ca="1" si="12"/>
        <v>V</v>
      </c>
      <c r="R96" s="6" t="str">
        <f t="shared" ca="1" si="12"/>
        <v>M</v>
      </c>
      <c r="S96" s="15">
        <f t="shared" ca="1" si="12"/>
        <v>27.41</v>
      </c>
      <c r="T96" s="6">
        <f t="shared" ca="1" si="12"/>
        <v>1</v>
      </c>
      <c r="U96" s="6">
        <f t="shared" ca="1" si="12"/>
        <v>4</v>
      </c>
    </row>
    <row r="97" spans="1:21" x14ac:dyDescent="0.25">
      <c r="A97" s="36">
        <f>RANK(H97,$H$95:$H$121,1)</f>
        <v>15</v>
      </c>
      <c r="B97" s="5" t="s">
        <v>646</v>
      </c>
      <c r="C97" s="5" t="str">
        <f>INDEX(Rosters!F:F,MATCH(LEFT($B97,1)&amp;"-"&amp;TEXT(RIGHT($B97,LEN($B97)-1),"0#"),Rosters!$A:$A,0))</f>
        <v>OLMC</v>
      </c>
      <c r="D97" s="5" t="str">
        <f>INDEX(Rosters!B:B,MATCH(LEFT($B97,1)&amp;"-"&amp;TEXT(RIGHT($B97,LEN($B97)-1),"0#"),Rosters!$A:$A,0))</f>
        <v>VANDENBERG</v>
      </c>
      <c r="E97" s="5" t="str">
        <f>INDEX(Rosters!C:C,MATCH(LEFT($B97,1)&amp;"-"&amp;TEXT(RIGHT($B97,LEN($B97)-1),"0#"),Rosters!$A:$A,0))</f>
        <v>JUDE</v>
      </c>
      <c r="F97" s="5" t="str">
        <f>INDEX(Rosters!G:G,MATCH(LEFT($B97,1)&amp;"-"&amp;TEXT(RIGHT($B97,LEN($B97)-1),"0#"),Rosters!$A:$A,0))</f>
        <v>V</v>
      </c>
      <c r="G97" s="5" t="str">
        <f>INDEX(Rosters!E:E,MATCH(LEFT($B97,1)&amp;"-"&amp;TEXT(RIGHT($B97,LEN($B97)-1),"0#"),Rosters!$A:$A,0))</f>
        <v>M</v>
      </c>
      <c r="H97" s="12">
        <v>34.159999999999997</v>
      </c>
      <c r="I97" s="5">
        <v>1</v>
      </c>
      <c r="J97" s="5">
        <v>3</v>
      </c>
      <c r="M97" s="6">
        <f t="shared" ref="M97:M120" si="14">M96+1</f>
        <v>3</v>
      </c>
      <c r="N97" s="7" t="str">
        <f t="shared" ca="1" si="13"/>
        <v>St James</v>
      </c>
      <c r="O97" s="7" t="str">
        <f t="shared" ca="1" si="12"/>
        <v>Peoples</v>
      </c>
      <c r="P97" s="7" t="str">
        <f t="shared" ca="1" si="12"/>
        <v>J</v>
      </c>
      <c r="Q97" s="6" t="str">
        <f t="shared" ca="1" si="12"/>
        <v>V</v>
      </c>
      <c r="R97" s="6" t="str">
        <f t="shared" ca="1" si="12"/>
        <v>M</v>
      </c>
      <c r="S97" s="15">
        <f t="shared" ca="1" si="12"/>
        <v>28.62</v>
      </c>
      <c r="T97" s="6">
        <f t="shared" ca="1" si="12"/>
        <v>2</v>
      </c>
      <c r="U97" s="6">
        <f t="shared" ca="1" si="12"/>
        <v>4</v>
      </c>
    </row>
    <row r="98" spans="1:21" x14ac:dyDescent="0.25">
      <c r="A98" s="36">
        <f>RANK(H98,$H$95:$H$121,1)</f>
        <v>2</v>
      </c>
      <c r="B98" s="5" t="s">
        <v>419</v>
      </c>
      <c r="C98" s="5" t="str">
        <f>INDEX(Rosters!F:F,MATCH(LEFT($B98,1)&amp;"-"&amp;TEXT(RIGHT($B98,LEN($B98)-1),"0#"),Rosters!$A:$A,0))</f>
        <v>St E</v>
      </c>
      <c r="D98" s="5" t="str">
        <f>INDEX(Rosters!B:B,MATCH(LEFT($B98,1)&amp;"-"&amp;TEXT(RIGHT($B98,LEN($B98)-1),"0#"),Rosters!$A:$A,0))</f>
        <v>Mannion</v>
      </c>
      <c r="E98" s="5" t="str">
        <f>INDEX(Rosters!C:C,MATCH(LEFT($B98,1)&amp;"-"&amp;TEXT(RIGHT($B98,LEN($B98)-1),"0#"),Rosters!$A:$A,0))</f>
        <v>Colby</v>
      </c>
      <c r="F98" s="5" t="str">
        <f>INDEX(Rosters!G:G,MATCH(LEFT($B98,1)&amp;"-"&amp;TEXT(RIGHT($B98,LEN($B98)-1),"0#"),Rosters!$A:$A,0))</f>
        <v>V</v>
      </c>
      <c r="G98" s="5" t="str">
        <f>INDEX(Rosters!E:E,MATCH(LEFT($B98,1)&amp;"-"&amp;TEXT(RIGHT($B98,LEN($B98)-1),"0#"),Rosters!$A:$A,0))</f>
        <v>M</v>
      </c>
      <c r="H98" s="12">
        <v>27.41</v>
      </c>
      <c r="I98" s="5">
        <v>1</v>
      </c>
      <c r="J98" s="5">
        <v>4</v>
      </c>
      <c r="M98" s="6">
        <f t="shared" si="14"/>
        <v>4</v>
      </c>
      <c r="N98" s="7" t="str">
        <f t="shared" ca="1" si="13"/>
        <v>SJA</v>
      </c>
      <c r="O98" s="7" t="str">
        <f t="shared" ca="1" si="12"/>
        <v>Costa</v>
      </c>
      <c r="P98" s="7" t="str">
        <f t="shared" ca="1" si="12"/>
        <v>Lucas</v>
      </c>
      <c r="Q98" s="11" t="str">
        <f t="shared" ca="1" si="12"/>
        <v>V</v>
      </c>
      <c r="R98" s="6" t="str">
        <f t="shared" ca="1" si="12"/>
        <v>M</v>
      </c>
      <c r="S98" s="15">
        <f t="shared" ca="1" si="12"/>
        <v>28.97</v>
      </c>
      <c r="T98" s="6">
        <f t="shared" ca="1" si="12"/>
        <v>5</v>
      </c>
      <c r="U98" s="6">
        <f t="shared" ca="1" si="12"/>
        <v>3</v>
      </c>
    </row>
    <row r="99" spans="1:21" x14ac:dyDescent="0.25">
      <c r="A99" s="36">
        <f>RANK(H99,$H$95:$H$121,1)</f>
        <v>5</v>
      </c>
      <c r="B99" s="5" t="s">
        <v>446</v>
      </c>
      <c r="C99" s="5" t="str">
        <f>INDEX(Rosters!F:F,MATCH(LEFT($B99,1)&amp;"-"&amp;TEXT(RIGHT($B99,LEN($B99)-1),"0#"),Rosters!$A:$A,0))</f>
        <v>St James</v>
      </c>
      <c r="D99" s="5" t="str">
        <f>INDEX(Rosters!B:B,MATCH(LEFT($B99,1)&amp;"-"&amp;TEXT(RIGHT($B99,LEN($B99)-1),"0#"),Rosters!$A:$A,0))</f>
        <v>Mendez</v>
      </c>
      <c r="E99" s="5" t="str">
        <f>INDEX(Rosters!C:C,MATCH(LEFT($B99,1)&amp;"-"&amp;TEXT(RIGHT($B99,LEN($B99)-1),"0#"),Rosters!$A:$A,0))</f>
        <v>C*</v>
      </c>
      <c r="F99" s="5" t="str">
        <f>INDEX(Rosters!G:G,MATCH(LEFT($B99,1)&amp;"-"&amp;TEXT(RIGHT($B99,LEN($B99)-1),"0#"),Rosters!$A:$A,0))</f>
        <v>V</v>
      </c>
      <c r="G99" s="5" t="str">
        <f>INDEX(Rosters!E:E,MATCH(LEFT($B99,1)&amp;"-"&amp;TEXT(RIGHT($B99,LEN($B99)-1),"0#"),Rosters!$A:$A,0))</f>
        <v>M</v>
      </c>
      <c r="H99" s="12">
        <v>29.11</v>
      </c>
      <c r="I99" s="5">
        <v>1</v>
      </c>
      <c r="J99" s="5">
        <v>5</v>
      </c>
      <c r="M99" s="6">
        <f t="shared" si="14"/>
        <v>5</v>
      </c>
      <c r="N99" s="7" t="str">
        <f t="shared" ca="1" si="13"/>
        <v>St James</v>
      </c>
      <c r="O99" s="7" t="str">
        <f t="shared" ca="1" si="12"/>
        <v>Mendez</v>
      </c>
      <c r="P99" s="7" t="str">
        <f t="shared" ca="1" si="12"/>
        <v>C*</v>
      </c>
      <c r="Q99" s="11" t="str">
        <f t="shared" ca="1" si="12"/>
        <v>V</v>
      </c>
      <c r="R99" s="6" t="str">
        <f t="shared" ca="1" si="12"/>
        <v>M</v>
      </c>
      <c r="S99" s="15">
        <f t="shared" ca="1" si="12"/>
        <v>29.11</v>
      </c>
      <c r="T99" s="6">
        <f t="shared" ca="1" si="12"/>
        <v>1</v>
      </c>
      <c r="U99" s="6">
        <f t="shared" ca="1" si="12"/>
        <v>5</v>
      </c>
    </row>
    <row r="100" spans="1:21" x14ac:dyDescent="0.25">
      <c r="A100" s="36">
        <f>RANK(H100,$H$95:$H$121,1)</f>
        <v>1</v>
      </c>
      <c r="B100" s="5" t="s">
        <v>590</v>
      </c>
      <c r="C100" s="5" t="str">
        <f>INDEX(Rosters!F:F,MATCH(LEFT($B100,1)&amp;"-"&amp;TEXT(RIGHT($B100,LEN($B100)-1),"0#"),Rosters!$A:$A,0))</f>
        <v>St E</v>
      </c>
      <c r="D100" s="5" t="str">
        <f>INDEX(Rosters!B:B,MATCH(LEFT($B100,1)&amp;"-"&amp;TEXT(RIGHT($B100,LEN($B100)-1),"0#"),Rosters!$A:$A,0))</f>
        <v>Byrne</v>
      </c>
      <c r="E100" s="5" t="str">
        <f>INDEX(Rosters!C:C,MATCH(LEFT($B100,1)&amp;"-"&amp;TEXT(RIGHT($B100,LEN($B100)-1),"0#"),Rosters!$A:$A,0))</f>
        <v>Dillon</v>
      </c>
      <c r="F100" s="5" t="str">
        <f>INDEX(Rosters!G:G,MATCH(LEFT($B100,1)&amp;"-"&amp;TEXT(RIGHT($B100,LEN($B100)-1),"0#"),Rosters!$A:$A,0))</f>
        <v>V</v>
      </c>
      <c r="G100" s="5" t="str">
        <f>INDEX(Rosters!E:E,MATCH(LEFT($B100,1)&amp;"-"&amp;TEXT(RIGHT($B100,LEN($B100)-1),"0#"),Rosters!$A:$A,0))</f>
        <v>M</v>
      </c>
      <c r="H100" s="12">
        <v>25.68</v>
      </c>
      <c r="I100" s="5">
        <v>1</v>
      </c>
      <c r="J100" s="5">
        <v>6</v>
      </c>
      <c r="M100" s="6">
        <f t="shared" si="14"/>
        <v>6</v>
      </c>
      <c r="N100" s="7" t="str">
        <f t="shared" ca="1" si="13"/>
        <v>SJA</v>
      </c>
      <c r="O100" s="7" t="str">
        <f t="shared" ca="1" si="12"/>
        <v>McArthur</v>
      </c>
      <c r="P100" s="7" t="str">
        <f t="shared" ca="1" si="12"/>
        <v xml:space="preserve">Luke </v>
      </c>
      <c r="Q100" s="11" t="str">
        <f t="shared" ca="1" si="12"/>
        <v>V</v>
      </c>
      <c r="R100" s="6" t="str">
        <f t="shared" ca="1" si="12"/>
        <v>M</v>
      </c>
      <c r="S100" s="15">
        <f t="shared" ca="1" si="12"/>
        <v>29.56</v>
      </c>
      <c r="T100" s="6">
        <f t="shared" ca="1" si="12"/>
        <v>3</v>
      </c>
      <c r="U100" s="6">
        <f t="shared" ca="1" si="12"/>
        <v>1</v>
      </c>
    </row>
    <row r="101" spans="1:21" x14ac:dyDescent="0.25">
      <c r="A101" s="36">
        <f>RANK(H101,$H$95:$H$121,1)</f>
        <v>24</v>
      </c>
      <c r="B101" s="5" t="s">
        <v>618</v>
      </c>
      <c r="C101" s="5" t="str">
        <f>INDEX(Rosters!F:F,MATCH(LEFT($B101,1)&amp;"-"&amp;TEXT(RIGHT($B101,LEN($B101)-1),"0#"),Rosters!$A:$A,0))</f>
        <v>SJA</v>
      </c>
      <c r="D101" s="5" t="str">
        <f>INDEX(Rosters!B:B,MATCH(LEFT($B101,1)&amp;"-"&amp;TEXT(RIGHT($B101,LEN($B101)-1),"0#"),Rosters!$A:$A,0))</f>
        <v>Mathison</v>
      </c>
      <c r="E101" s="5" t="str">
        <f>INDEX(Rosters!C:C,MATCH(LEFT($B101,1)&amp;"-"&amp;TEXT(RIGHT($B101,LEN($B101)-1),"0#"),Rosters!$A:$A,0))</f>
        <v>Ethan</v>
      </c>
      <c r="F101" s="5" t="str">
        <f>INDEX(Rosters!G:G,MATCH(LEFT($B101,1)&amp;"-"&amp;TEXT(RIGHT($B101,LEN($B101)-1),"0#"),Rosters!$A:$A,0))</f>
        <v>V</v>
      </c>
      <c r="G101" s="5" t="str">
        <f>INDEX(Rosters!E:E,MATCH(LEFT($B101,1)&amp;"-"&amp;TEXT(RIGHT($B101,LEN($B101)-1),"0#"),Rosters!$A:$A,0))</f>
        <v>M</v>
      </c>
      <c r="H101" s="12">
        <v>39.89</v>
      </c>
      <c r="I101" s="5">
        <v>2</v>
      </c>
      <c r="J101" s="5">
        <v>1</v>
      </c>
      <c r="M101" s="6">
        <f t="shared" si="14"/>
        <v>7</v>
      </c>
      <c r="N101" s="7" t="str">
        <f t="shared" ca="1" si="13"/>
        <v>St James</v>
      </c>
      <c r="O101" s="7" t="str">
        <f t="shared" ca="1" si="12"/>
        <v>Leon</v>
      </c>
      <c r="P101" s="7" t="str">
        <f t="shared" ca="1" si="12"/>
        <v>T</v>
      </c>
      <c r="Q101" s="6" t="str">
        <f t="shared" ca="1" si="12"/>
        <v>V</v>
      </c>
      <c r="R101" s="6" t="str">
        <f t="shared" ca="1" si="12"/>
        <v>M</v>
      </c>
      <c r="S101" s="15">
        <f t="shared" ca="1" si="12"/>
        <v>30.38</v>
      </c>
      <c r="T101" s="6">
        <f t="shared" ca="1" si="12"/>
        <v>4</v>
      </c>
      <c r="U101" s="6">
        <f t="shared" ca="1" si="12"/>
        <v>6</v>
      </c>
    </row>
    <row r="102" spans="1:21" x14ac:dyDescent="0.25">
      <c r="A102" s="36">
        <f>RANK(H102,$H$95:$H$121,1)</f>
        <v>8</v>
      </c>
      <c r="B102" s="5" t="s">
        <v>441</v>
      </c>
      <c r="C102" s="5" t="str">
        <f>INDEX(Rosters!F:F,MATCH(LEFT($B102,1)&amp;"-"&amp;TEXT(RIGHT($B102,LEN($B102)-1),"0#"),Rosters!$A:$A,0))</f>
        <v>Assumption</v>
      </c>
      <c r="D102" s="5" t="str">
        <f>INDEX(Rosters!B:B,MATCH(LEFT($B102,1)&amp;"-"&amp;TEXT(RIGHT($B102,LEN($B102)-1),"0#"),Rosters!$A:$A,0))</f>
        <v>Harmsey</v>
      </c>
      <c r="E102" s="5" t="str">
        <f>INDEX(Rosters!C:C,MATCH(LEFT($B102,1)&amp;"-"&amp;TEXT(RIGHT($B102,LEN($B102)-1),"0#"),Rosters!$A:$A,0))</f>
        <v>Riley Ben</v>
      </c>
      <c r="F102" s="5" t="str">
        <f>INDEX(Rosters!G:G,MATCH(LEFT($B102,1)&amp;"-"&amp;TEXT(RIGHT($B102,LEN($B102)-1),"0#"),Rosters!$A:$A,0))</f>
        <v>V</v>
      </c>
      <c r="G102" s="5" t="str">
        <f>INDEX(Rosters!E:E,MATCH(LEFT($B102,1)&amp;"-"&amp;TEXT(RIGHT($B102,LEN($B102)-1),"0#"),Rosters!$A:$A,0))</f>
        <v>M</v>
      </c>
      <c r="H102" s="12">
        <v>30.5</v>
      </c>
      <c r="I102" s="5">
        <v>2</v>
      </c>
      <c r="J102" s="5">
        <v>2</v>
      </c>
      <c r="M102" s="6">
        <f t="shared" si="14"/>
        <v>8</v>
      </c>
      <c r="N102" s="7" t="str">
        <f t="shared" ca="1" si="13"/>
        <v>Assumption</v>
      </c>
      <c r="O102" s="7" t="str">
        <f t="shared" ca="1" si="12"/>
        <v>Harmsey</v>
      </c>
      <c r="P102" s="7" t="str">
        <f t="shared" ca="1" si="12"/>
        <v>Riley Ben</v>
      </c>
      <c r="Q102" s="11" t="str">
        <f t="shared" ca="1" si="12"/>
        <v>V</v>
      </c>
      <c r="R102" s="6" t="str">
        <f t="shared" ca="1" si="12"/>
        <v>M</v>
      </c>
      <c r="S102" s="15">
        <f t="shared" ca="1" si="12"/>
        <v>30.5</v>
      </c>
      <c r="T102" s="6">
        <f t="shared" ca="1" si="12"/>
        <v>2</v>
      </c>
      <c r="U102" s="6">
        <f t="shared" ca="1" si="12"/>
        <v>2</v>
      </c>
    </row>
    <row r="103" spans="1:21" x14ac:dyDescent="0.25">
      <c r="A103" s="36">
        <f>RANK(H103,$H$95:$H$121,1)</f>
        <v>14</v>
      </c>
      <c r="B103" s="5" t="s">
        <v>599</v>
      </c>
      <c r="C103" s="5" t="str">
        <f>INDEX(Rosters!F:F,MATCH(LEFT($B103,1)&amp;"-"&amp;TEXT(RIGHT($B103,LEN($B103)-1),"0#"),Rosters!$A:$A,0))</f>
        <v>OLMC</v>
      </c>
      <c r="D103" s="5" t="str">
        <f>INDEX(Rosters!B:B,MATCH(LEFT($B103,1)&amp;"-"&amp;TEXT(RIGHT($B103,LEN($B103)-1),"0#"),Rosters!$A:$A,0))</f>
        <v>TYRELL</v>
      </c>
      <c r="E103" s="5" t="str">
        <f>INDEX(Rosters!C:C,MATCH(LEFT($B103,1)&amp;"-"&amp;TEXT(RIGHT($B103,LEN($B103)-1),"0#"),Rosters!$A:$A,0))</f>
        <v>JOSEPH</v>
      </c>
      <c r="F103" s="5" t="str">
        <f>INDEX(Rosters!G:G,MATCH(LEFT($B103,1)&amp;"-"&amp;TEXT(RIGHT($B103,LEN($B103)-1),"0#"),Rosters!$A:$A,0))</f>
        <v>V</v>
      </c>
      <c r="G103" s="5" t="str">
        <f>INDEX(Rosters!E:E,MATCH(LEFT($B103,1)&amp;"-"&amp;TEXT(RIGHT($B103,LEN($B103)-1),"0#"),Rosters!$A:$A,0))</f>
        <v>M</v>
      </c>
      <c r="H103" s="12">
        <v>33.33</v>
      </c>
      <c r="I103" s="5">
        <v>2</v>
      </c>
      <c r="J103" s="5">
        <v>3</v>
      </c>
      <c r="M103" s="6">
        <f t="shared" si="14"/>
        <v>9</v>
      </c>
      <c r="N103" s="7" t="str">
        <f t="shared" ca="1" si="13"/>
        <v>SJA</v>
      </c>
      <c r="O103" s="7" t="str">
        <f t="shared" ca="1" si="12"/>
        <v>Dhiman</v>
      </c>
      <c r="P103" s="7" t="str">
        <f t="shared" ca="1" si="12"/>
        <v>Millen</v>
      </c>
      <c r="Q103" s="6" t="str">
        <f t="shared" ca="1" si="12"/>
        <v>V</v>
      </c>
      <c r="R103" s="6" t="str">
        <f t="shared" ca="1" si="12"/>
        <v>M</v>
      </c>
      <c r="S103" s="15">
        <f t="shared" ca="1" si="12"/>
        <v>30.95</v>
      </c>
      <c r="T103" s="6">
        <f t="shared" ca="1" si="12"/>
        <v>1</v>
      </c>
      <c r="U103" s="6">
        <f t="shared" ca="1" si="12"/>
        <v>1</v>
      </c>
    </row>
    <row r="104" spans="1:21" x14ac:dyDescent="0.25">
      <c r="A104" s="36">
        <f>RANK(H104,$H$95:$H$121,1)</f>
        <v>3</v>
      </c>
      <c r="B104" s="5" t="s">
        <v>449</v>
      </c>
      <c r="C104" s="5" t="str">
        <f>INDEX(Rosters!F:F,MATCH(LEFT($B104,1)&amp;"-"&amp;TEXT(RIGHT($B104,LEN($B104)-1),"0#"),Rosters!$A:$A,0))</f>
        <v>St James</v>
      </c>
      <c r="D104" s="5" t="str">
        <f>INDEX(Rosters!B:B,MATCH(LEFT($B104,1)&amp;"-"&amp;TEXT(RIGHT($B104,LEN($B104)-1),"0#"),Rosters!$A:$A,0))</f>
        <v>Peoples</v>
      </c>
      <c r="E104" s="5" t="str">
        <f>INDEX(Rosters!C:C,MATCH(LEFT($B104,1)&amp;"-"&amp;TEXT(RIGHT($B104,LEN($B104)-1),"0#"),Rosters!$A:$A,0))</f>
        <v>J</v>
      </c>
      <c r="F104" s="5" t="str">
        <f>INDEX(Rosters!G:G,MATCH(LEFT($B104,1)&amp;"-"&amp;TEXT(RIGHT($B104,LEN($B104)-1),"0#"),Rosters!$A:$A,0))</f>
        <v>V</v>
      </c>
      <c r="G104" s="5" t="str">
        <f>INDEX(Rosters!E:E,MATCH(LEFT($B104,1)&amp;"-"&amp;TEXT(RIGHT($B104,LEN($B104)-1),"0#"),Rosters!$A:$A,0))</f>
        <v>M</v>
      </c>
      <c r="H104" s="12">
        <v>28.62</v>
      </c>
      <c r="I104" s="5">
        <v>2</v>
      </c>
      <c r="J104" s="5">
        <v>4</v>
      </c>
      <c r="M104" s="6">
        <f t="shared" si="14"/>
        <v>10</v>
      </c>
      <c r="N104" s="7" t="str">
        <f t="shared" ca="1" si="13"/>
        <v>Assumption</v>
      </c>
      <c r="O104" s="7" t="str">
        <f t="shared" ca="1" si="12"/>
        <v>Keown</v>
      </c>
      <c r="P104" s="7" t="str">
        <f t="shared" ca="1" si="12"/>
        <v>Brendan</v>
      </c>
      <c r="Q104" s="6" t="str">
        <f t="shared" ca="1" si="12"/>
        <v>V</v>
      </c>
      <c r="R104" s="6" t="str">
        <f t="shared" ca="1" si="12"/>
        <v>M</v>
      </c>
      <c r="S104" s="15">
        <f t="shared" ca="1" si="12"/>
        <v>32.049999999999997</v>
      </c>
      <c r="T104" s="6">
        <f t="shared" ca="1" si="12"/>
        <v>1</v>
      </c>
      <c r="U104" s="6">
        <f t="shared" ca="1" si="12"/>
        <v>2</v>
      </c>
    </row>
    <row r="105" spans="1:21" x14ac:dyDescent="0.25">
      <c r="A105" s="36">
        <f t="shared" ref="A105:A120" si="15">RANK(H105,$H$95:$H$121,1)</f>
        <v>20</v>
      </c>
      <c r="B105" s="5" t="s">
        <v>445</v>
      </c>
      <c r="C105" s="5" t="str">
        <f>INDEX(Rosters!F:F,MATCH(LEFT($B105,1)&amp;"-"&amp;TEXT(RIGHT($B105,LEN($B105)-1),"0#"),Rosters!$A:$A,0))</f>
        <v>St James</v>
      </c>
      <c r="D105" s="5" t="str">
        <f>INDEX(Rosters!B:B,MATCH(LEFT($B105,1)&amp;"-"&amp;TEXT(RIGHT($B105,LEN($B105)-1),"0#"),Rosters!$A:$A,0))</f>
        <v>Peoples</v>
      </c>
      <c r="E105" s="5" t="str">
        <f>INDEX(Rosters!C:C,MATCH(LEFT($B105,1)&amp;"-"&amp;TEXT(RIGHT($B105,LEN($B105)-1),"0#"),Rosters!$A:$A,0))</f>
        <v>K</v>
      </c>
      <c r="F105" s="5" t="str">
        <f>INDEX(Rosters!G:G,MATCH(LEFT($B105,1)&amp;"-"&amp;TEXT(RIGHT($B105,LEN($B105)-1),"0#"),Rosters!$A:$A,0))</f>
        <v>V</v>
      </c>
      <c r="G105" s="5" t="str">
        <f>INDEX(Rosters!E:E,MATCH(LEFT($B105,1)&amp;"-"&amp;TEXT(RIGHT($B105,LEN($B105)-1),"0#"),Rosters!$A:$A,0))</f>
        <v>M</v>
      </c>
      <c r="H105" s="12">
        <v>37.46</v>
      </c>
      <c r="I105" s="5">
        <v>2</v>
      </c>
      <c r="J105" s="5">
        <v>5</v>
      </c>
      <c r="M105" s="6">
        <f t="shared" si="14"/>
        <v>11</v>
      </c>
      <c r="N105" s="7" t="str">
        <f t="shared" ca="1" si="13"/>
        <v>Assumption</v>
      </c>
      <c r="O105" s="7" t="str">
        <f t="shared" ca="1" si="12"/>
        <v>Sidhu</v>
      </c>
      <c r="P105" s="7" t="str">
        <f t="shared" ca="1" si="12"/>
        <v>Owen</v>
      </c>
      <c r="Q105" s="6" t="str">
        <f t="shared" ca="1" si="12"/>
        <v>V</v>
      </c>
      <c r="R105" s="6" t="str">
        <f t="shared" ca="1" si="12"/>
        <v>M</v>
      </c>
      <c r="S105" s="15">
        <f t="shared" ca="1" si="12"/>
        <v>32.61</v>
      </c>
      <c r="T105" s="6">
        <f t="shared" ca="1" si="12"/>
        <v>3</v>
      </c>
      <c r="U105" s="6">
        <f t="shared" ca="1" si="12"/>
        <v>2</v>
      </c>
    </row>
    <row r="106" spans="1:21" x14ac:dyDescent="0.25">
      <c r="A106" s="36">
        <f t="shared" si="15"/>
        <v>12</v>
      </c>
      <c r="B106" s="5" t="s">
        <v>468</v>
      </c>
      <c r="C106" s="5" t="str">
        <f>INDEX(Rosters!F:F,MATCH(LEFT($B106,1)&amp;"-"&amp;TEXT(RIGHT($B106,LEN($B106)-1),"0#"),Rosters!$A:$A,0))</f>
        <v>St James</v>
      </c>
      <c r="D106" s="5" t="str">
        <f>INDEX(Rosters!B:B,MATCH(LEFT($B106,1)&amp;"-"&amp;TEXT(RIGHT($B106,LEN($B106)-1),"0#"),Rosters!$A:$A,0))</f>
        <v>Karuitha</v>
      </c>
      <c r="E106" s="5" t="str">
        <f>INDEX(Rosters!C:C,MATCH(LEFT($B106,1)&amp;"-"&amp;TEXT(RIGHT($B106,LEN($B106)-1),"0#"),Rosters!$A:$A,0))</f>
        <v>J</v>
      </c>
      <c r="F106" s="5" t="str">
        <f>INDEX(Rosters!G:G,MATCH(LEFT($B106,1)&amp;"-"&amp;TEXT(RIGHT($B106,LEN($B106)-1),"0#"),Rosters!$A:$A,0))</f>
        <v>V</v>
      </c>
      <c r="G106" s="5" t="str">
        <f>INDEX(Rosters!E:E,MATCH(LEFT($B106,1)&amp;"-"&amp;TEXT(RIGHT($B106,LEN($B106)-1),"0#"),Rosters!$A:$A,0))</f>
        <v>M</v>
      </c>
      <c r="H106" s="12">
        <v>32.76</v>
      </c>
      <c r="I106" s="5">
        <v>2</v>
      </c>
      <c r="J106" s="5">
        <v>6</v>
      </c>
      <c r="M106" s="6">
        <f t="shared" si="14"/>
        <v>12</v>
      </c>
      <c r="N106" s="7" t="str">
        <f t="shared" ca="1" si="13"/>
        <v>St James</v>
      </c>
      <c r="O106" s="7" t="str">
        <f t="shared" ca="1" si="12"/>
        <v>Karuitha</v>
      </c>
      <c r="P106" s="7" t="str">
        <f t="shared" ca="1" si="12"/>
        <v>J</v>
      </c>
      <c r="Q106" s="6" t="str">
        <f t="shared" ca="1" si="12"/>
        <v>V</v>
      </c>
      <c r="R106" s="6" t="str">
        <f t="shared" ca="1" si="12"/>
        <v>M</v>
      </c>
      <c r="S106" s="15">
        <f t="shared" ca="1" si="12"/>
        <v>32.76</v>
      </c>
      <c r="T106" s="6">
        <f t="shared" ca="1" si="12"/>
        <v>2</v>
      </c>
      <c r="U106" s="6">
        <f t="shared" ca="1" si="12"/>
        <v>6</v>
      </c>
    </row>
    <row r="107" spans="1:21" x14ac:dyDescent="0.25">
      <c r="A107" s="36">
        <f t="shared" si="15"/>
        <v>6</v>
      </c>
      <c r="B107" s="5" t="s">
        <v>659</v>
      </c>
      <c r="C107" s="5" t="str">
        <f>INDEX(Rosters!F:F,MATCH(LEFT($B107,1)&amp;"-"&amp;TEXT(RIGHT($B107,LEN($B107)-1),"0#"),Rosters!$A:$A,0))</f>
        <v>SJA</v>
      </c>
      <c r="D107" s="5" t="str">
        <f>INDEX(Rosters!B:B,MATCH(LEFT($B107,1)&amp;"-"&amp;TEXT(RIGHT($B107,LEN($B107)-1),"0#"),Rosters!$A:$A,0))</f>
        <v>McArthur</v>
      </c>
      <c r="E107" s="5" t="str">
        <f>INDEX(Rosters!C:C,MATCH(LEFT($B107,1)&amp;"-"&amp;TEXT(RIGHT($B107,LEN($B107)-1),"0#"),Rosters!$A:$A,0))</f>
        <v xml:space="preserve">Luke </v>
      </c>
      <c r="F107" s="5" t="str">
        <f>INDEX(Rosters!G:G,MATCH(LEFT($B107,1)&amp;"-"&amp;TEXT(RIGHT($B107,LEN($B107)-1),"0#"),Rosters!$A:$A,0))</f>
        <v>V</v>
      </c>
      <c r="G107" s="5" t="str">
        <f>INDEX(Rosters!E:E,MATCH(LEFT($B107,1)&amp;"-"&amp;TEXT(RIGHT($B107,LEN($B107)-1),"0#"),Rosters!$A:$A,0))</f>
        <v>M</v>
      </c>
      <c r="H107" s="12">
        <v>29.56</v>
      </c>
      <c r="I107" s="5">
        <v>3</v>
      </c>
      <c r="J107" s="5">
        <v>1</v>
      </c>
      <c r="M107" s="6">
        <f t="shared" si="14"/>
        <v>13</v>
      </c>
      <c r="N107" s="7" t="str">
        <f t="shared" ca="1" si="13"/>
        <v>St Pats</v>
      </c>
      <c r="O107" s="7" t="str">
        <f t="shared" ca="1" si="12"/>
        <v>Szot</v>
      </c>
      <c r="P107" s="7" t="str">
        <f t="shared" ca="1" si="12"/>
        <v>Harrison</v>
      </c>
      <c r="Q107" s="6" t="str">
        <f t="shared" ca="1" si="12"/>
        <v>V</v>
      </c>
      <c r="R107" s="6" t="str">
        <f t="shared" ca="1" si="12"/>
        <v>M</v>
      </c>
      <c r="S107" s="15">
        <f t="shared" ca="1" si="12"/>
        <v>32.880000000000003</v>
      </c>
      <c r="T107" s="6">
        <f t="shared" ca="1" si="12"/>
        <v>5</v>
      </c>
      <c r="U107" s="6">
        <f t="shared" ca="1" si="12"/>
        <v>4</v>
      </c>
    </row>
    <row r="108" spans="1:21" x14ac:dyDescent="0.25">
      <c r="A108" s="36">
        <f t="shared" si="15"/>
        <v>11</v>
      </c>
      <c r="B108" s="5" t="s">
        <v>681</v>
      </c>
      <c r="C108" s="5" t="str">
        <f>INDEX(Rosters!F:F,MATCH(LEFT($B108,1)&amp;"-"&amp;TEXT(RIGHT($B108,LEN($B108)-1),"0#"),Rosters!$A:$A,0))</f>
        <v>Assumption</v>
      </c>
      <c r="D108" s="5" t="str">
        <f>INDEX(Rosters!B:B,MATCH(LEFT($B108,1)&amp;"-"&amp;TEXT(RIGHT($B108,LEN($B108)-1),"0#"),Rosters!$A:$A,0))</f>
        <v>Sidhu</v>
      </c>
      <c r="E108" s="5" t="str">
        <f>INDEX(Rosters!C:C,MATCH(LEFT($B108,1)&amp;"-"&amp;TEXT(RIGHT($B108,LEN($B108)-1),"0#"),Rosters!$A:$A,0))</f>
        <v>Owen</v>
      </c>
      <c r="F108" s="5" t="str">
        <f>INDEX(Rosters!G:G,MATCH(LEFT($B108,1)&amp;"-"&amp;TEXT(RIGHT($B108,LEN($B108)-1),"0#"),Rosters!$A:$A,0))</f>
        <v>V</v>
      </c>
      <c r="G108" s="5" t="str">
        <f>INDEX(Rosters!E:E,MATCH(LEFT($B108,1)&amp;"-"&amp;TEXT(RIGHT($B108,LEN($B108)-1),"0#"),Rosters!$A:$A,0))</f>
        <v>M</v>
      </c>
      <c r="H108" s="12">
        <v>32.61</v>
      </c>
      <c r="I108" s="5">
        <v>3</v>
      </c>
      <c r="J108" s="5">
        <v>2</v>
      </c>
      <c r="M108" s="6">
        <f t="shared" si="14"/>
        <v>14</v>
      </c>
      <c r="N108" s="7" t="str">
        <f t="shared" ca="1" si="13"/>
        <v>OLMC</v>
      </c>
      <c r="O108" s="7" t="str">
        <f t="shared" ca="1" si="12"/>
        <v>TYRELL</v>
      </c>
      <c r="P108" s="7" t="str">
        <f t="shared" ca="1" si="12"/>
        <v>JOSEPH</v>
      </c>
      <c r="Q108" s="6" t="str">
        <f t="shared" ca="1" si="12"/>
        <v>V</v>
      </c>
      <c r="R108" s="6" t="str">
        <f t="shared" ca="1" si="12"/>
        <v>M</v>
      </c>
      <c r="S108" s="15">
        <f t="shared" ca="1" si="12"/>
        <v>33.33</v>
      </c>
      <c r="T108" s="6">
        <f t="shared" ca="1" si="12"/>
        <v>2</v>
      </c>
      <c r="U108" s="6">
        <f t="shared" ca="1" si="12"/>
        <v>3</v>
      </c>
    </row>
    <row r="109" spans="1:21" x14ac:dyDescent="0.25">
      <c r="A109" s="36">
        <f t="shared" si="15"/>
        <v>25</v>
      </c>
      <c r="B109" s="5" t="s">
        <v>600</v>
      </c>
      <c r="C109" s="5" t="str">
        <f>INDEX(Rosters!F:F,MATCH(LEFT($B109,1)&amp;"-"&amp;TEXT(RIGHT($B109,LEN($B109)-1),"0#"),Rosters!$A:$A,0))</f>
        <v>OLMC</v>
      </c>
      <c r="D109" s="5" t="str">
        <f>INDEX(Rosters!B:B,MATCH(LEFT($B109,1)&amp;"-"&amp;TEXT(RIGHT($B109,LEN($B109)-1),"0#"),Rosters!$A:$A,0))</f>
        <v>PFUNDSTEIN</v>
      </c>
      <c r="E109" s="5" t="str">
        <f>INDEX(Rosters!C:C,MATCH(LEFT($B109,1)&amp;"-"&amp;TEXT(RIGHT($B109,LEN($B109)-1),"0#"),Rosters!$A:$A,0))</f>
        <v>BEN</v>
      </c>
      <c r="F109" s="5" t="str">
        <f>INDEX(Rosters!G:G,MATCH(LEFT($B109,1)&amp;"-"&amp;TEXT(RIGHT($B109,LEN($B109)-1),"0#"),Rosters!$A:$A,0))</f>
        <v>V</v>
      </c>
      <c r="G109" s="5" t="str">
        <f>INDEX(Rosters!E:E,MATCH(LEFT($B109,1)&amp;"-"&amp;TEXT(RIGHT($B109,LEN($B109)-1),"0#"),Rosters!$A:$A,0))</f>
        <v>M</v>
      </c>
      <c r="H109" s="12">
        <v>41.06</v>
      </c>
      <c r="I109" s="5">
        <v>3</v>
      </c>
      <c r="J109" s="5">
        <v>3</v>
      </c>
      <c r="M109" s="6">
        <f t="shared" si="14"/>
        <v>15</v>
      </c>
      <c r="N109" s="7" t="str">
        <f t="shared" ca="1" si="13"/>
        <v>OLMC</v>
      </c>
      <c r="O109" s="7" t="str">
        <f t="shared" ca="1" si="12"/>
        <v>VANDENBERG</v>
      </c>
      <c r="P109" s="7" t="str">
        <f t="shared" ca="1" si="12"/>
        <v>JUDE</v>
      </c>
      <c r="Q109" s="6" t="str">
        <f t="shared" ca="1" si="12"/>
        <v>V</v>
      </c>
      <c r="R109" s="6" t="str">
        <f t="shared" ca="1" si="12"/>
        <v>M</v>
      </c>
      <c r="S109" s="15">
        <f t="shared" ca="1" si="12"/>
        <v>34.159999999999997</v>
      </c>
      <c r="T109" s="6">
        <f t="shared" ca="1" si="12"/>
        <v>1</v>
      </c>
      <c r="U109" s="6">
        <f t="shared" ca="1" si="12"/>
        <v>3</v>
      </c>
    </row>
    <row r="110" spans="1:21" x14ac:dyDescent="0.25">
      <c r="A110" s="36">
        <f t="shared" si="15"/>
        <v>26</v>
      </c>
      <c r="B110" s="5" t="s">
        <v>611</v>
      </c>
      <c r="C110" s="5" t="str">
        <f>INDEX(Rosters!F:F,MATCH(LEFT($B110,1)&amp;"-"&amp;TEXT(RIGHT($B110,LEN($B110)-1),"0#"),Rosters!$A:$A,0))</f>
        <v>St Pats</v>
      </c>
      <c r="D110" s="5" t="str">
        <f>INDEX(Rosters!B:B,MATCH(LEFT($B110,1)&amp;"-"&amp;TEXT(RIGHT($B110,LEN($B110)-1),"0#"),Rosters!$A:$A,0))</f>
        <v>Ross</v>
      </c>
      <c r="E110" s="5" t="str">
        <f>INDEX(Rosters!C:C,MATCH(LEFT($B110,1)&amp;"-"&amp;TEXT(RIGHT($B110,LEN($B110)-1),"0#"),Rosters!$A:$A,0))</f>
        <v>Jack</v>
      </c>
      <c r="F110" s="5" t="str">
        <f>INDEX(Rosters!G:G,MATCH(LEFT($B110,1)&amp;"-"&amp;TEXT(RIGHT($B110,LEN($B110)-1),"0#"),Rosters!$A:$A,0))</f>
        <v>V</v>
      </c>
      <c r="G110" s="5" t="str">
        <f>INDEX(Rosters!E:E,MATCH(LEFT($B110,1)&amp;"-"&amp;TEXT(RIGHT($B110,LEN($B110)-1),"0#"),Rosters!$A:$A,0))</f>
        <v>M</v>
      </c>
      <c r="H110" s="12">
        <v>42.37</v>
      </c>
      <c r="I110" s="5">
        <v>3</v>
      </c>
      <c r="J110" s="5">
        <v>4</v>
      </c>
      <c r="M110" s="6">
        <f t="shared" si="14"/>
        <v>16</v>
      </c>
      <c r="N110" s="7" t="str">
        <f t="shared" ca="1" si="13"/>
        <v>St James</v>
      </c>
      <c r="O110" s="7" t="str">
        <f t="shared" ca="1" si="12"/>
        <v>Griffin</v>
      </c>
      <c r="P110" s="7" t="str">
        <f t="shared" ca="1" si="12"/>
        <v>S*</v>
      </c>
      <c r="Q110" s="6" t="str">
        <f t="shared" ca="1" si="12"/>
        <v>V</v>
      </c>
      <c r="R110" s="6" t="str">
        <f t="shared" ca="1" si="12"/>
        <v>M</v>
      </c>
      <c r="S110" s="15">
        <f t="shared" ca="1" si="12"/>
        <v>34.299999999999997</v>
      </c>
      <c r="T110" s="6">
        <f t="shared" ca="1" si="12"/>
        <v>3</v>
      </c>
      <c r="U110" s="6">
        <f t="shared" ca="1" si="12"/>
        <v>6</v>
      </c>
    </row>
    <row r="111" spans="1:21" x14ac:dyDescent="0.25">
      <c r="A111" s="36">
        <f t="shared" si="15"/>
        <v>17</v>
      </c>
      <c r="B111" s="5" t="s">
        <v>469</v>
      </c>
      <c r="C111" s="5" t="str">
        <f>INDEX(Rosters!F:F,MATCH(LEFT($B111,1)&amp;"-"&amp;TEXT(RIGHT($B111,LEN($B111)-1),"0#"),Rosters!$A:$A,0))</f>
        <v>St James</v>
      </c>
      <c r="D111" s="5" t="str">
        <f>INDEX(Rosters!B:B,MATCH(LEFT($B111,1)&amp;"-"&amp;TEXT(RIGHT($B111,LEN($B111)-1),"0#"),Rosters!$A:$A,0))</f>
        <v>Mack</v>
      </c>
      <c r="E111" s="5" t="str">
        <f>INDEX(Rosters!C:C,MATCH(LEFT($B111,1)&amp;"-"&amp;TEXT(RIGHT($B111,LEN($B111)-1),"0#"),Rosters!$A:$A,0))</f>
        <v>D</v>
      </c>
      <c r="F111" s="5" t="str">
        <f>INDEX(Rosters!G:G,MATCH(LEFT($B111,1)&amp;"-"&amp;TEXT(RIGHT($B111,LEN($B111)-1),"0#"),Rosters!$A:$A,0))</f>
        <v>V</v>
      </c>
      <c r="G111" s="5" t="str">
        <f>INDEX(Rosters!E:E,MATCH(LEFT($B111,1)&amp;"-"&amp;TEXT(RIGHT($B111,LEN($B111)-1),"0#"),Rosters!$A:$A,0))</f>
        <v>M</v>
      </c>
      <c r="H111" s="12">
        <v>34.909999999999997</v>
      </c>
      <c r="I111" s="5">
        <v>3</v>
      </c>
      <c r="J111" s="5">
        <v>5</v>
      </c>
      <c r="M111" s="6">
        <f t="shared" si="14"/>
        <v>17</v>
      </c>
      <c r="N111" s="7" t="str">
        <f t="shared" ca="1" si="13"/>
        <v>St James</v>
      </c>
      <c r="O111" s="7" t="str">
        <f t="shared" ca="1" si="12"/>
        <v>Mack</v>
      </c>
      <c r="P111" s="7" t="str">
        <f t="shared" ca="1" si="12"/>
        <v>D</v>
      </c>
      <c r="Q111" s="6" t="str">
        <f t="shared" ca="1" si="12"/>
        <v>V</v>
      </c>
      <c r="R111" s="6" t="str">
        <f t="shared" ca="1" si="12"/>
        <v>M</v>
      </c>
      <c r="S111" s="15">
        <f t="shared" ca="1" si="12"/>
        <v>34.909999999999997</v>
      </c>
      <c r="T111" s="6">
        <f t="shared" ca="1" si="12"/>
        <v>3</v>
      </c>
      <c r="U111" s="6">
        <f t="shared" ca="1" si="12"/>
        <v>5</v>
      </c>
    </row>
    <row r="112" spans="1:21" x14ac:dyDescent="0.25">
      <c r="A112" s="36">
        <f t="shared" si="15"/>
        <v>16</v>
      </c>
      <c r="B112" s="5" t="s">
        <v>470</v>
      </c>
      <c r="C112" s="5" t="str">
        <f>INDEX(Rosters!F:F,MATCH(LEFT($B112,1)&amp;"-"&amp;TEXT(RIGHT($B112,LEN($B112)-1),"0#"),Rosters!$A:$A,0))</f>
        <v>St James</v>
      </c>
      <c r="D112" s="5" t="str">
        <f>INDEX(Rosters!B:B,MATCH(LEFT($B112,1)&amp;"-"&amp;TEXT(RIGHT($B112,LEN($B112)-1),"0#"),Rosters!$A:$A,0))</f>
        <v>Griffin</v>
      </c>
      <c r="E112" s="5" t="str">
        <f>INDEX(Rosters!C:C,MATCH(LEFT($B112,1)&amp;"-"&amp;TEXT(RIGHT($B112,LEN($B112)-1),"0#"),Rosters!$A:$A,0))</f>
        <v>S*</v>
      </c>
      <c r="F112" s="5" t="str">
        <f>INDEX(Rosters!G:G,MATCH(LEFT($B112,1)&amp;"-"&amp;TEXT(RIGHT($B112,LEN($B112)-1),"0#"),Rosters!$A:$A,0))</f>
        <v>V</v>
      </c>
      <c r="G112" s="5" t="str">
        <f>INDEX(Rosters!E:E,MATCH(LEFT($B112,1)&amp;"-"&amp;TEXT(RIGHT($B112,LEN($B112)-1),"0#"),Rosters!$A:$A,0))</f>
        <v>M</v>
      </c>
      <c r="H112" s="12">
        <v>34.299999999999997</v>
      </c>
      <c r="I112" s="5">
        <v>3</v>
      </c>
      <c r="J112" s="5">
        <v>6</v>
      </c>
      <c r="M112" s="6">
        <f t="shared" si="14"/>
        <v>18</v>
      </c>
      <c r="N112" s="7" t="str">
        <f t="shared" ca="1" si="13"/>
        <v>St James</v>
      </c>
      <c r="O112" s="7" t="str">
        <f t="shared" ca="1" si="12"/>
        <v>Pathiban</v>
      </c>
      <c r="P112" s="7" t="str">
        <f t="shared" ca="1" si="12"/>
        <v>Aarya</v>
      </c>
      <c r="Q112" s="6" t="str">
        <f t="shared" ca="1" si="12"/>
        <v>V</v>
      </c>
      <c r="R112" s="6" t="str">
        <f t="shared" ca="1" si="12"/>
        <v>M</v>
      </c>
      <c r="S112" s="15">
        <f t="shared" ca="1" si="12"/>
        <v>35.270000000000003</v>
      </c>
      <c r="T112" s="6">
        <f t="shared" ca="1" si="12"/>
        <v>4</v>
      </c>
      <c r="U112" s="6">
        <f t="shared" ca="1" si="12"/>
        <v>5</v>
      </c>
    </row>
    <row r="113" spans="1:23" x14ac:dyDescent="0.25">
      <c r="A113" s="36">
        <f t="shared" si="15"/>
        <v>21</v>
      </c>
      <c r="B113" s="5" t="s">
        <v>667</v>
      </c>
      <c r="C113" s="5" t="str">
        <f>INDEX(Rosters!F:F,MATCH(LEFT($B113,1)&amp;"-"&amp;TEXT(RIGHT($B113,LEN($B113)-1),"0#"),Rosters!$A:$A,0))</f>
        <v>Assumption</v>
      </c>
      <c r="D113" s="5" t="str">
        <f>INDEX(Rosters!B:B,MATCH(LEFT($B113,1)&amp;"-"&amp;TEXT(RIGHT($B113,LEN($B113)-1),"0#"),Rosters!$A:$A,0))</f>
        <v>Sturtz</v>
      </c>
      <c r="E113" s="5" t="str">
        <f>INDEX(Rosters!C:C,MATCH(LEFT($B113,1)&amp;"-"&amp;TEXT(RIGHT($B113,LEN($B113)-1),"0#"),Rosters!$A:$A,0))</f>
        <v>Elijah</v>
      </c>
      <c r="F113" s="5" t="str">
        <f>INDEX(Rosters!G:G,MATCH(LEFT($B113,1)&amp;"-"&amp;TEXT(RIGHT($B113,LEN($B113)-1),"0#"),Rosters!$A:$A,0))</f>
        <v>V</v>
      </c>
      <c r="G113" s="5" t="str">
        <f>INDEX(Rosters!E:E,MATCH(LEFT($B113,1)&amp;"-"&amp;TEXT(RIGHT($B113,LEN($B113)-1),"0#"),Rosters!$A:$A,0))</f>
        <v>M</v>
      </c>
      <c r="H113" s="12">
        <v>37.96</v>
      </c>
      <c r="I113" s="5">
        <v>4</v>
      </c>
      <c r="J113" s="5">
        <v>2</v>
      </c>
      <c r="M113" s="6">
        <f t="shared" si="14"/>
        <v>19</v>
      </c>
      <c r="N113" s="7" t="str">
        <f t="shared" ca="1" si="13"/>
        <v>St James</v>
      </c>
      <c r="O113" s="7" t="str">
        <f t="shared" ca="1" si="12"/>
        <v>Howell</v>
      </c>
      <c r="P113" s="7" t="str">
        <f t="shared" ca="1" si="12"/>
        <v>H</v>
      </c>
      <c r="Q113" s="6" t="str">
        <f t="shared" ca="1" si="12"/>
        <v>V</v>
      </c>
      <c r="R113" s="6" t="str">
        <f t="shared" ca="1" si="12"/>
        <v>M</v>
      </c>
      <c r="S113" s="15">
        <f t="shared" ca="1" si="12"/>
        <v>35.72</v>
      </c>
      <c r="T113" s="6">
        <f t="shared" ca="1" si="12"/>
        <v>5</v>
      </c>
      <c r="U113" s="6">
        <f t="shared" ca="1" si="12"/>
        <v>5</v>
      </c>
    </row>
    <row r="114" spans="1:23" x14ac:dyDescent="0.25">
      <c r="A114" s="36">
        <f t="shared" si="15"/>
        <v>22</v>
      </c>
      <c r="B114" s="5" t="s">
        <v>658</v>
      </c>
      <c r="C114" s="5" t="str">
        <f>INDEX(Rosters!F:F,MATCH(LEFT($B114,1)&amp;"-"&amp;TEXT(RIGHT($B114,LEN($B114)-1),"0#"),Rosters!$A:$A,0))</f>
        <v>Assumption</v>
      </c>
      <c r="D114" s="5" t="str">
        <f>INDEX(Rosters!B:B,MATCH(LEFT($B114,1)&amp;"-"&amp;TEXT(RIGHT($B114,LEN($B114)-1),"0#"),Rosters!$A:$A,0))</f>
        <v>Hall</v>
      </c>
      <c r="E114" s="5" t="str">
        <f>INDEX(Rosters!C:C,MATCH(LEFT($B114,1)&amp;"-"&amp;TEXT(RIGHT($B114,LEN($B114)-1),"0#"),Rosters!$A:$A,0))</f>
        <v>Grady</v>
      </c>
      <c r="F114" s="5" t="str">
        <f>INDEX(Rosters!G:G,MATCH(LEFT($B114,1)&amp;"-"&amp;TEXT(RIGHT($B114,LEN($B114)-1),"0#"),Rosters!$A:$A,0))</f>
        <v>V</v>
      </c>
      <c r="G114" s="5" t="str">
        <f>INDEX(Rosters!E:E,MATCH(LEFT($B114,1)&amp;"-"&amp;TEXT(RIGHT($B114,LEN($B114)-1),"0#"),Rosters!$A:$A,0))</f>
        <v>M</v>
      </c>
      <c r="H114" s="12">
        <v>38.409999999999997</v>
      </c>
      <c r="I114" s="5">
        <v>4</v>
      </c>
      <c r="J114" s="5">
        <v>3</v>
      </c>
      <c r="M114" s="6">
        <f t="shared" si="14"/>
        <v>20</v>
      </c>
      <c r="N114" s="7" t="str">
        <f t="shared" ca="1" si="13"/>
        <v>St James</v>
      </c>
      <c r="O114" s="7" t="str">
        <f t="shared" ca="1" si="12"/>
        <v>Peoples</v>
      </c>
      <c r="P114" s="7" t="str">
        <f t="shared" ca="1" si="12"/>
        <v>K</v>
      </c>
      <c r="Q114" s="6" t="str">
        <f t="shared" ca="1" si="12"/>
        <v>V</v>
      </c>
      <c r="R114" s="6" t="str">
        <f t="shared" ca="1" si="12"/>
        <v>M</v>
      </c>
      <c r="S114" s="15">
        <f t="shared" ca="1" si="12"/>
        <v>37.46</v>
      </c>
      <c r="T114" s="6">
        <f t="shared" ca="1" si="12"/>
        <v>2</v>
      </c>
      <c r="U114" s="6">
        <f t="shared" ca="1" si="12"/>
        <v>5</v>
      </c>
    </row>
    <row r="115" spans="1:23" x14ac:dyDescent="0.25">
      <c r="A115" s="36">
        <f t="shared" ref="A115:A120" si="16">RANK(H115,$H$95:$H$121,1)</f>
        <v>23</v>
      </c>
      <c r="B115" s="5" t="s">
        <v>657</v>
      </c>
      <c r="C115" s="5" t="str">
        <f>INDEX(Rosters!F:F,MATCH(LEFT($B115,1)&amp;"-"&amp;TEXT(RIGHT($B115,LEN($B115)-1),"0#"),Rosters!$A:$A,0))</f>
        <v>Assumption</v>
      </c>
      <c r="D115" s="5" t="str">
        <f>INDEX(Rosters!B:B,MATCH(LEFT($B115,1)&amp;"-"&amp;TEXT(RIGHT($B115,LEN($B115)-1),"0#"),Rosters!$A:$A,0))</f>
        <v>Haynes</v>
      </c>
      <c r="E115" s="5" t="str">
        <f>INDEX(Rosters!C:C,MATCH(LEFT($B115,1)&amp;"-"&amp;TEXT(RIGHT($B115,LEN($B115)-1),"0#"),Rosters!$A:$A,0))</f>
        <v>Ryan</v>
      </c>
      <c r="F115" s="5" t="str">
        <f>INDEX(Rosters!G:G,MATCH(LEFT($B115,1)&amp;"-"&amp;TEXT(RIGHT($B115,LEN($B115)-1),"0#"),Rosters!$A:$A,0))</f>
        <v>V</v>
      </c>
      <c r="G115" s="5" t="str">
        <f>INDEX(Rosters!E:E,MATCH(LEFT($B115,1)&amp;"-"&amp;TEXT(RIGHT($B115,LEN($B115)-1),"0#"),Rosters!$A:$A,0))</f>
        <v>M</v>
      </c>
      <c r="H115" s="12">
        <v>39.46</v>
      </c>
      <c r="I115" s="5">
        <v>4</v>
      </c>
      <c r="J115" s="5">
        <v>4</v>
      </c>
      <c r="M115" s="6">
        <f t="shared" si="14"/>
        <v>21</v>
      </c>
      <c r="N115" s="7" t="str">
        <f t="shared" ca="1" si="13"/>
        <v>Assumption</v>
      </c>
      <c r="O115" s="7" t="str">
        <f t="shared" ca="1" si="12"/>
        <v>Sturtz</v>
      </c>
      <c r="P115" s="7" t="str">
        <f t="shared" ca="1" si="12"/>
        <v>Elijah</v>
      </c>
      <c r="Q115" s="6" t="str">
        <f t="shared" ca="1" si="12"/>
        <v>V</v>
      </c>
      <c r="R115" s="6" t="str">
        <f t="shared" ca="1" si="12"/>
        <v>M</v>
      </c>
      <c r="S115" s="15">
        <f t="shared" ca="1" si="12"/>
        <v>37.96</v>
      </c>
      <c r="T115" s="6">
        <f t="shared" ca="1" si="12"/>
        <v>4</v>
      </c>
      <c r="U115" s="6">
        <f t="shared" ca="1" si="12"/>
        <v>2</v>
      </c>
    </row>
    <row r="116" spans="1:23" x14ac:dyDescent="0.25">
      <c r="A116" s="36">
        <f t="shared" si="16"/>
        <v>18</v>
      </c>
      <c r="B116" s="5" t="s">
        <v>656</v>
      </c>
      <c r="C116" s="5" t="str">
        <f>INDEX(Rosters!F:F,MATCH(LEFT($B116,1)&amp;"-"&amp;TEXT(RIGHT($B116,LEN($B116)-1),"0#"),Rosters!$A:$A,0))</f>
        <v>St James</v>
      </c>
      <c r="D116" s="5" t="str">
        <f>INDEX(Rosters!B:B,MATCH(LEFT($B116,1)&amp;"-"&amp;TEXT(RIGHT($B116,LEN($B116)-1),"0#"),Rosters!$A:$A,0))</f>
        <v>Pathiban</v>
      </c>
      <c r="E116" s="5" t="str">
        <f>INDEX(Rosters!C:C,MATCH(LEFT($B116,1)&amp;"-"&amp;TEXT(RIGHT($B116,LEN($B116)-1),"0#"),Rosters!$A:$A,0))</f>
        <v>Aarya</v>
      </c>
      <c r="F116" s="5" t="str">
        <f>INDEX(Rosters!G:G,MATCH(LEFT($B116,1)&amp;"-"&amp;TEXT(RIGHT($B116,LEN($B116)-1),"0#"),Rosters!$A:$A,0))</f>
        <v>V</v>
      </c>
      <c r="G116" s="5" t="str">
        <f>INDEX(Rosters!E:E,MATCH(LEFT($B116,1)&amp;"-"&amp;TEXT(RIGHT($B116,LEN($B116)-1),"0#"),Rosters!$A:$A,0))</f>
        <v>M</v>
      </c>
      <c r="H116" s="12">
        <v>35.270000000000003</v>
      </c>
      <c r="I116" s="5">
        <v>4</v>
      </c>
      <c r="J116" s="5">
        <v>5</v>
      </c>
      <c r="M116" s="6">
        <f t="shared" si="14"/>
        <v>22</v>
      </c>
      <c r="N116" s="7" t="str">
        <f t="shared" ca="1" si="13"/>
        <v>Assumption</v>
      </c>
      <c r="O116" s="7" t="str">
        <f t="shared" ca="1" si="12"/>
        <v>Hall</v>
      </c>
      <c r="P116" s="7" t="str">
        <f t="shared" ca="1" si="12"/>
        <v>Grady</v>
      </c>
      <c r="Q116" s="6" t="str">
        <f t="shared" ca="1" si="12"/>
        <v>V</v>
      </c>
      <c r="R116" s="6" t="str">
        <f t="shared" ca="1" si="12"/>
        <v>M</v>
      </c>
      <c r="S116" s="15">
        <f t="shared" ca="1" si="12"/>
        <v>38.409999999999997</v>
      </c>
      <c r="T116" s="6">
        <f t="shared" ca="1" si="12"/>
        <v>4</v>
      </c>
      <c r="U116" s="6">
        <f t="shared" ca="1" si="12"/>
        <v>3</v>
      </c>
    </row>
    <row r="117" spans="1:23" x14ac:dyDescent="0.25">
      <c r="A117" s="36">
        <f t="shared" si="16"/>
        <v>7</v>
      </c>
      <c r="B117" s="5" t="s">
        <v>471</v>
      </c>
      <c r="C117" s="5" t="str">
        <f>INDEX(Rosters!F:F,MATCH(LEFT($B117,1)&amp;"-"&amp;TEXT(RIGHT($B117,LEN($B117)-1),"0#"),Rosters!$A:$A,0))</f>
        <v>St James</v>
      </c>
      <c r="D117" s="5" t="str">
        <f>INDEX(Rosters!B:B,MATCH(LEFT($B117,1)&amp;"-"&amp;TEXT(RIGHT($B117,LEN($B117)-1),"0#"),Rosters!$A:$A,0))</f>
        <v>Leon</v>
      </c>
      <c r="E117" s="5" t="str">
        <f>INDEX(Rosters!C:C,MATCH(LEFT($B117,1)&amp;"-"&amp;TEXT(RIGHT($B117,LEN($B117)-1),"0#"),Rosters!$A:$A,0))</f>
        <v>T</v>
      </c>
      <c r="F117" s="5" t="str">
        <f>INDEX(Rosters!G:G,MATCH(LEFT($B117,1)&amp;"-"&amp;TEXT(RIGHT($B117,LEN($B117)-1),"0#"),Rosters!$A:$A,0))</f>
        <v>V</v>
      </c>
      <c r="G117" s="5" t="str">
        <f>INDEX(Rosters!E:E,MATCH(LEFT($B117,1)&amp;"-"&amp;TEXT(RIGHT($B117,LEN($B117)-1),"0#"),Rosters!$A:$A,0))</f>
        <v>M</v>
      </c>
      <c r="H117" s="12">
        <v>30.38</v>
      </c>
      <c r="I117" s="5">
        <v>4</v>
      </c>
      <c r="J117" s="5">
        <v>6</v>
      </c>
      <c r="M117" s="6">
        <f t="shared" si="14"/>
        <v>23</v>
      </c>
      <c r="N117" s="7" t="str">
        <f t="shared" ca="1" si="13"/>
        <v>Assumption</v>
      </c>
      <c r="O117" s="7" t="str">
        <f t="shared" ca="1" si="12"/>
        <v>Haynes</v>
      </c>
      <c r="P117" s="7" t="str">
        <f t="shared" ca="1" si="12"/>
        <v>Ryan</v>
      </c>
      <c r="Q117" s="6" t="str">
        <f t="shared" ca="1" si="12"/>
        <v>V</v>
      </c>
      <c r="R117" s="6" t="str">
        <f t="shared" ca="1" si="12"/>
        <v>M</v>
      </c>
      <c r="S117" s="15">
        <f t="shared" ca="1" si="12"/>
        <v>39.46</v>
      </c>
      <c r="T117" s="6">
        <f t="shared" ca="1" si="12"/>
        <v>4</v>
      </c>
      <c r="U117" s="6">
        <f t="shared" ca="1" si="12"/>
        <v>4</v>
      </c>
    </row>
    <row r="118" spans="1:23" x14ac:dyDescent="0.25">
      <c r="A118" s="36">
        <f t="shared" si="16"/>
        <v>4</v>
      </c>
      <c r="B118" s="5" t="s">
        <v>615</v>
      </c>
      <c r="C118" s="5" t="str">
        <f>INDEX(Rosters!F:F,MATCH(LEFT($B118,1)&amp;"-"&amp;TEXT(RIGHT($B118,LEN($B118)-1),"0#"),Rosters!$A:$A,0))</f>
        <v>SJA</v>
      </c>
      <c r="D118" s="5" t="str">
        <f>INDEX(Rosters!B:B,MATCH(LEFT($B118,1)&amp;"-"&amp;TEXT(RIGHT($B118,LEN($B118)-1),"0#"),Rosters!$A:$A,0))</f>
        <v>Costa</v>
      </c>
      <c r="E118" s="5" t="str">
        <f>INDEX(Rosters!C:C,MATCH(LEFT($B118,1)&amp;"-"&amp;TEXT(RIGHT($B118,LEN($B118)-1),"0#"),Rosters!$A:$A,0))</f>
        <v>Lucas</v>
      </c>
      <c r="F118" s="5" t="str">
        <f>INDEX(Rosters!G:G,MATCH(LEFT($B118,1)&amp;"-"&amp;TEXT(RIGHT($B118,LEN($B118)-1),"0#"),Rosters!$A:$A,0))</f>
        <v>V</v>
      </c>
      <c r="G118" s="5" t="str">
        <f>INDEX(Rosters!E:E,MATCH(LEFT($B118,1)&amp;"-"&amp;TEXT(RIGHT($B118,LEN($B118)-1),"0#"),Rosters!$A:$A,0))</f>
        <v>M</v>
      </c>
      <c r="H118" s="12">
        <v>28.97</v>
      </c>
      <c r="I118" s="5">
        <v>5</v>
      </c>
      <c r="J118" s="5">
        <v>3</v>
      </c>
      <c r="M118" s="6">
        <f t="shared" si="14"/>
        <v>24</v>
      </c>
      <c r="N118" s="7" t="str">
        <f t="shared" ca="1" si="13"/>
        <v>SJA</v>
      </c>
      <c r="O118" s="7" t="str">
        <f t="shared" ca="1" si="12"/>
        <v>Mathison</v>
      </c>
      <c r="P118" s="7" t="str">
        <f t="shared" ca="1" si="12"/>
        <v>Ethan</v>
      </c>
      <c r="Q118" s="6" t="str">
        <f t="shared" ca="1" si="12"/>
        <v>V</v>
      </c>
      <c r="R118" s="6" t="str">
        <f t="shared" ca="1" si="12"/>
        <v>M</v>
      </c>
      <c r="S118" s="15">
        <f t="shared" ca="1" si="12"/>
        <v>39.89</v>
      </c>
      <c r="T118" s="6">
        <f t="shared" ca="1" si="12"/>
        <v>2</v>
      </c>
      <c r="U118" s="6">
        <f t="shared" ca="1" si="12"/>
        <v>1</v>
      </c>
    </row>
    <row r="119" spans="1:23" x14ac:dyDescent="0.25">
      <c r="A119" s="36">
        <f t="shared" si="16"/>
        <v>13</v>
      </c>
      <c r="B119" s="5" t="s">
        <v>665</v>
      </c>
      <c r="C119" s="5" t="str">
        <f>INDEX(Rosters!F:F,MATCH(LEFT($B119,1)&amp;"-"&amp;TEXT(RIGHT($B119,LEN($B119)-1),"0#"),Rosters!$A:$A,0))</f>
        <v>St Pats</v>
      </c>
      <c r="D119" s="5" t="str">
        <f>INDEX(Rosters!B:B,MATCH(LEFT($B119,1)&amp;"-"&amp;TEXT(RIGHT($B119,LEN($B119)-1),"0#"),Rosters!$A:$A,0))</f>
        <v>Szot</v>
      </c>
      <c r="E119" s="5" t="str">
        <f>INDEX(Rosters!C:C,MATCH(LEFT($B119,1)&amp;"-"&amp;TEXT(RIGHT($B119,LEN($B119)-1),"0#"),Rosters!$A:$A,0))</f>
        <v>Harrison</v>
      </c>
      <c r="F119" s="5" t="str">
        <f>INDEX(Rosters!G:G,MATCH(LEFT($B119,1)&amp;"-"&amp;TEXT(RIGHT($B119,LEN($B119)-1),"0#"),Rosters!$A:$A,0))</f>
        <v>V</v>
      </c>
      <c r="G119" s="5" t="str">
        <f>INDEX(Rosters!E:E,MATCH(LEFT($B119,1)&amp;"-"&amp;TEXT(RIGHT($B119,LEN($B119)-1),"0#"),Rosters!$A:$A,0))</f>
        <v>M</v>
      </c>
      <c r="H119" s="12">
        <v>32.880000000000003</v>
      </c>
      <c r="I119" s="5">
        <v>5</v>
      </c>
      <c r="J119" s="5">
        <v>4</v>
      </c>
      <c r="M119" s="6">
        <f t="shared" si="14"/>
        <v>25</v>
      </c>
      <c r="N119" s="7" t="str">
        <f t="shared" ca="1" si="13"/>
        <v>OLMC</v>
      </c>
      <c r="O119" s="7" t="str">
        <f t="shared" ca="1" si="12"/>
        <v>PFUNDSTEIN</v>
      </c>
      <c r="P119" s="7" t="str">
        <f t="shared" ca="1" si="12"/>
        <v>BEN</v>
      </c>
      <c r="Q119" s="6" t="str">
        <f t="shared" ca="1" si="12"/>
        <v>V</v>
      </c>
      <c r="R119" s="6" t="str">
        <f t="shared" ca="1" si="12"/>
        <v>M</v>
      </c>
      <c r="S119" s="15">
        <f t="shared" ca="1" si="12"/>
        <v>41.06</v>
      </c>
      <c r="T119" s="6">
        <f t="shared" ca="1" si="12"/>
        <v>3</v>
      </c>
      <c r="U119" s="6">
        <f t="shared" ca="1" si="12"/>
        <v>3</v>
      </c>
    </row>
    <row r="120" spans="1:23" x14ac:dyDescent="0.25">
      <c r="A120" s="36">
        <f t="shared" si="16"/>
        <v>19</v>
      </c>
      <c r="B120" s="5" t="s">
        <v>442</v>
      </c>
      <c r="C120" s="5" t="str">
        <f>INDEX(Rosters!F:F,MATCH(LEFT($B120,1)&amp;"-"&amp;TEXT(RIGHT($B120,LEN($B120)-1),"0#"),Rosters!$A:$A,0))</f>
        <v>St James</v>
      </c>
      <c r="D120" s="5" t="str">
        <f>INDEX(Rosters!B:B,MATCH(LEFT($B120,1)&amp;"-"&amp;TEXT(RIGHT($B120,LEN($B120)-1),"0#"),Rosters!$A:$A,0))</f>
        <v>Howell</v>
      </c>
      <c r="E120" s="5" t="str">
        <f>INDEX(Rosters!C:C,MATCH(LEFT($B120,1)&amp;"-"&amp;TEXT(RIGHT($B120,LEN($B120)-1),"0#"),Rosters!$A:$A,0))</f>
        <v>H</v>
      </c>
      <c r="F120" s="5" t="str">
        <f>INDEX(Rosters!G:G,MATCH(LEFT($B120,1)&amp;"-"&amp;TEXT(RIGHT($B120,LEN($B120)-1),"0#"),Rosters!$A:$A,0))</f>
        <v>V</v>
      </c>
      <c r="G120" s="5" t="str">
        <f>INDEX(Rosters!E:E,MATCH(LEFT($B120,1)&amp;"-"&amp;TEXT(RIGHT($B120,LEN($B120)-1),"0#"),Rosters!$A:$A,0))</f>
        <v>M</v>
      </c>
      <c r="H120" s="12">
        <v>35.72</v>
      </c>
      <c r="I120" s="5">
        <v>5</v>
      </c>
      <c r="J120" s="5">
        <v>5</v>
      </c>
      <c r="M120" s="6">
        <f t="shared" si="14"/>
        <v>26</v>
      </c>
      <c r="N120" s="7" t="str">
        <f t="shared" ca="1" si="13"/>
        <v>St Pats</v>
      </c>
      <c r="O120" s="7" t="str">
        <f t="shared" ca="1" si="12"/>
        <v>Ross</v>
      </c>
      <c r="P120" s="7" t="str">
        <f t="shared" ca="1" si="12"/>
        <v>Jack</v>
      </c>
      <c r="Q120" s="6" t="str">
        <f t="shared" ca="1" si="12"/>
        <v>V</v>
      </c>
      <c r="R120" s="6" t="str">
        <f t="shared" ca="1" si="12"/>
        <v>M</v>
      </c>
      <c r="S120" s="15">
        <f t="shared" ca="1" si="12"/>
        <v>42.37</v>
      </c>
      <c r="T120" s="6">
        <f t="shared" ca="1" si="12"/>
        <v>3</v>
      </c>
      <c r="U120" s="6">
        <f t="shared" ca="1" si="12"/>
        <v>4</v>
      </c>
    </row>
    <row r="121" spans="1:23" x14ac:dyDescent="0.25">
      <c r="B121" s="5"/>
      <c r="C121" s="5"/>
      <c r="D121" s="5"/>
      <c r="E121" s="5"/>
      <c r="F121" s="4"/>
      <c r="J121" s="5"/>
      <c r="Q121" s="11"/>
    </row>
    <row r="122" spans="1:23" x14ac:dyDescent="0.25">
      <c r="B122" s="5"/>
      <c r="C122" s="5"/>
      <c r="D122" s="5"/>
      <c r="E122" s="5"/>
      <c r="F122" s="4"/>
      <c r="J122" s="5"/>
      <c r="Q122" s="11"/>
    </row>
    <row r="123" spans="1:23" s="6" customFormat="1" x14ac:dyDescent="0.25">
      <c r="A123" s="36"/>
      <c r="B123" s="5"/>
      <c r="C123" s="5"/>
      <c r="D123" s="5"/>
      <c r="E123" s="5"/>
      <c r="F123" s="4"/>
      <c r="G123" s="5"/>
      <c r="H123" s="12"/>
      <c r="I123" s="5"/>
      <c r="J123" s="5"/>
      <c r="K123" s="36"/>
      <c r="N123" s="7"/>
      <c r="O123" s="7"/>
      <c r="P123" s="7"/>
      <c r="Q123" s="11"/>
      <c r="S123" s="15"/>
      <c r="V123" s="36"/>
      <c r="W123" s="36"/>
    </row>
    <row r="124" spans="1:23" s="6" customFormat="1" x14ac:dyDescent="0.25">
      <c r="A124" s="36"/>
      <c r="B124" s="5"/>
      <c r="C124" s="5"/>
      <c r="D124" s="5"/>
      <c r="E124" s="5"/>
      <c r="F124" s="5"/>
      <c r="G124" s="5"/>
      <c r="H124" s="12"/>
      <c r="I124" s="5"/>
      <c r="J124" s="5"/>
      <c r="K124" s="36"/>
      <c r="N124" s="7"/>
      <c r="O124" s="7"/>
      <c r="P124" s="7"/>
      <c r="S124" s="15"/>
      <c r="V124" s="36"/>
      <c r="W124" s="36"/>
    </row>
    <row r="125" spans="1:23" s="6" customFormat="1" x14ac:dyDescent="0.25">
      <c r="A125" s="36"/>
      <c r="B125" s="5"/>
      <c r="C125" s="5"/>
      <c r="D125" s="5"/>
      <c r="E125" s="5"/>
      <c r="F125" s="5"/>
      <c r="G125" s="5"/>
      <c r="H125" s="12"/>
      <c r="I125" s="5"/>
      <c r="J125" s="5"/>
      <c r="K125" s="36"/>
      <c r="N125" s="7"/>
      <c r="O125" s="7"/>
      <c r="P125" s="7"/>
      <c r="S125" s="15"/>
      <c r="V125" s="36"/>
      <c r="W125" s="36"/>
    </row>
    <row r="126" spans="1:23" s="6" customFormat="1" x14ac:dyDescent="0.25">
      <c r="A126" s="36"/>
      <c r="B126" s="5"/>
      <c r="C126" s="5"/>
      <c r="D126" s="5"/>
      <c r="E126" s="5"/>
      <c r="F126" s="5"/>
      <c r="G126" s="5"/>
      <c r="H126" s="12"/>
      <c r="I126" s="5"/>
      <c r="J126" s="5"/>
      <c r="K126" s="36"/>
      <c r="N126" s="7"/>
      <c r="O126" s="7"/>
      <c r="P126" s="7"/>
      <c r="S126" s="15"/>
      <c r="V126" s="36"/>
      <c r="W126" s="36"/>
    </row>
    <row r="127" spans="1:23" s="6" customFormat="1" x14ac:dyDescent="0.25">
      <c r="A127" s="36"/>
      <c r="B127" s="5"/>
      <c r="C127" s="5"/>
      <c r="D127" s="5"/>
      <c r="E127" s="5"/>
      <c r="F127" s="5"/>
      <c r="G127" s="5"/>
      <c r="H127" s="12"/>
      <c r="I127" s="5"/>
      <c r="J127" s="5"/>
      <c r="K127" s="36"/>
      <c r="N127" s="7"/>
      <c r="O127" s="7"/>
      <c r="P127" s="7"/>
      <c r="S127" s="15"/>
      <c r="V127" s="36"/>
      <c r="W127" s="36"/>
    </row>
    <row r="128" spans="1:23" s="6" customFormat="1" x14ac:dyDescent="0.25">
      <c r="A128" s="36"/>
      <c r="B128" s="5"/>
      <c r="C128" s="5"/>
      <c r="D128" s="5"/>
      <c r="E128" s="5"/>
      <c r="F128" s="5"/>
      <c r="G128" s="5"/>
      <c r="H128" s="12"/>
      <c r="I128" s="5"/>
      <c r="J128" s="5"/>
      <c r="K128" s="36"/>
      <c r="N128" s="7"/>
      <c r="O128" s="7"/>
      <c r="P128" s="7"/>
      <c r="S128" s="15"/>
      <c r="V128" s="36"/>
      <c r="W128" s="36"/>
    </row>
    <row r="129" spans="1:23" s="6" customFormat="1" x14ac:dyDescent="0.25">
      <c r="A129" s="36"/>
      <c r="B129" s="5"/>
      <c r="C129" s="5"/>
      <c r="D129" s="5"/>
      <c r="E129" s="5"/>
      <c r="F129" s="5"/>
      <c r="G129" s="5"/>
      <c r="H129" s="12"/>
      <c r="I129" s="5"/>
      <c r="J129" s="5"/>
      <c r="K129" s="36"/>
      <c r="N129" s="7"/>
      <c r="O129" s="7"/>
      <c r="P129" s="7"/>
      <c r="S129" s="15"/>
      <c r="V129" s="36"/>
      <c r="W129" s="36"/>
    </row>
    <row r="130" spans="1:23" s="6" customFormat="1" x14ac:dyDescent="0.25">
      <c r="A130" s="36"/>
      <c r="B130" s="5"/>
      <c r="C130" s="5"/>
      <c r="D130" s="5"/>
      <c r="E130" s="5"/>
      <c r="F130" s="5"/>
      <c r="G130" s="5"/>
      <c r="H130" s="12"/>
      <c r="I130" s="5"/>
      <c r="J130" s="5"/>
      <c r="K130" s="36"/>
      <c r="N130" s="7"/>
      <c r="O130" s="7"/>
      <c r="P130" s="7"/>
      <c r="S130" s="15"/>
      <c r="V130" s="36"/>
      <c r="W130" s="36"/>
    </row>
    <row r="131" spans="1:23" s="6" customFormat="1" x14ac:dyDescent="0.25">
      <c r="A131" s="36"/>
      <c r="B131" s="5"/>
      <c r="C131" s="5"/>
      <c r="D131" s="5"/>
      <c r="E131" s="5"/>
      <c r="F131" s="5"/>
      <c r="G131" s="5"/>
      <c r="H131" s="12"/>
      <c r="I131" s="5"/>
      <c r="J131" s="5"/>
      <c r="K131" s="36"/>
      <c r="N131" s="7"/>
      <c r="O131" s="7"/>
      <c r="P131" s="7"/>
      <c r="S131" s="15"/>
      <c r="V131" s="36"/>
      <c r="W131" s="36"/>
    </row>
    <row r="132" spans="1:23" s="6" customFormat="1" x14ac:dyDescent="0.25">
      <c r="A132" s="36"/>
      <c r="B132" s="5"/>
      <c r="C132" s="5"/>
      <c r="D132" s="5"/>
      <c r="E132" s="5"/>
      <c r="F132" s="5"/>
      <c r="G132" s="5"/>
      <c r="H132" s="12"/>
      <c r="I132" s="5"/>
      <c r="J132" s="5"/>
      <c r="K132" s="36"/>
      <c r="N132" s="7"/>
      <c r="O132" s="7"/>
      <c r="P132" s="7"/>
      <c r="S132" s="15"/>
      <c r="V132" s="36"/>
      <c r="W132" s="36"/>
    </row>
    <row r="133" spans="1:23" s="6" customFormat="1" x14ac:dyDescent="0.25">
      <c r="A133" s="36"/>
      <c r="B133" s="5"/>
      <c r="C133" s="5"/>
      <c r="D133" s="5"/>
      <c r="E133" s="5"/>
      <c r="F133" s="5"/>
      <c r="G133" s="5"/>
      <c r="H133" s="12"/>
      <c r="I133" s="5"/>
      <c r="J133" s="5"/>
      <c r="K133" s="36"/>
      <c r="N133" s="7"/>
      <c r="O133" s="7"/>
      <c r="P133" s="7"/>
      <c r="S133" s="15"/>
      <c r="V133" s="36"/>
      <c r="W133" s="36"/>
    </row>
    <row r="134" spans="1:23" s="6" customFormat="1" x14ac:dyDescent="0.25">
      <c r="A134" s="36"/>
      <c r="B134" s="5"/>
      <c r="C134" s="5"/>
      <c r="D134" s="5"/>
      <c r="E134" s="5"/>
      <c r="F134" s="5"/>
      <c r="G134" s="5"/>
      <c r="H134" s="12"/>
      <c r="I134" s="5"/>
      <c r="J134" s="5"/>
      <c r="K134" s="36"/>
      <c r="N134" s="7"/>
      <c r="O134" s="7"/>
      <c r="P134" s="7"/>
      <c r="S134" s="15"/>
      <c r="V134" s="36"/>
      <c r="W134" s="36"/>
    </row>
    <row r="135" spans="1:23" s="6" customFormat="1" x14ac:dyDescent="0.25">
      <c r="A135" s="36"/>
      <c r="B135" s="5"/>
      <c r="C135" s="5"/>
      <c r="D135" s="5"/>
      <c r="E135" s="5"/>
      <c r="F135" s="5"/>
      <c r="G135" s="5"/>
      <c r="H135" s="12"/>
      <c r="I135" s="5"/>
      <c r="J135" s="5"/>
      <c r="K135" s="36"/>
      <c r="N135" s="7"/>
      <c r="O135" s="7"/>
      <c r="P135" s="7"/>
      <c r="S135" s="15"/>
      <c r="V135" s="36"/>
      <c r="W135" s="36"/>
    </row>
    <row r="136" spans="1:23" s="6" customFormat="1" x14ac:dyDescent="0.25">
      <c r="A136" s="36"/>
      <c r="B136" s="5"/>
      <c r="C136" s="5"/>
      <c r="D136" s="5"/>
      <c r="E136" s="5"/>
      <c r="F136" s="5"/>
      <c r="G136" s="5"/>
      <c r="H136" s="12"/>
      <c r="I136" s="5"/>
      <c r="J136" s="5"/>
      <c r="K136" s="36"/>
      <c r="N136" s="7"/>
      <c r="O136" s="7"/>
      <c r="P136" s="7"/>
      <c r="S136" s="15"/>
      <c r="V136" s="36"/>
      <c r="W136" s="36"/>
    </row>
    <row r="137" spans="1:23" s="6" customFormat="1" x14ac:dyDescent="0.25">
      <c r="A137" s="36"/>
      <c r="B137" s="5"/>
      <c r="C137" s="5"/>
      <c r="D137" s="5"/>
      <c r="E137" s="5"/>
      <c r="F137" s="5"/>
      <c r="G137" s="5"/>
      <c r="H137" s="12"/>
      <c r="I137" s="5"/>
      <c r="J137" s="5"/>
      <c r="K137" s="36"/>
      <c r="N137" s="7"/>
      <c r="O137" s="7"/>
      <c r="P137" s="7"/>
      <c r="S137" s="15"/>
      <c r="V137" s="36"/>
      <c r="W137" s="36"/>
    </row>
    <row r="138" spans="1:23" s="6" customFormat="1" x14ac:dyDescent="0.25">
      <c r="A138" s="36"/>
      <c r="B138" s="5"/>
      <c r="C138" s="5"/>
      <c r="D138" s="5"/>
      <c r="E138" s="5"/>
      <c r="F138" s="5"/>
      <c r="G138" s="5"/>
      <c r="H138" s="12"/>
      <c r="I138" s="5"/>
      <c r="J138" s="5"/>
      <c r="K138" s="36"/>
      <c r="N138" s="7"/>
      <c r="O138" s="7"/>
      <c r="P138" s="7"/>
      <c r="S138" s="15"/>
      <c r="V138" s="36"/>
      <c r="W138" s="36"/>
    </row>
    <row r="139" spans="1:23" x14ac:dyDescent="0.25">
      <c r="B139" s="5"/>
      <c r="C139" s="5"/>
      <c r="D139" s="5"/>
      <c r="E139" s="5"/>
      <c r="J139" s="5"/>
    </row>
    <row r="140" spans="1:23" x14ac:dyDescent="0.25">
      <c r="B140" s="5"/>
      <c r="C140" s="5"/>
      <c r="D140" s="5"/>
      <c r="E140" s="5"/>
      <c r="J140" s="5"/>
    </row>
    <row r="141" spans="1:23" x14ac:dyDescent="0.25">
      <c r="B141" s="5"/>
      <c r="C141" s="5"/>
      <c r="D141" s="5"/>
      <c r="E141" s="5"/>
      <c r="J141" s="5"/>
    </row>
    <row r="142" spans="1:23" x14ac:dyDescent="0.25">
      <c r="B142" s="5"/>
      <c r="C142" s="5"/>
      <c r="D142" s="5"/>
      <c r="E142" s="5"/>
      <c r="J142" s="5"/>
    </row>
    <row r="143" spans="1:23" x14ac:dyDescent="0.25">
      <c r="B143" s="5"/>
      <c r="C143" s="5"/>
      <c r="D143" s="5"/>
      <c r="E143" s="5"/>
      <c r="J143" s="5"/>
    </row>
    <row r="144" spans="1:23" x14ac:dyDescent="0.25">
      <c r="B144" s="5"/>
      <c r="C144" s="5"/>
      <c r="D144" s="5"/>
      <c r="E144" s="5"/>
      <c r="J144" s="5"/>
    </row>
    <row r="145" spans="2:10" x14ac:dyDescent="0.25">
      <c r="B145" s="5"/>
      <c r="C145" s="5"/>
      <c r="D145" s="5"/>
      <c r="E145" s="5"/>
      <c r="J145" s="5"/>
    </row>
    <row r="146" spans="2:10" x14ac:dyDescent="0.25">
      <c r="B146" s="5"/>
      <c r="C146" s="5"/>
      <c r="D146" s="5"/>
      <c r="E146" s="5"/>
      <c r="J146" s="5"/>
    </row>
    <row r="147" spans="2:10" x14ac:dyDescent="0.25">
      <c r="B147" s="5"/>
      <c r="C147" s="5"/>
      <c r="D147" s="5"/>
      <c r="E147" s="5"/>
      <c r="J147" s="5"/>
    </row>
    <row r="148" spans="2:10" x14ac:dyDescent="0.25">
      <c r="B148" s="5"/>
      <c r="C148" s="5"/>
      <c r="D148" s="5"/>
      <c r="E148" s="5"/>
      <c r="J148" s="5"/>
    </row>
    <row r="149" spans="2:10" x14ac:dyDescent="0.25">
      <c r="B149" s="5"/>
      <c r="C149" s="5"/>
      <c r="D149" s="5"/>
      <c r="E149" s="5"/>
      <c r="J149" s="5"/>
    </row>
    <row r="150" spans="2:10" x14ac:dyDescent="0.25">
      <c r="B150" s="5"/>
      <c r="C150" s="5"/>
      <c r="D150" s="5"/>
      <c r="E150" s="5"/>
      <c r="J150" s="5"/>
    </row>
    <row r="151" spans="2:10" x14ac:dyDescent="0.25">
      <c r="B151" s="5"/>
      <c r="C151" s="5"/>
      <c r="D151" s="5"/>
      <c r="E151" s="5"/>
      <c r="J151" s="5"/>
    </row>
    <row r="152" spans="2:10" x14ac:dyDescent="0.25">
      <c r="B152" s="5"/>
      <c r="C152" s="5"/>
      <c r="D152" s="5"/>
      <c r="E152" s="5"/>
      <c r="J152" s="5"/>
    </row>
    <row r="153" spans="2:10" x14ac:dyDescent="0.25">
      <c r="B153" s="5"/>
      <c r="C153" s="5"/>
      <c r="D153" s="5"/>
      <c r="E153" s="5"/>
      <c r="J153" s="5"/>
    </row>
    <row r="154" spans="2:10" x14ac:dyDescent="0.25">
      <c r="B154" s="5"/>
      <c r="C154" s="5"/>
      <c r="D154" s="5"/>
      <c r="E154" s="5"/>
      <c r="J154" s="5"/>
    </row>
    <row r="155" spans="2:10" x14ac:dyDescent="0.25">
      <c r="B155" s="5"/>
      <c r="C155" s="5"/>
      <c r="D155" s="5"/>
      <c r="E155" s="5"/>
      <c r="J155" s="5"/>
    </row>
    <row r="156" spans="2:10" x14ac:dyDescent="0.25">
      <c r="B156" s="5"/>
      <c r="C156" s="5"/>
      <c r="D156" s="5"/>
      <c r="E156" s="5"/>
      <c r="J156" s="5"/>
    </row>
    <row r="157" spans="2:10" x14ac:dyDescent="0.25">
      <c r="B157" s="5"/>
      <c r="C157" s="5"/>
      <c r="D157" s="5"/>
      <c r="E157" s="5"/>
      <c r="J157" s="5"/>
    </row>
    <row r="158" spans="2:10" x14ac:dyDescent="0.25">
      <c r="B158" s="5"/>
      <c r="C158" s="5"/>
      <c r="D158" s="5"/>
      <c r="E158" s="5"/>
      <c r="J158" s="5"/>
    </row>
    <row r="159" spans="2:10" x14ac:dyDescent="0.25">
      <c r="B159" s="5"/>
      <c r="C159" s="5"/>
      <c r="D159" s="5"/>
      <c r="E159" s="5"/>
      <c r="J159" s="5"/>
    </row>
    <row r="160" spans="2:10" x14ac:dyDescent="0.25">
      <c r="B160" s="5"/>
      <c r="C160" s="5"/>
      <c r="D160" s="5"/>
      <c r="E160" s="5"/>
      <c r="J160" s="5"/>
    </row>
    <row r="161" spans="2:10" x14ac:dyDescent="0.25">
      <c r="B161" s="5"/>
      <c r="C161" s="5"/>
      <c r="D161" s="5"/>
      <c r="E161" s="5"/>
      <c r="J161" s="5"/>
    </row>
    <row r="162" spans="2:10" x14ac:dyDescent="0.25">
      <c r="B162" s="5"/>
      <c r="C162" s="5"/>
      <c r="D162" s="5"/>
      <c r="E162" s="5"/>
      <c r="J162" s="5"/>
    </row>
    <row r="163" spans="2:10" x14ac:dyDescent="0.25">
      <c r="B163" s="5"/>
      <c r="C163" s="5"/>
      <c r="D163" s="5"/>
      <c r="E163" s="5"/>
      <c r="J163" s="5"/>
    </row>
    <row r="164" spans="2:10" x14ac:dyDescent="0.25">
      <c r="B164" s="5"/>
      <c r="C164" s="5"/>
      <c r="D164" s="5"/>
      <c r="E164" s="5"/>
      <c r="J164" s="5"/>
    </row>
    <row r="165" spans="2:10" x14ac:dyDescent="0.25">
      <c r="B165" s="5"/>
      <c r="C165" s="5"/>
      <c r="D165" s="5"/>
      <c r="E165" s="5"/>
      <c r="J165" s="5"/>
    </row>
    <row r="166" spans="2:10" x14ac:dyDescent="0.25">
      <c r="B166" s="5"/>
      <c r="C166" s="5"/>
      <c r="D166" s="5"/>
      <c r="E166" s="5"/>
      <c r="J166" s="5"/>
    </row>
    <row r="167" spans="2:10" x14ac:dyDescent="0.25">
      <c r="B167" s="5"/>
      <c r="C167" s="5"/>
      <c r="D167" s="5"/>
      <c r="E167" s="5"/>
      <c r="J167" s="5"/>
    </row>
    <row r="168" spans="2:10" x14ac:dyDescent="0.25">
      <c r="B168" s="5"/>
      <c r="C168" s="5"/>
      <c r="D168" s="5"/>
      <c r="E168" s="5"/>
      <c r="J168" s="5"/>
    </row>
    <row r="169" spans="2:10" x14ac:dyDescent="0.25">
      <c r="B169" s="5"/>
      <c r="C169" s="5"/>
      <c r="D169" s="5"/>
      <c r="E169" s="5"/>
      <c r="J169" s="5"/>
    </row>
    <row r="170" spans="2:10" x14ac:dyDescent="0.25">
      <c r="B170" s="5"/>
      <c r="C170" s="5"/>
      <c r="D170" s="5"/>
      <c r="E170" s="5"/>
      <c r="J170" s="5"/>
    </row>
    <row r="171" spans="2:10" x14ac:dyDescent="0.25">
      <c r="B171" s="5"/>
      <c r="C171" s="5"/>
      <c r="D171" s="5"/>
      <c r="E171" s="5"/>
      <c r="J171" s="5"/>
    </row>
    <row r="172" spans="2:10" x14ac:dyDescent="0.25">
      <c r="B172" s="5"/>
      <c r="C172" s="5"/>
      <c r="D172" s="5"/>
      <c r="E172" s="5"/>
      <c r="J172" s="5"/>
    </row>
    <row r="173" spans="2:10" x14ac:dyDescent="0.25">
      <c r="B173" s="5"/>
      <c r="C173" s="5"/>
      <c r="D173" s="5"/>
      <c r="E173" s="5"/>
      <c r="J173" s="5"/>
    </row>
    <row r="174" spans="2:10" x14ac:dyDescent="0.25">
      <c r="B174" s="5"/>
      <c r="C174" s="5"/>
      <c r="D174" s="5"/>
      <c r="E174" s="5"/>
      <c r="J174" s="5"/>
    </row>
    <row r="175" spans="2:10" x14ac:dyDescent="0.25">
      <c r="B175" s="5"/>
      <c r="C175" s="5"/>
      <c r="D175" s="5"/>
      <c r="E175" s="5"/>
      <c r="J175" s="5"/>
    </row>
    <row r="176" spans="2:10" x14ac:dyDescent="0.25">
      <c r="B176" s="5"/>
      <c r="C176" s="5"/>
      <c r="D176" s="5"/>
      <c r="E176" s="5"/>
      <c r="J176" s="5"/>
    </row>
    <row r="177" spans="2:10" x14ac:dyDescent="0.25">
      <c r="B177" s="5"/>
      <c r="C177" s="5"/>
      <c r="D177" s="5"/>
      <c r="E177" s="5"/>
      <c r="J177" s="5"/>
    </row>
    <row r="178" spans="2:10" x14ac:dyDescent="0.25">
      <c r="B178" s="5"/>
      <c r="C178" s="5"/>
      <c r="D178" s="5"/>
      <c r="E178" s="5"/>
      <c r="J178" s="5"/>
    </row>
    <row r="179" spans="2:10" x14ac:dyDescent="0.25">
      <c r="B179" s="5"/>
      <c r="C179" s="5"/>
      <c r="D179" s="5"/>
      <c r="E179" s="5"/>
      <c r="J179" s="5"/>
    </row>
    <row r="180" spans="2:10" x14ac:dyDescent="0.25">
      <c r="B180" s="5"/>
      <c r="C180" s="5"/>
      <c r="D180" s="5"/>
      <c r="E180" s="5"/>
      <c r="J180" s="5"/>
    </row>
    <row r="181" spans="2:10" x14ac:dyDescent="0.25">
      <c r="B181" s="5"/>
      <c r="C181" s="5"/>
      <c r="D181" s="5"/>
      <c r="E181" s="5"/>
      <c r="J181" s="5"/>
    </row>
    <row r="182" spans="2:10" x14ac:dyDescent="0.25">
      <c r="B182" s="5"/>
      <c r="C182" s="5"/>
      <c r="D182" s="5"/>
      <c r="E182" s="5"/>
      <c r="J182" s="5"/>
    </row>
    <row r="183" spans="2:10" x14ac:dyDescent="0.25">
      <c r="B183" s="5"/>
      <c r="C183" s="5"/>
      <c r="D183" s="5"/>
      <c r="E183" s="5"/>
      <c r="J183" s="5"/>
    </row>
    <row r="184" spans="2:10" x14ac:dyDescent="0.25">
      <c r="B184" s="5"/>
      <c r="C184" s="5"/>
      <c r="D184" s="5"/>
      <c r="E184" s="5"/>
      <c r="J184" s="5"/>
    </row>
    <row r="185" spans="2:10" x14ac:dyDescent="0.25">
      <c r="B185" s="5"/>
      <c r="C185" s="5"/>
      <c r="D185" s="5"/>
      <c r="E185" s="5"/>
      <c r="J185" s="5"/>
    </row>
    <row r="186" spans="2:10" x14ac:dyDescent="0.25">
      <c r="B186" s="5"/>
      <c r="C186" s="5"/>
      <c r="D186" s="5"/>
      <c r="E186" s="5"/>
      <c r="J186" s="5"/>
    </row>
    <row r="187" spans="2:10" x14ac:dyDescent="0.25">
      <c r="B187" s="5"/>
      <c r="C187" s="5"/>
      <c r="D187" s="5"/>
      <c r="E187" s="5"/>
      <c r="J187" s="5"/>
    </row>
    <row r="188" spans="2:10" x14ac:dyDescent="0.25">
      <c r="B188" s="5"/>
      <c r="C188" s="5"/>
      <c r="D188" s="5"/>
      <c r="E188" s="5"/>
      <c r="J188" s="5"/>
    </row>
    <row r="189" spans="2:10" x14ac:dyDescent="0.25">
      <c r="B189" s="5"/>
      <c r="C189" s="5"/>
      <c r="D189" s="5"/>
      <c r="E189" s="5"/>
      <c r="J189" s="5"/>
    </row>
    <row r="190" spans="2:10" x14ac:dyDescent="0.25">
      <c r="B190" s="5"/>
      <c r="C190" s="5"/>
      <c r="D190" s="5"/>
      <c r="E190" s="5"/>
      <c r="J190" s="5"/>
    </row>
    <row r="191" spans="2:10" x14ac:dyDescent="0.25">
      <c r="B191" s="5"/>
      <c r="C191" s="5"/>
      <c r="D191" s="5"/>
      <c r="E191" s="5"/>
      <c r="J191" s="5"/>
    </row>
    <row r="192" spans="2:10" x14ac:dyDescent="0.25">
      <c r="B192" s="5"/>
      <c r="C192" s="5"/>
      <c r="D192" s="5"/>
      <c r="E192" s="5"/>
      <c r="J192" s="5"/>
    </row>
    <row r="193" spans="2:10" x14ac:dyDescent="0.25">
      <c r="B193" s="5"/>
      <c r="C193" s="5"/>
      <c r="D193" s="5"/>
      <c r="E193" s="5"/>
      <c r="J193" s="5"/>
    </row>
    <row r="194" spans="2:10" x14ac:dyDescent="0.25">
      <c r="B194" s="5"/>
      <c r="C194" s="5"/>
      <c r="D194" s="5"/>
      <c r="E194" s="5"/>
      <c r="J194" s="5"/>
    </row>
    <row r="195" spans="2:10" x14ac:dyDescent="0.25">
      <c r="B195" s="5"/>
      <c r="C195" s="5"/>
      <c r="D195" s="5"/>
      <c r="E195" s="5"/>
      <c r="J195" s="5"/>
    </row>
    <row r="196" spans="2:10" x14ac:dyDescent="0.25">
      <c r="B196" s="5"/>
      <c r="C196" s="5"/>
      <c r="D196" s="5"/>
      <c r="E196" s="5"/>
      <c r="J196" s="5"/>
    </row>
    <row r="197" spans="2:10" x14ac:dyDescent="0.25">
      <c r="B197" s="5"/>
      <c r="C197" s="5"/>
      <c r="D197" s="5"/>
      <c r="E197" s="5"/>
      <c r="J197" s="5"/>
    </row>
    <row r="198" spans="2:10" x14ac:dyDescent="0.25">
      <c r="B198" s="5"/>
      <c r="C198" s="5"/>
      <c r="D198" s="5"/>
      <c r="E198" s="5"/>
      <c r="J198" s="5"/>
    </row>
    <row r="199" spans="2:10" x14ac:dyDescent="0.25">
      <c r="B199" s="5"/>
      <c r="C199" s="5"/>
      <c r="D199" s="5"/>
      <c r="E199" s="5"/>
      <c r="J199" s="5"/>
    </row>
    <row r="200" spans="2:10" x14ac:dyDescent="0.25">
      <c r="B200" s="5"/>
      <c r="C200" s="5"/>
      <c r="D200" s="5"/>
      <c r="E200" s="5"/>
      <c r="J200" s="5"/>
    </row>
    <row r="201" spans="2:10" x14ac:dyDescent="0.25">
      <c r="B201" s="5"/>
      <c r="C201" s="5"/>
      <c r="D201" s="5"/>
      <c r="E201" s="5"/>
      <c r="J201" s="5"/>
    </row>
    <row r="202" spans="2:10" x14ac:dyDescent="0.25">
      <c r="B202" s="5"/>
      <c r="C202" s="5"/>
      <c r="D202" s="5"/>
      <c r="E202" s="5"/>
      <c r="J202" s="5"/>
    </row>
    <row r="203" spans="2:10" x14ac:dyDescent="0.25">
      <c r="B203" s="5"/>
      <c r="C203" s="5"/>
      <c r="D203" s="5"/>
      <c r="E203" s="5"/>
      <c r="J203" s="5"/>
    </row>
    <row r="204" spans="2:10" x14ac:dyDescent="0.25">
      <c r="B204" s="5"/>
      <c r="C204" s="5"/>
      <c r="D204" s="5"/>
      <c r="E204" s="5"/>
      <c r="J204" s="5"/>
    </row>
    <row r="205" spans="2:10" x14ac:dyDescent="0.25">
      <c r="B205" s="5"/>
      <c r="C205" s="5"/>
      <c r="D205" s="5"/>
      <c r="E205" s="5"/>
      <c r="J205" s="5"/>
    </row>
    <row r="206" spans="2:10" x14ac:dyDescent="0.25">
      <c r="B206" s="5"/>
      <c r="C206" s="5"/>
      <c r="D206" s="5"/>
      <c r="E206" s="5"/>
      <c r="J206" s="5"/>
    </row>
    <row r="207" spans="2:10" x14ac:dyDescent="0.25">
      <c r="B207" s="5"/>
      <c r="C207" s="5"/>
      <c r="D207" s="5"/>
      <c r="E207" s="5"/>
      <c r="J207" s="5"/>
    </row>
    <row r="208" spans="2:10" x14ac:dyDescent="0.25">
      <c r="B208" s="5"/>
      <c r="C208" s="5"/>
      <c r="D208" s="5"/>
      <c r="E208" s="5"/>
      <c r="J208" s="5"/>
    </row>
    <row r="209" spans="2:10" x14ac:dyDescent="0.25">
      <c r="B209" s="5"/>
      <c r="C209" s="5"/>
      <c r="D209" s="5"/>
      <c r="E209" s="5"/>
      <c r="J209" s="5"/>
    </row>
    <row r="210" spans="2:10" x14ac:dyDescent="0.25">
      <c r="B210" s="5"/>
      <c r="C210" s="5"/>
      <c r="D210" s="5"/>
      <c r="E210" s="5"/>
      <c r="J210" s="5"/>
    </row>
    <row r="211" spans="2:10" x14ac:dyDescent="0.25">
      <c r="B211" s="5"/>
      <c r="C211" s="5"/>
      <c r="D211" s="5"/>
      <c r="E211" s="5"/>
      <c r="J211" s="5"/>
    </row>
    <row r="212" spans="2:10" x14ac:dyDescent="0.25">
      <c r="B212" s="5"/>
      <c r="C212" s="5"/>
      <c r="D212" s="5"/>
      <c r="E212" s="5"/>
      <c r="J212" s="5"/>
    </row>
    <row r="213" spans="2:10" x14ac:dyDescent="0.25">
      <c r="B213" s="5"/>
      <c r="C213" s="5"/>
      <c r="D213" s="5"/>
      <c r="E213" s="5"/>
      <c r="J213" s="5"/>
    </row>
    <row r="214" spans="2:10" x14ac:dyDescent="0.25">
      <c r="B214" s="5"/>
      <c r="C214" s="5"/>
      <c r="D214" s="5"/>
      <c r="E214" s="5"/>
      <c r="J214" s="5"/>
    </row>
    <row r="215" spans="2:10" x14ac:dyDescent="0.25">
      <c r="B215" s="5"/>
      <c r="C215" s="5"/>
      <c r="D215" s="5"/>
      <c r="E215" s="5"/>
      <c r="J215" s="5"/>
    </row>
    <row r="216" spans="2:10" x14ac:dyDescent="0.25">
      <c r="B216" s="5"/>
      <c r="C216" s="5"/>
      <c r="D216" s="5"/>
      <c r="E216" s="5"/>
      <c r="J216" s="5"/>
    </row>
    <row r="217" spans="2:10" x14ac:dyDescent="0.25">
      <c r="B217" s="5"/>
      <c r="C217" s="5"/>
      <c r="D217" s="5"/>
      <c r="E217" s="5"/>
      <c r="J217" s="5"/>
    </row>
    <row r="218" spans="2:10" x14ac:dyDescent="0.25">
      <c r="B218" s="5"/>
      <c r="C218" s="5"/>
      <c r="D218" s="5"/>
      <c r="E218" s="5"/>
      <c r="J218" s="5"/>
    </row>
    <row r="219" spans="2:10" x14ac:dyDescent="0.25">
      <c r="B219" s="5"/>
      <c r="C219" s="5"/>
      <c r="D219" s="5"/>
      <c r="E219" s="5"/>
      <c r="J219" s="5"/>
    </row>
    <row r="220" spans="2:10" x14ac:dyDescent="0.25">
      <c r="B220" s="5"/>
      <c r="C220" s="5"/>
      <c r="D220" s="5"/>
      <c r="E220" s="5"/>
      <c r="J220" s="5"/>
    </row>
    <row r="221" spans="2:10" x14ac:dyDescent="0.25">
      <c r="B221" s="5"/>
      <c r="C221" s="5"/>
      <c r="D221" s="5"/>
      <c r="E221" s="5"/>
      <c r="J221" s="5"/>
    </row>
    <row r="222" spans="2:10" x14ac:dyDescent="0.25">
      <c r="B222" s="5"/>
      <c r="C222" s="5"/>
      <c r="D222" s="5"/>
      <c r="E222" s="5"/>
      <c r="J222" s="5"/>
    </row>
    <row r="223" spans="2:10" x14ac:dyDescent="0.25">
      <c r="B223" s="5"/>
      <c r="C223" s="5"/>
      <c r="D223" s="5"/>
      <c r="E223" s="5"/>
      <c r="J223" s="5"/>
    </row>
    <row r="224" spans="2:10" x14ac:dyDescent="0.25">
      <c r="B224" s="5"/>
      <c r="C224" s="5"/>
      <c r="D224" s="5"/>
      <c r="E224" s="5"/>
      <c r="J224" s="5"/>
    </row>
    <row r="225" spans="2:10" x14ac:dyDescent="0.25">
      <c r="B225" s="5"/>
      <c r="C225" s="5"/>
      <c r="D225" s="5"/>
      <c r="E225" s="5"/>
      <c r="J225" s="5"/>
    </row>
    <row r="226" spans="2:10" x14ac:dyDescent="0.25">
      <c r="B226" s="5"/>
      <c r="C226" s="5"/>
      <c r="D226" s="5"/>
      <c r="E226" s="5"/>
      <c r="J226" s="5"/>
    </row>
    <row r="227" spans="2:10" x14ac:dyDescent="0.25">
      <c r="B227" s="5"/>
      <c r="C227" s="5"/>
      <c r="D227" s="5"/>
      <c r="E227" s="5"/>
      <c r="J227" s="5"/>
    </row>
    <row r="228" spans="2:10" x14ac:dyDescent="0.25">
      <c r="B228" s="5"/>
      <c r="C228" s="5"/>
      <c r="D228" s="5"/>
      <c r="E228" s="5"/>
      <c r="J228" s="5"/>
    </row>
    <row r="229" spans="2:10" x14ac:dyDescent="0.25">
      <c r="B229" s="5"/>
      <c r="C229" s="5"/>
      <c r="D229" s="5"/>
      <c r="E229" s="5"/>
      <c r="J229" s="5"/>
    </row>
    <row r="230" spans="2:10" x14ac:dyDescent="0.25">
      <c r="B230" s="5"/>
      <c r="C230" s="5"/>
      <c r="D230" s="5"/>
      <c r="E230" s="5"/>
      <c r="J230" s="5"/>
    </row>
    <row r="231" spans="2:10" x14ac:dyDescent="0.25">
      <c r="B231" s="5"/>
      <c r="C231" s="5"/>
      <c r="D231" s="5"/>
      <c r="E231" s="5"/>
      <c r="J231" s="5"/>
    </row>
    <row r="232" spans="2:10" x14ac:dyDescent="0.25">
      <c r="B232" s="5"/>
      <c r="C232" s="5"/>
      <c r="D232" s="5"/>
      <c r="E232" s="5"/>
      <c r="J232" s="5"/>
    </row>
    <row r="233" spans="2:10" x14ac:dyDescent="0.25">
      <c r="B233" s="5"/>
      <c r="C233" s="5"/>
      <c r="D233" s="5"/>
      <c r="E233" s="5"/>
      <c r="J233" s="5"/>
    </row>
    <row r="234" spans="2:10" x14ac:dyDescent="0.25">
      <c r="B234" s="5"/>
      <c r="C234" s="5"/>
      <c r="D234" s="5"/>
      <c r="E234" s="5"/>
      <c r="J234" s="5"/>
    </row>
    <row r="235" spans="2:10" x14ac:dyDescent="0.25">
      <c r="B235" s="5"/>
      <c r="C235" s="5"/>
      <c r="D235" s="5"/>
      <c r="E235" s="5"/>
      <c r="J235" s="5"/>
    </row>
    <row r="236" spans="2:10" x14ac:dyDescent="0.25">
      <c r="B236" s="5"/>
      <c r="C236" s="5"/>
      <c r="D236" s="5"/>
      <c r="E236" s="5"/>
      <c r="J236" s="5"/>
    </row>
    <row r="237" spans="2:10" x14ac:dyDescent="0.25">
      <c r="B237" s="5"/>
      <c r="C237" s="5"/>
      <c r="D237" s="5"/>
      <c r="E237" s="5"/>
      <c r="J237" s="5"/>
    </row>
    <row r="238" spans="2:10" x14ac:dyDescent="0.25">
      <c r="B238" s="5"/>
      <c r="C238" s="5"/>
      <c r="D238" s="5"/>
      <c r="E238" s="5"/>
      <c r="J238" s="5"/>
    </row>
    <row r="239" spans="2:10" x14ac:dyDescent="0.25">
      <c r="B239" s="5"/>
      <c r="C239" s="5"/>
      <c r="D239" s="5"/>
      <c r="E239" s="5"/>
      <c r="J239" s="5"/>
    </row>
    <row r="240" spans="2:10" x14ac:dyDescent="0.25">
      <c r="B240" s="5"/>
      <c r="C240" s="5"/>
      <c r="D240" s="5"/>
      <c r="E240" s="5"/>
      <c r="J240" s="5"/>
    </row>
    <row r="241" spans="2:10" x14ac:dyDescent="0.25">
      <c r="B241" s="5"/>
      <c r="C241" s="5"/>
      <c r="D241" s="5"/>
      <c r="E241" s="5"/>
      <c r="J241" s="5"/>
    </row>
    <row r="242" spans="2:10" x14ac:dyDescent="0.25">
      <c r="B242" s="5"/>
      <c r="C242" s="5"/>
      <c r="D242" s="5"/>
      <c r="E242" s="5"/>
      <c r="J242" s="5"/>
    </row>
    <row r="243" spans="2:10" x14ac:dyDescent="0.25">
      <c r="B243" s="5"/>
      <c r="C243" s="5"/>
      <c r="D243" s="5"/>
      <c r="E243" s="5"/>
      <c r="J243" s="5"/>
    </row>
    <row r="244" spans="2:10" x14ac:dyDescent="0.25">
      <c r="B244" s="5"/>
      <c r="C244" s="5"/>
      <c r="D244" s="5"/>
      <c r="E244" s="5"/>
      <c r="J244" s="5"/>
    </row>
    <row r="245" spans="2:10" x14ac:dyDescent="0.25">
      <c r="B245" s="5"/>
      <c r="C245" s="5"/>
      <c r="D245" s="5"/>
      <c r="E245" s="5"/>
      <c r="J245" s="5"/>
    </row>
    <row r="246" spans="2:10" x14ac:dyDescent="0.25">
      <c r="B246" s="5"/>
      <c r="C246" s="5"/>
      <c r="D246" s="5"/>
      <c r="E246" s="5"/>
      <c r="J246" s="5"/>
    </row>
  </sheetData>
  <mergeCells count="4">
    <mergeCell ref="L4:U4"/>
    <mergeCell ref="L40:U40"/>
    <mergeCell ref="L69:U69"/>
    <mergeCell ref="L94:U9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U89"/>
  <sheetViews>
    <sheetView topLeftCell="A27" workbookViewId="0">
      <selection activeCell="B37" sqref="B37"/>
    </sheetView>
  </sheetViews>
  <sheetFormatPr defaultRowHeight="15" x14ac:dyDescent="0.25"/>
  <cols>
    <col min="1" max="1" width="4.7109375" style="36" customWidth="1"/>
    <col min="2" max="2" width="9.140625" style="36"/>
    <col min="6" max="6" width="9.140625" style="5" customWidth="1"/>
    <col min="7" max="7" width="4.5703125" style="5" bestFit="1" customWidth="1"/>
    <col min="8" max="8" width="11.5703125" style="16" bestFit="1" customWidth="1"/>
    <col min="9" max="9" width="5" style="5" bestFit="1" customWidth="1"/>
    <col min="10" max="10" width="7.42578125" customWidth="1"/>
    <col min="12" max="13" width="9.140625" style="6"/>
    <col min="14" max="14" width="11.5703125" style="7" bestFit="1" customWidth="1"/>
    <col min="15" max="16" width="9.140625" style="7"/>
    <col min="17" max="18" width="9.140625" style="6"/>
    <col min="19" max="19" width="9.140625" style="18"/>
    <col min="20" max="21" width="9.140625" style="6"/>
  </cols>
  <sheetData>
    <row r="1" spans="1:21" x14ac:dyDescent="0.25">
      <c r="C1" t="s">
        <v>30</v>
      </c>
      <c r="N1" s="7" t="s">
        <v>31</v>
      </c>
    </row>
    <row r="3" spans="1:21" s="1" customFormat="1" x14ac:dyDescent="0.25">
      <c r="A3" s="1" t="s">
        <v>460</v>
      </c>
      <c r="B3" s="1" t="s">
        <v>123</v>
      </c>
      <c r="C3" s="1" t="s">
        <v>7</v>
      </c>
      <c r="D3" s="1" t="s">
        <v>0</v>
      </c>
      <c r="E3" s="1" t="s">
        <v>1</v>
      </c>
      <c r="F3" s="2" t="s">
        <v>2</v>
      </c>
      <c r="G3" s="3" t="s">
        <v>3</v>
      </c>
      <c r="H3" s="3" t="s">
        <v>83</v>
      </c>
      <c r="I3" s="1" t="s">
        <v>84</v>
      </c>
      <c r="J3" s="1" t="s">
        <v>85</v>
      </c>
      <c r="L3" s="8" t="s">
        <v>33</v>
      </c>
      <c r="M3" s="8" t="s">
        <v>32</v>
      </c>
      <c r="N3" s="9" t="s">
        <v>7</v>
      </c>
      <c r="O3" s="9" t="s">
        <v>0</v>
      </c>
      <c r="P3" s="9" t="s">
        <v>1</v>
      </c>
      <c r="Q3" s="10" t="s">
        <v>2</v>
      </c>
      <c r="R3" s="8" t="s">
        <v>3</v>
      </c>
      <c r="S3" s="19" t="s">
        <v>83</v>
      </c>
      <c r="T3" s="8" t="s">
        <v>84</v>
      </c>
      <c r="U3" s="8" t="s">
        <v>85</v>
      </c>
    </row>
    <row r="4" spans="1:21" ht="18.75" x14ac:dyDescent="0.3">
      <c r="F4" s="4"/>
      <c r="I4"/>
      <c r="L4" s="46" t="s">
        <v>454</v>
      </c>
      <c r="M4" s="46"/>
      <c r="N4" s="46"/>
      <c r="O4" s="46"/>
      <c r="P4" s="46"/>
      <c r="Q4" s="46"/>
      <c r="R4" s="46"/>
      <c r="S4" s="46"/>
      <c r="T4" s="46"/>
      <c r="U4" s="46"/>
    </row>
    <row r="5" spans="1:21" x14ac:dyDescent="0.25">
      <c r="A5" s="36">
        <f>RANK(H5,$H$5:$H$18,1)</f>
        <v>9</v>
      </c>
      <c r="B5" s="36" t="s">
        <v>628</v>
      </c>
      <c r="C5" s="5" t="str">
        <f>INDEX(Rosters!F:F,MATCH(LEFT($B5,1)&amp;"-"&amp;TEXT(RIGHT($B5,LEN($B5)-1),"0#"),Rosters!$A:$A,0))</f>
        <v>St E</v>
      </c>
      <c r="D5" s="5" t="str">
        <f>INDEX(Rosters!B:B,MATCH(LEFT($B5,1)&amp;"-"&amp;TEXT(RIGHT($B5,LEN($B5)-1),"0#"),Rosters!$A:$A,0))</f>
        <v>Post</v>
      </c>
      <c r="E5" s="5" t="str">
        <f>INDEX(Rosters!C:C,MATCH(LEFT($B5,1)&amp;"-"&amp;TEXT(RIGHT($B5,LEN($B5)-1),"0#"),Rosters!$A:$A,0))</f>
        <v>Taylor</v>
      </c>
      <c r="F5" s="5" t="str">
        <f>INDEX(Rosters!G:G,MATCH(LEFT($B5,1)&amp;"-"&amp;TEXT(RIGHT($B5,LEN($B5)-1),"0#"),Rosters!$A:$A,0))</f>
        <v>JV</v>
      </c>
      <c r="G5" s="5" t="str">
        <f>INDEX(Rosters!E:E,MATCH(LEFT($B5,1)&amp;"-"&amp;TEXT(RIGHT($B5,LEN($B5)-1),"0#"),Rosters!$A:$A,0))</f>
        <v>F</v>
      </c>
      <c r="H5" s="16">
        <v>1.0697916666666666E-3</v>
      </c>
      <c r="I5" s="36">
        <v>1</v>
      </c>
      <c r="J5" s="36">
        <v>1</v>
      </c>
      <c r="K5" s="24">
        <f>COUNT(J5:J19)</f>
        <v>14</v>
      </c>
      <c r="M5" s="6">
        <v>1</v>
      </c>
      <c r="N5" s="7" t="str">
        <f ca="1">INDEX(OFFSET($C$5,0,COLUMN(N5)-14,$K$5,1),MATCH($M5,OFFSET($A$5,0,0,$K$5,1),0))</f>
        <v>St James</v>
      </c>
      <c r="O5" s="7" t="str">
        <f ca="1">INDEX(OFFSET($C$5,0,COLUMN(O5)-14,$K$5,1),MATCH($M5,OFFSET($A$5,0,0,$K$5,1),0))</f>
        <v>Pfinstner</v>
      </c>
      <c r="P5" s="7" t="str">
        <f ca="1">INDEX(OFFSET($C$5,0,COLUMN(P5)-14,$K$5,1),MATCH($M5,OFFSET($A$5,0,0,$K$5,1),0))</f>
        <v>A</v>
      </c>
      <c r="Q5" s="6" t="str">
        <f ca="1">INDEX(OFFSET($C$5,0,COLUMN(Q5)-14,$K$5,1),MATCH($M5,OFFSET($A$5,0,0,$K$5,1),0))</f>
        <v>JV</v>
      </c>
      <c r="R5" s="6" t="str">
        <f ca="1">INDEX(OFFSET($C$5,0,COLUMN(R5)-14,$K$5,1),MATCH($M5,OFFSET($A$5,0,0,$K$5,1),0))</f>
        <v>F</v>
      </c>
      <c r="S5" s="18">
        <f t="shared" ref="S5:S18" ca="1" si="0">INDEX(OFFSET($C$5,0,COLUMN(S5)-14,$K$5,1),MATCH($M5,OFFSET($A$5,0,0,$K$5,1),0))</f>
        <v>9.2175925925925921E-4</v>
      </c>
      <c r="T5" s="6">
        <f ca="1">INDEX(OFFSET($C$5,0,COLUMN(T5)-14,$K$5,1),MATCH($M5,OFFSET($A$5,0,0,$K$5,1),0))</f>
        <v>1</v>
      </c>
      <c r="U5" s="6">
        <f ca="1">INDEX(OFFSET($C$5,0,COLUMN(U5)-14,$K$5,1),MATCH($M5,OFFSET($A$5,0,0,$K$5,1),0))</f>
        <v>2</v>
      </c>
    </row>
    <row r="6" spans="1:21" x14ac:dyDescent="0.25">
      <c r="A6" s="36">
        <f>RANK(H6,$H$5:$H$18,1)</f>
        <v>1</v>
      </c>
      <c r="B6" s="36" t="s">
        <v>474</v>
      </c>
      <c r="C6" s="5" t="str">
        <f>INDEX(Rosters!F:F,MATCH(LEFT($B6,1)&amp;"-"&amp;TEXT(RIGHT($B6,LEN($B6)-1),"0#"),Rosters!$A:$A,0))</f>
        <v>St James</v>
      </c>
      <c r="D6" s="5" t="str">
        <f>INDEX(Rosters!B:B,MATCH(LEFT($B6,1)&amp;"-"&amp;TEXT(RIGHT($B6,LEN($B6)-1),"0#"),Rosters!$A:$A,0))</f>
        <v>Pfinstner</v>
      </c>
      <c r="E6" s="5" t="str">
        <f>INDEX(Rosters!C:C,MATCH(LEFT($B6,1)&amp;"-"&amp;TEXT(RIGHT($B6,LEN($B6)-1),"0#"),Rosters!$A:$A,0))</f>
        <v>A</v>
      </c>
      <c r="F6" s="5" t="str">
        <f>INDEX(Rosters!G:G,MATCH(LEFT($B6,1)&amp;"-"&amp;TEXT(RIGHT($B6,LEN($B6)-1),"0#"),Rosters!$A:$A,0))</f>
        <v>JV</v>
      </c>
      <c r="G6" s="5" t="str">
        <f>INDEX(Rosters!E:E,MATCH(LEFT($B6,1)&amp;"-"&amp;TEXT(RIGHT($B6,LEN($B6)-1),"0#"),Rosters!$A:$A,0))</f>
        <v>F</v>
      </c>
      <c r="H6" s="16">
        <v>9.2175925925925921E-4</v>
      </c>
      <c r="I6" s="36">
        <v>1</v>
      </c>
      <c r="J6" s="36">
        <v>2</v>
      </c>
      <c r="K6" s="36"/>
      <c r="M6" s="6">
        <f>M5+1</f>
        <v>2</v>
      </c>
      <c r="N6" s="7" t="str">
        <f t="shared" ref="N6:U18" ca="1" si="1">INDEX(OFFSET($C$5,0,COLUMN(N6)-14,$K$5,1),MATCH($M6,OFFSET($A$5,0,0,$K$5,1),0))</f>
        <v>SJA</v>
      </c>
      <c r="O6" s="7" t="str">
        <f t="shared" ca="1" si="1"/>
        <v>Gallo</v>
      </c>
      <c r="P6" s="7" t="str">
        <f t="shared" ca="1" si="1"/>
        <v>Alessia</v>
      </c>
      <c r="Q6" s="6" t="str">
        <f t="shared" ca="1" si="1"/>
        <v>JV</v>
      </c>
      <c r="R6" s="6" t="str">
        <f t="shared" ca="1" si="1"/>
        <v>F</v>
      </c>
      <c r="S6" s="18">
        <f t="shared" ca="1" si="0"/>
        <v>9.4803240740740742E-4</v>
      </c>
      <c r="T6" s="6">
        <f t="shared" ca="1" si="1"/>
        <v>1</v>
      </c>
      <c r="U6" s="6">
        <f t="shared" ca="1" si="1"/>
        <v>6</v>
      </c>
    </row>
    <row r="7" spans="1:21" x14ac:dyDescent="0.25">
      <c r="A7" s="36">
        <f>RANK(H7,$H$5:$H$18,1)</f>
        <v>3</v>
      </c>
      <c r="B7" s="36" t="s">
        <v>478</v>
      </c>
      <c r="C7" s="5" t="str">
        <f>INDEX(Rosters!F:F,MATCH(LEFT($B7,1)&amp;"-"&amp;TEXT(RIGHT($B7,LEN($B7)-1),"0#"),Rosters!$A:$A,0))</f>
        <v>OLMC</v>
      </c>
      <c r="D7" s="5" t="str">
        <f>INDEX(Rosters!B:B,MATCH(LEFT($B7,1)&amp;"-"&amp;TEXT(RIGHT($B7,LEN($B7)-1),"0#"),Rosters!$A:$A,0))</f>
        <v>BILLETER</v>
      </c>
      <c r="E7" s="5" t="str">
        <f>INDEX(Rosters!C:C,MATCH(LEFT($B7,1)&amp;"-"&amp;TEXT(RIGHT($B7,LEN($B7)-1),"0#"),Rosters!$A:$A,0))</f>
        <v>AEOLIA</v>
      </c>
      <c r="F7" s="5" t="str">
        <f>INDEX(Rosters!G:G,MATCH(LEFT($B7,1)&amp;"-"&amp;TEXT(RIGHT($B7,LEN($B7)-1),"0#"),Rosters!$A:$A,0))</f>
        <v>JV</v>
      </c>
      <c r="G7" s="5" t="str">
        <f>INDEX(Rosters!E:E,MATCH(LEFT($B7,1)&amp;"-"&amp;TEXT(RIGHT($B7,LEN($B7)-1),"0#"),Rosters!$A:$A,0))</f>
        <v>F</v>
      </c>
      <c r="H7" s="16">
        <v>1.0003472222222223E-3</v>
      </c>
      <c r="I7" s="36">
        <v>1</v>
      </c>
      <c r="J7" s="36">
        <v>3</v>
      </c>
      <c r="K7" s="36"/>
      <c r="M7" s="6">
        <f t="shared" ref="M7:M18" si="2">M6+1</f>
        <v>3</v>
      </c>
      <c r="N7" s="7" t="str">
        <f t="shared" ca="1" si="1"/>
        <v>OLMC</v>
      </c>
      <c r="O7" s="7" t="str">
        <f t="shared" ca="1" si="1"/>
        <v>BILLETER</v>
      </c>
      <c r="P7" s="7" t="str">
        <f t="shared" ca="1" si="1"/>
        <v>AEOLIA</v>
      </c>
      <c r="Q7" s="6" t="str">
        <f t="shared" ca="1" si="1"/>
        <v>JV</v>
      </c>
      <c r="R7" s="6" t="str">
        <f t="shared" ca="1" si="1"/>
        <v>F</v>
      </c>
      <c r="S7" s="18">
        <f t="shared" ca="1" si="0"/>
        <v>1.0003472222222223E-3</v>
      </c>
      <c r="T7" s="6">
        <f t="shared" ca="1" si="1"/>
        <v>1</v>
      </c>
      <c r="U7" s="6">
        <f t="shared" ca="1" si="1"/>
        <v>3</v>
      </c>
    </row>
    <row r="8" spans="1:21" x14ac:dyDescent="0.25">
      <c r="A8" s="36">
        <f>RANK(H8,$H$5:$H$18,1)</f>
        <v>14</v>
      </c>
      <c r="B8" s="36" t="s">
        <v>644</v>
      </c>
      <c r="C8" s="5" t="str">
        <f>INDEX(Rosters!F:F,MATCH(LEFT($B8,1)&amp;"-"&amp;TEXT(RIGHT($B8,LEN($B8)-1),"0#"),Rosters!$A:$A,0))</f>
        <v>St Pats</v>
      </c>
      <c r="D8" s="5" t="str">
        <f>INDEX(Rosters!B:B,MATCH(LEFT($B8,1)&amp;"-"&amp;TEXT(RIGHT($B8,LEN($B8)-1),"0#"),Rosters!$A:$A,0))</f>
        <v>Pignatello</v>
      </c>
      <c r="E8" s="5" t="str">
        <f>INDEX(Rosters!C:C,MATCH(LEFT($B8,1)&amp;"-"&amp;TEXT(RIGHT($B8,LEN($B8)-1),"0#"),Rosters!$A:$A,0))</f>
        <v>Delaney</v>
      </c>
      <c r="F8" s="5" t="str">
        <f>INDEX(Rosters!G:G,MATCH(LEFT($B8,1)&amp;"-"&amp;TEXT(RIGHT($B8,LEN($B8)-1),"0#"),Rosters!$A:$A,0))</f>
        <v>JV</v>
      </c>
      <c r="G8" s="5" t="str">
        <f>INDEX(Rosters!E:E,MATCH(LEFT($B8,1)&amp;"-"&amp;TEXT(RIGHT($B8,LEN($B8)-1),"0#"),Rosters!$A:$A,0))</f>
        <v>F</v>
      </c>
      <c r="H8" s="16">
        <v>1.1589120370370371E-3</v>
      </c>
      <c r="I8" s="36">
        <v>1</v>
      </c>
      <c r="J8" s="36">
        <v>4</v>
      </c>
      <c r="K8" s="36"/>
      <c r="M8" s="6">
        <f t="shared" si="2"/>
        <v>4</v>
      </c>
      <c r="N8" s="7" t="str">
        <f t="shared" ca="1" si="1"/>
        <v>OLMC</v>
      </c>
      <c r="O8" s="7" t="str">
        <f t="shared" ca="1" si="1"/>
        <v>MACDONALD</v>
      </c>
      <c r="P8" s="7" t="str">
        <f t="shared" ca="1" si="1"/>
        <v>MARIELLE</v>
      </c>
      <c r="Q8" s="6" t="str">
        <f t="shared" ca="1" si="1"/>
        <v>JV</v>
      </c>
      <c r="R8" s="6" t="str">
        <f t="shared" ca="1" si="1"/>
        <v>F</v>
      </c>
      <c r="S8" s="18">
        <f t="shared" ca="1" si="0"/>
        <v>1.0079861111111112E-3</v>
      </c>
      <c r="T8" s="6">
        <f t="shared" ca="1" si="1"/>
        <v>2</v>
      </c>
      <c r="U8" s="6">
        <f t="shared" ca="1" si="1"/>
        <v>2</v>
      </c>
    </row>
    <row r="9" spans="1:21" x14ac:dyDescent="0.25">
      <c r="A9" s="36">
        <f t="shared" ref="A9:A18" si="3">RANK(H9,$H$5:$H$18,1)</f>
        <v>6</v>
      </c>
      <c r="B9" s="36" t="s">
        <v>690</v>
      </c>
      <c r="C9" s="5" t="str">
        <f>INDEX(Rosters!F:F,MATCH(LEFT($B9,1)&amp;"-"&amp;TEXT(RIGHT($B9,LEN($B9)-1),"0#"),Rosters!$A:$A,0))</f>
        <v>Assumption</v>
      </c>
      <c r="D9" s="5" t="str">
        <f>INDEX(Rosters!B:B,MATCH(LEFT($B9,1)&amp;"-"&amp;TEXT(RIGHT($B9,LEN($B9)-1),"0#"),Rosters!$A:$A,0))</f>
        <v>Farmer</v>
      </c>
      <c r="E9" s="5" t="str">
        <f>INDEX(Rosters!C:C,MATCH(LEFT($B9,1)&amp;"-"&amp;TEXT(RIGHT($B9,LEN($B9)-1),"0#"),Rosters!$A:$A,0))</f>
        <v>Stephanie</v>
      </c>
      <c r="F9" s="5" t="str">
        <f>INDEX(Rosters!G:G,MATCH(LEFT($B9,1)&amp;"-"&amp;TEXT(RIGHT($B9,LEN($B9)-1),"0#"),Rosters!$A:$A,0))</f>
        <v>JV</v>
      </c>
      <c r="G9" s="5" t="str">
        <f>INDEX(Rosters!E:E,MATCH(LEFT($B9,1)&amp;"-"&amp;TEXT(RIGHT($B9,LEN($B9)-1),"0#"),Rosters!$A:$A,0))</f>
        <v>F</v>
      </c>
      <c r="H9" s="16">
        <v>1.0578703703703705E-3</v>
      </c>
      <c r="I9" s="36">
        <v>1</v>
      </c>
      <c r="J9" s="36">
        <v>5</v>
      </c>
      <c r="K9" s="36"/>
      <c r="M9" s="6">
        <f t="shared" si="2"/>
        <v>5</v>
      </c>
      <c r="N9" s="7" t="str">
        <f t="shared" ca="1" si="1"/>
        <v>St Pats</v>
      </c>
      <c r="O9" s="7" t="str">
        <f t="shared" ca="1" si="1"/>
        <v>Shrekgast</v>
      </c>
      <c r="P9" s="7" t="str">
        <f t="shared" ca="1" si="1"/>
        <v>Mary-Kate</v>
      </c>
      <c r="Q9" s="6" t="str">
        <f t="shared" ca="1" si="1"/>
        <v>JV</v>
      </c>
      <c r="R9" s="6" t="str">
        <f t="shared" ca="1" si="1"/>
        <v>F</v>
      </c>
      <c r="S9" s="18">
        <f t="shared" ca="1" si="0"/>
        <v>1.0490740740740742E-3</v>
      </c>
      <c r="T9" s="6">
        <f t="shared" ca="1" si="1"/>
        <v>3</v>
      </c>
      <c r="U9" s="6">
        <f t="shared" ca="1" si="1"/>
        <v>5</v>
      </c>
    </row>
    <row r="10" spans="1:21" s="36" customFormat="1" x14ac:dyDescent="0.25">
      <c r="A10" s="36">
        <f t="shared" si="3"/>
        <v>2</v>
      </c>
      <c r="B10" s="36" t="s">
        <v>669</v>
      </c>
      <c r="C10" s="5" t="str">
        <f>INDEX(Rosters!F:F,MATCH(LEFT($B10,1)&amp;"-"&amp;TEXT(RIGHT($B10,LEN($B10)-1),"0#"),Rosters!$A:$A,0))</f>
        <v>SJA</v>
      </c>
      <c r="D10" s="5" t="str">
        <f>INDEX(Rosters!B:B,MATCH(LEFT($B10,1)&amp;"-"&amp;TEXT(RIGHT($B10,LEN($B10)-1),"0#"),Rosters!$A:$A,0))</f>
        <v>Gallo</v>
      </c>
      <c r="E10" s="5" t="str">
        <f>INDEX(Rosters!C:C,MATCH(LEFT($B10,1)&amp;"-"&amp;TEXT(RIGHT($B10,LEN($B10)-1),"0#"),Rosters!$A:$A,0))</f>
        <v>Alessia</v>
      </c>
      <c r="F10" s="5" t="str">
        <f>INDEX(Rosters!G:G,MATCH(LEFT($B10,1)&amp;"-"&amp;TEXT(RIGHT($B10,LEN($B10)-1),"0#"),Rosters!$A:$A,0))</f>
        <v>JV</v>
      </c>
      <c r="G10" s="5" t="str">
        <f>INDEX(Rosters!E:E,MATCH(LEFT($B10,1)&amp;"-"&amp;TEXT(RIGHT($B10,LEN($B10)-1),"0#"),Rosters!$A:$A,0))</f>
        <v>F</v>
      </c>
      <c r="H10" s="16">
        <v>9.4803240740740742E-4</v>
      </c>
      <c r="I10" s="36">
        <v>1</v>
      </c>
      <c r="J10" s="36">
        <v>6</v>
      </c>
      <c r="L10" s="6"/>
      <c r="M10" s="6">
        <f t="shared" si="2"/>
        <v>6</v>
      </c>
      <c r="N10" s="7" t="str">
        <f t="shared" ca="1" si="1"/>
        <v>Assumption</v>
      </c>
      <c r="O10" s="7" t="str">
        <f t="shared" ca="1" si="1"/>
        <v>Farmer</v>
      </c>
      <c r="P10" s="7" t="str">
        <f t="shared" ca="1" si="1"/>
        <v>Stephanie</v>
      </c>
      <c r="Q10" s="6" t="str">
        <f t="shared" ca="1" si="1"/>
        <v>JV</v>
      </c>
      <c r="R10" s="6" t="str">
        <f t="shared" ca="1" si="1"/>
        <v>F</v>
      </c>
      <c r="S10" s="18">
        <f t="shared" ca="1" si="0"/>
        <v>1.0578703703703705E-3</v>
      </c>
      <c r="T10" s="6">
        <f t="shared" ca="1" si="1"/>
        <v>1</v>
      </c>
      <c r="U10" s="6">
        <f t="shared" ca="1" si="1"/>
        <v>5</v>
      </c>
    </row>
    <row r="11" spans="1:21" s="36" customFormat="1" x14ac:dyDescent="0.25">
      <c r="A11" s="36">
        <f t="shared" si="3"/>
        <v>10</v>
      </c>
      <c r="B11" s="36" t="s">
        <v>626</v>
      </c>
      <c r="C11" s="5" t="str">
        <f>INDEX(Rosters!F:F,MATCH(LEFT($B11,1)&amp;"-"&amp;TEXT(RIGHT($B11,LEN($B11)-1),"0#"),Rosters!$A:$A,0))</f>
        <v>OLMC</v>
      </c>
      <c r="D11" s="5" t="str">
        <f>INDEX(Rosters!B:B,MATCH(LEFT($B11,1)&amp;"-"&amp;TEXT(RIGHT($B11,LEN($B11)-1),"0#"),Rosters!$A:$A,0))</f>
        <v>VANDENBERG</v>
      </c>
      <c r="E11" s="5" t="str">
        <f>INDEX(Rosters!C:C,MATCH(LEFT($B11,1)&amp;"-"&amp;TEXT(RIGHT($B11,LEN($B11)-1),"0#"),Rosters!$A:$A,0))</f>
        <v>MAEVE</v>
      </c>
      <c r="F11" s="5" t="str">
        <f>INDEX(Rosters!G:G,MATCH(LEFT($B11,1)&amp;"-"&amp;TEXT(RIGHT($B11,LEN($B11)-1),"0#"),Rosters!$A:$A,0))</f>
        <v>JV</v>
      </c>
      <c r="G11" s="5" t="str">
        <f>INDEX(Rosters!E:E,MATCH(LEFT($B11,1)&amp;"-"&amp;TEXT(RIGHT($B11,LEN($B11)-1),"0#"),Rosters!$A:$A,0))</f>
        <v>F</v>
      </c>
      <c r="H11" s="16">
        <v>1.107986111111111E-3</v>
      </c>
      <c r="I11" s="36">
        <v>2</v>
      </c>
      <c r="J11" s="36">
        <v>1</v>
      </c>
      <c r="L11" s="6"/>
      <c r="M11" s="6">
        <f t="shared" si="2"/>
        <v>7</v>
      </c>
      <c r="N11" s="7" t="str">
        <f t="shared" ca="1" si="1"/>
        <v>OLMC</v>
      </c>
      <c r="O11" s="7" t="str">
        <f t="shared" ca="1" si="1"/>
        <v>PFUNDSTEIN</v>
      </c>
      <c r="P11" s="7" t="str">
        <f t="shared" ca="1" si="1"/>
        <v>BRIDGET</v>
      </c>
      <c r="Q11" s="6" t="str">
        <f t="shared" ca="1" si="1"/>
        <v>JV</v>
      </c>
      <c r="R11" s="6" t="str">
        <f t="shared" ca="1" si="1"/>
        <v>F</v>
      </c>
      <c r="S11" s="18">
        <f t="shared" ca="1" si="0"/>
        <v>1.0591435185185185E-3</v>
      </c>
      <c r="T11" s="6">
        <f t="shared" ca="1" si="1"/>
        <v>3</v>
      </c>
      <c r="U11" s="6">
        <f t="shared" ca="1" si="1"/>
        <v>4</v>
      </c>
    </row>
    <row r="12" spans="1:21" s="36" customFormat="1" x14ac:dyDescent="0.25">
      <c r="A12" s="36">
        <f t="shared" si="3"/>
        <v>4</v>
      </c>
      <c r="B12" s="36" t="s">
        <v>475</v>
      </c>
      <c r="C12" s="5" t="str">
        <f>INDEX(Rosters!F:F,MATCH(LEFT($B12,1)&amp;"-"&amp;TEXT(RIGHT($B12,LEN($B12)-1),"0#"),Rosters!$A:$A,0))</f>
        <v>OLMC</v>
      </c>
      <c r="D12" s="5" t="str">
        <f>INDEX(Rosters!B:B,MATCH(LEFT($B12,1)&amp;"-"&amp;TEXT(RIGHT($B12,LEN($B12)-1),"0#"),Rosters!$A:$A,0))</f>
        <v>MACDONALD</v>
      </c>
      <c r="E12" s="5" t="str">
        <f>INDEX(Rosters!C:C,MATCH(LEFT($B12,1)&amp;"-"&amp;TEXT(RIGHT($B12,LEN($B12)-1),"0#"),Rosters!$A:$A,0))</f>
        <v>MARIELLE</v>
      </c>
      <c r="F12" s="5" t="str">
        <f>INDEX(Rosters!G:G,MATCH(LEFT($B12,1)&amp;"-"&amp;TEXT(RIGHT($B12,LEN($B12)-1),"0#"),Rosters!$A:$A,0))</f>
        <v>JV</v>
      </c>
      <c r="G12" s="5" t="str">
        <f>INDEX(Rosters!E:E,MATCH(LEFT($B12,1)&amp;"-"&amp;TEXT(RIGHT($B12,LEN($B12)-1),"0#"),Rosters!$A:$A,0))</f>
        <v>F</v>
      </c>
      <c r="H12" s="16">
        <v>1.0079861111111112E-3</v>
      </c>
      <c r="I12" s="36">
        <v>2</v>
      </c>
      <c r="J12" s="36">
        <v>2</v>
      </c>
      <c r="L12" s="6"/>
      <c r="M12" s="6">
        <f t="shared" si="2"/>
        <v>8</v>
      </c>
      <c r="N12" s="7" t="str">
        <f t="shared" ca="1" si="1"/>
        <v>OLMC</v>
      </c>
      <c r="O12" s="7" t="str">
        <f t="shared" ca="1" si="1"/>
        <v>AROCHO</v>
      </c>
      <c r="P12" s="7" t="str">
        <f t="shared" ca="1" si="1"/>
        <v>ISABEL</v>
      </c>
      <c r="Q12" s="6" t="str">
        <f t="shared" ca="1" si="1"/>
        <v>JV</v>
      </c>
      <c r="R12" s="6" t="str">
        <f t="shared" ca="1" si="1"/>
        <v>F</v>
      </c>
      <c r="S12" s="18">
        <f t="shared" ca="1" si="0"/>
        <v>1.0686342592592592E-3</v>
      </c>
      <c r="T12" s="6">
        <f t="shared" ca="1" si="1"/>
        <v>3</v>
      </c>
      <c r="U12" s="6">
        <f t="shared" ca="1" si="1"/>
        <v>3</v>
      </c>
    </row>
    <row r="13" spans="1:21" x14ac:dyDescent="0.25">
      <c r="A13" s="36">
        <f t="shared" si="3"/>
        <v>12</v>
      </c>
      <c r="B13" s="36" t="s">
        <v>641</v>
      </c>
      <c r="C13" s="5" t="str">
        <f>INDEX(Rosters!F:F,MATCH(LEFT($B13,1)&amp;"-"&amp;TEXT(RIGHT($B13,LEN($B13)-1),"0#"),Rosters!$A:$A,0))</f>
        <v>St Pats</v>
      </c>
      <c r="D13" s="5" t="str">
        <f>INDEX(Rosters!B:B,MATCH(LEFT($B13,1)&amp;"-"&amp;TEXT(RIGHT($B13,LEN($B13)-1),"0#"),Rosters!$A:$A,0))</f>
        <v>Lelarge</v>
      </c>
      <c r="E13" s="5" t="str">
        <f>INDEX(Rosters!C:C,MATCH(LEFT($B13,1)&amp;"-"&amp;TEXT(RIGHT($B13,LEN($B13)-1),"0#"),Rosters!$A:$A,0))</f>
        <v>Johanna</v>
      </c>
      <c r="F13" s="5" t="str">
        <f>INDEX(Rosters!G:G,MATCH(LEFT($B13,1)&amp;"-"&amp;TEXT(RIGHT($B13,LEN($B13)-1),"0#"),Rosters!$A:$A,0))</f>
        <v>JV</v>
      </c>
      <c r="G13" s="5" t="str">
        <f>INDEX(Rosters!E:E,MATCH(LEFT($B13,1)&amp;"-"&amp;TEXT(RIGHT($B13,LEN($B13)-1),"0#"),Rosters!$A:$A,0))</f>
        <v>F</v>
      </c>
      <c r="H13" s="16">
        <v>1.1332175925925926E-3</v>
      </c>
      <c r="I13" s="36">
        <v>2</v>
      </c>
      <c r="J13" s="36">
        <v>3</v>
      </c>
      <c r="K13" s="36"/>
      <c r="M13" s="6">
        <f t="shared" si="2"/>
        <v>9</v>
      </c>
      <c r="N13" s="7" t="str">
        <f t="shared" ca="1" si="1"/>
        <v>St E</v>
      </c>
      <c r="O13" s="7" t="str">
        <f t="shared" ca="1" si="1"/>
        <v>Post</v>
      </c>
      <c r="P13" s="7" t="str">
        <f t="shared" ca="1" si="1"/>
        <v>Taylor</v>
      </c>
      <c r="Q13" s="6" t="str">
        <f t="shared" ca="1" si="1"/>
        <v>JV</v>
      </c>
      <c r="R13" s="6" t="str">
        <f t="shared" ca="1" si="1"/>
        <v>F</v>
      </c>
      <c r="S13" s="18">
        <f t="shared" ca="1" si="0"/>
        <v>1.0697916666666666E-3</v>
      </c>
      <c r="T13" s="6">
        <f t="shared" ca="1" si="1"/>
        <v>1</v>
      </c>
      <c r="U13" s="6">
        <f t="shared" ca="1" si="1"/>
        <v>1</v>
      </c>
    </row>
    <row r="14" spans="1:21" s="36" customFormat="1" x14ac:dyDescent="0.25">
      <c r="A14" s="36">
        <f t="shared" si="3"/>
        <v>13</v>
      </c>
      <c r="B14" s="36" t="s">
        <v>691</v>
      </c>
      <c r="C14" s="5" t="str">
        <f>INDEX(Rosters!F:F,MATCH(LEFT($B14,1)&amp;"-"&amp;TEXT(RIGHT($B14,LEN($B14)-1),"0#"),Rosters!$A:$A,0))</f>
        <v>Assumption</v>
      </c>
      <c r="D14" s="5" t="str">
        <f>INDEX(Rosters!B:B,MATCH(LEFT($B14,1)&amp;"-"&amp;TEXT(RIGHT($B14,LEN($B14)-1),"0#"),Rosters!$A:$A,0))</f>
        <v>Gil-Beltran</v>
      </c>
      <c r="E14" s="5" t="str">
        <f>INDEX(Rosters!C:C,MATCH(LEFT($B14,1)&amp;"-"&amp;TEXT(RIGHT($B14,LEN($B14)-1),"0#"),Rosters!$A:$A,0))</f>
        <v xml:space="preserve">Victoria </v>
      </c>
      <c r="F14" s="5" t="str">
        <f>INDEX(Rosters!G:G,MATCH(LEFT($B14,1)&amp;"-"&amp;TEXT(RIGHT($B14,LEN($B14)-1),"0#"),Rosters!$A:$A,0))</f>
        <v>JV</v>
      </c>
      <c r="G14" s="5" t="str">
        <f>INDEX(Rosters!E:E,MATCH(LEFT($B14,1)&amp;"-"&amp;TEXT(RIGHT($B14,LEN($B14)-1),"0#"),Rosters!$A:$A,0))</f>
        <v>F</v>
      </c>
      <c r="H14" s="16">
        <v>1.1388888888888889E-3</v>
      </c>
      <c r="I14" s="36">
        <v>2</v>
      </c>
      <c r="J14" s="36">
        <v>4</v>
      </c>
      <c r="L14" s="6"/>
      <c r="M14" s="6">
        <f t="shared" si="2"/>
        <v>10</v>
      </c>
      <c r="N14" s="7" t="str">
        <f t="shared" ca="1" si="1"/>
        <v>OLMC</v>
      </c>
      <c r="O14" s="7" t="str">
        <f t="shared" ca="1" si="1"/>
        <v>VANDENBERG</v>
      </c>
      <c r="P14" s="7" t="str">
        <f t="shared" ca="1" si="1"/>
        <v>MAEVE</v>
      </c>
      <c r="Q14" s="6" t="str">
        <f t="shared" ca="1" si="1"/>
        <v>JV</v>
      </c>
      <c r="R14" s="6" t="str">
        <f t="shared" ca="1" si="1"/>
        <v>F</v>
      </c>
      <c r="S14" s="18">
        <f t="shared" ca="1" si="0"/>
        <v>1.107986111111111E-3</v>
      </c>
      <c r="T14" s="6">
        <f t="shared" ca="1" si="1"/>
        <v>2</v>
      </c>
      <c r="U14" s="6">
        <f t="shared" ca="1" si="1"/>
        <v>1</v>
      </c>
    </row>
    <row r="15" spans="1:21" s="36" customFormat="1" x14ac:dyDescent="0.25">
      <c r="A15" s="36">
        <f t="shared" si="3"/>
        <v>11</v>
      </c>
      <c r="B15" s="36" t="s">
        <v>642</v>
      </c>
      <c r="C15" s="5" t="str">
        <f>INDEX(Rosters!F:F,MATCH(LEFT($B15,1)&amp;"-"&amp;TEXT(RIGHT($B15,LEN($B15)-1),"0#"),Rosters!$A:$A,0))</f>
        <v>St Pats</v>
      </c>
      <c r="D15" s="5" t="str">
        <f>INDEX(Rosters!B:B,MATCH(LEFT($B15,1)&amp;"-"&amp;TEXT(RIGHT($B15,LEN($B15)-1),"0#"),Rosters!$A:$A,0))</f>
        <v>Shrekgast</v>
      </c>
      <c r="E15" s="5" t="str">
        <f>INDEX(Rosters!C:C,MATCH(LEFT($B15,1)&amp;"-"&amp;TEXT(RIGHT($B15,LEN($B15)-1),"0#"),Rosters!$A:$A,0))</f>
        <v>Claire</v>
      </c>
      <c r="F15" s="5" t="str">
        <f>INDEX(Rosters!G:G,MATCH(LEFT($B15,1)&amp;"-"&amp;TEXT(RIGHT($B15,LEN($B15)-1),"0#"),Rosters!$A:$A,0))</f>
        <v>JV</v>
      </c>
      <c r="G15" s="5" t="str">
        <f>INDEX(Rosters!E:E,MATCH(LEFT($B15,1)&amp;"-"&amp;TEXT(RIGHT($B15,LEN($B15)-1),"0#"),Rosters!$A:$A,0))</f>
        <v>F</v>
      </c>
      <c r="H15" s="16">
        <v>1.1193287037037038E-3</v>
      </c>
      <c r="I15" s="36">
        <v>2</v>
      </c>
      <c r="J15" s="36">
        <v>5</v>
      </c>
      <c r="L15" s="6"/>
      <c r="M15" s="6">
        <f t="shared" si="2"/>
        <v>11</v>
      </c>
      <c r="N15" s="7" t="str">
        <f t="shared" ca="1" si="1"/>
        <v>St Pats</v>
      </c>
      <c r="O15" s="7" t="str">
        <f t="shared" ca="1" si="1"/>
        <v>Shrekgast</v>
      </c>
      <c r="P15" s="7" t="str">
        <f t="shared" ca="1" si="1"/>
        <v>Claire</v>
      </c>
      <c r="Q15" s="6" t="str">
        <f t="shared" ca="1" si="1"/>
        <v>JV</v>
      </c>
      <c r="R15" s="6" t="str">
        <f t="shared" ca="1" si="1"/>
        <v>F</v>
      </c>
      <c r="S15" s="18">
        <f t="shared" ca="1" si="0"/>
        <v>1.1193287037037038E-3</v>
      </c>
      <c r="T15" s="6">
        <f t="shared" ca="1" si="1"/>
        <v>2</v>
      </c>
      <c r="U15" s="6">
        <f t="shared" ca="1" si="1"/>
        <v>5</v>
      </c>
    </row>
    <row r="16" spans="1:21" x14ac:dyDescent="0.25">
      <c r="A16" s="36">
        <f t="shared" si="3"/>
        <v>8</v>
      </c>
      <c r="B16" s="36" t="s">
        <v>603</v>
      </c>
      <c r="C16" s="5" t="str">
        <f>INDEX(Rosters!F:F,MATCH(LEFT($B16,1)&amp;"-"&amp;TEXT(RIGHT($B16,LEN($B16)-1),"0#"),Rosters!$A:$A,0))</f>
        <v>OLMC</v>
      </c>
      <c r="D16" s="5" t="str">
        <f>INDEX(Rosters!B:B,MATCH(LEFT($B16,1)&amp;"-"&amp;TEXT(RIGHT($B16,LEN($B16)-1),"0#"),Rosters!$A:$A,0))</f>
        <v>AROCHO</v>
      </c>
      <c r="E16" s="5" t="str">
        <f>INDEX(Rosters!C:C,MATCH(LEFT($B16,1)&amp;"-"&amp;TEXT(RIGHT($B16,LEN($B16)-1),"0#"),Rosters!$A:$A,0))</f>
        <v>ISABEL</v>
      </c>
      <c r="F16" s="5" t="str">
        <f>INDEX(Rosters!G:G,MATCH(LEFT($B16,1)&amp;"-"&amp;TEXT(RIGHT($B16,LEN($B16)-1),"0#"),Rosters!$A:$A,0))</f>
        <v>JV</v>
      </c>
      <c r="G16" s="5" t="str">
        <f>INDEX(Rosters!E:E,MATCH(LEFT($B16,1)&amp;"-"&amp;TEXT(RIGHT($B16,LEN($B16)-1),"0#"),Rosters!$A:$A,0))</f>
        <v>F</v>
      </c>
      <c r="H16" s="16">
        <v>1.0686342592592592E-3</v>
      </c>
      <c r="I16" s="36">
        <v>3</v>
      </c>
      <c r="J16" s="36">
        <v>3</v>
      </c>
      <c r="K16" s="36"/>
      <c r="M16" s="6">
        <f t="shared" si="2"/>
        <v>12</v>
      </c>
      <c r="N16" s="7" t="str">
        <f t="shared" ca="1" si="1"/>
        <v>St Pats</v>
      </c>
      <c r="O16" s="7" t="str">
        <f t="shared" ca="1" si="1"/>
        <v>Lelarge</v>
      </c>
      <c r="P16" s="7" t="str">
        <f t="shared" ca="1" si="1"/>
        <v>Johanna</v>
      </c>
      <c r="Q16" s="6" t="str">
        <f t="shared" ca="1" si="1"/>
        <v>JV</v>
      </c>
      <c r="R16" s="6" t="str">
        <f t="shared" ca="1" si="1"/>
        <v>F</v>
      </c>
      <c r="S16" s="18">
        <f t="shared" ca="1" si="0"/>
        <v>1.1332175925925926E-3</v>
      </c>
      <c r="T16" s="6">
        <f t="shared" ca="1" si="1"/>
        <v>2</v>
      </c>
      <c r="U16" s="6">
        <f t="shared" ca="1" si="1"/>
        <v>3</v>
      </c>
    </row>
    <row r="17" spans="1:21" x14ac:dyDescent="0.25">
      <c r="A17" s="36">
        <f t="shared" si="3"/>
        <v>7</v>
      </c>
      <c r="B17" s="36" t="s">
        <v>624</v>
      </c>
      <c r="C17" s="5" t="str">
        <f>INDEX(Rosters!F:F,MATCH(LEFT($B17,1)&amp;"-"&amp;TEXT(RIGHT($B17,LEN($B17)-1),"0#"),Rosters!$A:$A,0))</f>
        <v>OLMC</v>
      </c>
      <c r="D17" s="5" t="str">
        <f>INDEX(Rosters!B:B,MATCH(LEFT($B17,1)&amp;"-"&amp;TEXT(RIGHT($B17,LEN($B17)-1),"0#"),Rosters!$A:$A,0))</f>
        <v>PFUNDSTEIN</v>
      </c>
      <c r="E17" s="5" t="str">
        <f>INDEX(Rosters!C:C,MATCH(LEFT($B17,1)&amp;"-"&amp;TEXT(RIGHT($B17,LEN($B17)-1),"0#"),Rosters!$A:$A,0))</f>
        <v>BRIDGET</v>
      </c>
      <c r="F17" s="5" t="str">
        <f>INDEX(Rosters!G:G,MATCH(LEFT($B17,1)&amp;"-"&amp;TEXT(RIGHT($B17,LEN($B17)-1),"0#"),Rosters!$A:$A,0))</f>
        <v>JV</v>
      </c>
      <c r="G17" s="5" t="str">
        <f>INDEX(Rosters!E:E,MATCH(LEFT($B17,1)&amp;"-"&amp;TEXT(RIGHT($B17,LEN($B17)-1),"0#"),Rosters!$A:$A,0))</f>
        <v>F</v>
      </c>
      <c r="H17" s="16">
        <v>1.0591435185185185E-3</v>
      </c>
      <c r="I17" s="36">
        <v>3</v>
      </c>
      <c r="J17" s="36">
        <v>4</v>
      </c>
      <c r="K17" s="36"/>
      <c r="M17" s="6">
        <f t="shared" si="2"/>
        <v>13</v>
      </c>
      <c r="N17" s="7" t="str">
        <f t="shared" ca="1" si="1"/>
        <v>Assumption</v>
      </c>
      <c r="O17" s="7" t="str">
        <f t="shared" ca="1" si="1"/>
        <v>Gil-Beltran</v>
      </c>
      <c r="P17" s="7" t="str">
        <f t="shared" ca="1" si="1"/>
        <v xml:space="preserve">Victoria </v>
      </c>
      <c r="Q17" s="6" t="str">
        <f t="shared" ca="1" si="1"/>
        <v>JV</v>
      </c>
      <c r="R17" s="6" t="str">
        <f t="shared" ca="1" si="1"/>
        <v>F</v>
      </c>
      <c r="S17" s="18">
        <f t="shared" ca="1" si="0"/>
        <v>1.1388888888888889E-3</v>
      </c>
      <c r="T17" s="6">
        <f t="shared" ca="1" si="1"/>
        <v>2</v>
      </c>
      <c r="U17" s="6">
        <f t="shared" ca="1" si="1"/>
        <v>4</v>
      </c>
    </row>
    <row r="18" spans="1:21" x14ac:dyDescent="0.25">
      <c r="A18" s="36">
        <f t="shared" si="3"/>
        <v>5</v>
      </c>
      <c r="B18" s="36" t="s">
        <v>640</v>
      </c>
      <c r="C18" s="5" t="str">
        <f>INDEX(Rosters!F:F,MATCH(LEFT($B18,1)&amp;"-"&amp;TEXT(RIGHT($B18,LEN($B18)-1),"0#"),Rosters!$A:$A,0))</f>
        <v>St Pats</v>
      </c>
      <c r="D18" s="5" t="str">
        <f>INDEX(Rosters!B:B,MATCH(LEFT($B18,1)&amp;"-"&amp;TEXT(RIGHT($B18,LEN($B18)-1),"0#"),Rosters!$A:$A,0))</f>
        <v>Shrekgast</v>
      </c>
      <c r="E18" s="5" t="str">
        <f>INDEX(Rosters!C:C,MATCH(LEFT($B18,1)&amp;"-"&amp;TEXT(RIGHT($B18,LEN($B18)-1),"0#"),Rosters!$A:$A,0))</f>
        <v>Mary-Kate</v>
      </c>
      <c r="F18" s="5" t="str">
        <f>INDEX(Rosters!G:G,MATCH(LEFT($B18,1)&amp;"-"&amp;TEXT(RIGHT($B18,LEN($B18)-1),"0#"),Rosters!$A:$A,0))</f>
        <v>JV</v>
      </c>
      <c r="G18" s="5" t="str">
        <f>INDEX(Rosters!E:E,MATCH(LEFT($B18,1)&amp;"-"&amp;TEXT(RIGHT($B18,LEN($B18)-1),"0#"),Rosters!$A:$A,0))</f>
        <v>F</v>
      </c>
      <c r="H18" s="16">
        <v>1.0490740740740742E-3</v>
      </c>
      <c r="I18" s="36">
        <v>3</v>
      </c>
      <c r="J18" s="36">
        <v>5</v>
      </c>
      <c r="K18" s="36"/>
      <c r="M18" s="6">
        <f t="shared" si="2"/>
        <v>14</v>
      </c>
      <c r="N18" s="7" t="str">
        <f t="shared" ca="1" si="1"/>
        <v>St Pats</v>
      </c>
      <c r="O18" s="7" t="str">
        <f t="shared" ca="1" si="1"/>
        <v>Pignatello</v>
      </c>
      <c r="P18" s="7" t="str">
        <f t="shared" ca="1" si="1"/>
        <v>Delaney</v>
      </c>
      <c r="Q18" s="6" t="str">
        <f t="shared" ca="1" si="1"/>
        <v>JV</v>
      </c>
      <c r="R18" s="6" t="str">
        <f t="shared" ca="1" si="1"/>
        <v>F</v>
      </c>
      <c r="S18" s="18">
        <f t="shared" ca="1" si="0"/>
        <v>1.1589120370370371E-3</v>
      </c>
      <c r="T18" s="6">
        <f t="shared" ca="1" si="1"/>
        <v>1</v>
      </c>
      <c r="U18" s="6">
        <f t="shared" ca="1" si="1"/>
        <v>4</v>
      </c>
    </row>
    <row r="19" spans="1:21" x14ac:dyDescent="0.25">
      <c r="C19" s="36"/>
      <c r="D19" s="36"/>
      <c r="E19" s="36"/>
      <c r="F19" s="4"/>
      <c r="I19" s="36"/>
      <c r="J19" s="36"/>
      <c r="Q19" s="11"/>
    </row>
    <row r="20" spans="1:21" ht="18.75" x14ac:dyDescent="0.3">
      <c r="C20" s="36"/>
      <c r="D20" s="36"/>
      <c r="E20" s="36"/>
      <c r="F20" s="4"/>
      <c r="I20" s="36"/>
      <c r="J20" s="36"/>
      <c r="L20" s="48" t="s">
        <v>455</v>
      </c>
      <c r="M20" s="48"/>
      <c r="N20" s="48"/>
      <c r="O20" s="48"/>
      <c r="P20" s="48"/>
      <c r="Q20" s="48"/>
      <c r="R20" s="48"/>
      <c r="S20" s="48"/>
      <c r="T20" s="48"/>
      <c r="U20" s="48"/>
    </row>
    <row r="21" spans="1:21" x14ac:dyDescent="0.25">
      <c r="A21" s="36">
        <f t="shared" ref="A21:A29" si="4">RANK(H21,$H$21:$H$34,1)</f>
        <v>5</v>
      </c>
      <c r="B21" s="36" t="s">
        <v>464</v>
      </c>
      <c r="C21" s="5" t="str">
        <f>INDEX(Rosters!F:F,MATCH(LEFT($B21,1)&amp;"-"&amp;TEXT(RIGHT($B21,LEN($B21)-1),"0#"),Rosters!$A:$A,0))</f>
        <v>St James</v>
      </c>
      <c r="D21" s="5" t="str">
        <f>INDEX(Rosters!B:B,MATCH(LEFT($B21,1)&amp;"-"&amp;TEXT(RIGHT($B21,LEN($B21)-1),"0#"),Rosters!$A:$A,0))</f>
        <v>Anese</v>
      </c>
      <c r="E21" s="5" t="str">
        <f>INDEX(Rosters!C:C,MATCH(LEFT($B21,1)&amp;"-"&amp;TEXT(RIGHT($B21,LEN($B21)-1),"0#"),Rosters!$A:$A,0))</f>
        <v>A</v>
      </c>
      <c r="F21" s="5" t="str">
        <f>INDEX(Rosters!G:G,MATCH(LEFT($B21,1)&amp;"-"&amp;TEXT(RIGHT($B21,LEN($B21)-1),"0#"),Rosters!$A:$A,0))</f>
        <v>JV</v>
      </c>
      <c r="G21" s="5" t="str">
        <f>INDEX(Rosters!E:E,MATCH(LEFT($B21,1)&amp;"-"&amp;TEXT(RIGHT($B21,LEN($B21)-1),"0#"),Rosters!$A:$A,0))</f>
        <v>M</v>
      </c>
      <c r="H21" s="16">
        <v>9.9004629629629638E-4</v>
      </c>
      <c r="I21" s="36">
        <v>1</v>
      </c>
      <c r="J21" s="36">
        <v>1</v>
      </c>
      <c r="K21" s="24">
        <f>COUNT(J21:J36)</f>
        <v>10</v>
      </c>
      <c r="M21" s="6">
        <f t="shared" ref="M21:M29" si="5">M20+1</f>
        <v>1</v>
      </c>
      <c r="N21" s="7" t="str">
        <f ca="1">INDEX(OFFSET($C$21,0,COLUMN(N21)-14,$K$21,1),MATCH($M21,OFFSET($A$21,0,0,$K$21,1),0))</f>
        <v>St E</v>
      </c>
      <c r="O21" s="7" t="str">
        <f t="shared" ref="O21:U29" ca="1" si="6">INDEX(OFFSET($C$21,0,COLUMN(O21)-14,$K$21,1),MATCH($M21,OFFSET($A$21,0,0,$K$21,1),0))</f>
        <v>Seaman</v>
      </c>
      <c r="P21" s="7" t="str">
        <f t="shared" ca="1" si="6"/>
        <v>Luke</v>
      </c>
      <c r="Q21" s="6" t="str">
        <f t="shared" ca="1" si="6"/>
        <v>JV</v>
      </c>
      <c r="R21" s="6" t="str">
        <f t="shared" ca="1" si="6"/>
        <v>M</v>
      </c>
      <c r="S21" s="18">
        <f t="shared" ca="1" si="6"/>
        <v>9.2870370370370372E-4</v>
      </c>
      <c r="T21" s="6">
        <f t="shared" ca="1" si="6"/>
        <v>1</v>
      </c>
      <c r="U21" s="6">
        <f t="shared" ca="1" si="6"/>
        <v>2</v>
      </c>
    </row>
    <row r="22" spans="1:21" x14ac:dyDescent="0.25">
      <c r="A22" s="36">
        <f t="shared" si="4"/>
        <v>1</v>
      </c>
      <c r="B22" s="36" t="s">
        <v>472</v>
      </c>
      <c r="C22" s="5" t="str">
        <f>INDEX(Rosters!F:F,MATCH(LEFT($B22,1)&amp;"-"&amp;TEXT(RIGHT($B22,LEN($B22)-1),"0#"),Rosters!$A:$A,0))</f>
        <v>St E</v>
      </c>
      <c r="D22" s="5" t="str">
        <f>INDEX(Rosters!B:B,MATCH(LEFT($B22,1)&amp;"-"&amp;TEXT(RIGHT($B22,LEN($B22)-1),"0#"),Rosters!$A:$A,0))</f>
        <v>Seaman</v>
      </c>
      <c r="E22" s="5" t="str">
        <f>INDEX(Rosters!C:C,MATCH(LEFT($B22,1)&amp;"-"&amp;TEXT(RIGHT($B22,LEN($B22)-1),"0#"),Rosters!$A:$A,0))</f>
        <v>Luke</v>
      </c>
      <c r="F22" s="5" t="str">
        <f>INDEX(Rosters!G:G,MATCH(LEFT($B22,1)&amp;"-"&amp;TEXT(RIGHT($B22,LEN($B22)-1),"0#"),Rosters!$A:$A,0))</f>
        <v>JV</v>
      </c>
      <c r="G22" s="5" t="str">
        <f>INDEX(Rosters!E:E,MATCH(LEFT($B22,1)&amp;"-"&amp;TEXT(RIGHT($B22,LEN($B22)-1),"0#"),Rosters!$A:$A,0))</f>
        <v>M</v>
      </c>
      <c r="H22" s="16">
        <v>9.2870370370370372E-4</v>
      </c>
      <c r="I22" s="36">
        <v>1</v>
      </c>
      <c r="J22" s="36">
        <v>2</v>
      </c>
      <c r="K22" s="36"/>
      <c r="M22" s="6">
        <f t="shared" si="5"/>
        <v>2</v>
      </c>
      <c r="N22" s="7" t="str">
        <f t="shared" ref="N22:N29" ca="1" si="7">INDEX(OFFSET($C$21,0,COLUMN(N22)-14,$K$21,1),MATCH($M22,OFFSET($A$21,0,0,$K$21,1),0))</f>
        <v>St James</v>
      </c>
      <c r="O22" s="7" t="str">
        <f t="shared" ca="1" si="6"/>
        <v>Johnson</v>
      </c>
      <c r="P22" s="7" t="str">
        <f t="shared" ca="1" si="6"/>
        <v>L</v>
      </c>
      <c r="Q22" s="6" t="str">
        <f t="shared" ca="1" si="6"/>
        <v>JV</v>
      </c>
      <c r="R22" s="6" t="str">
        <f t="shared" ca="1" si="6"/>
        <v>M</v>
      </c>
      <c r="S22" s="18">
        <f t="shared" ca="1" si="6"/>
        <v>9.4548611111111103E-4</v>
      </c>
      <c r="T22" s="6">
        <f t="shared" ca="1" si="6"/>
        <v>1</v>
      </c>
      <c r="U22" s="6">
        <f t="shared" ca="1" si="6"/>
        <v>4</v>
      </c>
    </row>
    <row r="23" spans="1:21" x14ac:dyDescent="0.25">
      <c r="A23" s="36">
        <f t="shared" si="4"/>
        <v>4</v>
      </c>
      <c r="B23" s="36" t="s">
        <v>588</v>
      </c>
      <c r="C23" s="5" t="str">
        <f>INDEX(Rosters!F:F,MATCH(LEFT($B23,1)&amp;"-"&amp;TEXT(RIGHT($B23,LEN($B23)-1),"0#"),Rosters!$A:$A,0))</f>
        <v>OLMC</v>
      </c>
      <c r="D23" s="5" t="str">
        <f>INDEX(Rosters!B:B,MATCH(LEFT($B23,1)&amp;"-"&amp;TEXT(RIGHT($B23,LEN($B23)-1),"0#"),Rosters!$A:$A,0))</f>
        <v>MORROW</v>
      </c>
      <c r="E23" s="5" t="str">
        <f>INDEX(Rosters!C:C,MATCH(LEFT($B23,1)&amp;"-"&amp;TEXT(RIGHT($B23,LEN($B23)-1),"0#"),Rosters!$A:$A,0))</f>
        <v>PATRICK</v>
      </c>
      <c r="F23" s="5" t="str">
        <f>INDEX(Rosters!G:G,MATCH(LEFT($B23,1)&amp;"-"&amp;TEXT(RIGHT($B23,LEN($B23)-1),"0#"),Rosters!$A:$A,0))</f>
        <v>JV</v>
      </c>
      <c r="G23" s="5" t="str">
        <f>INDEX(Rosters!E:E,MATCH(LEFT($B23,1)&amp;"-"&amp;TEXT(RIGHT($B23,LEN($B23)-1),"0#"),Rosters!$A:$A,0))</f>
        <v>M</v>
      </c>
      <c r="H23" s="16">
        <v>9.8136574074074077E-4</v>
      </c>
      <c r="I23" s="36">
        <v>1</v>
      </c>
      <c r="J23" s="36">
        <v>3</v>
      </c>
      <c r="K23" s="36"/>
      <c r="M23" s="6">
        <f t="shared" si="5"/>
        <v>3</v>
      </c>
      <c r="N23" s="7" t="str">
        <f t="shared" ca="1" si="7"/>
        <v>OLMC</v>
      </c>
      <c r="O23" s="7" t="str">
        <f t="shared" ca="1" si="6"/>
        <v>VAN FLEET</v>
      </c>
      <c r="P23" s="7" t="str">
        <f t="shared" ca="1" si="6"/>
        <v>KEITH</v>
      </c>
      <c r="Q23" s="6" t="str">
        <f t="shared" ca="1" si="6"/>
        <v>JV</v>
      </c>
      <c r="R23" s="6" t="str">
        <f t="shared" ca="1" si="6"/>
        <v>M</v>
      </c>
      <c r="S23" s="18">
        <f t="shared" ca="1" si="6"/>
        <v>9.5439814814814823E-4</v>
      </c>
      <c r="T23" s="6">
        <f t="shared" ca="1" si="6"/>
        <v>2</v>
      </c>
      <c r="U23" s="6">
        <f t="shared" ca="1" si="6"/>
        <v>3</v>
      </c>
    </row>
    <row r="24" spans="1:21" x14ac:dyDescent="0.25">
      <c r="A24" s="36">
        <f t="shared" si="4"/>
        <v>2</v>
      </c>
      <c r="B24" s="36" t="s">
        <v>484</v>
      </c>
      <c r="C24" s="5" t="str">
        <f>INDEX(Rosters!F:F,MATCH(LEFT($B24,1)&amp;"-"&amp;TEXT(RIGHT($B24,LEN($B24)-1),"0#"),Rosters!$A:$A,0))</f>
        <v>St James</v>
      </c>
      <c r="D24" s="5" t="str">
        <f>INDEX(Rosters!B:B,MATCH(LEFT($B24,1)&amp;"-"&amp;TEXT(RIGHT($B24,LEN($B24)-1),"0#"),Rosters!$A:$A,0))</f>
        <v>Johnson</v>
      </c>
      <c r="E24" s="5" t="str">
        <f>INDEX(Rosters!C:C,MATCH(LEFT($B24,1)&amp;"-"&amp;TEXT(RIGHT($B24,LEN($B24)-1),"0#"),Rosters!$A:$A,0))</f>
        <v>L</v>
      </c>
      <c r="F24" s="5" t="str">
        <f>INDEX(Rosters!G:G,MATCH(LEFT($B24,1)&amp;"-"&amp;TEXT(RIGHT($B24,LEN($B24)-1),"0#"),Rosters!$A:$A,0))</f>
        <v>JV</v>
      </c>
      <c r="G24" s="5" t="str">
        <f>INDEX(Rosters!E:E,MATCH(LEFT($B24,1)&amp;"-"&amp;TEXT(RIGHT($B24,LEN($B24)-1),"0#"),Rosters!$A:$A,0))</f>
        <v>M</v>
      </c>
      <c r="H24" s="16">
        <v>9.4548611111111103E-4</v>
      </c>
      <c r="I24" s="36">
        <v>1</v>
      </c>
      <c r="J24" s="36">
        <v>4</v>
      </c>
      <c r="K24" s="36"/>
      <c r="M24" s="6">
        <f t="shared" si="5"/>
        <v>4</v>
      </c>
      <c r="N24" s="7" t="str">
        <f t="shared" ca="1" si="7"/>
        <v>OLMC</v>
      </c>
      <c r="O24" s="7" t="str">
        <f t="shared" ca="1" si="6"/>
        <v>MORROW</v>
      </c>
      <c r="P24" s="7" t="str">
        <f t="shared" ca="1" si="6"/>
        <v>PATRICK</v>
      </c>
      <c r="Q24" s="6" t="str">
        <f t="shared" ca="1" si="6"/>
        <v>JV</v>
      </c>
      <c r="R24" s="6" t="str">
        <f t="shared" ca="1" si="6"/>
        <v>M</v>
      </c>
      <c r="S24" s="18">
        <f t="shared" ca="1" si="6"/>
        <v>9.8136574074074077E-4</v>
      </c>
      <c r="T24" s="6">
        <f t="shared" ca="1" si="6"/>
        <v>1</v>
      </c>
      <c r="U24" s="6">
        <f t="shared" ca="1" si="6"/>
        <v>3</v>
      </c>
    </row>
    <row r="25" spans="1:21" x14ac:dyDescent="0.25">
      <c r="A25" s="36">
        <f t="shared" si="4"/>
        <v>8</v>
      </c>
      <c r="B25" s="36" t="s">
        <v>463</v>
      </c>
      <c r="C25" s="5" t="str">
        <f>INDEX(Rosters!F:F,MATCH(LEFT($B25,1)&amp;"-"&amp;TEXT(RIGHT($B25,LEN($B25)-1),"0#"),Rosters!$A:$A,0))</f>
        <v>OLMC</v>
      </c>
      <c r="D25" s="5" t="str">
        <f>INDEX(Rosters!B:B,MATCH(LEFT($B25,1)&amp;"-"&amp;TEXT(RIGHT($B25,LEN($B25)-1),"0#"),Rosters!$A:$A,0))</f>
        <v>SMITH</v>
      </c>
      <c r="E25" s="5" t="str">
        <f>INDEX(Rosters!C:C,MATCH(LEFT($B25,1)&amp;"-"&amp;TEXT(RIGHT($B25,LEN($B25)-1),"0#"),Rosters!$A:$A,0))</f>
        <v>WATSON</v>
      </c>
      <c r="F25" s="5" t="str">
        <f>INDEX(Rosters!G:G,MATCH(LEFT($B25,1)&amp;"-"&amp;TEXT(RIGHT($B25,LEN($B25)-1),"0#"),Rosters!$A:$A,0))</f>
        <v>JV</v>
      </c>
      <c r="G25" s="5" t="str">
        <f>INDEX(Rosters!E:E,MATCH(LEFT($B25,1)&amp;"-"&amp;TEXT(RIGHT($B25,LEN($B25)-1),"0#"),Rosters!$A:$A,0))</f>
        <v>M</v>
      </c>
      <c r="H25" s="16">
        <v>1.0688657407407407E-3</v>
      </c>
      <c r="I25" s="36">
        <v>1</v>
      </c>
      <c r="J25" s="36">
        <v>5</v>
      </c>
      <c r="K25" s="36"/>
      <c r="M25" s="6">
        <f t="shared" si="5"/>
        <v>5</v>
      </c>
      <c r="N25" s="7" t="str">
        <f t="shared" ca="1" si="7"/>
        <v>St James</v>
      </c>
      <c r="O25" s="7" t="str">
        <f t="shared" ca="1" si="6"/>
        <v>Anese</v>
      </c>
      <c r="P25" s="7" t="str">
        <f t="shared" ca="1" si="6"/>
        <v>A</v>
      </c>
      <c r="Q25" s="6" t="str">
        <f t="shared" ca="1" si="6"/>
        <v>JV</v>
      </c>
      <c r="R25" s="6" t="str">
        <f t="shared" ca="1" si="6"/>
        <v>M</v>
      </c>
      <c r="S25" s="18">
        <f t="shared" ca="1" si="6"/>
        <v>9.9004629629629638E-4</v>
      </c>
      <c r="T25" s="6">
        <f t="shared" ca="1" si="6"/>
        <v>1</v>
      </c>
      <c r="U25" s="6">
        <f t="shared" ca="1" si="6"/>
        <v>1</v>
      </c>
    </row>
    <row r="26" spans="1:21" x14ac:dyDescent="0.25">
      <c r="A26" s="36">
        <f t="shared" si="4"/>
        <v>9</v>
      </c>
      <c r="B26" s="36" t="s">
        <v>674</v>
      </c>
      <c r="C26" s="5" t="str">
        <f>INDEX(Rosters!F:F,MATCH(LEFT($B26,1)&amp;"-"&amp;TEXT(RIGHT($B26,LEN($B26)-1),"0#"),Rosters!$A:$A,0))</f>
        <v>OLMC</v>
      </c>
      <c r="D26" s="5" t="str">
        <f>INDEX(Rosters!B:B,MATCH(LEFT($B26,1)&amp;"-"&amp;TEXT(RIGHT($B26,LEN($B26)-1),"0#"),Rosters!$A:$A,0))</f>
        <v>SOTO PASCUAL</v>
      </c>
      <c r="E26" s="5" t="str">
        <f>INDEX(Rosters!C:C,MATCH(LEFT($B26,1)&amp;"-"&amp;TEXT(RIGHT($B26,LEN($B26)-1),"0#"),Rosters!$A:$A,0))</f>
        <v>LUCAS</v>
      </c>
      <c r="F26" s="5" t="str">
        <f>INDEX(Rosters!G:G,MATCH(LEFT($B26,1)&amp;"-"&amp;TEXT(RIGHT($B26,LEN($B26)-1),"0#"),Rosters!$A:$A,0))</f>
        <v>JV</v>
      </c>
      <c r="G26" s="5" t="str">
        <f>INDEX(Rosters!E:E,MATCH(LEFT($B26,1)&amp;"-"&amp;TEXT(RIGHT($B26,LEN($B26)-1),"0#"),Rosters!$A:$A,0))</f>
        <v>M</v>
      </c>
      <c r="H26" s="16">
        <v>1.2157407407407408E-3</v>
      </c>
      <c r="I26" s="36">
        <v>2</v>
      </c>
      <c r="J26" s="36">
        <v>1</v>
      </c>
      <c r="K26" s="36"/>
      <c r="M26" s="6">
        <f t="shared" si="5"/>
        <v>6</v>
      </c>
      <c r="N26" s="7" t="str">
        <f t="shared" ca="1" si="7"/>
        <v>St James</v>
      </c>
      <c r="O26" s="7" t="str">
        <f t="shared" ca="1" si="6"/>
        <v>Kielczewski</v>
      </c>
      <c r="P26" s="7" t="str">
        <f t="shared" ca="1" si="6"/>
        <v>A</v>
      </c>
      <c r="Q26" s="6" t="str">
        <f t="shared" ca="1" si="6"/>
        <v>JV</v>
      </c>
      <c r="R26" s="6" t="str">
        <f t="shared" ca="1" si="6"/>
        <v>M</v>
      </c>
      <c r="S26" s="18">
        <f t="shared" ca="1" si="6"/>
        <v>1.0086805555555554E-3</v>
      </c>
      <c r="T26" s="6">
        <f t="shared" ca="1" si="6"/>
        <v>2</v>
      </c>
      <c r="U26" s="6">
        <f t="shared" ca="1" si="6"/>
        <v>2</v>
      </c>
    </row>
    <row r="27" spans="1:21" x14ac:dyDescent="0.25">
      <c r="A27" s="36">
        <f t="shared" si="4"/>
        <v>6</v>
      </c>
      <c r="B27" s="36" t="s">
        <v>638</v>
      </c>
      <c r="C27" s="5" t="str">
        <f>INDEX(Rosters!F:F,MATCH(LEFT($B27,1)&amp;"-"&amp;TEXT(RIGHT($B27,LEN($B27)-1),"0#"),Rosters!$A:$A,0))</f>
        <v>St James</v>
      </c>
      <c r="D27" s="5" t="str">
        <f>INDEX(Rosters!B:B,MATCH(LEFT($B27,1)&amp;"-"&amp;TEXT(RIGHT($B27,LEN($B27)-1),"0#"),Rosters!$A:$A,0))</f>
        <v>Kielczewski</v>
      </c>
      <c r="E27" s="5" t="str">
        <f>INDEX(Rosters!C:C,MATCH(LEFT($B27,1)&amp;"-"&amp;TEXT(RIGHT($B27,LEN($B27)-1),"0#"),Rosters!$A:$A,0))</f>
        <v>A</v>
      </c>
      <c r="F27" s="5" t="str">
        <f>INDEX(Rosters!G:G,MATCH(LEFT($B27,1)&amp;"-"&amp;TEXT(RIGHT($B27,LEN($B27)-1),"0#"),Rosters!$A:$A,0))</f>
        <v>JV</v>
      </c>
      <c r="G27" s="5" t="str">
        <f>INDEX(Rosters!E:E,MATCH(LEFT($B27,1)&amp;"-"&amp;TEXT(RIGHT($B27,LEN($B27)-1),"0#"),Rosters!$A:$A,0))</f>
        <v>M</v>
      </c>
      <c r="H27" s="16">
        <v>1.0086805555555554E-3</v>
      </c>
      <c r="I27" s="36">
        <v>2</v>
      </c>
      <c r="J27">
        <v>2</v>
      </c>
      <c r="K27" s="36"/>
      <c r="M27" s="6">
        <f t="shared" si="5"/>
        <v>7</v>
      </c>
      <c r="N27" s="7" t="str">
        <f t="shared" ca="1" si="7"/>
        <v>Assumption</v>
      </c>
      <c r="O27" s="7" t="str">
        <f t="shared" ca="1" si="6"/>
        <v>Porras</v>
      </c>
      <c r="P27" s="7" t="str">
        <f t="shared" ca="1" si="6"/>
        <v>Marcel</v>
      </c>
      <c r="Q27" s="6" t="str">
        <f t="shared" ca="1" si="6"/>
        <v>JV</v>
      </c>
      <c r="R27" s="6" t="str">
        <f t="shared" ca="1" si="6"/>
        <v>M</v>
      </c>
      <c r="S27" s="18">
        <f t="shared" ca="1" si="6"/>
        <v>1.0584490740740741E-3</v>
      </c>
      <c r="T27" s="6">
        <f t="shared" ca="1" si="6"/>
        <v>2</v>
      </c>
      <c r="U27" s="6">
        <f t="shared" ca="1" si="6"/>
        <v>4</v>
      </c>
    </row>
    <row r="28" spans="1:21" x14ac:dyDescent="0.25">
      <c r="A28" s="36">
        <f t="shared" si="4"/>
        <v>3</v>
      </c>
      <c r="B28" s="36" t="s">
        <v>645</v>
      </c>
      <c r="C28" s="5" t="str">
        <f>INDEX(Rosters!F:F,MATCH(LEFT($B28,1)&amp;"-"&amp;TEXT(RIGHT($B28,LEN($B28)-1),"0#"),Rosters!$A:$A,0))</f>
        <v>OLMC</v>
      </c>
      <c r="D28" s="5" t="str">
        <f>INDEX(Rosters!B:B,MATCH(LEFT($B28,1)&amp;"-"&amp;TEXT(RIGHT($B28,LEN($B28)-1),"0#"),Rosters!$A:$A,0))</f>
        <v>VAN FLEET</v>
      </c>
      <c r="E28" s="5" t="str">
        <f>INDEX(Rosters!C:C,MATCH(LEFT($B28,1)&amp;"-"&amp;TEXT(RIGHT($B28,LEN($B28)-1),"0#"),Rosters!$A:$A,0))</f>
        <v>KEITH</v>
      </c>
      <c r="F28" s="5" t="str">
        <f>INDEX(Rosters!G:G,MATCH(LEFT($B28,1)&amp;"-"&amp;TEXT(RIGHT($B28,LEN($B28)-1),"0#"),Rosters!$A:$A,0))</f>
        <v>JV</v>
      </c>
      <c r="G28" s="5" t="str">
        <f>INDEX(Rosters!E:E,MATCH(LEFT($B28,1)&amp;"-"&amp;TEXT(RIGHT($B28,LEN($B28)-1),"0#"),Rosters!$A:$A,0))</f>
        <v>M</v>
      </c>
      <c r="H28" s="16">
        <v>9.5439814814814823E-4</v>
      </c>
      <c r="I28" s="36">
        <v>2</v>
      </c>
      <c r="J28" s="36">
        <v>3</v>
      </c>
      <c r="K28" s="36"/>
      <c r="M28" s="6">
        <f t="shared" si="5"/>
        <v>8</v>
      </c>
      <c r="N28" s="7" t="str">
        <f t="shared" ca="1" si="7"/>
        <v>OLMC</v>
      </c>
      <c r="O28" s="7" t="str">
        <f t="shared" ca="1" si="6"/>
        <v>SMITH</v>
      </c>
      <c r="P28" s="7" t="str">
        <f t="shared" ca="1" si="6"/>
        <v>WATSON</v>
      </c>
      <c r="Q28" s="6" t="str">
        <f t="shared" ca="1" si="6"/>
        <v>JV</v>
      </c>
      <c r="R28" s="6" t="str">
        <f t="shared" ca="1" si="6"/>
        <v>M</v>
      </c>
      <c r="S28" s="18">
        <f t="shared" ca="1" si="6"/>
        <v>1.0688657407407407E-3</v>
      </c>
      <c r="T28" s="6">
        <f t="shared" ca="1" si="6"/>
        <v>1</v>
      </c>
      <c r="U28" s="6">
        <f t="shared" ca="1" si="6"/>
        <v>5</v>
      </c>
    </row>
    <row r="29" spans="1:21" x14ac:dyDescent="0.25">
      <c r="A29" s="36">
        <f t="shared" si="4"/>
        <v>7</v>
      </c>
      <c r="B29" s="36" t="s">
        <v>430</v>
      </c>
      <c r="C29" s="5" t="str">
        <f>INDEX(Rosters!F:F,MATCH(LEFT($B29,1)&amp;"-"&amp;TEXT(RIGHT($B29,LEN($B29)-1),"0#"),Rosters!$A:$A,0))</f>
        <v>Assumption</v>
      </c>
      <c r="D29" s="5" t="str">
        <f>INDEX(Rosters!B:B,MATCH(LEFT($B29,1)&amp;"-"&amp;TEXT(RIGHT($B29,LEN($B29)-1),"0#"),Rosters!$A:$A,0))</f>
        <v>Porras</v>
      </c>
      <c r="E29" s="5" t="str">
        <f>INDEX(Rosters!C:C,MATCH(LEFT($B29,1)&amp;"-"&amp;TEXT(RIGHT($B29,LEN($B29)-1),"0#"),Rosters!$A:$A,0))</f>
        <v>Marcel</v>
      </c>
      <c r="F29" s="5" t="str">
        <f>INDEX(Rosters!G:G,MATCH(LEFT($B29,1)&amp;"-"&amp;TEXT(RIGHT($B29,LEN($B29)-1),"0#"),Rosters!$A:$A,0))</f>
        <v>JV</v>
      </c>
      <c r="G29" s="5" t="str">
        <f>INDEX(Rosters!E:E,MATCH(LEFT($B29,1)&amp;"-"&amp;TEXT(RIGHT($B29,LEN($B29)-1),"0#"),Rosters!$A:$A,0))</f>
        <v>M</v>
      </c>
      <c r="H29" s="16">
        <v>1.0584490740740741E-3</v>
      </c>
      <c r="I29" s="36">
        <v>2</v>
      </c>
      <c r="J29" s="36">
        <v>4</v>
      </c>
      <c r="K29" s="36"/>
      <c r="M29" s="6">
        <f t="shared" si="5"/>
        <v>9</v>
      </c>
      <c r="N29" s="7" t="str">
        <f t="shared" ca="1" si="7"/>
        <v>OLMC</v>
      </c>
      <c r="O29" s="7" t="str">
        <f t="shared" ca="1" si="6"/>
        <v>SOTO PASCUAL</v>
      </c>
      <c r="P29" s="7" t="str">
        <f t="shared" ca="1" si="6"/>
        <v>LUCAS</v>
      </c>
      <c r="Q29" s="6" t="str">
        <f t="shared" ca="1" si="6"/>
        <v>JV</v>
      </c>
      <c r="R29" s="6" t="str">
        <f t="shared" ca="1" si="6"/>
        <v>M</v>
      </c>
      <c r="S29" s="18">
        <f t="shared" ca="1" si="6"/>
        <v>1.2157407407407408E-3</v>
      </c>
      <c r="T29" s="6">
        <f t="shared" ca="1" si="6"/>
        <v>2</v>
      </c>
      <c r="U29" s="6">
        <f t="shared" ca="1" si="6"/>
        <v>1</v>
      </c>
    </row>
    <row r="30" spans="1:21" x14ac:dyDescent="0.25">
      <c r="C30" s="5"/>
      <c r="D30" s="5"/>
      <c r="E30" s="5"/>
      <c r="I30" s="36"/>
      <c r="J30" s="36"/>
      <c r="K30" s="36"/>
      <c r="S30" s="6"/>
    </row>
    <row r="31" spans="1:21" x14ac:dyDescent="0.25">
      <c r="C31" s="5"/>
      <c r="D31" s="5"/>
      <c r="E31" s="5"/>
      <c r="I31" s="36"/>
      <c r="J31" s="36"/>
      <c r="Q31" s="11"/>
    </row>
    <row r="32" spans="1:21" x14ac:dyDescent="0.25">
      <c r="C32" s="5"/>
      <c r="D32" s="5"/>
      <c r="E32" s="5"/>
      <c r="I32" s="36"/>
      <c r="J32" s="36"/>
      <c r="Q32" s="11"/>
    </row>
    <row r="33" spans="1:21" x14ac:dyDescent="0.25">
      <c r="C33" s="5"/>
      <c r="D33" s="5"/>
      <c r="E33" s="5"/>
      <c r="I33" s="36"/>
      <c r="J33" s="36"/>
      <c r="Q33" s="11"/>
    </row>
    <row r="34" spans="1:21" x14ac:dyDescent="0.25">
      <c r="C34" s="5"/>
      <c r="D34" s="5"/>
      <c r="E34" s="5"/>
      <c r="I34" s="36"/>
      <c r="J34" s="36"/>
      <c r="Q34" s="11"/>
    </row>
    <row r="35" spans="1:21" ht="18.75" x14ac:dyDescent="0.3">
      <c r="C35" s="36"/>
      <c r="D35" s="36"/>
      <c r="E35" s="36"/>
      <c r="F35" s="36"/>
      <c r="G35" s="36"/>
      <c r="I35" s="36"/>
      <c r="J35" s="36"/>
      <c r="L35" s="48" t="s">
        <v>456</v>
      </c>
      <c r="M35" s="48"/>
      <c r="N35" s="48"/>
      <c r="O35" s="48"/>
      <c r="P35" s="48"/>
      <c r="Q35" s="48"/>
      <c r="R35" s="48"/>
      <c r="S35" s="48"/>
      <c r="T35" s="48"/>
      <c r="U35" s="48"/>
    </row>
    <row r="36" spans="1:21" x14ac:dyDescent="0.25">
      <c r="A36" s="36">
        <f>RANK(H36,$H$36:$H$51,1)</f>
        <v>4</v>
      </c>
      <c r="B36" s="36" t="s">
        <v>481</v>
      </c>
      <c r="C36" s="5" t="str">
        <f>INDEX(Rosters!F:F,MATCH(LEFT($B36,1)&amp;"-"&amp;TEXT(RIGHT($B36,LEN($B36)-1),"0#"),Rosters!$A:$A,0))</f>
        <v>OLMC</v>
      </c>
      <c r="D36" s="5" t="str">
        <f>INDEX(Rosters!B:B,MATCH(LEFT($B36,1)&amp;"-"&amp;TEXT(RIGHT($B36,LEN($B36)-1),"0#"),Rosters!$A:$A,0))</f>
        <v>TYRELL</v>
      </c>
      <c r="E36" s="5" t="str">
        <f>INDEX(Rosters!C:C,MATCH(LEFT($B36,1)&amp;"-"&amp;TEXT(RIGHT($B36,LEN($B36)-1),"0#"),Rosters!$A:$A,0))</f>
        <v>MARGARET</v>
      </c>
      <c r="F36" s="5" t="str">
        <f>INDEX(Rosters!G:G,MATCH(LEFT($B36,1)&amp;"-"&amp;TEXT(RIGHT($B36,LEN($B36)-1),"0#"),Rosters!$A:$A,0))</f>
        <v>V</v>
      </c>
      <c r="G36" s="5" t="str">
        <f>INDEX(Rosters!E:E,MATCH(LEFT($B36,1)&amp;"-"&amp;TEXT(RIGHT($B36,LEN($B36)-1),"0#"),Rosters!$A:$A,0))</f>
        <v>F</v>
      </c>
      <c r="H36" s="16">
        <v>8.8055555555555554E-4</v>
      </c>
      <c r="I36" s="36">
        <v>1</v>
      </c>
      <c r="J36" s="36">
        <v>1</v>
      </c>
      <c r="K36" s="24">
        <f>COUNT(J36:J55)</f>
        <v>18</v>
      </c>
      <c r="M36" s="6">
        <v>1</v>
      </c>
      <c r="N36" s="7" t="str">
        <f ca="1">INDEX(OFFSET($C$36,0,COLUMN(N36)-14,$K$36,1),MATCH($M36,OFFSET($A$36,0,0,$K$36,1),0))</f>
        <v>St E</v>
      </c>
      <c r="O36" s="7" t="str">
        <f t="shared" ref="O36:U50" ca="1" si="8">INDEX(OFFSET($C$36,0,COLUMN(O36)-14,$K$36,1),MATCH($M36,OFFSET($A$36,0,0,$K$36,1),0))</f>
        <v>Dudley</v>
      </c>
      <c r="P36" s="7" t="str">
        <f t="shared" ca="1" si="8"/>
        <v>Blythe</v>
      </c>
      <c r="Q36" s="6" t="str">
        <f t="shared" ca="1" si="8"/>
        <v>V</v>
      </c>
      <c r="R36" s="6" t="str">
        <f t="shared" ca="1" si="8"/>
        <v>F</v>
      </c>
      <c r="S36" s="18">
        <f t="shared" ca="1" si="8"/>
        <v>8.0625E-4</v>
      </c>
      <c r="T36" s="6">
        <f t="shared" ca="1" si="8"/>
        <v>1</v>
      </c>
      <c r="U36" s="6">
        <f t="shared" ca="1" si="8"/>
        <v>4</v>
      </c>
    </row>
    <row r="37" spans="1:21" x14ac:dyDescent="0.25">
      <c r="A37" s="36">
        <f>RANK(H37,$H$36:$H$51,1)</f>
        <v>3</v>
      </c>
      <c r="B37" s="36" t="s">
        <v>466</v>
      </c>
      <c r="C37" s="5" t="str">
        <f>INDEX(Rosters!F:F,MATCH(LEFT($B37,1)&amp;"-"&amp;TEXT(RIGHT($B37,LEN($B37)-1),"0#"),Rosters!$A:$A,0))</f>
        <v>Assumption</v>
      </c>
      <c r="D37" s="5" t="str">
        <f>INDEX(Rosters!B:B,MATCH(LEFT($B37,1)&amp;"-"&amp;TEXT(RIGHT($B37,LEN($B37)-1),"0#"),Rosters!$A:$A,0))</f>
        <v>Murphy</v>
      </c>
      <c r="E37" s="5" t="str">
        <f>INDEX(Rosters!C:C,MATCH(LEFT($B37,1)&amp;"-"&amp;TEXT(RIGHT($B37,LEN($B37)-1),"0#"),Rosters!$A:$A,0))</f>
        <v>Emily</v>
      </c>
      <c r="F37" s="5" t="str">
        <f>INDEX(Rosters!G:G,MATCH(LEFT($B37,1)&amp;"-"&amp;TEXT(RIGHT($B37,LEN($B37)-1),"0#"),Rosters!$A:$A,0))</f>
        <v>V</v>
      </c>
      <c r="G37" s="5" t="str">
        <f>INDEX(Rosters!E:E,MATCH(LEFT($B37,1)&amp;"-"&amp;TEXT(RIGHT($B37,LEN($B37)-1),"0#"),Rosters!$A:$A,0))</f>
        <v>F</v>
      </c>
      <c r="H37" s="16">
        <v>8.5601851851851854E-4</v>
      </c>
      <c r="I37" s="36">
        <v>1</v>
      </c>
      <c r="J37" s="36">
        <v>2</v>
      </c>
      <c r="K37" s="36"/>
      <c r="M37" s="6">
        <f>M36+1</f>
        <v>2</v>
      </c>
      <c r="N37" s="7" t="str">
        <f t="shared" ref="N37:N50" ca="1" si="9">INDEX(OFFSET($C$36,0,COLUMN(N37)-14,$K$36,1),MATCH($M37,OFFSET($A$36,0,0,$K$36,1),0))</f>
        <v>OLMC</v>
      </c>
      <c r="O37" s="7" t="str">
        <f t="shared" ca="1" si="8"/>
        <v>SUTTER</v>
      </c>
      <c r="P37" s="7" t="str">
        <f t="shared" ca="1" si="8"/>
        <v>SHEA</v>
      </c>
      <c r="Q37" s="6" t="str">
        <f t="shared" ca="1" si="8"/>
        <v>V</v>
      </c>
      <c r="R37" s="6" t="str">
        <f t="shared" ca="1" si="8"/>
        <v>F</v>
      </c>
      <c r="S37" s="18">
        <f t="shared" ca="1" si="8"/>
        <v>8.5069444444444461E-4</v>
      </c>
      <c r="T37" s="6">
        <f t="shared" ca="1" si="8"/>
        <v>2</v>
      </c>
      <c r="U37" s="6">
        <f t="shared" ca="1" si="8"/>
        <v>1</v>
      </c>
    </row>
    <row r="38" spans="1:21" x14ac:dyDescent="0.25">
      <c r="A38" s="36">
        <f>RANK(H38,$H$36:$H$51,1)</f>
        <v>8</v>
      </c>
      <c r="B38" s="36" t="s">
        <v>617</v>
      </c>
      <c r="C38" s="5" t="str">
        <f>INDEX(Rosters!F:F,MATCH(LEFT($B38,1)&amp;"-"&amp;TEXT(RIGHT($B38,LEN($B38)-1),"0#"),Rosters!$A:$A,0))</f>
        <v>SJA</v>
      </c>
      <c r="D38" s="5" t="str">
        <f>INDEX(Rosters!B:B,MATCH(LEFT($B38,1)&amp;"-"&amp;TEXT(RIGHT($B38,LEN($B38)-1),"0#"),Rosters!$A:$A,0))</f>
        <v>DeMaio</v>
      </c>
      <c r="E38" s="5" t="str">
        <f>INDEX(Rosters!C:C,MATCH(LEFT($B38,1)&amp;"-"&amp;TEXT(RIGHT($B38,LEN($B38)-1),"0#"),Rosters!$A:$A,0))</f>
        <v>Vivienne</v>
      </c>
      <c r="F38" s="5" t="str">
        <f>INDEX(Rosters!G:G,MATCH(LEFT($B38,1)&amp;"-"&amp;TEXT(RIGHT($B38,LEN($B38)-1),"0#"),Rosters!$A:$A,0))</f>
        <v>V</v>
      </c>
      <c r="G38" s="5" t="str">
        <f>INDEX(Rosters!E:E,MATCH(LEFT($B38,1)&amp;"-"&amp;TEXT(RIGHT($B38,LEN($B38)-1),"0#"),Rosters!$A:$A,0))</f>
        <v>F</v>
      </c>
      <c r="H38" s="16">
        <v>9.8067129629629633E-4</v>
      </c>
      <c r="I38" s="36">
        <v>1</v>
      </c>
      <c r="J38" s="36">
        <v>3</v>
      </c>
      <c r="K38" s="36"/>
      <c r="M38" s="6">
        <f t="shared" ref="M38:M50" si="10">M37+1</f>
        <v>3</v>
      </c>
      <c r="N38" s="7" t="str">
        <f t="shared" ca="1" si="9"/>
        <v>Assumption</v>
      </c>
      <c r="O38" s="7" t="str">
        <f t="shared" ca="1" si="8"/>
        <v>Murphy</v>
      </c>
      <c r="P38" s="7" t="str">
        <f t="shared" ca="1" si="8"/>
        <v>Emily</v>
      </c>
      <c r="Q38" s="6" t="str">
        <f t="shared" ca="1" si="8"/>
        <v>V</v>
      </c>
      <c r="R38" s="6" t="str">
        <f t="shared" ca="1" si="8"/>
        <v>F</v>
      </c>
      <c r="S38" s="18">
        <f t="shared" ca="1" si="8"/>
        <v>8.5601851851851854E-4</v>
      </c>
      <c r="T38" s="6">
        <f t="shared" ca="1" si="8"/>
        <v>1</v>
      </c>
      <c r="U38" s="6">
        <f t="shared" ca="1" si="8"/>
        <v>2</v>
      </c>
    </row>
    <row r="39" spans="1:21" x14ac:dyDescent="0.25">
      <c r="A39" s="36">
        <f>RANK(H39,$H$36:$H$51,1)</f>
        <v>1</v>
      </c>
      <c r="B39" s="36" t="s">
        <v>689</v>
      </c>
      <c r="C39" s="5" t="str">
        <f>INDEX(Rosters!F:F,MATCH(LEFT($B39,1)&amp;"-"&amp;TEXT(RIGHT($B39,LEN($B39)-1),"0#"),Rosters!$A:$A,0))</f>
        <v>St E</v>
      </c>
      <c r="D39" s="5" t="str">
        <f>INDEX(Rosters!B:B,MATCH(LEFT($B39,1)&amp;"-"&amp;TEXT(RIGHT($B39,LEN($B39)-1),"0#"),Rosters!$A:$A,0))</f>
        <v>Dudley</v>
      </c>
      <c r="E39" s="5" t="str">
        <f>INDEX(Rosters!C:C,MATCH(LEFT($B39,1)&amp;"-"&amp;TEXT(RIGHT($B39,LEN($B39)-1),"0#"),Rosters!$A:$A,0))</f>
        <v>Blythe</v>
      </c>
      <c r="F39" s="5" t="str">
        <f>INDEX(Rosters!G:G,MATCH(LEFT($B39,1)&amp;"-"&amp;TEXT(RIGHT($B39,LEN($B39)-1),"0#"),Rosters!$A:$A,0))</f>
        <v>V</v>
      </c>
      <c r="G39" s="5" t="str">
        <f>INDEX(Rosters!E:E,MATCH(LEFT($B39,1)&amp;"-"&amp;TEXT(RIGHT($B39,LEN($B39)-1),"0#"),Rosters!$A:$A,0))</f>
        <v>F</v>
      </c>
      <c r="H39" s="16">
        <v>8.0625E-4</v>
      </c>
      <c r="I39" s="36">
        <v>1</v>
      </c>
      <c r="J39" s="36">
        <v>4</v>
      </c>
      <c r="K39" s="36"/>
      <c r="M39" s="6">
        <f t="shared" si="10"/>
        <v>4</v>
      </c>
      <c r="N39" s="7" t="str">
        <f t="shared" ca="1" si="9"/>
        <v>OLMC</v>
      </c>
      <c r="O39" s="7" t="str">
        <f t="shared" ca="1" si="8"/>
        <v>TYRELL</v>
      </c>
      <c r="P39" s="7" t="str">
        <f t="shared" ca="1" si="8"/>
        <v>MARGARET</v>
      </c>
      <c r="Q39" s="6" t="str">
        <f t="shared" ca="1" si="8"/>
        <v>V</v>
      </c>
      <c r="R39" s="6" t="str">
        <f t="shared" ca="1" si="8"/>
        <v>F</v>
      </c>
      <c r="S39" s="18">
        <f t="shared" ca="1" si="8"/>
        <v>8.8055555555555554E-4</v>
      </c>
      <c r="T39" s="6">
        <f t="shared" ca="1" si="8"/>
        <v>1</v>
      </c>
      <c r="U39" s="6">
        <f t="shared" ca="1" si="8"/>
        <v>1</v>
      </c>
    </row>
    <row r="40" spans="1:21" x14ac:dyDescent="0.25">
      <c r="A40" s="36">
        <f>RANK(H40,$H$36:$H$51,1)</f>
        <v>11</v>
      </c>
      <c r="B40" s="36" t="s">
        <v>433</v>
      </c>
      <c r="C40" s="5" t="str">
        <f>INDEX(Rosters!F:F,MATCH(LEFT($B40,1)&amp;"-"&amp;TEXT(RIGHT($B40,LEN($B40)-1),"0#"),Rosters!$A:$A,0))</f>
        <v>St James</v>
      </c>
      <c r="D40" s="5" t="str">
        <f>INDEX(Rosters!B:B,MATCH(LEFT($B40,1)&amp;"-"&amp;TEXT(RIGHT($B40,LEN($B40)-1),"0#"),Rosters!$A:$A,0))</f>
        <v>Dougherty</v>
      </c>
      <c r="E40" s="5" t="str">
        <f>INDEX(Rosters!C:C,MATCH(LEFT($B40,1)&amp;"-"&amp;TEXT(RIGHT($B40,LEN($B40)-1),"0#"),Rosters!$A:$A,0))</f>
        <v>E</v>
      </c>
      <c r="F40" s="5" t="str">
        <f>INDEX(Rosters!G:G,MATCH(LEFT($B40,1)&amp;"-"&amp;TEXT(RIGHT($B40,LEN($B40)-1),"0#"),Rosters!$A:$A,0))</f>
        <v>V</v>
      </c>
      <c r="G40" s="5" t="str">
        <f>INDEX(Rosters!E:E,MATCH(LEFT($B40,1)&amp;"-"&amp;TEXT(RIGHT($B40,LEN($B40)-1),"0#"),Rosters!$A:$A,0))</f>
        <v>F</v>
      </c>
      <c r="H40" s="16">
        <v>9.9108796296296293E-4</v>
      </c>
      <c r="I40" s="36">
        <v>1</v>
      </c>
      <c r="J40" s="36">
        <v>5</v>
      </c>
      <c r="K40" s="36"/>
      <c r="M40" s="6">
        <f t="shared" si="10"/>
        <v>5</v>
      </c>
      <c r="N40" s="7" t="str">
        <f t="shared" ca="1" si="9"/>
        <v>Assumption</v>
      </c>
      <c r="O40" s="7" t="str">
        <f t="shared" ca="1" si="8"/>
        <v>Farmer</v>
      </c>
      <c r="P40" s="7" t="str">
        <f t="shared" ca="1" si="8"/>
        <v>Libby</v>
      </c>
      <c r="Q40" s="6" t="str">
        <f t="shared" ca="1" si="8"/>
        <v>V</v>
      </c>
      <c r="R40" s="6" t="str">
        <f t="shared" ca="1" si="8"/>
        <v>F</v>
      </c>
      <c r="S40" s="18">
        <f t="shared" ca="1" si="8"/>
        <v>8.8310185185185193E-4</v>
      </c>
      <c r="T40" s="6">
        <f t="shared" ca="1" si="8"/>
        <v>2</v>
      </c>
      <c r="U40" s="6">
        <f t="shared" ca="1" si="8"/>
        <v>6</v>
      </c>
    </row>
    <row r="41" spans="1:21" x14ac:dyDescent="0.25">
      <c r="A41" s="36">
        <f>RANK(H41,$H$36:$H$51,1)</f>
        <v>13</v>
      </c>
      <c r="B41" s="36" t="s">
        <v>643</v>
      </c>
      <c r="C41" s="5" t="str">
        <f>INDEX(Rosters!F:F,MATCH(LEFT($B41,1)&amp;"-"&amp;TEXT(RIGHT($B41,LEN($B41)-1),"0#"),Rosters!$A:$A,0))</f>
        <v>St Pats</v>
      </c>
      <c r="D41" s="5" t="str">
        <f>INDEX(Rosters!B:B,MATCH(LEFT($B41,1)&amp;"-"&amp;TEXT(RIGHT($B41,LEN($B41)-1),"0#"),Rosters!$A:$A,0))</f>
        <v>Conlon</v>
      </c>
      <c r="E41" s="5" t="str">
        <f>INDEX(Rosters!C:C,MATCH(LEFT($B41,1)&amp;"-"&amp;TEXT(RIGHT($B41,LEN($B41)-1),"0#"),Rosters!$A:$A,0))</f>
        <v>Aubrey</v>
      </c>
      <c r="F41" s="5" t="str">
        <f>INDEX(Rosters!G:G,MATCH(LEFT($B41,1)&amp;"-"&amp;TEXT(RIGHT($B41,LEN($B41)-1),"0#"),Rosters!$A:$A,0))</f>
        <v>V</v>
      </c>
      <c r="G41" s="5" t="str">
        <f>INDEX(Rosters!E:E,MATCH(LEFT($B41,1)&amp;"-"&amp;TEXT(RIGHT($B41,LEN($B41)-1),"0#"),Rosters!$A:$A,0))</f>
        <v>F</v>
      </c>
      <c r="H41" s="16">
        <v>1.0842592592592592E-3</v>
      </c>
      <c r="I41" s="36">
        <v>1</v>
      </c>
      <c r="J41" s="36">
        <v>6</v>
      </c>
      <c r="K41" s="36"/>
      <c r="M41" s="6">
        <f t="shared" si="10"/>
        <v>6</v>
      </c>
      <c r="N41" s="7" t="str">
        <f t="shared" ca="1" si="9"/>
        <v>Assumption</v>
      </c>
      <c r="O41" s="7" t="str">
        <f t="shared" ca="1" si="8"/>
        <v>Barker</v>
      </c>
      <c r="P41" s="7" t="str">
        <f t="shared" ca="1" si="8"/>
        <v>Emma</v>
      </c>
      <c r="Q41" s="6" t="str">
        <f t="shared" ca="1" si="8"/>
        <v>V</v>
      </c>
      <c r="R41" s="6" t="str">
        <f t="shared" ca="1" si="8"/>
        <v>F</v>
      </c>
      <c r="S41" s="18">
        <f t="shared" ca="1" si="8"/>
        <v>9.6446759259259261E-4</v>
      </c>
      <c r="T41" s="6">
        <f t="shared" ca="1" si="8"/>
        <v>3</v>
      </c>
      <c r="U41" s="6">
        <f t="shared" ca="1" si="8"/>
        <v>3</v>
      </c>
    </row>
    <row r="42" spans="1:21" x14ac:dyDescent="0.25">
      <c r="A42" s="36">
        <f t="shared" ref="A42:A50" si="11">RANK(H42,$H$36:$H$51,1)</f>
        <v>2</v>
      </c>
      <c r="B42" s="36" t="s">
        <v>465</v>
      </c>
      <c r="C42" s="5" t="str">
        <f>INDEX(Rosters!F:F,MATCH(LEFT($B42,1)&amp;"-"&amp;TEXT(RIGHT($B42,LEN($B42)-1),"0#"),Rosters!$A:$A,0))</f>
        <v>OLMC</v>
      </c>
      <c r="D42" s="5" t="str">
        <f>INDEX(Rosters!B:B,MATCH(LEFT($B42,1)&amp;"-"&amp;TEXT(RIGHT($B42,LEN($B42)-1),"0#"),Rosters!$A:$A,0))</f>
        <v>SUTTER</v>
      </c>
      <c r="E42" s="5" t="str">
        <f>INDEX(Rosters!C:C,MATCH(LEFT($B42,1)&amp;"-"&amp;TEXT(RIGHT($B42,LEN($B42)-1),"0#"),Rosters!$A:$A,0))</f>
        <v>SHEA</v>
      </c>
      <c r="F42" s="5" t="str">
        <f>INDEX(Rosters!G:G,MATCH(LEFT($B42,1)&amp;"-"&amp;TEXT(RIGHT($B42,LEN($B42)-1),"0#"),Rosters!$A:$A,0))</f>
        <v>V</v>
      </c>
      <c r="G42" s="5" t="str">
        <f>INDEX(Rosters!E:E,MATCH(LEFT($B42,1)&amp;"-"&amp;TEXT(RIGHT($B42,LEN($B42)-1),"0#"),Rosters!$A:$A,0))</f>
        <v>F</v>
      </c>
      <c r="H42" s="16">
        <v>8.5069444444444461E-4</v>
      </c>
      <c r="I42" s="36">
        <v>2</v>
      </c>
      <c r="J42" s="36">
        <v>1</v>
      </c>
      <c r="K42" s="36"/>
      <c r="M42" s="6">
        <f t="shared" si="10"/>
        <v>7</v>
      </c>
      <c r="N42" s="7" t="str">
        <f t="shared" ca="1" si="9"/>
        <v>Assumption</v>
      </c>
      <c r="O42" s="7" t="str">
        <f t="shared" ca="1" si="8"/>
        <v>Tully</v>
      </c>
      <c r="P42" s="7" t="str">
        <f t="shared" ca="1" si="8"/>
        <v>Caroline</v>
      </c>
      <c r="Q42" s="6" t="str">
        <f t="shared" ca="1" si="8"/>
        <v>V</v>
      </c>
      <c r="R42" s="6" t="str">
        <f t="shared" ca="1" si="8"/>
        <v>F</v>
      </c>
      <c r="S42" s="18">
        <f t="shared" ca="1" si="8"/>
        <v>9.7418981481481488E-4</v>
      </c>
      <c r="T42" s="6">
        <f t="shared" ca="1" si="8"/>
        <v>2</v>
      </c>
      <c r="U42" s="6">
        <f t="shared" ca="1" si="8"/>
        <v>2</v>
      </c>
    </row>
    <row r="43" spans="1:21" s="36" customFormat="1" x14ac:dyDescent="0.25">
      <c r="A43" s="36">
        <f t="shared" si="11"/>
        <v>7</v>
      </c>
      <c r="B43" s="36" t="s">
        <v>467</v>
      </c>
      <c r="C43" s="5" t="str">
        <f>INDEX(Rosters!F:F,MATCH(LEFT($B43,1)&amp;"-"&amp;TEXT(RIGHT($B43,LEN($B43)-1),"0#"),Rosters!$A:$A,0))</f>
        <v>Assumption</v>
      </c>
      <c r="D43" s="5" t="str">
        <f>INDEX(Rosters!B:B,MATCH(LEFT($B43,1)&amp;"-"&amp;TEXT(RIGHT($B43,LEN($B43)-1),"0#"),Rosters!$A:$A,0))</f>
        <v>Tully</v>
      </c>
      <c r="E43" s="5" t="str">
        <f>INDEX(Rosters!C:C,MATCH(LEFT($B43,1)&amp;"-"&amp;TEXT(RIGHT($B43,LEN($B43)-1),"0#"),Rosters!$A:$A,0))</f>
        <v>Caroline</v>
      </c>
      <c r="F43" s="5" t="str">
        <f>INDEX(Rosters!G:G,MATCH(LEFT($B43,1)&amp;"-"&amp;TEXT(RIGHT($B43,LEN($B43)-1),"0#"),Rosters!$A:$A,0))</f>
        <v>V</v>
      </c>
      <c r="G43" s="5" t="str">
        <f>INDEX(Rosters!E:E,MATCH(LEFT($B43,1)&amp;"-"&amp;TEXT(RIGHT($B43,LEN($B43)-1),"0#"),Rosters!$A:$A,0))</f>
        <v>F</v>
      </c>
      <c r="H43" s="16">
        <v>9.7418981481481488E-4</v>
      </c>
      <c r="I43" s="36">
        <v>2</v>
      </c>
      <c r="J43" s="36">
        <v>2</v>
      </c>
      <c r="L43" s="6"/>
      <c r="M43" s="6">
        <f t="shared" si="10"/>
        <v>8</v>
      </c>
      <c r="N43" s="7" t="str">
        <f t="shared" ca="1" si="9"/>
        <v>SJA</v>
      </c>
      <c r="O43" s="7" t="str">
        <f t="shared" ca="1" si="8"/>
        <v>DeMaio</v>
      </c>
      <c r="P43" s="7" t="str">
        <f t="shared" ca="1" si="8"/>
        <v>Vivienne</v>
      </c>
      <c r="Q43" s="6" t="str">
        <f t="shared" ca="1" si="8"/>
        <v>V</v>
      </c>
      <c r="R43" s="6" t="str">
        <f t="shared" ca="1" si="8"/>
        <v>F</v>
      </c>
      <c r="S43" s="18">
        <f t="shared" ca="1" si="8"/>
        <v>9.8067129629629633E-4</v>
      </c>
      <c r="T43" s="6">
        <f t="shared" ca="1" si="8"/>
        <v>1</v>
      </c>
      <c r="U43" s="6">
        <f t="shared" ca="1" si="8"/>
        <v>3</v>
      </c>
    </row>
    <row r="44" spans="1:21" s="36" customFormat="1" x14ac:dyDescent="0.25">
      <c r="A44" s="36">
        <f t="shared" si="11"/>
        <v>9</v>
      </c>
      <c r="B44" s="36" t="s">
        <v>647</v>
      </c>
      <c r="C44" s="5" t="str">
        <f>INDEX(Rosters!F:F,MATCH(LEFT($B44,1)&amp;"-"&amp;TEXT(RIGHT($B44,LEN($B44)-1),"0#"),Rosters!$A:$A,0))</f>
        <v>St Pats</v>
      </c>
      <c r="D44" s="5" t="str">
        <f>INDEX(Rosters!B:B,MATCH(LEFT($B44,1)&amp;"-"&amp;TEXT(RIGHT($B44,LEN($B44)-1),"0#"),Rosters!$A:$A,0))</f>
        <v>Shaloub</v>
      </c>
      <c r="E44" s="5" t="str">
        <f>INDEX(Rosters!C:C,MATCH(LEFT($B44,1)&amp;"-"&amp;TEXT(RIGHT($B44,LEN($B44)-1),"0#"),Rosters!$A:$A,0))</f>
        <v>Sarah</v>
      </c>
      <c r="F44" s="5" t="str">
        <f>INDEX(Rosters!G:G,MATCH(LEFT($B44,1)&amp;"-"&amp;TEXT(RIGHT($B44,LEN($B44)-1),"0#"),Rosters!$A:$A,0))</f>
        <v>V</v>
      </c>
      <c r="G44" s="5" t="str">
        <f>INDEX(Rosters!E:E,MATCH(LEFT($B44,1)&amp;"-"&amp;TEXT(RIGHT($B44,LEN($B44)-1),"0#"),Rosters!$A:$A,0))</f>
        <v>F</v>
      </c>
      <c r="H44" s="16">
        <v>9.8506944444444445E-4</v>
      </c>
      <c r="I44" s="36">
        <v>2</v>
      </c>
      <c r="J44" s="36">
        <v>3</v>
      </c>
      <c r="L44" s="6"/>
      <c r="M44" s="6">
        <f t="shared" si="10"/>
        <v>9</v>
      </c>
      <c r="N44" s="7" t="str">
        <f t="shared" ca="1" si="9"/>
        <v>St Pats</v>
      </c>
      <c r="O44" s="7" t="str">
        <f t="shared" ca="1" si="8"/>
        <v>Shaloub</v>
      </c>
      <c r="P44" s="7" t="str">
        <f t="shared" ca="1" si="8"/>
        <v>Sarah</v>
      </c>
      <c r="Q44" s="6" t="str">
        <f t="shared" ca="1" si="8"/>
        <v>V</v>
      </c>
      <c r="R44" s="6" t="str">
        <f t="shared" ca="1" si="8"/>
        <v>F</v>
      </c>
      <c r="S44" s="18">
        <f t="shared" ca="1" si="8"/>
        <v>9.8506944444444445E-4</v>
      </c>
      <c r="T44" s="6">
        <f t="shared" ca="1" si="8"/>
        <v>2</v>
      </c>
      <c r="U44" s="6">
        <f t="shared" ca="1" si="8"/>
        <v>3</v>
      </c>
    </row>
    <row r="45" spans="1:21" s="36" customFormat="1" x14ac:dyDescent="0.25">
      <c r="A45" s="36">
        <f t="shared" si="11"/>
        <v>15</v>
      </c>
      <c r="B45" s="36" t="s">
        <v>492</v>
      </c>
      <c r="C45" s="5" t="str">
        <f>INDEX(Rosters!F:F,MATCH(LEFT($B45,1)&amp;"-"&amp;TEXT(RIGHT($B45,LEN($B45)-1),"0#"),Rosters!$A:$A,0))</f>
        <v>Assumption</v>
      </c>
      <c r="D45" s="5" t="str">
        <f>INDEX(Rosters!B:B,MATCH(LEFT($B45,1)&amp;"-"&amp;TEXT(RIGHT($B45,LEN($B45)-1),"0#"),Rosters!$A:$A,0))</f>
        <v>MacDonald</v>
      </c>
      <c r="E45" s="5" t="str">
        <f>INDEX(Rosters!C:C,MATCH(LEFT($B45,1)&amp;"-"&amp;TEXT(RIGHT($B45,LEN($B45)-1),"0#"),Rosters!$A:$A,0))</f>
        <v>Emma</v>
      </c>
      <c r="F45" s="5" t="str">
        <f>INDEX(Rosters!G:G,MATCH(LEFT($B45,1)&amp;"-"&amp;TEXT(RIGHT($B45,LEN($B45)-1),"0#"),Rosters!$A:$A,0))</f>
        <v>V</v>
      </c>
      <c r="G45" s="5" t="str">
        <f>INDEX(Rosters!E:E,MATCH(LEFT($B45,1)&amp;"-"&amp;TEXT(RIGHT($B45,LEN($B45)-1),"0#"),Rosters!$A:$A,0))</f>
        <v>F</v>
      </c>
      <c r="H45" s="16">
        <v>1.2327546296296297E-3</v>
      </c>
      <c r="I45" s="36">
        <v>2</v>
      </c>
      <c r="J45" s="36">
        <v>4</v>
      </c>
      <c r="L45" s="6"/>
      <c r="M45" s="6">
        <f t="shared" si="10"/>
        <v>10</v>
      </c>
      <c r="N45" s="7" t="str">
        <f t="shared" ca="1" si="9"/>
        <v>OLMC</v>
      </c>
      <c r="O45" s="7" t="str">
        <f t="shared" ca="1" si="8"/>
        <v>WALSH</v>
      </c>
      <c r="P45" s="7" t="str">
        <f t="shared" ca="1" si="8"/>
        <v>KATHRYN</v>
      </c>
      <c r="Q45" s="6" t="str">
        <f t="shared" ca="1" si="8"/>
        <v>V</v>
      </c>
      <c r="R45" s="6" t="str">
        <f t="shared" ca="1" si="8"/>
        <v>F</v>
      </c>
      <c r="S45" s="18">
        <f t="shared" ca="1" si="8"/>
        <v>9.8749999999999988E-4</v>
      </c>
      <c r="T45" s="6">
        <f t="shared" ca="1" si="8"/>
        <v>2</v>
      </c>
      <c r="U45" s="6">
        <f t="shared" ca="1" si="8"/>
        <v>5</v>
      </c>
    </row>
    <row r="46" spans="1:21" s="36" customFormat="1" x14ac:dyDescent="0.25">
      <c r="A46" s="36">
        <f t="shared" si="11"/>
        <v>10</v>
      </c>
      <c r="B46" s="36" t="s">
        <v>639</v>
      </c>
      <c r="C46" s="5" t="str">
        <f>INDEX(Rosters!F:F,MATCH(LEFT($B46,1)&amp;"-"&amp;TEXT(RIGHT($B46,LEN($B46)-1),"0#"),Rosters!$A:$A,0))</f>
        <v>OLMC</v>
      </c>
      <c r="D46" s="5" t="str">
        <f>INDEX(Rosters!B:B,MATCH(LEFT($B46,1)&amp;"-"&amp;TEXT(RIGHT($B46,LEN($B46)-1),"0#"),Rosters!$A:$A,0))</f>
        <v>WALSH</v>
      </c>
      <c r="E46" s="5" t="str">
        <f>INDEX(Rosters!C:C,MATCH(LEFT($B46,1)&amp;"-"&amp;TEXT(RIGHT($B46,LEN($B46)-1),"0#"),Rosters!$A:$A,0))</f>
        <v>KATHRYN</v>
      </c>
      <c r="F46" s="5" t="str">
        <f>INDEX(Rosters!G:G,MATCH(LEFT($B46,1)&amp;"-"&amp;TEXT(RIGHT($B46,LEN($B46)-1),"0#"),Rosters!$A:$A,0))</f>
        <v>V</v>
      </c>
      <c r="G46" s="5" t="str">
        <f>INDEX(Rosters!E:E,MATCH(LEFT($B46,1)&amp;"-"&amp;TEXT(RIGHT($B46,LEN($B46)-1),"0#"),Rosters!$A:$A,0))</f>
        <v>F</v>
      </c>
      <c r="H46" s="16">
        <v>9.8749999999999988E-4</v>
      </c>
      <c r="I46" s="36">
        <v>2</v>
      </c>
      <c r="J46" s="36">
        <v>5</v>
      </c>
      <c r="L46" s="6"/>
      <c r="M46" s="6">
        <f t="shared" si="10"/>
        <v>11</v>
      </c>
      <c r="N46" s="7" t="str">
        <f t="shared" ca="1" si="9"/>
        <v>St James</v>
      </c>
      <c r="O46" s="7" t="str">
        <f t="shared" ca="1" si="8"/>
        <v>Dougherty</v>
      </c>
      <c r="P46" s="7" t="str">
        <f t="shared" ca="1" si="8"/>
        <v>E</v>
      </c>
      <c r="Q46" s="6" t="str">
        <f t="shared" ca="1" si="8"/>
        <v>V</v>
      </c>
      <c r="R46" s="6" t="str">
        <f t="shared" ca="1" si="8"/>
        <v>F</v>
      </c>
      <c r="S46" s="18">
        <f t="shared" ca="1" si="8"/>
        <v>9.9108796296296293E-4</v>
      </c>
      <c r="T46" s="6">
        <f t="shared" ca="1" si="8"/>
        <v>1</v>
      </c>
      <c r="U46" s="6">
        <f t="shared" ca="1" si="8"/>
        <v>5</v>
      </c>
    </row>
    <row r="47" spans="1:21" x14ac:dyDescent="0.25">
      <c r="A47" s="36">
        <f t="shared" si="11"/>
        <v>5</v>
      </c>
      <c r="B47" s="36" t="s">
        <v>614</v>
      </c>
      <c r="C47" s="5" t="str">
        <f>INDEX(Rosters!F:F,MATCH(LEFT($B47,1)&amp;"-"&amp;TEXT(RIGHT($B47,LEN($B47)-1),"0#"),Rosters!$A:$A,0))</f>
        <v>Assumption</v>
      </c>
      <c r="D47" s="5" t="str">
        <f>INDEX(Rosters!B:B,MATCH(LEFT($B47,1)&amp;"-"&amp;TEXT(RIGHT($B47,LEN($B47)-1),"0#"),Rosters!$A:$A,0))</f>
        <v>Farmer</v>
      </c>
      <c r="E47" s="5" t="str">
        <f>INDEX(Rosters!C:C,MATCH(LEFT($B47,1)&amp;"-"&amp;TEXT(RIGHT($B47,LEN($B47)-1),"0#"),Rosters!$A:$A,0))</f>
        <v>Libby</v>
      </c>
      <c r="F47" s="5" t="str">
        <f>INDEX(Rosters!G:G,MATCH(LEFT($B47,1)&amp;"-"&amp;TEXT(RIGHT($B47,LEN($B47)-1),"0#"),Rosters!$A:$A,0))</f>
        <v>V</v>
      </c>
      <c r="G47" s="5" t="str">
        <f>INDEX(Rosters!E:E,MATCH(LEFT($B47,1)&amp;"-"&amp;TEXT(RIGHT($B47,LEN($B47)-1),"0#"),Rosters!$A:$A,0))</f>
        <v>F</v>
      </c>
      <c r="H47" s="16">
        <v>8.8310185185185193E-4</v>
      </c>
      <c r="I47" s="36">
        <v>2</v>
      </c>
      <c r="J47" s="36">
        <v>6</v>
      </c>
      <c r="K47" s="36"/>
      <c r="M47" s="6">
        <f t="shared" si="10"/>
        <v>12</v>
      </c>
      <c r="N47" s="7" t="str">
        <f t="shared" ca="1" si="9"/>
        <v>St Pats</v>
      </c>
      <c r="O47" s="7" t="str">
        <f t="shared" ca="1" si="8"/>
        <v>Kim</v>
      </c>
      <c r="P47" s="7" t="str">
        <f t="shared" ca="1" si="8"/>
        <v>Chole</v>
      </c>
      <c r="Q47" s="6" t="str">
        <f t="shared" ca="1" si="8"/>
        <v>V</v>
      </c>
      <c r="R47" s="6" t="str">
        <f t="shared" ca="1" si="8"/>
        <v>F</v>
      </c>
      <c r="S47" s="18">
        <f t="shared" ca="1" si="8"/>
        <v>1.0569444444444443E-3</v>
      </c>
      <c r="T47" s="6">
        <f t="shared" ca="1" si="8"/>
        <v>3</v>
      </c>
      <c r="U47" s="6">
        <f t="shared" ca="1" si="8"/>
        <v>2</v>
      </c>
    </row>
    <row r="48" spans="1:21" x14ac:dyDescent="0.25">
      <c r="A48" s="36">
        <f t="shared" si="11"/>
        <v>12</v>
      </c>
      <c r="B48" s="36" t="s">
        <v>653</v>
      </c>
      <c r="C48" s="5" t="str">
        <f>INDEX(Rosters!F:F,MATCH(LEFT($B48,1)&amp;"-"&amp;TEXT(RIGHT($B48,LEN($B48)-1),"0#"),Rosters!$A:$A,0))</f>
        <v>St Pats</v>
      </c>
      <c r="D48" s="5" t="str">
        <f>INDEX(Rosters!B:B,MATCH(LEFT($B48,1)&amp;"-"&amp;TEXT(RIGHT($B48,LEN($B48)-1),"0#"),Rosters!$A:$A,0))</f>
        <v>Kim</v>
      </c>
      <c r="E48" s="5" t="str">
        <f>INDEX(Rosters!C:C,MATCH(LEFT($B48,1)&amp;"-"&amp;TEXT(RIGHT($B48,LEN($B48)-1),"0#"),Rosters!$A:$A,0))</f>
        <v>Chole</v>
      </c>
      <c r="F48" s="5" t="str">
        <f>INDEX(Rosters!G:G,MATCH(LEFT($B48,1)&amp;"-"&amp;TEXT(RIGHT($B48,LEN($B48)-1),"0#"),Rosters!$A:$A,0))</f>
        <v>V</v>
      </c>
      <c r="G48" s="5" t="str">
        <f>INDEX(Rosters!E:E,MATCH(LEFT($B48,1)&amp;"-"&amp;TEXT(RIGHT($B48,LEN($B48)-1),"0#"),Rosters!$A:$A,0))</f>
        <v>F</v>
      </c>
      <c r="H48" s="16">
        <v>1.0569444444444443E-3</v>
      </c>
      <c r="I48" s="36">
        <v>3</v>
      </c>
      <c r="J48" s="36">
        <v>2</v>
      </c>
      <c r="K48" s="36"/>
      <c r="M48" s="6">
        <f t="shared" si="10"/>
        <v>13</v>
      </c>
      <c r="N48" s="7" t="str">
        <f t="shared" ca="1" si="9"/>
        <v>St Pats</v>
      </c>
      <c r="O48" s="7" t="str">
        <f t="shared" ca="1" si="8"/>
        <v>Conlon</v>
      </c>
      <c r="P48" s="7" t="str">
        <f t="shared" ca="1" si="8"/>
        <v>Aubrey</v>
      </c>
      <c r="Q48" s="6" t="str">
        <f t="shared" ca="1" si="8"/>
        <v>V</v>
      </c>
      <c r="R48" s="6" t="str">
        <f t="shared" ca="1" si="8"/>
        <v>F</v>
      </c>
      <c r="S48" s="18">
        <f t="shared" ca="1" si="8"/>
        <v>1.0842592592592592E-3</v>
      </c>
      <c r="T48" s="6">
        <f t="shared" ca="1" si="8"/>
        <v>1</v>
      </c>
      <c r="U48" s="6">
        <f t="shared" ca="1" si="8"/>
        <v>6</v>
      </c>
    </row>
    <row r="49" spans="1:21" x14ac:dyDescent="0.25">
      <c r="A49" s="36">
        <f t="shared" si="11"/>
        <v>6</v>
      </c>
      <c r="B49" s="36" t="s">
        <v>692</v>
      </c>
      <c r="C49" s="5" t="str">
        <f>INDEX(Rosters!F:F,MATCH(LEFT($B49,1)&amp;"-"&amp;TEXT(RIGHT($B49,LEN($B49)-1),"0#"),Rosters!$A:$A,0))</f>
        <v>Assumption</v>
      </c>
      <c r="D49" s="5" t="str">
        <f>INDEX(Rosters!B:B,MATCH(LEFT($B49,1)&amp;"-"&amp;TEXT(RIGHT($B49,LEN($B49)-1),"0#"),Rosters!$A:$A,0))</f>
        <v>Barker</v>
      </c>
      <c r="E49" s="5" t="str">
        <f>INDEX(Rosters!C:C,MATCH(LEFT($B49,1)&amp;"-"&amp;TEXT(RIGHT($B49,LEN($B49)-1),"0#"),Rosters!$A:$A,0))</f>
        <v>Emma</v>
      </c>
      <c r="F49" s="5" t="str">
        <f>INDEX(Rosters!G:G,MATCH(LEFT($B49,1)&amp;"-"&amp;TEXT(RIGHT($B49,LEN($B49)-1),"0#"),Rosters!$A:$A,0))</f>
        <v>V</v>
      </c>
      <c r="G49" s="5" t="str">
        <f>INDEX(Rosters!E:E,MATCH(LEFT($B49,1)&amp;"-"&amp;TEXT(RIGHT($B49,LEN($B49)-1),"0#"),Rosters!$A:$A,0))</f>
        <v>F</v>
      </c>
      <c r="H49" s="16">
        <v>9.6446759259259261E-4</v>
      </c>
      <c r="I49" s="36">
        <v>3</v>
      </c>
      <c r="J49" s="36">
        <v>3</v>
      </c>
      <c r="K49" s="36"/>
      <c r="M49" s="6">
        <f t="shared" si="10"/>
        <v>14</v>
      </c>
      <c r="N49" s="7" t="str">
        <f t="shared" ca="1" si="9"/>
        <v>OLMC</v>
      </c>
      <c r="O49" s="7" t="str">
        <f t="shared" ca="1" si="8"/>
        <v>AROCHO</v>
      </c>
      <c r="P49" s="7" t="str">
        <f t="shared" ca="1" si="8"/>
        <v>ELIANA</v>
      </c>
      <c r="Q49" s="6" t="str">
        <f t="shared" ca="1" si="8"/>
        <v>V</v>
      </c>
      <c r="R49" s="6" t="str">
        <f t="shared" ca="1" si="8"/>
        <v>F</v>
      </c>
      <c r="S49" s="18">
        <f t="shared" ca="1" si="8"/>
        <v>1.2111111111111112E-3</v>
      </c>
      <c r="T49" s="6">
        <f t="shared" ca="1" si="8"/>
        <v>3</v>
      </c>
      <c r="U49" s="6">
        <f t="shared" ca="1" si="8"/>
        <v>4</v>
      </c>
    </row>
    <row r="50" spans="1:21" x14ac:dyDescent="0.25">
      <c r="A50" s="36">
        <f t="shared" si="11"/>
        <v>14</v>
      </c>
      <c r="B50" s="36" t="s">
        <v>605</v>
      </c>
      <c r="C50" s="5" t="str">
        <f>INDEX(Rosters!F:F,MATCH(LEFT($B50,1)&amp;"-"&amp;TEXT(RIGHT($B50,LEN($B50)-1),"0#"),Rosters!$A:$A,0))</f>
        <v>OLMC</v>
      </c>
      <c r="D50" s="5" t="str">
        <f>INDEX(Rosters!B:B,MATCH(LEFT($B50,1)&amp;"-"&amp;TEXT(RIGHT($B50,LEN($B50)-1),"0#"),Rosters!$A:$A,0))</f>
        <v>AROCHO</v>
      </c>
      <c r="E50" s="5" t="str">
        <f>INDEX(Rosters!C:C,MATCH(LEFT($B50,1)&amp;"-"&amp;TEXT(RIGHT($B50,LEN($B50)-1),"0#"),Rosters!$A:$A,0))</f>
        <v>ELIANA</v>
      </c>
      <c r="F50" s="5" t="str">
        <f>INDEX(Rosters!G:G,MATCH(LEFT($B50,1)&amp;"-"&amp;TEXT(RIGHT($B50,LEN($B50)-1),"0#"),Rosters!$A:$A,0))</f>
        <v>V</v>
      </c>
      <c r="G50" s="5" t="str">
        <f>INDEX(Rosters!E:E,MATCH(LEFT($B50,1)&amp;"-"&amp;TEXT(RIGHT($B50,LEN($B50)-1),"0#"),Rosters!$A:$A,0))</f>
        <v>F</v>
      </c>
      <c r="H50" s="16">
        <v>1.2111111111111112E-3</v>
      </c>
      <c r="I50" s="36">
        <v>3</v>
      </c>
      <c r="J50" s="36">
        <v>4</v>
      </c>
      <c r="M50" s="6">
        <f t="shared" si="10"/>
        <v>15</v>
      </c>
      <c r="N50" s="7" t="str">
        <f t="shared" ca="1" si="9"/>
        <v>Assumption</v>
      </c>
      <c r="O50" s="7" t="str">
        <f t="shared" ca="1" si="8"/>
        <v>MacDonald</v>
      </c>
      <c r="P50" s="7" t="str">
        <f t="shared" ca="1" si="8"/>
        <v>Emma</v>
      </c>
      <c r="Q50" s="6" t="str">
        <f t="shared" ca="1" si="8"/>
        <v>V</v>
      </c>
      <c r="R50" s="6" t="str">
        <f t="shared" ca="1" si="8"/>
        <v>F</v>
      </c>
      <c r="S50" s="18">
        <f t="shared" ca="1" si="8"/>
        <v>1.2327546296296297E-3</v>
      </c>
      <c r="T50" s="6">
        <f t="shared" ca="1" si="8"/>
        <v>2</v>
      </c>
      <c r="U50" s="6">
        <f t="shared" ca="1" si="8"/>
        <v>4</v>
      </c>
    </row>
    <row r="51" spans="1:21" x14ac:dyDescent="0.25">
      <c r="C51" s="36"/>
      <c r="D51" s="36"/>
      <c r="E51" s="36"/>
      <c r="F51" s="36"/>
      <c r="G51" s="36"/>
      <c r="I51" s="36"/>
      <c r="J51" s="36"/>
      <c r="Q51" s="11"/>
    </row>
    <row r="52" spans="1:21" ht="18.75" x14ac:dyDescent="0.3">
      <c r="C52" s="36"/>
      <c r="D52" s="36"/>
      <c r="E52" s="36"/>
      <c r="F52" s="36"/>
      <c r="G52" s="36"/>
      <c r="I52" s="36"/>
      <c r="J52" s="36"/>
      <c r="L52" s="48" t="s">
        <v>457</v>
      </c>
      <c r="M52" s="48"/>
      <c r="N52" s="48"/>
      <c r="O52" s="48"/>
      <c r="P52" s="48"/>
      <c r="Q52" s="48"/>
      <c r="R52" s="48"/>
      <c r="S52" s="48"/>
      <c r="T52" s="48"/>
      <c r="U52" s="48"/>
    </row>
    <row r="53" spans="1:21" x14ac:dyDescent="0.25">
      <c r="A53" s="36">
        <f>RANK(H53,$H$53:$H$66,1)</f>
        <v>1</v>
      </c>
      <c r="B53" s="36" t="s">
        <v>623</v>
      </c>
      <c r="C53" s="5" t="str">
        <f>INDEX(Rosters!F:F,MATCH(LEFT($B53,1)&amp;"-"&amp;TEXT(RIGHT($B53,LEN($B53)-1),"0#"),Rosters!$A:$A,0))</f>
        <v>OLMC</v>
      </c>
      <c r="D53" s="5" t="str">
        <f>INDEX(Rosters!B:B,MATCH(LEFT($B53,1)&amp;"-"&amp;TEXT(RIGHT($B53,LEN($B53)-1),"0#"),Rosters!$A:$A,0))</f>
        <v>FUENTES</v>
      </c>
      <c r="E53" s="5" t="str">
        <f>INDEX(Rosters!C:C,MATCH(LEFT($B53,1)&amp;"-"&amp;TEXT(RIGHT($B53,LEN($B53)-1),"0#"),Rosters!$A:$A,0))</f>
        <v>JULIAN</v>
      </c>
      <c r="F53" s="5" t="str">
        <f>INDEX(Rosters!G:G,MATCH(LEFT($B53,1)&amp;"-"&amp;TEXT(RIGHT($B53,LEN($B53)-1),"0#"),Rosters!$A:$A,0))</f>
        <v>V</v>
      </c>
      <c r="G53" s="5" t="str">
        <f>INDEX(Rosters!E:E,MATCH(LEFT($B53,1)&amp;"-"&amp;TEXT(RIGHT($B53,LEN($B53)-1),"0#"),Rosters!$A:$A,0))</f>
        <v>M</v>
      </c>
      <c r="H53" s="16">
        <v>7.3460648148148148E-4</v>
      </c>
      <c r="I53" s="36">
        <v>1</v>
      </c>
      <c r="J53" s="36">
        <v>1</v>
      </c>
      <c r="K53" s="24">
        <f>COUNT(J53:J68)</f>
        <v>14</v>
      </c>
      <c r="M53" s="6">
        <v>1</v>
      </c>
      <c r="N53" s="7" t="str">
        <f ca="1">INDEX(OFFSET($C$53,0,COLUMN(N53)-14,$K$53,1),MATCH($M53,OFFSET($A$53,0,0,$K$53,1),0))</f>
        <v>OLMC</v>
      </c>
      <c r="O53" s="7" t="str">
        <f t="shared" ref="O53:U66" ca="1" si="12">INDEX(OFFSET($C$53,0,COLUMN(O53)-14,$K$53,1),MATCH($M53,OFFSET($A$53,0,0,$K$53,1),0))</f>
        <v>FUENTES</v>
      </c>
      <c r="P53" s="7" t="str">
        <f t="shared" ca="1" si="12"/>
        <v>JULIAN</v>
      </c>
      <c r="Q53" s="6" t="str">
        <f t="shared" ca="1" si="12"/>
        <v>V</v>
      </c>
      <c r="R53" s="6" t="str">
        <f t="shared" ca="1" si="12"/>
        <v>M</v>
      </c>
      <c r="S53" s="18">
        <f t="shared" ca="1" si="12"/>
        <v>7.3460648148148148E-4</v>
      </c>
      <c r="T53" s="6">
        <f t="shared" ca="1" si="12"/>
        <v>1</v>
      </c>
      <c r="U53" s="6">
        <f t="shared" ca="1" si="12"/>
        <v>1</v>
      </c>
    </row>
    <row r="54" spans="1:21" x14ac:dyDescent="0.25">
      <c r="A54" s="36">
        <f t="shared" ref="A54:A66" si="13">RANK(H54,$H$53:$H$66,1)</f>
        <v>4</v>
      </c>
      <c r="B54" s="36" t="s">
        <v>479</v>
      </c>
      <c r="C54" s="5" t="str">
        <f>INDEX(Rosters!F:F,MATCH(LEFT($B54,1)&amp;"-"&amp;TEXT(RIGHT($B54,LEN($B54)-1),"0#"),Rosters!$A:$A,0))</f>
        <v>St James</v>
      </c>
      <c r="D54" s="5" t="str">
        <f>INDEX(Rosters!B:B,MATCH(LEFT($B54,1)&amp;"-"&amp;TEXT(RIGHT($B54,LEN($B54)-1),"0#"),Rosters!$A:$A,0))</f>
        <v>Collins</v>
      </c>
      <c r="E54" s="5" t="str">
        <f>INDEX(Rosters!C:C,MATCH(LEFT($B54,1)&amp;"-"&amp;TEXT(RIGHT($B54,LEN($B54)-1),"0#"),Rosters!$A:$A,0))</f>
        <v>D</v>
      </c>
      <c r="F54" s="5" t="str">
        <f>INDEX(Rosters!G:G,MATCH(LEFT($B54,1)&amp;"-"&amp;TEXT(RIGHT($B54,LEN($B54)-1),"0#"),Rosters!$A:$A,0))</f>
        <v>V</v>
      </c>
      <c r="G54" s="5" t="str">
        <f>INDEX(Rosters!E:E,MATCH(LEFT($B54,1)&amp;"-"&amp;TEXT(RIGHT($B54,LEN($B54)-1),"0#"),Rosters!$A:$A,0))</f>
        <v>M</v>
      </c>
      <c r="H54" s="16">
        <v>7.9247685185185183E-4</v>
      </c>
      <c r="I54" s="36">
        <v>1</v>
      </c>
      <c r="J54" s="36">
        <v>2</v>
      </c>
      <c r="K54" s="36"/>
      <c r="M54" s="6">
        <f>M53+1</f>
        <v>2</v>
      </c>
      <c r="N54" s="7" t="str">
        <f t="shared" ref="N54:N66" ca="1" si="14">INDEX(OFFSET($C$53,0,COLUMN(N54)-14,$K$53,1),MATCH($M54,OFFSET($A$53,0,0,$K$53,1),0))</f>
        <v>SJA</v>
      </c>
      <c r="O54" s="7" t="str">
        <f t="shared" ca="1" si="12"/>
        <v>Gallo</v>
      </c>
      <c r="P54" s="7" t="str">
        <f t="shared" ca="1" si="12"/>
        <v>Giacomo</v>
      </c>
      <c r="Q54" s="6" t="str">
        <f t="shared" ca="1" si="12"/>
        <v>V</v>
      </c>
      <c r="R54" s="6" t="str">
        <f t="shared" ca="1" si="12"/>
        <v>M</v>
      </c>
      <c r="S54" s="18">
        <f t="shared" ca="1" si="12"/>
        <v>7.5555555555555565E-4</v>
      </c>
      <c r="T54" s="6">
        <f t="shared" ca="1" si="12"/>
        <v>1</v>
      </c>
      <c r="U54" s="6">
        <f t="shared" ca="1" si="12"/>
        <v>3</v>
      </c>
    </row>
    <row r="55" spans="1:21" x14ac:dyDescent="0.25">
      <c r="A55" s="36">
        <f t="shared" si="13"/>
        <v>2</v>
      </c>
      <c r="B55" s="36" t="s">
        <v>593</v>
      </c>
      <c r="C55" s="5" t="str">
        <f>INDEX(Rosters!F:F,MATCH(LEFT($B55,1)&amp;"-"&amp;TEXT(RIGHT($B55,LEN($B55)-1),"0#"),Rosters!$A:$A,0))</f>
        <v>SJA</v>
      </c>
      <c r="D55" s="5" t="str">
        <f>INDEX(Rosters!B:B,MATCH(LEFT($B55,1)&amp;"-"&amp;TEXT(RIGHT($B55,LEN($B55)-1),"0#"),Rosters!$A:$A,0))</f>
        <v>Gallo</v>
      </c>
      <c r="E55" s="5" t="str">
        <f>INDEX(Rosters!C:C,MATCH(LEFT($B55,1)&amp;"-"&amp;TEXT(RIGHT($B55,LEN($B55)-1),"0#"),Rosters!$A:$A,0))</f>
        <v>Giacomo</v>
      </c>
      <c r="F55" s="5" t="str">
        <f>INDEX(Rosters!G:G,MATCH(LEFT($B55,1)&amp;"-"&amp;TEXT(RIGHT($B55,LEN($B55)-1),"0#"),Rosters!$A:$A,0))</f>
        <v>V</v>
      </c>
      <c r="G55" s="5" t="str">
        <f>INDEX(Rosters!E:E,MATCH(LEFT($B55,1)&amp;"-"&amp;TEXT(RIGHT($B55,LEN($B55)-1),"0#"),Rosters!$A:$A,0))</f>
        <v>M</v>
      </c>
      <c r="H55" s="16">
        <v>7.5555555555555565E-4</v>
      </c>
      <c r="I55" s="36">
        <v>1</v>
      </c>
      <c r="J55" s="36">
        <v>3</v>
      </c>
      <c r="K55" s="36"/>
      <c r="M55" s="6">
        <f t="shared" ref="M55:M66" si="15">M54+1</f>
        <v>3</v>
      </c>
      <c r="N55" s="7" t="str">
        <f t="shared" ca="1" si="14"/>
        <v>St James</v>
      </c>
      <c r="O55" s="7" t="str">
        <f t="shared" ca="1" si="12"/>
        <v>Mendez</v>
      </c>
      <c r="P55" s="7" t="str">
        <f t="shared" ca="1" si="12"/>
        <v>C*</v>
      </c>
      <c r="Q55" s="6" t="str">
        <f t="shared" ca="1" si="12"/>
        <v>V</v>
      </c>
      <c r="R55" s="6" t="str">
        <f t="shared" ca="1" si="12"/>
        <v>M</v>
      </c>
      <c r="S55" s="18">
        <f t="shared" ca="1" si="12"/>
        <v>7.8541666666666658E-4</v>
      </c>
      <c r="T55" s="6">
        <f t="shared" ca="1" si="12"/>
        <v>1</v>
      </c>
      <c r="U55" s="6">
        <f t="shared" ca="1" si="12"/>
        <v>6</v>
      </c>
    </row>
    <row r="56" spans="1:21" x14ac:dyDescent="0.25">
      <c r="A56" s="36">
        <f t="shared" si="13"/>
        <v>11</v>
      </c>
      <c r="B56" s="36" t="s">
        <v>667</v>
      </c>
      <c r="C56" s="5" t="str">
        <f>INDEX(Rosters!F:F,MATCH(LEFT($B56,1)&amp;"-"&amp;TEXT(RIGHT($B56,LEN($B56)-1),"0#"),Rosters!$A:$A,0))</f>
        <v>Assumption</v>
      </c>
      <c r="D56" s="5" t="str">
        <f>INDEX(Rosters!B:B,MATCH(LEFT($B56,1)&amp;"-"&amp;TEXT(RIGHT($B56,LEN($B56)-1),"0#"),Rosters!$A:$A,0))</f>
        <v>Sturtz</v>
      </c>
      <c r="E56" s="5" t="str">
        <f>INDEX(Rosters!C:C,MATCH(LEFT($B56,1)&amp;"-"&amp;TEXT(RIGHT($B56,LEN($B56)-1),"0#"),Rosters!$A:$A,0))</f>
        <v>Elijah</v>
      </c>
      <c r="F56" s="5" t="str">
        <f>INDEX(Rosters!G:G,MATCH(LEFT($B56,1)&amp;"-"&amp;TEXT(RIGHT($B56,LEN($B56)-1),"0#"),Rosters!$A:$A,0))</f>
        <v>V</v>
      </c>
      <c r="G56" s="5" t="str">
        <f>INDEX(Rosters!E:E,MATCH(LEFT($B56,1)&amp;"-"&amp;TEXT(RIGHT($B56,LEN($B56)-1),"0#"),Rosters!$A:$A,0))</f>
        <v>M</v>
      </c>
      <c r="H56" s="16">
        <v>9.9745370370370374E-4</v>
      </c>
      <c r="I56" s="36">
        <v>1</v>
      </c>
      <c r="J56" s="36">
        <v>4</v>
      </c>
      <c r="K56" s="36"/>
      <c r="M56" s="6">
        <f t="shared" si="15"/>
        <v>4</v>
      </c>
      <c r="N56" s="7" t="str">
        <f t="shared" ca="1" si="14"/>
        <v>St James</v>
      </c>
      <c r="O56" s="7" t="str">
        <f t="shared" ca="1" si="12"/>
        <v>Collins</v>
      </c>
      <c r="P56" s="7" t="str">
        <f t="shared" ca="1" si="12"/>
        <v>D</v>
      </c>
      <c r="Q56" s="6" t="str">
        <f t="shared" ca="1" si="12"/>
        <v>V</v>
      </c>
      <c r="R56" s="6" t="str">
        <f t="shared" ca="1" si="12"/>
        <v>M</v>
      </c>
      <c r="S56" s="18">
        <f t="shared" ca="1" si="12"/>
        <v>7.9247685185185183E-4</v>
      </c>
      <c r="T56" s="6">
        <f t="shared" ca="1" si="12"/>
        <v>1</v>
      </c>
      <c r="U56" s="6">
        <f t="shared" ca="1" si="12"/>
        <v>2</v>
      </c>
    </row>
    <row r="57" spans="1:21" x14ac:dyDescent="0.25">
      <c r="A57" s="36">
        <f t="shared" si="13"/>
        <v>8</v>
      </c>
      <c r="B57" s="36" t="s">
        <v>632</v>
      </c>
      <c r="C57" s="5" t="str">
        <f>INDEX(Rosters!F:F,MATCH(LEFT($B57,1)&amp;"-"&amp;TEXT(RIGHT($B57,LEN($B57)-1),"0#"),Rosters!$A:$A,0))</f>
        <v>St Pats</v>
      </c>
      <c r="D57" s="5" t="str">
        <f>INDEX(Rosters!B:B,MATCH(LEFT($B57,1)&amp;"-"&amp;TEXT(RIGHT($B57,LEN($B57)-1),"0#"),Rosters!$A:$A,0))</f>
        <v>Kvekic</v>
      </c>
      <c r="E57" s="5" t="str">
        <f>INDEX(Rosters!C:C,MATCH(LEFT($B57,1)&amp;"-"&amp;TEXT(RIGHT($B57,LEN($B57)-1),"0#"),Rosters!$A:$A,0))</f>
        <v>Marko</v>
      </c>
      <c r="F57" s="5" t="str">
        <f>INDEX(Rosters!G:G,MATCH(LEFT($B57,1)&amp;"-"&amp;TEXT(RIGHT($B57,LEN($B57)-1),"0#"),Rosters!$A:$A,0))</f>
        <v>V</v>
      </c>
      <c r="G57" s="5" t="str">
        <f>INDEX(Rosters!E:E,MATCH(LEFT($B57,1)&amp;"-"&amp;TEXT(RIGHT($B57,LEN($B57)-1),"0#"),Rosters!$A:$A,0))</f>
        <v>M</v>
      </c>
      <c r="H57" s="16">
        <v>9.1087962962962954E-4</v>
      </c>
      <c r="I57" s="36">
        <v>1</v>
      </c>
      <c r="J57" s="36">
        <v>5</v>
      </c>
      <c r="K57" s="36"/>
      <c r="M57" s="6">
        <f t="shared" si="15"/>
        <v>5</v>
      </c>
      <c r="N57" s="7" t="str">
        <f t="shared" ca="1" si="14"/>
        <v>OLMC</v>
      </c>
      <c r="O57" s="7" t="str">
        <f t="shared" ca="1" si="12"/>
        <v>PESCHETTI</v>
      </c>
      <c r="P57" s="7" t="str">
        <f t="shared" ca="1" si="12"/>
        <v>RAYMOND</v>
      </c>
      <c r="Q57" s="6" t="str">
        <f t="shared" ca="1" si="12"/>
        <v>V</v>
      </c>
      <c r="R57" s="6" t="str">
        <f t="shared" ca="1" si="12"/>
        <v>M</v>
      </c>
      <c r="S57" s="18">
        <f t="shared" ca="1" si="12"/>
        <v>8.396990740740742E-4</v>
      </c>
      <c r="T57" s="6">
        <f t="shared" ca="1" si="12"/>
        <v>2</v>
      </c>
      <c r="U57" s="6">
        <f t="shared" ca="1" si="12"/>
        <v>3</v>
      </c>
    </row>
    <row r="58" spans="1:21" x14ac:dyDescent="0.25">
      <c r="A58" s="36">
        <f t="shared" si="13"/>
        <v>3</v>
      </c>
      <c r="B58" s="36" t="s">
        <v>446</v>
      </c>
      <c r="C58" s="5" t="str">
        <f>INDEX(Rosters!F:F,MATCH(LEFT($B58,1)&amp;"-"&amp;TEXT(RIGHT($B58,LEN($B58)-1),"0#"),Rosters!$A:$A,0))</f>
        <v>St James</v>
      </c>
      <c r="D58" s="5" t="str">
        <f>INDEX(Rosters!B:B,MATCH(LEFT($B58,1)&amp;"-"&amp;TEXT(RIGHT($B58,LEN($B58)-1),"0#"),Rosters!$A:$A,0))</f>
        <v>Mendez</v>
      </c>
      <c r="E58" s="5" t="str">
        <f>INDEX(Rosters!C:C,MATCH(LEFT($B58,1)&amp;"-"&amp;TEXT(RIGHT($B58,LEN($B58)-1),"0#"),Rosters!$A:$A,0))</f>
        <v>C*</v>
      </c>
      <c r="F58" s="5" t="str">
        <f>INDEX(Rosters!G:G,MATCH(LEFT($B58,1)&amp;"-"&amp;TEXT(RIGHT($B58,LEN($B58)-1),"0#"),Rosters!$A:$A,0))</f>
        <v>V</v>
      </c>
      <c r="G58" s="5" t="str">
        <f>INDEX(Rosters!E:E,MATCH(LEFT($B58,1)&amp;"-"&amp;TEXT(RIGHT($B58,LEN($B58)-1),"0#"),Rosters!$A:$A,0))</f>
        <v>M</v>
      </c>
      <c r="H58" s="16">
        <v>7.8541666666666658E-4</v>
      </c>
      <c r="I58" s="36">
        <v>1</v>
      </c>
      <c r="J58" s="36">
        <v>6</v>
      </c>
      <c r="K58" s="36"/>
      <c r="M58" s="6">
        <f t="shared" si="15"/>
        <v>6</v>
      </c>
      <c r="N58" s="7" t="str">
        <f t="shared" ca="1" si="14"/>
        <v>St James</v>
      </c>
      <c r="O58" s="7" t="str">
        <f t="shared" ca="1" si="12"/>
        <v>Leon</v>
      </c>
      <c r="P58" s="7" t="str">
        <f t="shared" ca="1" si="12"/>
        <v>T</v>
      </c>
      <c r="Q58" s="6" t="str">
        <f t="shared" ca="1" si="12"/>
        <v>V</v>
      </c>
      <c r="R58" s="6" t="str">
        <f t="shared" ca="1" si="12"/>
        <v>M</v>
      </c>
      <c r="S58" s="18">
        <f t="shared" ca="1" si="12"/>
        <v>8.4178240740740741E-4</v>
      </c>
      <c r="T58" s="6">
        <f t="shared" ca="1" si="12"/>
        <v>2</v>
      </c>
      <c r="U58" s="6">
        <f t="shared" ca="1" si="12"/>
        <v>2</v>
      </c>
    </row>
    <row r="59" spans="1:21" x14ac:dyDescent="0.25">
      <c r="A59" s="36">
        <f t="shared" si="13"/>
        <v>6</v>
      </c>
      <c r="B59" s="36" t="s">
        <v>471</v>
      </c>
      <c r="C59" s="5" t="str">
        <f>INDEX(Rosters!F:F,MATCH(LEFT($B59,1)&amp;"-"&amp;TEXT(RIGHT($B59,LEN($B59)-1),"0#"),Rosters!$A:$A,0))</f>
        <v>St James</v>
      </c>
      <c r="D59" s="5" t="str">
        <f>INDEX(Rosters!B:B,MATCH(LEFT($B59,1)&amp;"-"&amp;TEXT(RIGHT($B59,LEN($B59)-1),"0#"),Rosters!$A:$A,0))</f>
        <v>Leon</v>
      </c>
      <c r="E59" s="5" t="str">
        <f>INDEX(Rosters!C:C,MATCH(LEFT($B59,1)&amp;"-"&amp;TEXT(RIGHT($B59,LEN($B59)-1),"0#"),Rosters!$A:$A,0))</f>
        <v>T</v>
      </c>
      <c r="F59" s="5" t="str">
        <f>INDEX(Rosters!G:G,MATCH(LEFT($B59,1)&amp;"-"&amp;TEXT(RIGHT($B59,LEN($B59)-1),"0#"),Rosters!$A:$A,0))</f>
        <v>V</v>
      </c>
      <c r="G59" s="5" t="str">
        <f>INDEX(Rosters!E:E,MATCH(LEFT($B59,1)&amp;"-"&amp;TEXT(RIGHT($B59,LEN($B59)-1),"0#"),Rosters!$A:$A,0))</f>
        <v>M</v>
      </c>
      <c r="H59" s="16">
        <v>8.4178240740740741E-4</v>
      </c>
      <c r="I59" s="36">
        <v>2</v>
      </c>
      <c r="J59" s="36">
        <v>2</v>
      </c>
      <c r="K59" s="36"/>
      <c r="M59" s="6">
        <f t="shared" si="15"/>
        <v>7</v>
      </c>
      <c r="N59" s="7" t="str">
        <f t="shared" ca="1" si="14"/>
        <v>St Pats</v>
      </c>
      <c r="O59" s="7" t="str">
        <f t="shared" ca="1" si="12"/>
        <v>Shrekgast</v>
      </c>
      <c r="P59" s="7" t="str">
        <f t="shared" ca="1" si="12"/>
        <v>Aidan</v>
      </c>
      <c r="Q59" s="6" t="str">
        <f t="shared" ca="1" si="12"/>
        <v>V</v>
      </c>
      <c r="R59" s="6" t="str">
        <f t="shared" ca="1" si="12"/>
        <v>M</v>
      </c>
      <c r="S59" s="18">
        <f t="shared" ca="1" si="12"/>
        <v>8.5613425925925917E-4</v>
      </c>
      <c r="T59" s="6">
        <f t="shared" ca="1" si="12"/>
        <v>3</v>
      </c>
      <c r="U59" s="6">
        <f t="shared" ca="1" si="12"/>
        <v>2</v>
      </c>
    </row>
    <row r="60" spans="1:21" x14ac:dyDescent="0.25">
      <c r="A60" s="36">
        <f t="shared" si="13"/>
        <v>5</v>
      </c>
      <c r="B60" s="36" t="s">
        <v>664</v>
      </c>
      <c r="C60" s="5" t="str">
        <f>INDEX(Rosters!F:F,MATCH(LEFT($B60,1)&amp;"-"&amp;TEXT(RIGHT($B60,LEN($B60)-1),"0#"),Rosters!$A:$A,0))</f>
        <v>OLMC</v>
      </c>
      <c r="D60" s="5" t="str">
        <f>INDEX(Rosters!B:B,MATCH(LEFT($B60,1)&amp;"-"&amp;TEXT(RIGHT($B60,LEN($B60)-1),"0#"),Rosters!$A:$A,0))</f>
        <v>PESCHETTI</v>
      </c>
      <c r="E60" s="5" t="str">
        <f>INDEX(Rosters!C:C,MATCH(LEFT($B60,1)&amp;"-"&amp;TEXT(RIGHT($B60,LEN($B60)-1),"0#"),Rosters!$A:$A,0))</f>
        <v>RAYMOND</v>
      </c>
      <c r="F60" s="5" t="str">
        <f>INDEX(Rosters!G:G,MATCH(LEFT($B60,1)&amp;"-"&amp;TEXT(RIGHT($B60,LEN($B60)-1),"0#"),Rosters!$A:$A,0))</f>
        <v>V</v>
      </c>
      <c r="G60" s="5" t="str">
        <f>INDEX(Rosters!E:E,MATCH(LEFT($B60,1)&amp;"-"&amp;TEXT(RIGHT($B60,LEN($B60)-1),"0#"),Rosters!$A:$A,0))</f>
        <v>M</v>
      </c>
      <c r="H60" s="16">
        <v>8.396990740740742E-4</v>
      </c>
      <c r="I60" s="5">
        <v>2</v>
      </c>
      <c r="J60" s="36">
        <v>3</v>
      </c>
      <c r="K60" s="36"/>
      <c r="M60" s="6">
        <f t="shared" si="15"/>
        <v>8</v>
      </c>
      <c r="N60" s="7" t="str">
        <f t="shared" ca="1" si="14"/>
        <v>St Pats</v>
      </c>
      <c r="O60" s="7" t="str">
        <f t="shared" ca="1" si="12"/>
        <v>Kvekic</v>
      </c>
      <c r="P60" s="7" t="str">
        <f t="shared" ca="1" si="12"/>
        <v>Marko</v>
      </c>
      <c r="Q60" s="6" t="str">
        <f t="shared" ca="1" si="12"/>
        <v>V</v>
      </c>
      <c r="R60" s="6" t="str">
        <f t="shared" ca="1" si="12"/>
        <v>M</v>
      </c>
      <c r="S60" s="18">
        <f t="shared" ca="1" si="12"/>
        <v>9.1087962962962954E-4</v>
      </c>
      <c r="T60" s="6">
        <f t="shared" ca="1" si="12"/>
        <v>1</v>
      </c>
      <c r="U60" s="6">
        <f t="shared" ca="1" si="12"/>
        <v>5</v>
      </c>
    </row>
    <row r="61" spans="1:21" x14ac:dyDescent="0.25">
      <c r="A61" s="36">
        <f t="shared" si="13"/>
        <v>13</v>
      </c>
      <c r="B61" s="36" t="s">
        <v>618</v>
      </c>
      <c r="C61" s="5" t="str">
        <f>INDEX(Rosters!F:F,MATCH(LEFT($B61,1)&amp;"-"&amp;TEXT(RIGHT($B61,LEN($B61)-1),"0#"),Rosters!$A:$A,0))</f>
        <v>SJA</v>
      </c>
      <c r="D61" s="5" t="str">
        <f>INDEX(Rosters!B:B,MATCH(LEFT($B61,1)&amp;"-"&amp;TEXT(RIGHT($B61,LEN($B61)-1),"0#"),Rosters!$A:$A,0))</f>
        <v>Mathison</v>
      </c>
      <c r="E61" s="5" t="str">
        <f>INDEX(Rosters!C:C,MATCH(LEFT($B61,1)&amp;"-"&amp;TEXT(RIGHT($B61,LEN($B61)-1),"0#"),Rosters!$A:$A,0))</f>
        <v>Ethan</v>
      </c>
      <c r="F61" s="5" t="str">
        <f>INDEX(Rosters!G:G,MATCH(LEFT($B61,1)&amp;"-"&amp;TEXT(RIGHT($B61,LEN($B61)-1),"0#"),Rosters!$A:$A,0))</f>
        <v>V</v>
      </c>
      <c r="G61" s="5" t="str">
        <f>INDEX(Rosters!E:E,MATCH(LEFT($B61,1)&amp;"-"&amp;TEXT(RIGHT($B61,LEN($B61)-1),"0#"),Rosters!$A:$A,0))</f>
        <v>M</v>
      </c>
      <c r="H61" s="16">
        <v>1.0833333333333335E-3</v>
      </c>
      <c r="I61" s="5">
        <v>2</v>
      </c>
      <c r="J61" s="36">
        <v>4</v>
      </c>
      <c r="K61" s="36"/>
      <c r="M61" s="6">
        <f t="shared" si="15"/>
        <v>9</v>
      </c>
      <c r="N61" s="7" t="str">
        <f t="shared" ca="1" si="14"/>
        <v>St Pats</v>
      </c>
      <c r="O61" s="7" t="str">
        <f t="shared" ca="1" si="12"/>
        <v>Szot</v>
      </c>
      <c r="P61" s="7" t="str">
        <f t="shared" ca="1" si="12"/>
        <v>Harrison</v>
      </c>
      <c r="Q61" s="6" t="str">
        <f t="shared" ca="1" si="12"/>
        <v>V</v>
      </c>
      <c r="R61" s="6" t="str">
        <f t="shared" ca="1" si="12"/>
        <v>M</v>
      </c>
      <c r="S61" s="18">
        <f t="shared" ca="1" si="12"/>
        <v>9.3703703703703701E-4</v>
      </c>
      <c r="T61" s="6">
        <f t="shared" ca="1" si="12"/>
        <v>2</v>
      </c>
      <c r="U61" s="6">
        <f t="shared" ca="1" si="12"/>
        <v>5</v>
      </c>
    </row>
    <row r="62" spans="1:21" x14ac:dyDescent="0.25">
      <c r="A62" s="36">
        <f t="shared" si="13"/>
        <v>9</v>
      </c>
      <c r="B62" s="36" t="s">
        <v>665</v>
      </c>
      <c r="C62" s="5" t="str">
        <f>INDEX(Rosters!F:F,MATCH(LEFT($B62,1)&amp;"-"&amp;TEXT(RIGHT($B62,LEN($B62)-1),"0#"),Rosters!$A:$A,0))</f>
        <v>St Pats</v>
      </c>
      <c r="D62" s="5" t="str">
        <f>INDEX(Rosters!B:B,MATCH(LEFT($B62,1)&amp;"-"&amp;TEXT(RIGHT($B62,LEN($B62)-1),"0#"),Rosters!$A:$A,0))</f>
        <v>Szot</v>
      </c>
      <c r="E62" s="5" t="str">
        <f>INDEX(Rosters!C:C,MATCH(LEFT($B62,1)&amp;"-"&amp;TEXT(RIGHT($B62,LEN($B62)-1),"0#"),Rosters!$A:$A,0))</f>
        <v>Harrison</v>
      </c>
      <c r="F62" s="5" t="str">
        <f>INDEX(Rosters!G:G,MATCH(LEFT($B62,1)&amp;"-"&amp;TEXT(RIGHT($B62,LEN($B62)-1),"0#"),Rosters!$A:$A,0))</f>
        <v>V</v>
      </c>
      <c r="G62" s="5" t="str">
        <f>INDEX(Rosters!E:E,MATCH(LEFT($B62,1)&amp;"-"&amp;TEXT(RIGHT($B62,LEN($B62)-1),"0#"),Rosters!$A:$A,0))</f>
        <v>M</v>
      </c>
      <c r="H62" s="16">
        <v>9.3703703703703701E-4</v>
      </c>
      <c r="I62" s="5">
        <v>2</v>
      </c>
      <c r="J62" s="36">
        <v>5</v>
      </c>
      <c r="K62" s="36"/>
      <c r="M62" s="6">
        <f t="shared" si="15"/>
        <v>10</v>
      </c>
      <c r="N62" s="7" t="str">
        <f t="shared" ca="1" si="14"/>
        <v>OLMC</v>
      </c>
      <c r="O62" s="7" t="str">
        <f t="shared" ca="1" si="12"/>
        <v>MACDONALD</v>
      </c>
      <c r="P62" s="7" t="str">
        <f t="shared" ca="1" si="12"/>
        <v>HENRY</v>
      </c>
      <c r="Q62" s="6" t="str">
        <f t="shared" ca="1" si="12"/>
        <v>V</v>
      </c>
      <c r="R62" s="6" t="str">
        <f t="shared" ca="1" si="12"/>
        <v>M</v>
      </c>
      <c r="S62" s="18">
        <f t="shared" ca="1" si="12"/>
        <v>9.4664351851851854E-4</v>
      </c>
      <c r="T62" s="6">
        <f t="shared" ca="1" si="12"/>
        <v>3</v>
      </c>
      <c r="U62" s="6">
        <f t="shared" ca="1" si="12"/>
        <v>4</v>
      </c>
    </row>
    <row r="63" spans="1:21" x14ac:dyDescent="0.25">
      <c r="A63" s="36">
        <f t="shared" si="13"/>
        <v>7</v>
      </c>
      <c r="B63" s="36" t="s">
        <v>651</v>
      </c>
      <c r="C63" s="5" t="str">
        <f>INDEX(Rosters!F:F,MATCH(LEFT($B63,1)&amp;"-"&amp;TEXT(RIGHT($B63,LEN($B63)-1),"0#"),Rosters!$A:$A,0))</f>
        <v>St Pats</v>
      </c>
      <c r="D63" s="5" t="str">
        <f>INDEX(Rosters!B:B,MATCH(LEFT($B63,1)&amp;"-"&amp;TEXT(RIGHT($B63,LEN($B63)-1),"0#"),Rosters!$A:$A,0))</f>
        <v>Shrekgast</v>
      </c>
      <c r="E63" s="5" t="str">
        <f>INDEX(Rosters!C:C,MATCH(LEFT($B63,1)&amp;"-"&amp;TEXT(RIGHT($B63,LEN($B63)-1),"0#"),Rosters!$A:$A,0))</f>
        <v>Aidan</v>
      </c>
      <c r="F63" s="5" t="str">
        <f>INDEX(Rosters!G:G,MATCH(LEFT($B63,1)&amp;"-"&amp;TEXT(RIGHT($B63,LEN($B63)-1),"0#"),Rosters!$A:$A,0))</f>
        <v>V</v>
      </c>
      <c r="G63" s="5" t="str">
        <f>INDEX(Rosters!E:E,MATCH(LEFT($B63,1)&amp;"-"&amp;TEXT(RIGHT($B63,LEN($B63)-1),"0#"),Rosters!$A:$A,0))</f>
        <v>M</v>
      </c>
      <c r="H63" s="16">
        <v>8.5613425925925917E-4</v>
      </c>
      <c r="I63" s="5">
        <v>3</v>
      </c>
      <c r="J63" s="36">
        <v>2</v>
      </c>
      <c r="M63" s="6">
        <f t="shared" si="15"/>
        <v>11</v>
      </c>
      <c r="N63" s="7" t="str">
        <f t="shared" ca="1" si="14"/>
        <v>Assumption</v>
      </c>
      <c r="O63" s="7" t="str">
        <f t="shared" ca="1" si="12"/>
        <v>Sturtz</v>
      </c>
      <c r="P63" s="7" t="str">
        <f t="shared" ca="1" si="12"/>
        <v>Elijah</v>
      </c>
      <c r="Q63" s="6" t="str">
        <f t="shared" ca="1" si="12"/>
        <v>V</v>
      </c>
      <c r="R63" s="6" t="str">
        <f t="shared" ca="1" si="12"/>
        <v>M</v>
      </c>
      <c r="S63" s="18">
        <f t="shared" ca="1" si="12"/>
        <v>9.9745370370370374E-4</v>
      </c>
      <c r="T63" s="6">
        <f t="shared" ca="1" si="12"/>
        <v>1</v>
      </c>
      <c r="U63" s="6">
        <f t="shared" ca="1" si="12"/>
        <v>4</v>
      </c>
    </row>
    <row r="64" spans="1:21" x14ac:dyDescent="0.25">
      <c r="A64" s="36">
        <f t="shared" si="13"/>
        <v>14</v>
      </c>
      <c r="B64" s="36" t="s">
        <v>443</v>
      </c>
      <c r="C64" s="5" t="str">
        <f>INDEX(Rosters!F:F,MATCH(LEFT($B64,1)&amp;"-"&amp;TEXT(RIGHT($B64,LEN($B64)-1),"0#"),Rosters!$A:$A,0))</f>
        <v>St James</v>
      </c>
      <c r="D64" s="5" t="str">
        <f>INDEX(Rosters!B:B,MATCH(LEFT($B64,1)&amp;"-"&amp;TEXT(RIGHT($B64,LEN($B64)-1),"0#"),Rosters!$A:$A,0))</f>
        <v>Wavro</v>
      </c>
      <c r="E64" s="5" t="str">
        <f>INDEX(Rosters!C:C,MATCH(LEFT($B64,1)&amp;"-"&amp;TEXT(RIGHT($B64,LEN($B64)-1),"0#"),Rosters!$A:$A,0))</f>
        <v>H</v>
      </c>
      <c r="F64" s="5" t="str">
        <f>INDEX(Rosters!G:G,MATCH(LEFT($B64,1)&amp;"-"&amp;TEXT(RIGHT($B64,LEN($B64)-1),"0#"),Rosters!$A:$A,0))</f>
        <v>V</v>
      </c>
      <c r="G64" s="5" t="str">
        <f>INDEX(Rosters!E:E,MATCH(LEFT($B64,1)&amp;"-"&amp;TEXT(RIGHT($B64,LEN($B64)-1),"0#"),Rosters!$A:$A,0))</f>
        <v>M</v>
      </c>
      <c r="H64" s="16">
        <v>1.1373842592592594E-3</v>
      </c>
      <c r="I64" s="5">
        <v>3</v>
      </c>
      <c r="J64" s="36">
        <v>3</v>
      </c>
      <c r="M64" s="6">
        <f t="shared" si="15"/>
        <v>12</v>
      </c>
      <c r="N64" s="7" t="str">
        <f t="shared" ca="1" si="14"/>
        <v>OLMC</v>
      </c>
      <c r="O64" s="7" t="str">
        <f t="shared" ca="1" si="12"/>
        <v>VANDENBERG</v>
      </c>
      <c r="P64" s="7" t="str">
        <f t="shared" ca="1" si="12"/>
        <v>JUDE</v>
      </c>
      <c r="Q64" s="6" t="str">
        <f t="shared" ca="1" si="12"/>
        <v>V</v>
      </c>
      <c r="R64" s="6" t="str">
        <f t="shared" ca="1" si="12"/>
        <v>M</v>
      </c>
      <c r="S64" s="18">
        <f t="shared" ca="1" si="12"/>
        <v>1.0024305555555557E-3</v>
      </c>
      <c r="T64" s="6">
        <f t="shared" ca="1" si="12"/>
        <v>3</v>
      </c>
      <c r="U64" s="6">
        <f t="shared" ca="1" si="12"/>
        <v>5</v>
      </c>
    </row>
    <row r="65" spans="1:21" x14ac:dyDescent="0.25">
      <c r="A65" s="36">
        <f t="shared" si="13"/>
        <v>10</v>
      </c>
      <c r="B65" s="36" t="s">
        <v>625</v>
      </c>
      <c r="C65" s="5" t="str">
        <f>INDEX(Rosters!F:F,MATCH(LEFT($B65,1)&amp;"-"&amp;TEXT(RIGHT($B65,LEN($B65)-1),"0#"),Rosters!$A:$A,0))</f>
        <v>OLMC</v>
      </c>
      <c r="D65" s="5" t="str">
        <f>INDEX(Rosters!B:B,MATCH(LEFT($B65,1)&amp;"-"&amp;TEXT(RIGHT($B65,LEN($B65)-1),"0#"),Rosters!$A:$A,0))</f>
        <v>MACDONALD</v>
      </c>
      <c r="E65" s="5" t="str">
        <f>INDEX(Rosters!C:C,MATCH(LEFT($B65,1)&amp;"-"&amp;TEXT(RIGHT($B65,LEN($B65)-1),"0#"),Rosters!$A:$A,0))</f>
        <v>HENRY</v>
      </c>
      <c r="F65" s="5" t="str">
        <f>INDEX(Rosters!G:G,MATCH(LEFT($B65,1)&amp;"-"&amp;TEXT(RIGHT($B65,LEN($B65)-1),"0#"),Rosters!$A:$A,0))</f>
        <v>V</v>
      </c>
      <c r="G65" s="5" t="str">
        <f>INDEX(Rosters!E:E,MATCH(LEFT($B65,1)&amp;"-"&amp;TEXT(RIGHT($B65,LEN($B65)-1),"0#"),Rosters!$A:$A,0))</f>
        <v>M</v>
      </c>
      <c r="H65" s="16">
        <v>9.4664351851851854E-4</v>
      </c>
      <c r="I65" s="5">
        <v>3</v>
      </c>
      <c r="J65" s="36">
        <v>4</v>
      </c>
      <c r="M65" s="6">
        <f t="shared" si="15"/>
        <v>13</v>
      </c>
      <c r="N65" s="7" t="str">
        <f t="shared" ca="1" si="14"/>
        <v>SJA</v>
      </c>
      <c r="O65" s="7" t="str">
        <f t="shared" ca="1" si="12"/>
        <v>Mathison</v>
      </c>
      <c r="P65" s="7" t="str">
        <f t="shared" ca="1" si="12"/>
        <v>Ethan</v>
      </c>
      <c r="Q65" s="6" t="str">
        <f t="shared" ca="1" si="12"/>
        <v>V</v>
      </c>
      <c r="R65" s="6" t="str">
        <f t="shared" ca="1" si="12"/>
        <v>M</v>
      </c>
      <c r="S65" s="18">
        <f t="shared" ca="1" si="12"/>
        <v>1.0833333333333335E-3</v>
      </c>
      <c r="T65" s="6">
        <f t="shared" ca="1" si="12"/>
        <v>2</v>
      </c>
      <c r="U65" s="6">
        <f t="shared" ca="1" si="12"/>
        <v>4</v>
      </c>
    </row>
    <row r="66" spans="1:21" x14ac:dyDescent="0.25">
      <c r="A66" s="36">
        <f t="shared" si="13"/>
        <v>12</v>
      </c>
      <c r="B66" s="36" t="s">
        <v>646</v>
      </c>
      <c r="C66" s="5" t="str">
        <f>INDEX(Rosters!F:F,MATCH(LEFT($B66,1)&amp;"-"&amp;TEXT(RIGHT($B66,LEN($B66)-1),"0#"),Rosters!$A:$A,0))</f>
        <v>OLMC</v>
      </c>
      <c r="D66" s="5" t="str">
        <f>INDEX(Rosters!B:B,MATCH(LEFT($B66,1)&amp;"-"&amp;TEXT(RIGHT($B66,LEN($B66)-1),"0#"),Rosters!$A:$A,0))</f>
        <v>VANDENBERG</v>
      </c>
      <c r="E66" s="5" t="str">
        <f>INDEX(Rosters!C:C,MATCH(LEFT($B66,1)&amp;"-"&amp;TEXT(RIGHT($B66,LEN($B66)-1),"0#"),Rosters!$A:$A,0))</f>
        <v>JUDE</v>
      </c>
      <c r="F66" s="5" t="str">
        <f>INDEX(Rosters!G:G,MATCH(LEFT($B66,1)&amp;"-"&amp;TEXT(RIGHT($B66,LEN($B66)-1),"0#"),Rosters!$A:$A,0))</f>
        <v>V</v>
      </c>
      <c r="G66" s="5" t="str">
        <f>INDEX(Rosters!E:E,MATCH(LEFT($B66,1)&amp;"-"&amp;TEXT(RIGHT($B66,LEN($B66)-1),"0#"),Rosters!$A:$A,0))</f>
        <v>M</v>
      </c>
      <c r="H66" s="16">
        <v>1.0024305555555557E-3</v>
      </c>
      <c r="I66" s="5">
        <v>3</v>
      </c>
      <c r="J66" s="36">
        <v>5</v>
      </c>
      <c r="M66" s="6">
        <f t="shared" si="15"/>
        <v>14</v>
      </c>
      <c r="N66" s="7" t="str">
        <f t="shared" ca="1" si="14"/>
        <v>St James</v>
      </c>
      <c r="O66" s="7" t="str">
        <f t="shared" ca="1" si="12"/>
        <v>Wavro</v>
      </c>
      <c r="P66" s="7" t="str">
        <f t="shared" ca="1" si="12"/>
        <v>H</v>
      </c>
      <c r="Q66" s="6" t="str">
        <f t="shared" ca="1" si="12"/>
        <v>V</v>
      </c>
      <c r="R66" s="6" t="str">
        <f t="shared" ca="1" si="12"/>
        <v>M</v>
      </c>
      <c r="S66" s="18">
        <f t="shared" ca="1" si="12"/>
        <v>1.1373842592592594E-3</v>
      </c>
      <c r="T66" s="6">
        <f t="shared" ca="1" si="12"/>
        <v>3</v>
      </c>
      <c r="U66" s="6">
        <f t="shared" ca="1" si="12"/>
        <v>3</v>
      </c>
    </row>
    <row r="67" spans="1:21" x14ac:dyDescent="0.25">
      <c r="C67" s="36"/>
      <c r="D67" s="36"/>
      <c r="E67" s="36"/>
      <c r="F67" s="36"/>
      <c r="G67" s="36"/>
      <c r="J67" s="36"/>
      <c r="Q67" s="11"/>
    </row>
    <row r="68" spans="1:21" x14ac:dyDescent="0.25">
      <c r="C68" s="36"/>
      <c r="D68" s="36"/>
      <c r="E68" s="36"/>
      <c r="F68" s="36"/>
      <c r="G68" s="36"/>
      <c r="J68" s="36"/>
    </row>
    <row r="69" spans="1:21" x14ac:dyDescent="0.25">
      <c r="C69" s="36"/>
      <c r="D69" s="36"/>
      <c r="E69" s="36"/>
      <c r="F69" s="4"/>
      <c r="J69" s="36"/>
    </row>
    <row r="70" spans="1:21" x14ac:dyDescent="0.25">
      <c r="C70" s="36"/>
      <c r="D70" s="36"/>
      <c r="E70" s="36"/>
      <c r="F70" s="4"/>
      <c r="J70" s="36"/>
    </row>
    <row r="71" spans="1:21" x14ac:dyDescent="0.25">
      <c r="C71" s="36"/>
      <c r="D71" s="36"/>
      <c r="E71" s="36"/>
      <c r="F71" s="4"/>
      <c r="J71" s="36"/>
    </row>
    <row r="72" spans="1:21" x14ac:dyDescent="0.25">
      <c r="C72" s="36"/>
      <c r="D72" s="36"/>
      <c r="E72" s="36"/>
      <c r="F72" s="4"/>
      <c r="J72" s="36"/>
    </row>
    <row r="73" spans="1:21" x14ac:dyDescent="0.25">
      <c r="C73" s="36"/>
      <c r="D73" s="36"/>
      <c r="E73" s="36"/>
      <c r="F73" s="4"/>
      <c r="J73" s="36"/>
    </row>
    <row r="74" spans="1:21" x14ac:dyDescent="0.25">
      <c r="C74" s="36"/>
      <c r="D74" s="36"/>
      <c r="E74" s="36"/>
      <c r="J74" s="36"/>
    </row>
    <row r="75" spans="1:21" x14ac:dyDescent="0.25">
      <c r="C75" s="36"/>
      <c r="D75" s="36"/>
      <c r="E75" s="36"/>
      <c r="J75" s="36"/>
    </row>
    <row r="76" spans="1:21" x14ac:dyDescent="0.25">
      <c r="C76" s="36"/>
      <c r="D76" s="36"/>
      <c r="E76" s="36"/>
      <c r="J76" s="36"/>
    </row>
    <row r="77" spans="1:21" x14ac:dyDescent="0.25">
      <c r="C77" s="36"/>
      <c r="D77" s="36"/>
      <c r="E77" s="36"/>
      <c r="J77" s="36"/>
    </row>
    <row r="78" spans="1:21" x14ac:dyDescent="0.25">
      <c r="C78" s="36"/>
      <c r="D78" s="36"/>
      <c r="E78" s="36"/>
      <c r="J78" s="36"/>
    </row>
    <row r="79" spans="1:21" x14ac:dyDescent="0.25">
      <c r="C79" s="36"/>
      <c r="D79" s="36"/>
      <c r="E79" s="36"/>
      <c r="J79" s="36"/>
    </row>
    <row r="80" spans="1:21" x14ac:dyDescent="0.25">
      <c r="C80" s="36"/>
      <c r="D80" s="36"/>
      <c r="E80" s="36"/>
      <c r="J80" s="36"/>
    </row>
    <row r="81" spans="3:10" x14ac:dyDescent="0.25">
      <c r="C81" s="36"/>
      <c r="D81" s="36"/>
      <c r="E81" s="36"/>
      <c r="J81" s="36"/>
    </row>
    <row r="82" spans="3:10" x14ac:dyDescent="0.25">
      <c r="C82" s="36"/>
      <c r="D82" s="36"/>
      <c r="E82" s="36"/>
      <c r="J82" s="36"/>
    </row>
    <row r="83" spans="3:10" x14ac:dyDescent="0.25">
      <c r="C83" s="36"/>
      <c r="D83" s="36"/>
      <c r="E83" s="36"/>
      <c r="J83" s="36"/>
    </row>
    <row r="84" spans="3:10" x14ac:dyDescent="0.25">
      <c r="C84" s="36"/>
      <c r="D84" s="36"/>
      <c r="E84" s="36"/>
      <c r="J84" s="36"/>
    </row>
    <row r="85" spans="3:10" x14ac:dyDescent="0.25">
      <c r="C85" s="36"/>
      <c r="D85" s="36"/>
      <c r="E85" s="36"/>
      <c r="J85" s="36"/>
    </row>
    <row r="86" spans="3:10" x14ac:dyDescent="0.25">
      <c r="C86" s="36"/>
      <c r="D86" s="36"/>
      <c r="E86" s="36"/>
      <c r="J86" s="36"/>
    </row>
    <row r="87" spans="3:10" x14ac:dyDescent="0.25">
      <c r="C87" s="36"/>
      <c r="D87" s="36"/>
      <c r="E87" s="36"/>
      <c r="J87" s="36"/>
    </row>
    <row r="88" spans="3:10" x14ac:dyDescent="0.25">
      <c r="C88" s="36"/>
      <c r="D88" s="36"/>
      <c r="E88" s="36"/>
      <c r="J88" s="36"/>
    </row>
    <row r="89" spans="3:10" x14ac:dyDescent="0.25">
      <c r="C89" s="36"/>
      <c r="D89" s="36"/>
      <c r="E89" s="36"/>
      <c r="J89" s="36"/>
    </row>
  </sheetData>
  <sortState xmlns:xlrd2="http://schemas.microsoft.com/office/spreadsheetml/2017/richdata2" ref="N21:U32">
    <sortCondition ref="S21:S32"/>
  </sortState>
  <mergeCells count="4">
    <mergeCell ref="L4:U4"/>
    <mergeCell ref="L20:U20"/>
    <mergeCell ref="L35:U35"/>
    <mergeCell ref="L52:U5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C62"/>
  <sheetViews>
    <sheetView topLeftCell="A30" workbookViewId="0">
      <selection activeCell="F44" sqref="F44"/>
    </sheetView>
  </sheetViews>
  <sheetFormatPr defaultRowHeight="15" x14ac:dyDescent="0.25"/>
  <cols>
    <col min="1" max="2" width="9.140625" style="36"/>
    <col min="6" max="6" width="9.140625" style="5" customWidth="1"/>
    <col min="7" max="7" width="4.5703125" style="5" bestFit="1" customWidth="1"/>
    <col min="8" max="8" width="11.5703125" style="16" bestFit="1" customWidth="1"/>
    <col min="9" max="9" width="5" style="5" bestFit="1" customWidth="1"/>
    <col min="10" max="10" width="7.42578125" customWidth="1"/>
    <col min="12" max="13" width="9.140625" style="6"/>
    <col min="14" max="14" width="11.5703125" style="7" bestFit="1" customWidth="1"/>
    <col min="15" max="16" width="9.140625" style="7"/>
    <col min="17" max="18" width="9.140625" style="6"/>
    <col min="19" max="19" width="9.140625" style="18"/>
  </cols>
  <sheetData>
    <row r="1" spans="1:28" x14ac:dyDescent="0.25">
      <c r="C1" t="s">
        <v>30</v>
      </c>
      <c r="N1" s="7" t="s">
        <v>31</v>
      </c>
    </row>
    <row r="3" spans="1:28" s="1" customFormat="1" x14ac:dyDescent="0.25">
      <c r="A3" s="1" t="s">
        <v>460</v>
      </c>
      <c r="B3" s="1" t="s">
        <v>123</v>
      </c>
      <c r="C3" s="1" t="s">
        <v>7</v>
      </c>
      <c r="D3" s="1" t="s">
        <v>0</v>
      </c>
      <c r="E3" s="1" t="s">
        <v>1</v>
      </c>
      <c r="F3" s="2" t="s">
        <v>2</v>
      </c>
      <c r="G3" s="3" t="s">
        <v>3</v>
      </c>
      <c r="H3" s="17" t="s">
        <v>83</v>
      </c>
      <c r="L3" s="8" t="s">
        <v>33</v>
      </c>
      <c r="M3" s="8" t="s">
        <v>32</v>
      </c>
      <c r="N3" s="9" t="s">
        <v>7</v>
      </c>
      <c r="O3" s="9" t="s">
        <v>0</v>
      </c>
      <c r="P3" s="9" t="s">
        <v>1</v>
      </c>
      <c r="Q3" s="10" t="s">
        <v>2</v>
      </c>
      <c r="R3" s="8" t="s">
        <v>3</v>
      </c>
      <c r="S3" s="19" t="s">
        <v>83</v>
      </c>
    </row>
    <row r="4" spans="1:28" ht="18.75" x14ac:dyDescent="0.3">
      <c r="F4" s="4"/>
      <c r="I4"/>
      <c r="L4" s="46" t="s">
        <v>454</v>
      </c>
      <c r="M4" s="46"/>
      <c r="N4" s="46"/>
      <c r="O4" s="46"/>
      <c r="P4" s="46"/>
      <c r="Q4" s="46"/>
      <c r="R4" s="46"/>
      <c r="S4" s="46"/>
      <c r="U4" s="20"/>
      <c r="V4" s="20"/>
      <c r="W4" s="20"/>
      <c r="X4" s="21"/>
      <c r="Y4" s="21"/>
      <c r="Z4" s="21"/>
      <c r="AA4" s="21"/>
      <c r="AB4" s="21"/>
    </row>
    <row r="5" spans="1:28" ht="15.75" x14ac:dyDescent="0.25">
      <c r="B5" s="36" t="s">
        <v>475</v>
      </c>
      <c r="C5" s="5" t="str">
        <f>INDEX(Rosters!F:F,MATCH(LEFT($B5,1)&amp;"-"&amp;TEXT(RIGHT($B5,LEN($B5)-1),"0#"),Rosters!$A:$A,0))</f>
        <v>OLMC</v>
      </c>
      <c r="D5" s="5" t="str">
        <f>INDEX(Rosters!B:B,MATCH(LEFT($B5,1)&amp;"-"&amp;TEXT(RIGHT($B5,LEN($B5)-1),"0#"),Rosters!$A:$A,0))</f>
        <v>MACDONALD</v>
      </c>
      <c r="E5" s="5" t="str">
        <f>INDEX(Rosters!C:C,MATCH(LEFT($B5,1)&amp;"-"&amp;TEXT(RIGHT($B5,LEN($B5)-1),"0#"),Rosters!$A:$A,0))</f>
        <v>MARIELLE</v>
      </c>
      <c r="F5" s="5" t="str">
        <f>INDEX(Rosters!G:G,MATCH(LEFT($B5,1)&amp;"-"&amp;TEXT(RIGHT($B5,LEN($B5)-1),"0#"),Rosters!$A:$A,0))</f>
        <v>JV</v>
      </c>
      <c r="G5" s="5" t="str">
        <f>INDEX(Rosters!E:E,MATCH(LEFT($B5,1)&amp;"-"&amp;TEXT(RIGHT($B5,LEN($B5)-1),"0#"),Rosters!$A:$A,0))</f>
        <v>F</v>
      </c>
      <c r="H5" s="16">
        <v>2.1865740740740739E-3</v>
      </c>
      <c r="I5"/>
      <c r="M5" s="6">
        <v>1</v>
      </c>
      <c r="N5" s="7" t="s">
        <v>13</v>
      </c>
      <c r="O5" s="7" t="s">
        <v>142</v>
      </c>
      <c r="P5" s="7" t="s">
        <v>143</v>
      </c>
      <c r="Q5" s="11" t="s">
        <v>421</v>
      </c>
      <c r="R5" s="6" t="s">
        <v>4</v>
      </c>
      <c r="S5" s="18">
        <v>2.1865740740740739E-3</v>
      </c>
      <c r="U5" s="21"/>
      <c r="V5" s="20"/>
      <c r="W5" s="20"/>
      <c r="X5" s="21"/>
      <c r="Y5" s="21"/>
      <c r="Z5" s="21"/>
      <c r="AA5" s="21"/>
      <c r="AB5" s="21"/>
    </row>
    <row r="6" spans="1:28" ht="15.75" x14ac:dyDescent="0.25">
      <c r="B6" s="36" t="s">
        <v>617</v>
      </c>
      <c r="C6" s="5" t="str">
        <f>INDEX(Rosters!F:F,MATCH(LEFT($B6,1)&amp;"-"&amp;TEXT(RIGHT($B6,LEN($B6)-1),"0#"),Rosters!$A:$A,0))</f>
        <v>SJA</v>
      </c>
      <c r="D6" s="5" t="str">
        <f>INDEX(Rosters!B:B,MATCH(LEFT($B6,1)&amp;"-"&amp;TEXT(RIGHT($B6,LEN($B6)-1),"0#"),Rosters!$A:$A,0))</f>
        <v>DeMaio</v>
      </c>
      <c r="E6" s="5" t="str">
        <f>INDEX(Rosters!C:C,MATCH(LEFT($B6,1)&amp;"-"&amp;TEXT(RIGHT($B6,LEN($B6)-1),"0#"),Rosters!$A:$A,0))</f>
        <v>Vivienne</v>
      </c>
      <c r="F6" s="5" t="str">
        <f>INDEX(Rosters!G:G,MATCH(LEFT($B6,1)&amp;"-"&amp;TEXT(RIGHT($B6,LEN($B6)-1),"0#"),Rosters!$A:$A,0))</f>
        <v>V</v>
      </c>
      <c r="G6" s="5" t="str">
        <f>INDEX(Rosters!E:E,MATCH(LEFT($B6,1)&amp;"-"&amp;TEXT(RIGHT($B6,LEN($B6)-1),"0#"),Rosters!$A:$A,0))</f>
        <v>F</v>
      </c>
      <c r="H6" s="16">
        <v>2.2978009259259258E-3</v>
      </c>
      <c r="I6"/>
      <c r="M6" s="6">
        <f>M5+1</f>
        <v>2</v>
      </c>
      <c r="N6" s="7" t="s">
        <v>501</v>
      </c>
      <c r="O6" s="7" t="s">
        <v>506</v>
      </c>
      <c r="P6" s="7" t="s">
        <v>561</v>
      </c>
      <c r="Q6" s="11" t="s">
        <v>496</v>
      </c>
      <c r="R6" s="6" t="s">
        <v>4</v>
      </c>
      <c r="S6" s="18">
        <v>2.2978009259259258E-3</v>
      </c>
      <c r="U6" s="21"/>
      <c r="V6" s="20"/>
      <c r="W6" s="20"/>
      <c r="X6" s="21"/>
      <c r="Y6" s="21"/>
      <c r="Z6" s="21"/>
      <c r="AA6" s="21"/>
      <c r="AB6" s="21"/>
    </row>
    <row r="7" spans="1:28" ht="15.75" x14ac:dyDescent="0.25">
      <c r="B7" s="36" t="s">
        <v>473</v>
      </c>
      <c r="C7" s="5" t="str">
        <f>INDEX(Rosters!F:F,MATCH(LEFT($B7,1)&amp;"-"&amp;TEXT(RIGHT($B7,LEN($B7)-1),"0#"),Rosters!$A:$A,0))</f>
        <v>St James</v>
      </c>
      <c r="D7" s="5" t="str">
        <f>INDEX(Rosters!B:B,MATCH(LEFT($B7,1)&amp;"-"&amp;TEXT(RIGHT($B7,LEN($B7)-1),"0#"),Rosters!$A:$A,0))</f>
        <v>Pye</v>
      </c>
      <c r="E7" s="5" t="str">
        <f>INDEX(Rosters!C:C,MATCH(LEFT($B7,1)&amp;"-"&amp;TEXT(RIGHT($B7,LEN($B7)-1),"0#"),Rosters!$A:$A,0))</f>
        <v>Karla</v>
      </c>
      <c r="F7" s="5" t="str">
        <f>INDEX(Rosters!G:G,MATCH(LEFT($B7,1)&amp;"-"&amp;TEXT(RIGHT($B7,LEN($B7)-1),"0#"),Rosters!$A:$A,0))</f>
        <v>JV</v>
      </c>
      <c r="G7" s="5" t="str">
        <f>INDEX(Rosters!E:E,MATCH(LEFT($B7,1)&amp;"-"&amp;TEXT(RIGHT($B7,LEN($B7)-1),"0#"),Rosters!$A:$A,0))</f>
        <v>F</v>
      </c>
      <c r="H7" s="16">
        <v>2.3828703703703703E-3</v>
      </c>
      <c r="I7"/>
      <c r="M7" s="6">
        <f t="shared" ref="M7:M11" si="0">M6+1</f>
        <v>3</v>
      </c>
      <c r="N7" s="7" t="s">
        <v>228</v>
      </c>
      <c r="O7" s="7" t="s">
        <v>27</v>
      </c>
      <c r="P7" s="7" t="s">
        <v>28</v>
      </c>
      <c r="Q7" s="11" t="s">
        <v>421</v>
      </c>
      <c r="R7" s="6" t="s">
        <v>4</v>
      </c>
      <c r="S7" s="18">
        <v>2.3828703703703703E-3</v>
      </c>
      <c r="U7" s="21"/>
      <c r="V7" s="20"/>
      <c r="W7" s="20"/>
      <c r="X7" s="21"/>
      <c r="Y7" s="21"/>
      <c r="Z7" s="21"/>
      <c r="AA7" s="21"/>
      <c r="AB7" s="21"/>
    </row>
    <row r="8" spans="1:28" ht="15.75" x14ac:dyDescent="0.25">
      <c r="B8" s="36" t="s">
        <v>478</v>
      </c>
      <c r="C8" s="5" t="str">
        <f>INDEX(Rosters!F:F,MATCH(LEFT($B8,1)&amp;"-"&amp;TEXT(RIGHT($B8,LEN($B8)-1),"0#"),Rosters!$A:$A,0))</f>
        <v>OLMC</v>
      </c>
      <c r="D8" s="5" t="str">
        <f>INDEX(Rosters!B:B,MATCH(LEFT($B8,1)&amp;"-"&amp;TEXT(RIGHT($B8,LEN($B8)-1),"0#"),Rosters!$A:$A,0))</f>
        <v>BILLETER</v>
      </c>
      <c r="E8" s="5" t="str">
        <f>INDEX(Rosters!C:C,MATCH(LEFT($B8,1)&amp;"-"&amp;TEXT(RIGHT($B8,LEN($B8)-1),"0#"),Rosters!$A:$A,0))</f>
        <v>AEOLIA</v>
      </c>
      <c r="F8" s="5" t="str">
        <f>INDEX(Rosters!G:G,MATCH(LEFT($B8,1)&amp;"-"&amp;TEXT(RIGHT($B8,LEN($B8)-1),"0#"),Rosters!$A:$A,0))</f>
        <v>JV</v>
      </c>
      <c r="G8" s="5" t="str">
        <f>INDEX(Rosters!E:E,MATCH(LEFT($B8,1)&amp;"-"&amp;TEXT(RIGHT($B8,LEN($B8)-1),"0#"),Rosters!$A:$A,0))</f>
        <v>F</v>
      </c>
      <c r="H8" s="16">
        <v>2.4453703703703703E-3</v>
      </c>
      <c r="I8"/>
      <c r="M8" s="6">
        <f t="shared" si="0"/>
        <v>4</v>
      </c>
      <c r="N8" s="7" t="s">
        <v>13</v>
      </c>
      <c r="O8" s="7" t="s">
        <v>157</v>
      </c>
      <c r="P8" s="7" t="s">
        <v>158</v>
      </c>
      <c r="Q8" s="11" t="s">
        <v>421</v>
      </c>
      <c r="R8" s="6" t="s">
        <v>4</v>
      </c>
      <c r="S8" s="18">
        <v>2.4453703703703703E-3</v>
      </c>
      <c r="U8" s="21"/>
      <c r="V8" s="20"/>
      <c r="W8" s="20"/>
      <c r="X8" s="21"/>
      <c r="Y8" s="21"/>
      <c r="Z8" s="21"/>
      <c r="AA8" s="21"/>
      <c r="AB8" s="21"/>
    </row>
    <row r="9" spans="1:28" ht="15.75" x14ac:dyDescent="0.25">
      <c r="B9" s="36" t="s">
        <v>415</v>
      </c>
      <c r="C9" s="5" t="str">
        <f>INDEX(Rosters!F:F,MATCH(LEFT($B9,1)&amp;"-"&amp;TEXT(RIGHT($B9,LEN($B9)-1),"0#"),Rosters!$A:$A,0))</f>
        <v>St E</v>
      </c>
      <c r="D9" s="5" t="str">
        <f>INDEX(Rosters!B:B,MATCH(LEFT($B9,1)&amp;"-"&amp;TEXT(RIGHT($B9,LEN($B9)-1),"0#"),Rosters!$A:$A,0))</f>
        <v>Rivera</v>
      </c>
      <c r="E9" s="5" t="str">
        <f>INDEX(Rosters!C:C,MATCH(LEFT($B9,1)&amp;"-"&amp;TEXT(RIGHT($B9,LEN($B9)-1),"0#"),Rosters!$A:$A,0))</f>
        <v>Gabriella</v>
      </c>
      <c r="F9" s="5" t="str">
        <f>INDEX(Rosters!G:G,MATCH(LEFT($B9,1)&amp;"-"&amp;TEXT(RIGHT($B9,LEN($B9)-1),"0#"),Rosters!$A:$A,0))</f>
        <v>JV</v>
      </c>
      <c r="G9" s="5" t="str">
        <f>INDEX(Rosters!E:E,MATCH(LEFT($B9,1)&amp;"-"&amp;TEXT(RIGHT($B9,LEN($B9)-1),"0#"),Rosters!$A:$A,0))</f>
        <v>F</v>
      </c>
      <c r="H9" s="16">
        <v>2.6866898148148149E-3</v>
      </c>
      <c r="I9"/>
      <c r="M9" s="6">
        <f t="shared" si="0"/>
        <v>5</v>
      </c>
      <c r="N9" s="7" t="s">
        <v>355</v>
      </c>
      <c r="O9" s="7" t="s">
        <v>358</v>
      </c>
      <c r="P9" s="7" t="s">
        <v>359</v>
      </c>
      <c r="Q9" s="11" t="s">
        <v>421</v>
      </c>
      <c r="R9" s="6" t="s">
        <v>4</v>
      </c>
      <c r="S9" s="18">
        <v>2.6866898148148149E-3</v>
      </c>
      <c r="U9" s="20"/>
      <c r="V9" s="20"/>
      <c r="W9" s="20"/>
      <c r="X9" s="21"/>
      <c r="Y9" s="21"/>
      <c r="Z9" s="21"/>
      <c r="AA9" s="21"/>
      <c r="AB9" s="21"/>
    </row>
    <row r="10" spans="1:28" ht="15.75" x14ac:dyDescent="0.25">
      <c r="B10" s="36" t="s">
        <v>491</v>
      </c>
      <c r="C10" s="5" t="str">
        <f>INDEX(Rosters!F:F,MATCH(LEFT($B10,1)&amp;"-"&amp;TEXT(RIGHT($B10,LEN($B10)-1),"0#"),Rosters!$A:$A,0))</f>
        <v>Assumption</v>
      </c>
      <c r="D10" s="5" t="str">
        <f>INDEX(Rosters!B:B,MATCH(LEFT($B10,1)&amp;"-"&amp;TEXT(RIGHT($B10,LEN($B10)-1),"0#"),Rosters!$A:$A,0))</f>
        <v>McEnroe</v>
      </c>
      <c r="E10" s="5" t="str">
        <f>INDEX(Rosters!C:C,MATCH(LEFT($B10,1)&amp;"-"&amp;TEXT(RIGHT($B10,LEN($B10)-1),"0#"),Rosters!$A:$A,0))</f>
        <v>Mary</v>
      </c>
      <c r="F10" s="5" t="str">
        <f>INDEX(Rosters!G:G,MATCH(LEFT($B10,1)&amp;"-"&amp;TEXT(RIGHT($B10,LEN($B10)-1),"0#"),Rosters!$A:$A,0))</f>
        <v>JV</v>
      </c>
      <c r="G10" s="5" t="str">
        <f>INDEX(Rosters!E:E,MATCH(LEFT($B10,1)&amp;"-"&amp;TEXT(RIGHT($B10,LEN($B10)-1),"0#"),Rosters!$A:$A,0))</f>
        <v>F</v>
      </c>
      <c r="H10" s="16">
        <v>2.7646990740740739E-3</v>
      </c>
      <c r="I10"/>
      <c r="M10" s="6">
        <f t="shared" si="0"/>
        <v>6</v>
      </c>
      <c r="N10" s="7" t="s">
        <v>15</v>
      </c>
      <c r="O10" s="7" t="s">
        <v>18</v>
      </c>
      <c r="P10" s="7" t="s">
        <v>19</v>
      </c>
      <c r="Q10" s="11" t="s">
        <v>421</v>
      </c>
      <c r="R10" s="6" t="s">
        <v>4</v>
      </c>
      <c r="S10" s="18">
        <v>2.7646990740740739E-3</v>
      </c>
      <c r="U10" s="20"/>
      <c r="V10" s="20"/>
      <c r="W10" s="20"/>
      <c r="X10" s="21"/>
      <c r="Y10" s="21"/>
      <c r="Z10" s="21"/>
      <c r="AA10" s="21"/>
      <c r="AB10" s="21"/>
    </row>
    <row r="11" spans="1:28" ht="15.75" x14ac:dyDescent="0.25">
      <c r="B11" s="36" t="s">
        <v>637</v>
      </c>
      <c r="C11" s="5" t="str">
        <f>INDEX(Rosters!F:F,MATCH(LEFT($B11,1)&amp;"-"&amp;TEXT(RIGHT($B11,LEN($B11)-1),"0#"),Rosters!$A:$A,0))</f>
        <v>Assumption</v>
      </c>
      <c r="D11" s="5" t="str">
        <f>INDEX(Rosters!B:B,MATCH(LEFT($B11,1)&amp;"-"&amp;TEXT(RIGHT($B11,LEN($B11)-1),"0#"),Rosters!$A:$A,0))</f>
        <v>Farmer</v>
      </c>
      <c r="E11" s="5" t="str">
        <f>INDEX(Rosters!C:C,MATCH(LEFT($B11,1)&amp;"-"&amp;TEXT(RIGHT($B11,LEN($B11)-1),"0#"),Rosters!$A:$A,0))</f>
        <v>Rose</v>
      </c>
      <c r="F11" s="5" t="str">
        <f>INDEX(Rosters!G:G,MATCH(LEFT($B11,1)&amp;"-"&amp;TEXT(RIGHT($B11,LEN($B11)-1),"0#"),Rosters!$A:$A,0))</f>
        <v>JV</v>
      </c>
      <c r="G11" s="5" t="str">
        <f>INDEX(Rosters!E:E,MATCH(LEFT($B11,1)&amp;"-"&amp;TEXT(RIGHT($B11,LEN($B11)-1),"0#"),Rosters!$A:$A,0))</f>
        <v>F</v>
      </c>
      <c r="H11" s="16">
        <v>2.8087962962962966E-3</v>
      </c>
      <c r="I11"/>
      <c r="M11" s="6">
        <f t="shared" si="0"/>
        <v>7</v>
      </c>
      <c r="N11" s="7" t="s">
        <v>15</v>
      </c>
      <c r="O11" s="7" t="s">
        <v>70</v>
      </c>
      <c r="P11" s="7" t="s">
        <v>299</v>
      </c>
      <c r="Q11" s="11" t="s">
        <v>421</v>
      </c>
      <c r="R11" s="6" t="s">
        <v>4</v>
      </c>
      <c r="S11" s="18">
        <v>2.8087962962962966E-3</v>
      </c>
      <c r="U11" s="20"/>
      <c r="V11" s="20"/>
      <c r="W11" s="20"/>
      <c r="X11" s="21"/>
      <c r="Y11" s="21"/>
      <c r="Z11" s="21"/>
      <c r="AA11" s="21"/>
      <c r="AB11" s="21"/>
    </row>
    <row r="12" spans="1:28" ht="15.75" x14ac:dyDescent="0.25">
      <c r="C12" s="5"/>
      <c r="D12" s="5"/>
      <c r="E12" s="5"/>
      <c r="I12"/>
      <c r="Q12" s="11"/>
      <c r="U12" s="21"/>
      <c r="V12" s="20"/>
      <c r="W12" s="20"/>
      <c r="X12" s="21"/>
      <c r="Y12" s="21"/>
      <c r="Z12" s="21"/>
      <c r="AA12" s="21"/>
      <c r="AB12" s="21"/>
    </row>
    <row r="13" spans="1:28" ht="15.75" x14ac:dyDescent="0.25">
      <c r="C13" s="5"/>
      <c r="D13" s="5"/>
      <c r="E13" s="5"/>
      <c r="I13"/>
      <c r="Q13" s="11"/>
      <c r="U13" s="21"/>
      <c r="V13" s="20"/>
      <c r="W13" s="20"/>
      <c r="X13" s="21"/>
      <c r="Y13" s="21"/>
      <c r="Z13" s="21"/>
      <c r="AA13" s="21"/>
      <c r="AB13" s="21"/>
    </row>
    <row r="14" spans="1:28" ht="15.75" x14ac:dyDescent="0.25">
      <c r="C14" s="5"/>
      <c r="D14" s="5"/>
      <c r="E14" s="5"/>
      <c r="I14"/>
      <c r="Q14" s="11"/>
      <c r="U14" s="21"/>
      <c r="V14" s="20"/>
      <c r="W14" s="20"/>
      <c r="X14" s="21"/>
      <c r="Y14" s="21"/>
      <c r="Z14" s="21"/>
      <c r="AA14" s="21"/>
      <c r="AB14" s="21"/>
    </row>
    <row r="15" spans="1:28" ht="15.75" x14ac:dyDescent="0.25">
      <c r="C15" s="5"/>
      <c r="D15" s="5"/>
      <c r="E15" s="5"/>
      <c r="I15"/>
      <c r="Q15" s="11"/>
      <c r="U15" s="21"/>
      <c r="V15" s="20"/>
      <c r="W15" s="20"/>
      <c r="X15" s="21"/>
      <c r="Y15" s="21"/>
      <c r="Z15" s="21"/>
      <c r="AA15" s="21"/>
      <c r="AB15" s="21"/>
    </row>
    <row r="16" spans="1:28" x14ac:dyDescent="0.25">
      <c r="F16" s="4"/>
      <c r="I16"/>
      <c r="Q16" s="11"/>
    </row>
    <row r="17" spans="2:21" ht="18.75" x14ac:dyDescent="0.3">
      <c r="F17" s="4"/>
      <c r="I17"/>
      <c r="L17" s="48" t="s">
        <v>455</v>
      </c>
      <c r="M17" s="48"/>
      <c r="N17" s="48"/>
      <c r="O17" s="48"/>
      <c r="P17" s="48"/>
      <c r="Q17" s="48"/>
      <c r="R17" s="48"/>
      <c r="S17" s="48"/>
    </row>
    <row r="18" spans="2:21" ht="15.75" x14ac:dyDescent="0.25">
      <c r="B18" s="36" t="s">
        <v>688</v>
      </c>
      <c r="C18" s="5" t="str">
        <f>INDEX(Rosters!F:F,MATCH(LEFT($B18,1)&amp;"-"&amp;TEXT(RIGHT($B18,LEN($B18)-1),"0#"),Rosters!$A:$A,0))</f>
        <v>St E</v>
      </c>
      <c r="D18" s="5" t="str">
        <f>INDEX(Rosters!B:B,MATCH(LEFT($B18,1)&amp;"-"&amp;TEXT(RIGHT($B18,LEN($B18)-1),"0#"),Rosters!$A:$A,0))</f>
        <v>Dudley</v>
      </c>
      <c r="E18" s="5" t="str">
        <f>INDEX(Rosters!C:C,MATCH(LEFT($B18,1)&amp;"-"&amp;TEXT(RIGHT($B18,LEN($B18)-1),"0#"),Rosters!$A:$A,0))</f>
        <v>Robert</v>
      </c>
      <c r="F18" s="5" t="str">
        <f>INDEX(Rosters!G:G,MATCH(LEFT($B18,1)&amp;"-"&amp;TEXT(RIGHT($B18,LEN($B18)-1),"0#"),Rosters!$A:$A,0))</f>
        <v>JV</v>
      </c>
      <c r="G18" s="5" t="str">
        <f>INDEX(Rosters!E:E,MATCH(LEFT($B18,1)&amp;"-"&amp;TEXT(RIGHT($B18,LEN($B18)-1),"0#"),Rosters!$A:$A,0))</f>
        <v>M</v>
      </c>
      <c r="H18" s="16">
        <v>1.8648148148148148E-3</v>
      </c>
      <c r="I18"/>
      <c r="M18" s="6">
        <v>1</v>
      </c>
      <c r="N18" s="7" t="s">
        <v>355</v>
      </c>
      <c r="O18" s="7" t="s">
        <v>382</v>
      </c>
      <c r="P18" s="7" t="s">
        <v>21</v>
      </c>
      <c r="Q18" s="11" t="s">
        <v>421</v>
      </c>
      <c r="R18" s="6" t="s">
        <v>10</v>
      </c>
      <c r="S18" s="18">
        <v>1.8648148148148148E-3</v>
      </c>
      <c r="U18" s="21"/>
    </row>
    <row r="19" spans="2:21" ht="15.75" x14ac:dyDescent="0.25">
      <c r="B19" s="36" t="s">
        <v>418</v>
      </c>
      <c r="C19" s="5" t="str">
        <f>INDEX(Rosters!F:F,MATCH(LEFT($B19,1)&amp;"-"&amp;TEXT(RIGHT($B19,LEN($B19)-1),"0#"),Rosters!$A:$A,0))</f>
        <v>St James</v>
      </c>
      <c r="D19" s="5" t="str">
        <f>INDEX(Rosters!B:B,MATCH(LEFT($B19,1)&amp;"-"&amp;TEXT(RIGHT($B19,LEN($B19)-1),"0#"),Rosters!$A:$A,0))</f>
        <v>Pye</v>
      </c>
      <c r="E19" s="5" t="str">
        <f>INDEX(Rosters!C:C,MATCH(LEFT($B19,1)&amp;"-"&amp;TEXT(RIGHT($B19,LEN($B19)-1),"0#"),Rosters!$A:$A,0))</f>
        <v>Kaden</v>
      </c>
      <c r="F19" s="5" t="str">
        <f>INDEX(Rosters!G:G,MATCH(LEFT($B19,1)&amp;"-"&amp;TEXT(RIGHT($B19,LEN($B19)-1),"0#"),Rosters!$A:$A,0))</f>
        <v>JV</v>
      </c>
      <c r="G19" s="5" t="str">
        <f>INDEX(Rosters!E:E,MATCH(LEFT($B19,1)&amp;"-"&amp;TEXT(RIGHT($B19,LEN($B19)-1),"0#"),Rosters!$A:$A,0))</f>
        <v>M</v>
      </c>
      <c r="H19" s="16">
        <v>1.8927083333333337E-3</v>
      </c>
      <c r="I19"/>
      <c r="M19" s="6">
        <f>M18+1</f>
        <v>2</v>
      </c>
      <c r="N19" s="7" t="s">
        <v>228</v>
      </c>
      <c r="O19" s="7" t="s">
        <v>27</v>
      </c>
      <c r="P19" s="7" t="s">
        <v>76</v>
      </c>
      <c r="Q19" s="11" t="s">
        <v>421</v>
      </c>
      <c r="R19" s="6" t="s">
        <v>10</v>
      </c>
      <c r="S19" s="18">
        <v>1.8927083333333337E-3</v>
      </c>
      <c r="U19" s="21"/>
    </row>
    <row r="20" spans="2:21" ht="15.75" x14ac:dyDescent="0.25">
      <c r="B20" s="36" t="s">
        <v>462</v>
      </c>
      <c r="C20" s="5" t="str">
        <f>INDEX(Rosters!F:F,MATCH(LEFT($B20,1)&amp;"-"&amp;TEXT(RIGHT($B20,LEN($B20)-1),"0#"),Rosters!$A:$A,0))</f>
        <v>St James</v>
      </c>
      <c r="D20" s="5" t="str">
        <f>INDEX(Rosters!B:B,MATCH(LEFT($B20,1)&amp;"-"&amp;TEXT(RIGHT($B20,LEN($B20)-1),"0#"),Rosters!$A:$A,0))</f>
        <v>Collins</v>
      </c>
      <c r="E20" s="5" t="str">
        <f>INDEX(Rosters!C:C,MATCH(LEFT($B20,1)&amp;"-"&amp;TEXT(RIGHT($B20,LEN($B20)-1),"0#"),Rosters!$A:$A,0))</f>
        <v>E</v>
      </c>
      <c r="F20" s="5" t="str">
        <f>INDEX(Rosters!G:G,MATCH(LEFT($B20,1)&amp;"-"&amp;TEXT(RIGHT($B20,LEN($B20)-1),"0#"),Rosters!$A:$A,0))</f>
        <v>JV</v>
      </c>
      <c r="G20" s="5" t="str">
        <f>INDEX(Rosters!E:E,MATCH(LEFT($B20,1)&amp;"-"&amp;TEXT(RIGHT($B20,LEN($B20)-1),"0#"),Rosters!$A:$A,0))</f>
        <v>M</v>
      </c>
      <c r="H20" s="16">
        <v>1.9671296296296294E-3</v>
      </c>
      <c r="I20"/>
      <c r="M20" s="6">
        <f>M19+1</f>
        <v>3</v>
      </c>
      <c r="N20" s="7" t="s">
        <v>228</v>
      </c>
      <c r="O20" s="7" t="s">
        <v>86</v>
      </c>
      <c r="P20" s="7" t="s">
        <v>244</v>
      </c>
      <c r="Q20" s="11" t="s">
        <v>421</v>
      </c>
      <c r="R20" s="6" t="s">
        <v>10</v>
      </c>
      <c r="S20" s="18">
        <v>1.9671296296296294E-3</v>
      </c>
      <c r="U20" s="21"/>
    </row>
    <row r="21" spans="2:21" ht="15.75" x14ac:dyDescent="0.25">
      <c r="B21" s="36" t="s">
        <v>486</v>
      </c>
      <c r="C21" s="5" t="str">
        <f>INDEX(Rosters!F:F,MATCH(LEFT($B21,1)&amp;"-"&amp;TEXT(RIGHT($B21,LEN($B21)-1),"0#"),Rosters!$A:$A,0))</f>
        <v>St James</v>
      </c>
      <c r="D21" s="5" t="str">
        <f>INDEX(Rosters!B:B,MATCH(LEFT($B21,1)&amp;"-"&amp;TEXT(RIGHT($B21,LEN($B21)-1),"0#"),Rosters!$A:$A,0))</f>
        <v>Scott</v>
      </c>
      <c r="E21" s="5" t="str">
        <f>INDEX(Rosters!C:C,MATCH(LEFT($B21,1)&amp;"-"&amp;TEXT(RIGHT($B21,LEN($B21)-1),"0#"),Rosters!$A:$A,0))</f>
        <v>Colin</v>
      </c>
      <c r="F21" s="5" t="str">
        <f>INDEX(Rosters!G:G,MATCH(LEFT($B21,1)&amp;"-"&amp;TEXT(RIGHT($B21,LEN($B21)-1),"0#"),Rosters!$A:$A,0))</f>
        <v>JV</v>
      </c>
      <c r="G21" s="5" t="str">
        <f>INDEX(Rosters!E:E,MATCH(LEFT($B21,1)&amp;"-"&amp;TEXT(RIGHT($B21,LEN($B21)-1),"0#"),Rosters!$A:$A,0))</f>
        <v>M</v>
      </c>
      <c r="H21" s="16">
        <v>2.0371527777777779E-3</v>
      </c>
      <c r="I21"/>
      <c r="M21" s="6">
        <f t="shared" ref="M21:M26" si="1">M20+1</f>
        <v>4</v>
      </c>
      <c r="N21" s="7" t="s">
        <v>228</v>
      </c>
      <c r="O21" s="7" t="s">
        <v>246</v>
      </c>
      <c r="P21" s="7" t="s">
        <v>17</v>
      </c>
      <c r="Q21" s="11" t="s">
        <v>421</v>
      </c>
      <c r="R21" s="6" t="s">
        <v>10</v>
      </c>
      <c r="S21" s="18">
        <v>2.0371527777777779E-3</v>
      </c>
      <c r="U21" s="21"/>
    </row>
    <row r="22" spans="2:21" ht="15.75" x14ac:dyDescent="0.25">
      <c r="B22" s="36" t="s">
        <v>472</v>
      </c>
      <c r="C22" s="5" t="str">
        <f>INDEX(Rosters!F:F,MATCH(LEFT($B22,1)&amp;"-"&amp;TEXT(RIGHT($B22,LEN($B22)-1),"0#"),Rosters!$A:$A,0))</f>
        <v>St E</v>
      </c>
      <c r="D22" s="5" t="str">
        <f>INDEX(Rosters!B:B,MATCH(LEFT($B22,1)&amp;"-"&amp;TEXT(RIGHT($B22,LEN($B22)-1),"0#"),Rosters!$A:$A,0))</f>
        <v>Seaman</v>
      </c>
      <c r="E22" s="5" t="str">
        <f>INDEX(Rosters!C:C,MATCH(LEFT($B22,1)&amp;"-"&amp;TEXT(RIGHT($B22,LEN($B22)-1),"0#"),Rosters!$A:$A,0))</f>
        <v>Luke</v>
      </c>
      <c r="F22" s="5" t="str">
        <f>INDEX(Rosters!G:G,MATCH(LEFT($B22,1)&amp;"-"&amp;TEXT(RIGHT($B22,LEN($B22)-1),"0#"),Rosters!$A:$A,0))</f>
        <v>JV</v>
      </c>
      <c r="G22" s="5" t="str">
        <f>INDEX(Rosters!E:E,MATCH(LEFT($B22,1)&amp;"-"&amp;TEXT(RIGHT($B22,LEN($B22)-1),"0#"),Rosters!$A:$A,0))</f>
        <v>M</v>
      </c>
      <c r="H22" s="16">
        <v>2.0620370370370371E-3</v>
      </c>
      <c r="I22"/>
      <c r="M22" s="6">
        <f t="shared" si="1"/>
        <v>5</v>
      </c>
      <c r="N22" s="7" t="s">
        <v>355</v>
      </c>
      <c r="O22" s="7" t="s">
        <v>366</v>
      </c>
      <c r="P22" s="7" t="s">
        <v>367</v>
      </c>
      <c r="Q22" s="11" t="s">
        <v>421</v>
      </c>
      <c r="R22" s="6" t="s">
        <v>10</v>
      </c>
      <c r="S22" s="18">
        <v>2.0620370370370371E-3</v>
      </c>
      <c r="U22" s="21"/>
    </row>
    <row r="23" spans="2:21" ht="15.75" x14ac:dyDescent="0.25">
      <c r="B23" s="36" t="s">
        <v>489</v>
      </c>
      <c r="C23" s="5" t="str">
        <f>INDEX(Rosters!F:F,MATCH(LEFT($B23,1)&amp;"-"&amp;TEXT(RIGHT($B23,LEN($B23)-1),"0#"),Rosters!$A:$A,0))</f>
        <v>St James</v>
      </c>
      <c r="D23" s="5" t="str">
        <f>INDEX(Rosters!B:B,MATCH(LEFT($B23,1)&amp;"-"&amp;TEXT(RIGHT($B23,LEN($B23)-1),"0#"),Rosters!$A:$A,0))</f>
        <v>Malloy</v>
      </c>
      <c r="E23" s="5" t="str">
        <f>INDEX(Rosters!C:C,MATCH(LEFT($B23,1)&amp;"-"&amp;TEXT(RIGHT($B23,LEN($B23)-1),"0#"),Rosters!$A:$A,0))</f>
        <v>T</v>
      </c>
      <c r="F23" s="5" t="str">
        <f>INDEX(Rosters!G:G,MATCH(LEFT($B23,1)&amp;"-"&amp;TEXT(RIGHT($B23,LEN($B23)-1),"0#"),Rosters!$A:$A,0))</f>
        <v>JV</v>
      </c>
      <c r="G23" s="5" t="str">
        <f>INDEX(Rosters!E:E,MATCH(LEFT($B23,1)&amp;"-"&amp;TEXT(RIGHT($B23,LEN($B23)-1),"0#"),Rosters!$A:$A,0))</f>
        <v>M</v>
      </c>
      <c r="H23" s="16">
        <v>2.1648148148148147E-3</v>
      </c>
      <c r="I23"/>
      <c r="M23" s="6">
        <f t="shared" si="1"/>
        <v>6</v>
      </c>
      <c r="N23" s="7" t="s">
        <v>228</v>
      </c>
      <c r="O23" s="7" t="s">
        <v>116</v>
      </c>
      <c r="P23" s="7" t="s">
        <v>248</v>
      </c>
      <c r="Q23" s="11" t="s">
        <v>421</v>
      </c>
      <c r="R23" s="6" t="s">
        <v>10</v>
      </c>
      <c r="S23" s="18">
        <v>2.1648148148148147E-3</v>
      </c>
      <c r="U23" s="21"/>
    </row>
    <row r="24" spans="2:21" ht="15.75" x14ac:dyDescent="0.25">
      <c r="B24" s="36" t="s">
        <v>635</v>
      </c>
      <c r="C24" s="5" t="str">
        <f>INDEX(Rosters!F:F,MATCH(LEFT($B24,1)&amp;"-"&amp;TEXT(RIGHT($B24,LEN($B24)-1),"0#"),Rosters!$A:$A,0))</f>
        <v>SJA</v>
      </c>
      <c r="D24" s="5" t="str">
        <f>INDEX(Rosters!B:B,MATCH(LEFT($B24,1)&amp;"-"&amp;TEXT(RIGHT($B24,LEN($B24)-1),"0#"),Rosters!$A:$A,0))</f>
        <v>Lancellotti</v>
      </c>
      <c r="E24" s="5" t="str">
        <f>INDEX(Rosters!C:C,MATCH(LEFT($B24,1)&amp;"-"&amp;TEXT(RIGHT($B24,LEN($B24)-1),"0#"),Rosters!$A:$A,0))</f>
        <v xml:space="preserve">Francesco </v>
      </c>
      <c r="F24" s="5" t="str">
        <f>INDEX(Rosters!G:G,MATCH(LEFT($B24,1)&amp;"-"&amp;TEXT(RIGHT($B24,LEN($B24)-1),"0#"),Rosters!$A:$A,0))</f>
        <v>JV</v>
      </c>
      <c r="G24" s="5" t="str">
        <f>INDEX(Rosters!E:E,MATCH(LEFT($B24,1)&amp;"-"&amp;TEXT(RIGHT($B24,LEN($B24)-1),"0#"),Rosters!$A:$A,0))</f>
        <v>M</v>
      </c>
      <c r="H24" s="16">
        <v>2.3099537037037038E-3</v>
      </c>
      <c r="I24"/>
      <c r="M24" s="6">
        <f t="shared" si="1"/>
        <v>7</v>
      </c>
      <c r="N24" s="7" t="s">
        <v>501</v>
      </c>
      <c r="O24" s="7" t="s">
        <v>531</v>
      </c>
      <c r="P24" s="7" t="s">
        <v>532</v>
      </c>
      <c r="Q24" s="11" t="s">
        <v>421</v>
      </c>
      <c r="R24" s="6" t="s">
        <v>10</v>
      </c>
      <c r="S24" s="18">
        <v>2.3099537037037038E-3</v>
      </c>
      <c r="U24" s="21"/>
    </row>
    <row r="25" spans="2:21" x14ac:dyDescent="0.25">
      <c r="B25" s="36" t="s">
        <v>477</v>
      </c>
      <c r="C25" s="5" t="str">
        <f>INDEX(Rosters!F:F,MATCH(LEFT($B25,1)&amp;"-"&amp;TEXT(RIGHT($B25,LEN($B25)-1),"0#"),Rosters!$A:$A,0))</f>
        <v>St James</v>
      </c>
      <c r="D25" s="5" t="str">
        <f>INDEX(Rosters!B:B,MATCH(LEFT($B25,1)&amp;"-"&amp;TEXT(RIGHT($B25,LEN($B25)-1),"0#"),Rosters!$A:$A,0))</f>
        <v>Garcia</v>
      </c>
      <c r="E25" s="5" t="str">
        <f>INDEX(Rosters!C:C,MATCH(LEFT($B25,1)&amp;"-"&amp;TEXT(RIGHT($B25,LEN($B25)-1),"0#"),Rosters!$A:$A,0))</f>
        <v>A</v>
      </c>
      <c r="F25" s="5" t="str">
        <f>INDEX(Rosters!G:G,MATCH(LEFT($B25,1)&amp;"-"&amp;TEXT(RIGHT($B25,LEN($B25)-1),"0#"),Rosters!$A:$A,0))</f>
        <v>JV</v>
      </c>
      <c r="G25" s="5" t="str">
        <f>INDEX(Rosters!E:E,MATCH(LEFT($B25,1)&amp;"-"&amp;TEXT(RIGHT($B25,LEN($B25)-1),"0#"),Rosters!$A:$A,0))</f>
        <v>M</v>
      </c>
      <c r="H25" s="16">
        <v>2.3651620370370367E-3</v>
      </c>
      <c r="I25"/>
      <c r="M25" s="6">
        <f t="shared" si="1"/>
        <v>8</v>
      </c>
      <c r="N25" s="7" t="s">
        <v>228</v>
      </c>
      <c r="O25" s="7" t="s">
        <v>38</v>
      </c>
      <c r="P25" s="7" t="s">
        <v>230</v>
      </c>
      <c r="Q25" s="11" t="s">
        <v>421</v>
      </c>
      <c r="R25" s="6" t="s">
        <v>10</v>
      </c>
      <c r="S25" s="18">
        <v>2.3651620370370367E-3</v>
      </c>
    </row>
    <row r="26" spans="2:21" s="36" customFormat="1" x14ac:dyDescent="0.25">
      <c r="B26" s="36" t="s">
        <v>463</v>
      </c>
      <c r="C26" s="5" t="str">
        <f>INDEX(Rosters!F:F,MATCH(LEFT($B26,1)&amp;"-"&amp;TEXT(RIGHT($B26,LEN($B26)-1),"0#"),Rosters!$A:$A,0))</f>
        <v>OLMC</v>
      </c>
      <c r="D26" s="5" t="str">
        <f>INDEX(Rosters!B:B,MATCH(LEFT($B26,1)&amp;"-"&amp;TEXT(RIGHT($B26,LEN($B26)-1),"0#"),Rosters!$A:$A,0))</f>
        <v>SMITH</v>
      </c>
      <c r="E26" s="5" t="str">
        <f>INDEX(Rosters!C:C,MATCH(LEFT($B26,1)&amp;"-"&amp;TEXT(RIGHT($B26,LEN($B26)-1),"0#"),Rosters!$A:$A,0))</f>
        <v>WATSON</v>
      </c>
      <c r="F26" s="5" t="str">
        <f>INDEX(Rosters!G:G,MATCH(LEFT($B26,1)&amp;"-"&amp;TEXT(RIGHT($B26,LEN($B26)-1),"0#"),Rosters!$A:$A,0))</f>
        <v>JV</v>
      </c>
      <c r="G26" s="5" t="str">
        <f>INDEX(Rosters!E:E,MATCH(LEFT($B26,1)&amp;"-"&amp;TEXT(RIGHT($B26,LEN($B26)-1),"0#"),Rosters!$A:$A,0))</f>
        <v>M</v>
      </c>
      <c r="H26" s="16" t="s">
        <v>129</v>
      </c>
      <c r="L26" s="6"/>
      <c r="M26" s="6">
        <f t="shared" si="1"/>
        <v>9</v>
      </c>
      <c r="N26" s="7" t="s">
        <v>13</v>
      </c>
      <c r="O26" s="7" t="s">
        <v>152</v>
      </c>
      <c r="P26" s="7" t="s">
        <v>153</v>
      </c>
      <c r="Q26" s="11" t="s">
        <v>421</v>
      </c>
      <c r="R26" s="6" t="s">
        <v>10</v>
      </c>
      <c r="S26" s="18" t="s">
        <v>129</v>
      </c>
    </row>
    <row r="27" spans="2:21" s="36" customFormat="1" x14ac:dyDescent="0.25">
      <c r="C27" s="5"/>
      <c r="D27" s="5"/>
      <c r="E27" s="5"/>
      <c r="F27" s="5"/>
      <c r="G27" s="5"/>
      <c r="H27" s="16"/>
      <c r="L27" s="6"/>
      <c r="M27" s="6"/>
      <c r="N27" s="7"/>
      <c r="O27" s="7"/>
      <c r="P27" s="7"/>
      <c r="Q27" s="11"/>
      <c r="R27" s="6"/>
      <c r="S27" s="18"/>
    </row>
    <row r="28" spans="2:21" ht="18.75" x14ac:dyDescent="0.3">
      <c r="C28" s="5"/>
      <c r="D28" s="5"/>
      <c r="E28" s="5"/>
      <c r="I28"/>
      <c r="L28" s="48" t="s">
        <v>456</v>
      </c>
      <c r="M28" s="48"/>
      <c r="N28" s="48"/>
      <c r="O28" s="48"/>
      <c r="P28" s="48"/>
      <c r="Q28" s="48"/>
      <c r="R28" s="48"/>
      <c r="S28" s="48"/>
    </row>
    <row r="29" spans="2:21" x14ac:dyDescent="0.25">
      <c r="B29" s="36" t="s">
        <v>481</v>
      </c>
      <c r="C29" s="5" t="str">
        <f>INDEX(Rosters!F:F,MATCH(LEFT($B29,1)&amp;"-"&amp;TEXT(RIGHT($B29,LEN($B29)-1),"0#"),Rosters!$A:$A,0))</f>
        <v>OLMC</v>
      </c>
      <c r="D29" s="5" t="str">
        <f>INDEX(Rosters!B:B,MATCH(LEFT($B29,1)&amp;"-"&amp;TEXT(RIGHT($B29,LEN($B29)-1),"0#"),Rosters!$A:$A,0))</f>
        <v>TYRELL</v>
      </c>
      <c r="E29" s="5" t="str">
        <f>INDEX(Rosters!C:C,MATCH(LEFT($B29,1)&amp;"-"&amp;TEXT(RIGHT($B29,LEN($B29)-1),"0#"),Rosters!$A:$A,0))</f>
        <v>MARGARET</v>
      </c>
      <c r="F29" s="5" t="str">
        <f>INDEX(Rosters!G:G,MATCH(LEFT($B29,1)&amp;"-"&amp;TEXT(RIGHT($B29,LEN($B29)-1),"0#"),Rosters!$A:$A,0))</f>
        <v>V</v>
      </c>
      <c r="G29" s="5" t="str">
        <f>INDEX(Rosters!E:E,MATCH(LEFT($B29,1)&amp;"-"&amp;TEXT(RIGHT($B29,LEN($B29)-1),"0#"),Rosters!$A:$A,0))</f>
        <v>F</v>
      </c>
      <c r="H29" s="16">
        <v>2.0474537037037037E-3</v>
      </c>
      <c r="I29"/>
      <c r="M29" s="6">
        <v>1</v>
      </c>
      <c r="N29" s="7" t="s">
        <v>13</v>
      </c>
      <c r="O29" s="7" t="s">
        <v>162</v>
      </c>
      <c r="P29" s="7" t="s">
        <v>192</v>
      </c>
      <c r="Q29" s="11" t="s">
        <v>496</v>
      </c>
      <c r="R29" s="6" t="s">
        <v>4</v>
      </c>
      <c r="S29" s="18">
        <v>2.0474537037037037E-3</v>
      </c>
    </row>
    <row r="30" spans="2:21" ht="15.75" x14ac:dyDescent="0.25">
      <c r="B30" s="36" t="s">
        <v>488</v>
      </c>
      <c r="C30" s="5" t="str">
        <f>INDEX(Rosters!F:F,MATCH(LEFT($B30,1)&amp;"-"&amp;TEXT(RIGHT($B30,LEN($B30)-1),"0#"),Rosters!$A:$A,0))</f>
        <v>St James</v>
      </c>
      <c r="D30" s="5" t="str">
        <f>INDEX(Rosters!B:B,MATCH(LEFT($B30,1)&amp;"-"&amp;TEXT(RIGHT($B30,LEN($B30)-1),"0#"),Rosters!$A:$A,0))</f>
        <v>Wizeman</v>
      </c>
      <c r="E30" s="5" t="str">
        <f>INDEX(Rosters!C:C,MATCH(LEFT($B30,1)&amp;"-"&amp;TEXT(RIGHT($B30,LEN($B30)-1),"0#"),Rosters!$A:$A,0))</f>
        <v>M*</v>
      </c>
      <c r="F30" s="5" t="str">
        <f>INDEX(Rosters!G:G,MATCH(LEFT($B30,1)&amp;"-"&amp;TEXT(RIGHT($B30,LEN($B30)-1),"0#"),Rosters!$A:$A,0))</f>
        <v>V</v>
      </c>
      <c r="G30" s="5" t="str">
        <f>INDEX(Rosters!E:E,MATCH(LEFT($B30,1)&amp;"-"&amp;TEXT(RIGHT($B30,LEN($B30)-1),"0#"),Rosters!$A:$A,0))</f>
        <v>F</v>
      </c>
      <c r="H30" s="16">
        <v>2.0689814814814815E-3</v>
      </c>
      <c r="I30"/>
      <c r="M30" s="6">
        <f>M29+1</f>
        <v>2</v>
      </c>
      <c r="N30" s="7" t="s">
        <v>228</v>
      </c>
      <c r="O30" s="7" t="s">
        <v>46</v>
      </c>
      <c r="P30" s="7" t="s">
        <v>243</v>
      </c>
      <c r="Q30" s="11" t="s">
        <v>496</v>
      </c>
      <c r="R30" s="6" t="s">
        <v>4</v>
      </c>
      <c r="S30" s="18">
        <v>2.0689814814814815E-3</v>
      </c>
      <c r="U30" s="21"/>
    </row>
    <row r="31" spans="2:21" ht="15.75" x14ac:dyDescent="0.25">
      <c r="B31" s="36" t="s">
        <v>614</v>
      </c>
      <c r="C31" s="5" t="str">
        <f>INDEX(Rosters!F:F,MATCH(LEFT($B31,1)&amp;"-"&amp;TEXT(RIGHT($B31,LEN($B31)-1),"0#"),Rosters!$A:$A,0))</f>
        <v>Assumption</v>
      </c>
      <c r="D31" s="5" t="str">
        <f>INDEX(Rosters!B:B,MATCH(LEFT($B31,1)&amp;"-"&amp;TEXT(RIGHT($B31,LEN($B31)-1),"0#"),Rosters!$A:$A,0))</f>
        <v>Farmer</v>
      </c>
      <c r="E31" s="5" t="str">
        <f>INDEX(Rosters!C:C,MATCH(LEFT($B31,1)&amp;"-"&amp;TEXT(RIGHT($B31,LEN($B31)-1),"0#"),Rosters!$A:$A,0))</f>
        <v>Libby</v>
      </c>
      <c r="F31" s="5" t="str">
        <f>INDEX(Rosters!G:G,MATCH(LEFT($B31,1)&amp;"-"&amp;TEXT(RIGHT($B31,LEN($B31)-1),"0#"),Rosters!$A:$A,0))</f>
        <v>V</v>
      </c>
      <c r="G31" s="5" t="str">
        <f>INDEX(Rosters!E:E,MATCH(LEFT($B31,1)&amp;"-"&amp;TEXT(RIGHT($B31,LEN($B31)-1),"0#"),Rosters!$A:$A,0))</f>
        <v>F</v>
      </c>
      <c r="H31" s="16">
        <v>2.1819444444444443E-3</v>
      </c>
      <c r="I31"/>
      <c r="M31" s="6">
        <f>M30+1</f>
        <v>3</v>
      </c>
      <c r="N31" s="7" t="s">
        <v>15</v>
      </c>
      <c r="O31" s="7" t="s">
        <v>70</v>
      </c>
      <c r="P31" s="7" t="s">
        <v>94</v>
      </c>
      <c r="Q31" s="11" t="s">
        <v>496</v>
      </c>
      <c r="R31" s="6" t="s">
        <v>4</v>
      </c>
      <c r="S31" s="18">
        <v>2.1819444444444443E-3</v>
      </c>
      <c r="U31" s="21"/>
    </row>
    <row r="32" spans="2:21" x14ac:dyDescent="0.25">
      <c r="B32" s="36" t="s">
        <v>483</v>
      </c>
      <c r="C32" s="5" t="str">
        <f>INDEX(Rosters!F:F,MATCH(LEFT($B32,1)&amp;"-"&amp;TEXT(RIGHT($B32,LEN($B32)-1),"0#"),Rosters!$A:$A,0))</f>
        <v>St James</v>
      </c>
      <c r="D32" s="5" t="str">
        <f>INDEX(Rosters!B:B,MATCH(LEFT($B32,1)&amp;"-"&amp;TEXT(RIGHT($B32,LEN($B32)-1),"0#"),Rosters!$A:$A,0))</f>
        <v>Mania</v>
      </c>
      <c r="E32" s="5" t="str">
        <f>INDEX(Rosters!C:C,MATCH(LEFT($B32,1)&amp;"-"&amp;TEXT(RIGHT($B32,LEN($B32)-1),"0#"),Rosters!$A:$A,0))</f>
        <v>E</v>
      </c>
      <c r="F32" s="5" t="str">
        <f>INDEX(Rosters!G:G,MATCH(LEFT($B32,1)&amp;"-"&amp;TEXT(RIGHT($B32,LEN($B32)-1),"0#"),Rosters!$A:$A,0))</f>
        <v>V</v>
      </c>
      <c r="G32" s="5" t="str">
        <f>INDEX(Rosters!E:E,MATCH(LEFT($B32,1)&amp;"-"&amp;TEXT(RIGHT($B32,LEN($B32)-1),"0#"),Rosters!$A:$A,0))</f>
        <v>F</v>
      </c>
      <c r="H32" s="16">
        <v>2.3612268518518518E-3</v>
      </c>
      <c r="I32"/>
      <c r="M32" s="6">
        <f>M31+1</f>
        <v>4</v>
      </c>
      <c r="N32" s="7" t="s">
        <v>228</v>
      </c>
      <c r="O32" s="7" t="s">
        <v>93</v>
      </c>
      <c r="P32" s="7" t="s">
        <v>244</v>
      </c>
      <c r="Q32" s="11" t="s">
        <v>496</v>
      </c>
      <c r="R32" s="6" t="s">
        <v>4</v>
      </c>
      <c r="S32" s="18">
        <v>2.3612268518518518E-3</v>
      </c>
    </row>
    <row r="33" spans="2:29" x14ac:dyDescent="0.25">
      <c r="C33" s="5"/>
      <c r="D33" s="5"/>
      <c r="E33" s="5"/>
      <c r="I33"/>
      <c r="Q33" s="11"/>
    </row>
    <row r="34" spans="2:29" x14ac:dyDescent="0.25">
      <c r="C34" s="5"/>
      <c r="D34" s="5"/>
      <c r="E34" s="5"/>
      <c r="I34"/>
      <c r="Q34" s="11"/>
    </row>
    <row r="35" spans="2:29" ht="15.75" x14ac:dyDescent="0.25">
      <c r="C35" s="5"/>
      <c r="D35" s="5"/>
      <c r="E35" s="5"/>
      <c r="I35"/>
      <c r="Q35" s="11"/>
      <c r="U35" s="20"/>
      <c r="V35" s="20"/>
      <c r="W35" s="20"/>
      <c r="X35" s="21"/>
      <c r="Y35" s="21"/>
      <c r="Z35" s="21"/>
      <c r="AA35" s="21"/>
      <c r="AB35" s="21"/>
      <c r="AC35" s="22"/>
    </row>
    <row r="36" spans="2:29" ht="15.75" x14ac:dyDescent="0.25">
      <c r="F36" s="4"/>
      <c r="I36"/>
      <c r="Q36" s="11"/>
      <c r="U36" s="20"/>
      <c r="V36" s="20"/>
      <c r="W36" s="20"/>
      <c r="X36" s="21"/>
      <c r="Y36" s="21"/>
      <c r="Z36" s="21"/>
      <c r="AA36" s="21"/>
      <c r="AB36" s="21"/>
      <c r="AC36" s="22"/>
    </row>
    <row r="37" spans="2:29" ht="15.75" x14ac:dyDescent="0.25">
      <c r="F37" s="4"/>
      <c r="I37"/>
      <c r="Q37" s="11"/>
      <c r="U37" s="20"/>
      <c r="V37" s="20"/>
      <c r="W37" s="20"/>
      <c r="X37" s="21"/>
      <c r="Y37" s="21"/>
      <c r="Z37" s="21"/>
      <c r="AA37" s="21"/>
      <c r="AB37" s="21"/>
      <c r="AC37" s="22"/>
    </row>
    <row r="38" spans="2:29" ht="15.75" x14ac:dyDescent="0.25">
      <c r="F38" s="4"/>
      <c r="I38"/>
      <c r="Q38" s="11"/>
      <c r="U38" s="20"/>
      <c r="V38" s="20"/>
      <c r="W38" s="20"/>
      <c r="X38" s="21"/>
      <c r="Y38" s="21"/>
      <c r="Z38" s="21"/>
      <c r="AA38" s="21"/>
      <c r="AB38" s="21"/>
      <c r="AC38" s="22"/>
    </row>
    <row r="39" spans="2:29" ht="18.75" x14ac:dyDescent="0.3">
      <c r="F39" s="4"/>
      <c r="I39"/>
      <c r="L39" s="48" t="s">
        <v>457</v>
      </c>
      <c r="M39" s="48"/>
      <c r="N39" s="48"/>
      <c r="O39" s="48"/>
      <c r="P39" s="48"/>
      <c r="Q39" s="48"/>
      <c r="R39" s="48"/>
      <c r="S39" s="48"/>
      <c r="U39" s="20"/>
      <c r="V39" s="20"/>
      <c r="W39" s="20"/>
      <c r="X39" s="21"/>
      <c r="Y39" s="21"/>
      <c r="Z39" s="21"/>
      <c r="AA39" s="21"/>
      <c r="AB39" s="21"/>
      <c r="AC39" s="22"/>
    </row>
    <row r="40" spans="2:29" ht="15.75" x14ac:dyDescent="0.25">
      <c r="B40" s="36" t="s">
        <v>447</v>
      </c>
      <c r="C40" s="5" t="str">
        <f>INDEX(Rosters!F:F,MATCH(LEFT($B40,1)&amp;"-"&amp;TEXT(RIGHT($B40,LEN($B40)-1),"0#"),Rosters!$A:$A,0))</f>
        <v>St James</v>
      </c>
      <c r="D40" s="5" t="str">
        <f>INDEX(Rosters!B:B,MATCH(LEFT($B40,1)&amp;"-"&amp;TEXT(RIGHT($B40,LEN($B40)-1),"0#"),Rosters!$A:$A,0))</f>
        <v>Sheehan</v>
      </c>
      <c r="E40" s="5" t="str">
        <f>INDEX(Rosters!C:C,MATCH(LEFT($B40,1)&amp;"-"&amp;TEXT(RIGHT($B40,LEN($B40)-1),"0#"),Rosters!$A:$A,0))</f>
        <v>B</v>
      </c>
      <c r="F40" s="5" t="str">
        <f>INDEX(Rosters!G:G,MATCH(LEFT($B40,1)&amp;"-"&amp;TEXT(RIGHT($B40,LEN($B40)-1),"0#"),Rosters!$A:$A,0))</f>
        <v>V</v>
      </c>
      <c r="G40" s="5" t="str">
        <f>INDEX(Rosters!E:E,MATCH(LEFT($B40,1)&amp;"-"&amp;TEXT(RIGHT($B40,LEN($B40)-1),"0#"),Rosters!$A:$A,0))</f>
        <v>M</v>
      </c>
      <c r="H40" s="16">
        <v>1.6846064814814814E-3</v>
      </c>
      <c r="I40"/>
      <c r="M40" s="6">
        <v>1</v>
      </c>
      <c r="N40" s="7" t="s">
        <v>228</v>
      </c>
      <c r="O40" s="7" t="s">
        <v>251</v>
      </c>
      <c r="P40" s="7" t="s">
        <v>231</v>
      </c>
      <c r="Q40" s="11" t="s">
        <v>496</v>
      </c>
      <c r="R40" s="6" t="s">
        <v>10</v>
      </c>
      <c r="S40" s="18">
        <v>1.6846064814814814E-3</v>
      </c>
      <c r="U40" s="20"/>
      <c r="V40" s="20"/>
      <c r="W40" s="20"/>
      <c r="X40" s="21"/>
      <c r="Y40" s="21"/>
      <c r="Z40" s="21"/>
      <c r="AA40" s="21"/>
      <c r="AB40" s="21"/>
      <c r="AC40" s="22"/>
    </row>
    <row r="41" spans="2:29" x14ac:dyDescent="0.25">
      <c r="B41" s="36" t="s">
        <v>623</v>
      </c>
      <c r="C41" s="5" t="str">
        <f>INDEX(Rosters!F:F,MATCH(LEFT($B41,1)&amp;"-"&amp;TEXT(RIGHT($B41,LEN($B41)-1),"0#"),Rosters!$A:$A,0))</f>
        <v>OLMC</v>
      </c>
      <c r="D41" s="5" t="str">
        <f>INDEX(Rosters!B:B,MATCH(LEFT($B41,1)&amp;"-"&amp;TEXT(RIGHT($B41,LEN($B41)-1),"0#"),Rosters!$A:$A,0))</f>
        <v>FUENTES</v>
      </c>
      <c r="E41" s="5" t="str">
        <f>INDEX(Rosters!C:C,MATCH(LEFT($B41,1)&amp;"-"&amp;TEXT(RIGHT($B41,LEN($B41)-1),"0#"),Rosters!$A:$A,0))</f>
        <v>JULIAN</v>
      </c>
      <c r="F41" s="5" t="str">
        <f>INDEX(Rosters!G:G,MATCH(LEFT($B41,1)&amp;"-"&amp;TEXT(RIGHT($B41,LEN($B41)-1),"0#"),Rosters!$A:$A,0))</f>
        <v>V</v>
      </c>
      <c r="G41" s="5" t="str">
        <f>INDEX(Rosters!E:E,MATCH(LEFT($B41,1)&amp;"-"&amp;TEXT(RIGHT($B41,LEN($B41)-1),"0#"),Rosters!$A:$A,0))</f>
        <v>M</v>
      </c>
      <c r="H41" s="16">
        <v>1.7075231481481481E-3</v>
      </c>
      <c r="I41"/>
      <c r="M41" s="6">
        <f>M40+1</f>
        <v>2</v>
      </c>
      <c r="N41" s="7" t="s">
        <v>13</v>
      </c>
      <c r="O41" s="7" t="s">
        <v>172</v>
      </c>
      <c r="P41" s="7" t="s">
        <v>205</v>
      </c>
      <c r="Q41" s="6" t="s">
        <v>496</v>
      </c>
      <c r="R41" s="6" t="s">
        <v>10</v>
      </c>
      <c r="S41" s="18">
        <v>1.7075231481481481E-3</v>
      </c>
    </row>
    <row r="42" spans="2:29" x14ac:dyDescent="0.25">
      <c r="B42" s="36" t="s">
        <v>689</v>
      </c>
      <c r="C42" s="5" t="str">
        <f>INDEX(Rosters!F:F,MATCH(LEFT($B42,1)&amp;"-"&amp;TEXT(RIGHT($B42,LEN($B42)-1),"0#"),Rosters!$A:$A,0))</f>
        <v>St E</v>
      </c>
      <c r="D42" s="5" t="str">
        <f>INDEX(Rosters!B:B,MATCH(LEFT($B42,1)&amp;"-"&amp;TEXT(RIGHT($B42,LEN($B42)-1),"0#"),Rosters!$A:$A,0))</f>
        <v>Dudley</v>
      </c>
      <c r="E42" s="5" t="str">
        <f>INDEX(Rosters!C:C,MATCH(LEFT($B42,1)&amp;"-"&amp;TEXT(RIGHT($B42,LEN($B42)-1),"0#"),Rosters!$A:$A,0))</f>
        <v>Blythe</v>
      </c>
      <c r="F42" s="5" t="str">
        <f>INDEX(Rosters!G:G,MATCH(LEFT($B42,1)&amp;"-"&amp;TEXT(RIGHT($B42,LEN($B42)-1),"0#"),Rosters!$A:$A,0))</f>
        <v>V</v>
      </c>
      <c r="G42" s="5" t="str">
        <f>INDEX(Rosters!E:E,MATCH(LEFT($B42,1)&amp;"-"&amp;TEXT(RIGHT($B42,LEN($B42)-1),"0#"),Rosters!$A:$A,0))</f>
        <v>F</v>
      </c>
      <c r="H42" s="16">
        <v>1.7458333333333336E-3</v>
      </c>
      <c r="I42"/>
      <c r="M42" s="6">
        <f t="shared" ref="M42:M49" si="2">M41+1</f>
        <v>3</v>
      </c>
      <c r="N42" s="7" t="s">
        <v>355</v>
      </c>
      <c r="O42" s="7" t="s">
        <v>382</v>
      </c>
      <c r="P42" s="7" t="s">
        <v>398</v>
      </c>
      <c r="Q42" s="6" t="s">
        <v>496</v>
      </c>
      <c r="R42" s="6" t="s">
        <v>4</v>
      </c>
      <c r="S42" s="18">
        <v>1.7458333333333336E-3</v>
      </c>
    </row>
    <row r="43" spans="2:29" x14ac:dyDescent="0.25">
      <c r="B43" s="36" t="s">
        <v>591</v>
      </c>
      <c r="C43" s="5" t="str">
        <f>INDEX(Rosters!F:F,MATCH(LEFT($B43,1)&amp;"-"&amp;TEXT(RIGHT($B43,LEN($B43)-1),"0#"),Rosters!$A:$A,0))</f>
        <v>SJA</v>
      </c>
      <c r="D43" s="5" t="str">
        <f>INDEX(Rosters!B:B,MATCH(LEFT($B43,1)&amp;"-"&amp;TEXT(RIGHT($B43,LEN($B43)-1),"0#"),Rosters!$A:$A,0))</f>
        <v>Quiroz</v>
      </c>
      <c r="E43" s="5" t="str">
        <f>INDEX(Rosters!C:C,MATCH(LEFT($B43,1)&amp;"-"&amp;TEXT(RIGHT($B43,LEN($B43)-1),"0#"),Rosters!$A:$A,0))</f>
        <v xml:space="preserve">Daniel </v>
      </c>
      <c r="F43" s="5" t="str">
        <f>INDEX(Rosters!G:G,MATCH(LEFT($B43,1)&amp;"-"&amp;TEXT(RIGHT($B43,LEN($B43)-1),"0#"),Rosters!$A:$A,0))</f>
        <v>V</v>
      </c>
      <c r="G43" s="5" t="str">
        <f>INDEX(Rosters!E:E,MATCH(LEFT($B43,1)&amp;"-"&amp;TEXT(RIGHT($B43,LEN($B43)-1),"0#"),Rosters!$A:$A,0))</f>
        <v>M</v>
      </c>
      <c r="H43" s="16">
        <v>1.823263888888889E-3</v>
      </c>
      <c r="I43"/>
      <c r="M43" s="6">
        <f t="shared" si="2"/>
        <v>4</v>
      </c>
      <c r="N43" s="7" t="s">
        <v>501</v>
      </c>
      <c r="O43" s="7" t="s">
        <v>576</v>
      </c>
      <c r="P43" s="7" t="s">
        <v>577</v>
      </c>
      <c r="Q43" s="6" t="s">
        <v>496</v>
      </c>
      <c r="R43" s="6" t="s">
        <v>10</v>
      </c>
      <c r="S43" s="18">
        <v>1.823263888888889E-3</v>
      </c>
    </row>
    <row r="44" spans="2:29" x14ac:dyDescent="0.25">
      <c r="B44" s="36" t="s">
        <v>592</v>
      </c>
      <c r="C44" s="5" t="str">
        <f>INDEX(Rosters!F:F,MATCH(LEFT($B44,1)&amp;"-"&amp;TEXT(RIGHT($B44,LEN($B44)-1),"0#"),Rosters!$A:$A,0))</f>
        <v>SJA</v>
      </c>
      <c r="D44" s="5" t="str">
        <f>INDEX(Rosters!B:B,MATCH(LEFT($B44,1)&amp;"-"&amp;TEXT(RIGHT($B44,LEN($B44)-1),"0#"),Rosters!$A:$A,0))</f>
        <v>Steltz</v>
      </c>
      <c r="E44" s="5" t="str">
        <f>INDEX(Rosters!C:C,MATCH(LEFT($B44,1)&amp;"-"&amp;TEXT(RIGHT($B44,LEN($B44)-1),"0#"),Rosters!$A:$A,0))</f>
        <v>Noah</v>
      </c>
      <c r="F44" s="5" t="str">
        <f>INDEX(Rosters!G:G,MATCH(LEFT($B44,1)&amp;"-"&amp;TEXT(RIGHT($B44,LEN($B44)-1),"0#"),Rosters!$A:$A,0))</f>
        <v>V</v>
      </c>
      <c r="G44" s="5" t="str">
        <f>INDEX(Rosters!E:E,MATCH(LEFT($B44,1)&amp;"-"&amp;TEXT(RIGHT($B44,LEN($B44)-1),"0#"),Rosters!$A:$A,0))</f>
        <v>M</v>
      </c>
      <c r="H44" s="16">
        <v>1.8766203703703703E-3</v>
      </c>
      <c r="I44"/>
      <c r="M44" s="6">
        <f t="shared" si="2"/>
        <v>5</v>
      </c>
      <c r="N44" s="7" t="s">
        <v>501</v>
      </c>
      <c r="O44" s="7" t="s">
        <v>575</v>
      </c>
      <c r="P44" s="7" t="s">
        <v>106</v>
      </c>
      <c r="Q44" s="6" t="s">
        <v>496</v>
      </c>
      <c r="R44" s="6" t="s">
        <v>10</v>
      </c>
      <c r="S44" s="18">
        <v>1.8766203703703703E-3</v>
      </c>
    </row>
    <row r="45" spans="2:29" x14ac:dyDescent="0.25">
      <c r="B45" s="36" t="s">
        <v>480</v>
      </c>
      <c r="C45" s="5" t="str">
        <f>INDEX(Rosters!F:F,MATCH(LEFT($B45,1)&amp;"-"&amp;TEXT(RIGHT($B45,LEN($B45)-1),"0#"),Rosters!$A:$A,0))</f>
        <v>St E</v>
      </c>
      <c r="D45" s="5" t="str">
        <f>INDEX(Rosters!B:B,MATCH(LEFT($B45,1)&amp;"-"&amp;TEXT(RIGHT($B45,LEN($B45)-1),"0#"),Rosters!$A:$A,0))</f>
        <v>McChesney</v>
      </c>
      <c r="E45" s="5" t="str">
        <f>INDEX(Rosters!C:C,MATCH(LEFT($B45,1)&amp;"-"&amp;TEXT(RIGHT($B45,LEN($B45)-1),"0#"),Rosters!$A:$A,0))</f>
        <v>Cole</v>
      </c>
      <c r="F45" s="5" t="str">
        <f>INDEX(Rosters!G:G,MATCH(LEFT($B45,1)&amp;"-"&amp;TEXT(RIGHT($B45,LEN($B45)-1),"0#"),Rosters!$A:$A,0))</f>
        <v>V</v>
      </c>
      <c r="G45" s="5" t="str">
        <f>INDEX(Rosters!E:E,MATCH(LEFT($B45,1)&amp;"-"&amp;TEXT(RIGHT($B45,LEN($B45)-1),"0#"),Rosters!$A:$A,0))</f>
        <v>M</v>
      </c>
      <c r="H45" s="16">
        <v>1.9591435185185185E-3</v>
      </c>
      <c r="I45"/>
      <c r="M45" s="6">
        <f t="shared" si="2"/>
        <v>6</v>
      </c>
      <c r="N45" s="7" t="s">
        <v>355</v>
      </c>
      <c r="O45" s="7" t="s">
        <v>403</v>
      </c>
      <c r="P45" s="7" t="s">
        <v>381</v>
      </c>
      <c r="Q45" s="11" t="s">
        <v>496</v>
      </c>
      <c r="R45" s="6" t="s">
        <v>10</v>
      </c>
      <c r="S45" s="18">
        <v>1.9591435185185185E-3</v>
      </c>
    </row>
    <row r="46" spans="2:29" x14ac:dyDescent="0.25">
      <c r="B46" s="36" t="s">
        <v>594</v>
      </c>
      <c r="C46" s="5" t="str">
        <f>INDEX(Rosters!F:F,MATCH(LEFT($B46,1)&amp;"-"&amp;TEXT(RIGHT($B46,LEN($B46)-1),"0#"),Rosters!$A:$A,0))</f>
        <v>SJA</v>
      </c>
      <c r="D46" s="5" t="str">
        <f>INDEX(Rosters!B:B,MATCH(LEFT($B46,1)&amp;"-"&amp;TEXT(RIGHT($B46,LEN($B46)-1),"0#"),Rosters!$A:$A,0))</f>
        <v xml:space="preserve">Quiroz </v>
      </c>
      <c r="E46" s="5" t="str">
        <f>INDEX(Rosters!C:C,MATCH(LEFT($B46,1)&amp;"-"&amp;TEXT(RIGHT($B46,LEN($B46)-1),"0#"),Rosters!$A:$A,0))</f>
        <v>Andrew</v>
      </c>
      <c r="F46" s="5" t="str">
        <f>INDEX(Rosters!G:G,MATCH(LEFT($B46,1)&amp;"-"&amp;TEXT(RIGHT($B46,LEN($B46)-1),"0#"),Rosters!$A:$A,0))</f>
        <v>V</v>
      </c>
      <c r="G46" s="5" t="str">
        <f>INDEX(Rosters!E:E,MATCH(LEFT($B46,1)&amp;"-"&amp;TEXT(RIGHT($B46,LEN($B46)-1),"0#"),Rosters!$A:$A,0))</f>
        <v>M</v>
      </c>
      <c r="H46" s="16">
        <v>1.9777777777777775E-3</v>
      </c>
      <c r="I46"/>
      <c r="M46" s="6">
        <f t="shared" si="2"/>
        <v>7</v>
      </c>
      <c r="N46" s="7" t="s">
        <v>501</v>
      </c>
      <c r="O46" s="7" t="s">
        <v>567</v>
      </c>
      <c r="P46" s="7" t="s">
        <v>365</v>
      </c>
      <c r="Q46" s="6" t="s">
        <v>496</v>
      </c>
      <c r="R46" s="6" t="s">
        <v>10</v>
      </c>
      <c r="S46" s="18">
        <v>1.9777777777777775E-3</v>
      </c>
    </row>
    <row r="47" spans="2:29" x14ac:dyDescent="0.25">
      <c r="B47" s="36" t="s">
        <v>485</v>
      </c>
      <c r="C47" s="5" t="str">
        <f>INDEX(Rosters!F:F,MATCH(LEFT($B47,1)&amp;"-"&amp;TEXT(RIGHT($B47,LEN($B47)-1),"0#"),Rosters!$A:$A,0))</f>
        <v>St James</v>
      </c>
      <c r="D47" s="5" t="str">
        <f>INDEX(Rosters!B:B,MATCH(LEFT($B47,1)&amp;"-"&amp;TEXT(RIGHT($B47,LEN($B47)-1),"0#"),Rosters!$A:$A,0))</f>
        <v>Lynch</v>
      </c>
      <c r="E47" s="5" t="str">
        <f>INDEX(Rosters!C:C,MATCH(LEFT($B47,1)&amp;"-"&amp;TEXT(RIGHT($B47,LEN($B47)-1),"0#"),Rosters!$A:$A,0))</f>
        <v>C</v>
      </c>
      <c r="F47" s="5" t="str">
        <f>INDEX(Rosters!G:G,MATCH(LEFT($B47,1)&amp;"-"&amp;TEXT(RIGHT($B47,LEN($B47)-1),"0#"),Rosters!$A:$A,0))</f>
        <v>V</v>
      </c>
      <c r="G47" s="5" t="str">
        <f>INDEX(Rosters!E:E,MATCH(LEFT($B47,1)&amp;"-"&amp;TEXT(RIGHT($B47,LEN($B47)-1),"0#"),Rosters!$A:$A,0))</f>
        <v>M</v>
      </c>
      <c r="H47" s="16">
        <v>2.0737268518518518E-3</v>
      </c>
      <c r="I47"/>
      <c r="M47" s="6">
        <f t="shared" si="2"/>
        <v>8</v>
      </c>
      <c r="N47" s="7" t="s">
        <v>228</v>
      </c>
      <c r="O47" s="7" t="s">
        <v>117</v>
      </c>
      <c r="P47" s="7" t="s">
        <v>122</v>
      </c>
      <c r="Q47" s="6" t="s">
        <v>496</v>
      </c>
      <c r="R47" s="6" t="s">
        <v>10</v>
      </c>
      <c r="S47" s="18">
        <v>2.0737268518518518E-3</v>
      </c>
    </row>
    <row r="48" spans="2:29" x14ac:dyDescent="0.25">
      <c r="B48" s="36" t="s">
        <v>625</v>
      </c>
      <c r="C48" s="5" t="str">
        <f>INDEX(Rosters!F:F,MATCH(LEFT($B48,1)&amp;"-"&amp;TEXT(RIGHT($B48,LEN($B48)-1),"0#"),Rosters!$A:$A,0))</f>
        <v>OLMC</v>
      </c>
      <c r="D48" s="5" t="str">
        <f>INDEX(Rosters!B:B,MATCH(LEFT($B48,1)&amp;"-"&amp;TEXT(RIGHT($B48,LEN($B48)-1),"0#"),Rosters!$A:$A,0))</f>
        <v>MACDONALD</v>
      </c>
      <c r="E48" s="5" t="str">
        <f>INDEX(Rosters!C:C,MATCH(LEFT($B48,1)&amp;"-"&amp;TEXT(RIGHT($B48,LEN($B48)-1),"0#"),Rosters!$A:$A,0))</f>
        <v>HENRY</v>
      </c>
      <c r="F48" s="5" t="str">
        <f>INDEX(Rosters!G:G,MATCH(LEFT($B48,1)&amp;"-"&amp;TEXT(RIGHT($B48,LEN($B48)-1),"0#"),Rosters!$A:$A,0))</f>
        <v>V</v>
      </c>
      <c r="G48" s="5" t="str">
        <f>INDEX(Rosters!E:E,MATCH(LEFT($B48,1)&amp;"-"&amp;TEXT(RIGHT($B48,LEN($B48)-1),"0#"),Rosters!$A:$A,0))</f>
        <v>M</v>
      </c>
      <c r="H48" s="16">
        <v>2.0944444444444443E-3</v>
      </c>
      <c r="I48"/>
      <c r="M48" s="6">
        <f t="shared" si="2"/>
        <v>9</v>
      </c>
      <c r="N48" s="7" t="s">
        <v>13</v>
      </c>
      <c r="O48" s="7" t="s">
        <v>142</v>
      </c>
      <c r="P48" s="7" t="s">
        <v>195</v>
      </c>
      <c r="Q48" s="11" t="s">
        <v>496</v>
      </c>
      <c r="R48" s="6" t="s">
        <v>10</v>
      </c>
      <c r="S48" s="18">
        <v>2.0944444444444443E-3</v>
      </c>
    </row>
    <row r="49" spans="2:19" x14ac:dyDescent="0.25">
      <c r="B49" s="36" t="s">
        <v>680</v>
      </c>
      <c r="C49" s="5" t="str">
        <f>INDEX(Rosters!F:F,MATCH(LEFT($B49,1)&amp;"-"&amp;TEXT(RIGHT($B49,LEN($B49)-1),"0#"),Rosters!$A:$A,0))</f>
        <v>Assumption</v>
      </c>
      <c r="D49" s="5" t="str">
        <f>INDEX(Rosters!B:B,MATCH(LEFT($B49,1)&amp;"-"&amp;TEXT(RIGHT($B49,LEN($B49)-1),"0#"),Rosters!$A:$A,0))</f>
        <v>Parvulescus</v>
      </c>
      <c r="E49" s="5" t="str">
        <f>INDEX(Rosters!C:C,MATCH(LEFT($B49,1)&amp;"-"&amp;TEXT(RIGHT($B49,LEN($B49)-1),"0#"),Rosters!$A:$A,0))</f>
        <v>Alex</v>
      </c>
      <c r="F49" s="5" t="str">
        <f>INDEX(Rosters!G:G,MATCH(LEFT($B49,1)&amp;"-"&amp;TEXT(RIGHT($B49,LEN($B49)-1),"0#"),Rosters!$A:$A,0))</f>
        <v>V</v>
      </c>
      <c r="G49" s="5" t="str">
        <f>INDEX(Rosters!E:E,MATCH(LEFT($B49,1)&amp;"-"&amp;TEXT(RIGHT($B49,LEN($B49)-1),"0#"),Rosters!$A:$A,0))</f>
        <v>M</v>
      </c>
      <c r="H49" s="16">
        <v>2.1148148148148146E-3</v>
      </c>
      <c r="I49"/>
      <c r="M49" s="6">
        <f t="shared" si="2"/>
        <v>10</v>
      </c>
      <c r="N49" s="7" t="s">
        <v>15</v>
      </c>
      <c r="O49" s="7" t="s">
        <v>345</v>
      </c>
      <c r="P49" s="7" t="s">
        <v>50</v>
      </c>
      <c r="Q49" s="6" t="s">
        <v>496</v>
      </c>
      <c r="R49" s="6" t="s">
        <v>10</v>
      </c>
      <c r="S49" s="18">
        <v>2.1148148148148146E-3</v>
      </c>
    </row>
    <row r="50" spans="2:19" x14ac:dyDescent="0.25">
      <c r="F50" s="4"/>
      <c r="I50"/>
      <c r="Q50" s="11"/>
    </row>
    <row r="51" spans="2:19" x14ac:dyDescent="0.25">
      <c r="F51" s="4"/>
      <c r="I51"/>
    </row>
    <row r="52" spans="2:19" x14ac:dyDescent="0.25">
      <c r="F52" s="4"/>
      <c r="Q52" s="11"/>
    </row>
    <row r="53" spans="2:19" x14ac:dyDescent="0.25">
      <c r="F53" s="4"/>
      <c r="Q53" s="11"/>
    </row>
    <row r="54" spans="2:19" x14ac:dyDescent="0.25">
      <c r="F54" s="4"/>
      <c r="Q54" s="11"/>
    </row>
    <row r="55" spans="2:19" x14ac:dyDescent="0.25">
      <c r="F55" s="4"/>
    </row>
    <row r="56" spans="2:19" x14ac:dyDescent="0.25">
      <c r="F56" s="4"/>
    </row>
    <row r="57" spans="2:19" x14ac:dyDescent="0.25">
      <c r="F57" s="4"/>
    </row>
    <row r="58" spans="2:19" x14ac:dyDescent="0.25">
      <c r="F58" s="4"/>
    </row>
    <row r="59" spans="2:19" x14ac:dyDescent="0.25">
      <c r="F59" s="4"/>
    </row>
    <row r="60" spans="2:19" x14ac:dyDescent="0.25">
      <c r="F60" s="4"/>
    </row>
    <row r="61" spans="2:19" x14ac:dyDescent="0.25">
      <c r="F61" s="4"/>
    </row>
    <row r="62" spans="2:19" x14ac:dyDescent="0.25">
      <c r="F62" s="4"/>
    </row>
  </sheetData>
  <mergeCells count="4">
    <mergeCell ref="L4:S4"/>
    <mergeCell ref="L17:S17"/>
    <mergeCell ref="L28:S28"/>
    <mergeCell ref="L39:S3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AA64"/>
  <sheetViews>
    <sheetView workbookViewId="0">
      <selection activeCell="M1" sqref="M1"/>
    </sheetView>
  </sheetViews>
  <sheetFormatPr defaultRowHeight="15" x14ac:dyDescent="0.25"/>
  <cols>
    <col min="1" max="2" width="9.140625" style="36"/>
    <col min="6" max="6" width="9.140625" style="5" customWidth="1"/>
    <col min="7" max="7" width="4.5703125" style="5" bestFit="1" customWidth="1"/>
    <col min="8" max="8" width="11.5703125" style="16" bestFit="1" customWidth="1"/>
    <col min="9" max="9" width="5" style="5" bestFit="1" customWidth="1"/>
    <col min="10" max="10" width="7.42578125" customWidth="1"/>
    <col min="12" max="13" width="9.140625" style="6"/>
    <col min="14" max="14" width="11.5703125" style="7" bestFit="1" customWidth="1"/>
    <col min="15" max="15" width="9.140625" style="7"/>
    <col min="16" max="16" width="10.85546875" style="7" bestFit="1" customWidth="1"/>
    <col min="17" max="18" width="9.140625" style="6"/>
    <col min="19" max="19" width="9.140625" style="18"/>
  </cols>
  <sheetData>
    <row r="1" spans="2:26" x14ac:dyDescent="0.25">
      <c r="C1" t="s">
        <v>30</v>
      </c>
      <c r="N1" s="7" t="s">
        <v>31</v>
      </c>
    </row>
    <row r="3" spans="2:26" s="1" customFormat="1" x14ac:dyDescent="0.25">
      <c r="B3" s="1" t="s">
        <v>123</v>
      </c>
      <c r="C3" s="1" t="s">
        <v>7</v>
      </c>
      <c r="D3" s="1" t="s">
        <v>0</v>
      </c>
      <c r="E3" s="1" t="s">
        <v>1</v>
      </c>
      <c r="F3" s="2" t="s">
        <v>2</v>
      </c>
      <c r="G3" s="3" t="s">
        <v>3</v>
      </c>
      <c r="H3" s="17" t="s">
        <v>83</v>
      </c>
      <c r="L3" s="8" t="s">
        <v>33</v>
      </c>
      <c r="M3" s="8" t="s">
        <v>32</v>
      </c>
      <c r="N3" s="9" t="s">
        <v>7</v>
      </c>
      <c r="O3" s="9" t="s">
        <v>0</v>
      </c>
      <c r="P3" s="9" t="s">
        <v>1</v>
      </c>
      <c r="Q3" s="10" t="s">
        <v>2</v>
      </c>
      <c r="R3" s="8" t="s">
        <v>3</v>
      </c>
      <c r="S3" s="19" t="s">
        <v>83</v>
      </c>
    </row>
    <row r="4" spans="2:26" ht="18.75" x14ac:dyDescent="0.3">
      <c r="F4" s="4"/>
      <c r="I4"/>
      <c r="L4" s="46" t="s">
        <v>454</v>
      </c>
      <c r="M4" s="46"/>
      <c r="N4" s="46"/>
      <c r="O4" s="46"/>
      <c r="P4" s="46"/>
      <c r="Q4" s="46"/>
      <c r="R4" s="46"/>
      <c r="S4" s="46"/>
      <c r="U4" s="20"/>
      <c r="V4" s="21"/>
      <c r="W4" s="21"/>
      <c r="X4" s="21"/>
      <c r="Y4" s="21"/>
      <c r="Z4" s="21"/>
    </row>
    <row r="5" spans="2:26" ht="15.75" x14ac:dyDescent="0.25">
      <c r="B5" s="36" t="s">
        <v>418</v>
      </c>
      <c r="C5" s="5" t="str">
        <f>INDEX(Rosters!F:F,MATCH(LEFT($B5,1)&amp;"-"&amp;TEXT(RIGHT($B5,LEN($B5)-1),"0#"),Rosters!$A:$A,0))</f>
        <v>St James</v>
      </c>
      <c r="D5" s="5" t="str">
        <f>INDEX(Rosters!B:B,MATCH(LEFT($B5,1)&amp;"-"&amp;TEXT(RIGHT($B5,LEN($B5)-1),"0#"),Rosters!$A:$A,0))</f>
        <v>Pye</v>
      </c>
      <c r="E5" s="5" t="str">
        <f>INDEX(Rosters!C:C,MATCH(LEFT($B5,1)&amp;"-"&amp;TEXT(RIGHT($B5,LEN($B5)-1),"0#"),Rosters!$A:$A,0))</f>
        <v>Kaden</v>
      </c>
      <c r="F5" s="5" t="str">
        <f>INDEX(Rosters!G:G,MATCH(LEFT($B5,1)&amp;"-"&amp;TEXT(RIGHT($B5,LEN($B5)-1),"0#"),Rosters!$A:$A,0))</f>
        <v>JV</v>
      </c>
      <c r="G5" s="5" t="str">
        <f>INDEX(Rosters!E:E,MATCH(LEFT($B5,1)&amp;"-"&amp;TEXT(RIGHT($B5,LEN($B5)-1),"0#"),Rosters!$A:$A,0))</f>
        <v>M</v>
      </c>
      <c r="H5" s="16">
        <v>3.9899652777777772E-3</v>
      </c>
      <c r="I5"/>
      <c r="M5" s="6">
        <v>1</v>
      </c>
      <c r="N5" s="7" t="s">
        <v>262</v>
      </c>
      <c r="O5" s="7" t="s">
        <v>268</v>
      </c>
      <c r="P5" s="7" t="s">
        <v>269</v>
      </c>
      <c r="Q5" s="11" t="s">
        <v>421</v>
      </c>
      <c r="R5" s="6" t="s">
        <v>4</v>
      </c>
      <c r="S5" s="18">
        <v>4.6570486111111109E-3</v>
      </c>
      <c r="U5" s="20"/>
      <c r="V5" s="49"/>
      <c r="W5" s="49"/>
      <c r="X5" s="49"/>
      <c r="Y5" s="50"/>
      <c r="Z5" s="21"/>
    </row>
    <row r="6" spans="2:26" ht="15.75" x14ac:dyDescent="0.25">
      <c r="B6" s="36" t="s">
        <v>484</v>
      </c>
      <c r="C6" s="5" t="str">
        <f>INDEX(Rosters!F:F,MATCH(LEFT($B6,1)&amp;"-"&amp;TEXT(RIGHT($B6,LEN($B6)-1),"0#"),Rosters!$A:$A,0))</f>
        <v>St James</v>
      </c>
      <c r="D6" s="5" t="str">
        <f>INDEX(Rosters!B:B,MATCH(LEFT($B6,1)&amp;"-"&amp;TEXT(RIGHT($B6,LEN($B6)-1),"0#"),Rosters!$A:$A,0))</f>
        <v>Johnson</v>
      </c>
      <c r="E6" s="5" t="str">
        <f>INDEX(Rosters!C:C,MATCH(LEFT($B6,1)&amp;"-"&amp;TEXT(RIGHT($B6,LEN($B6)-1),"0#"),Rosters!$A:$A,0))</f>
        <v>L</v>
      </c>
      <c r="F6" s="5" t="str">
        <f>INDEX(Rosters!G:G,MATCH(LEFT($B6,1)&amp;"-"&amp;TEXT(RIGHT($B6,LEN($B6)-1),"0#"),Rosters!$A:$A,0))</f>
        <v>JV</v>
      </c>
      <c r="G6" s="5" t="str">
        <f>INDEX(Rosters!E:E,MATCH(LEFT($B6,1)&amp;"-"&amp;TEXT(RIGHT($B6,LEN($B6)-1),"0#"),Rosters!$A:$A,0))</f>
        <v>M</v>
      </c>
      <c r="H6" s="16">
        <v>4.139675925925926E-3</v>
      </c>
      <c r="I6"/>
      <c r="M6" s="6">
        <f>M5+1</f>
        <v>2</v>
      </c>
      <c r="N6" s="7" t="s">
        <v>228</v>
      </c>
      <c r="O6" s="7" t="s">
        <v>227</v>
      </c>
      <c r="P6" s="7" t="s">
        <v>122</v>
      </c>
      <c r="Q6" s="11" t="s">
        <v>421</v>
      </c>
      <c r="R6" s="6" t="s">
        <v>4</v>
      </c>
      <c r="S6" s="18">
        <v>4.7435300925925926E-3</v>
      </c>
      <c r="U6" s="20"/>
      <c r="V6" s="49"/>
      <c r="W6" s="49"/>
      <c r="X6" s="49"/>
      <c r="Y6" s="50"/>
      <c r="Z6" s="21"/>
    </row>
    <row r="7" spans="2:26" ht="15.75" x14ac:dyDescent="0.25">
      <c r="B7" s="36" t="s">
        <v>486</v>
      </c>
      <c r="C7" s="5" t="str">
        <f>INDEX(Rosters!F:F,MATCH(LEFT($B7,1)&amp;"-"&amp;TEXT(RIGHT($B7,LEN($B7)-1),"0#"),Rosters!$A:$A,0))</f>
        <v>St James</v>
      </c>
      <c r="D7" s="5" t="str">
        <f>INDEX(Rosters!B:B,MATCH(LEFT($B7,1)&amp;"-"&amp;TEXT(RIGHT($B7,LEN($B7)-1),"0#"),Rosters!$A:$A,0))</f>
        <v>Scott</v>
      </c>
      <c r="E7" s="5" t="str">
        <f>INDEX(Rosters!C:C,MATCH(LEFT($B7,1)&amp;"-"&amp;TEXT(RIGHT($B7,LEN($B7)-1),"0#"),Rosters!$A:$A,0))</f>
        <v>Colin</v>
      </c>
      <c r="F7" s="5" t="str">
        <f>INDEX(Rosters!G:G,MATCH(LEFT($B7,1)&amp;"-"&amp;TEXT(RIGHT($B7,LEN($B7)-1),"0#"),Rosters!$A:$A,0))</f>
        <v>JV</v>
      </c>
      <c r="G7" s="5" t="str">
        <f>INDEX(Rosters!E:E,MATCH(LEFT($B7,1)&amp;"-"&amp;TEXT(RIGHT($B7,LEN($B7)-1),"0#"),Rosters!$A:$A,0))</f>
        <v>M</v>
      </c>
      <c r="H7" s="16">
        <v>4.4448726851851854E-3</v>
      </c>
      <c r="I7"/>
      <c r="M7" s="6">
        <f t="shared" ref="M7:M8" si="0">M6+1</f>
        <v>3</v>
      </c>
      <c r="N7" s="7" t="s">
        <v>228</v>
      </c>
      <c r="O7" s="7" t="s">
        <v>232</v>
      </c>
      <c r="P7" s="7" t="s">
        <v>233</v>
      </c>
      <c r="Q7" s="11" t="s">
        <v>421</v>
      </c>
      <c r="R7" s="6" t="s">
        <v>4</v>
      </c>
      <c r="S7" s="18">
        <v>5.0006944444444439E-3</v>
      </c>
      <c r="U7" s="20"/>
      <c r="V7" s="49"/>
      <c r="W7" s="49"/>
      <c r="X7" s="49"/>
      <c r="Y7" s="50"/>
      <c r="Z7" s="21"/>
    </row>
    <row r="8" spans="2:26" ht="15.75" x14ac:dyDescent="0.25">
      <c r="B8" s="36" t="s">
        <v>588</v>
      </c>
      <c r="C8" s="5" t="str">
        <f>INDEX(Rosters!F:F,MATCH(LEFT($B8,1)&amp;"-"&amp;TEXT(RIGHT($B8,LEN($B8)-1),"0#"),Rosters!$A:$A,0))</f>
        <v>OLMC</v>
      </c>
      <c r="D8" s="5" t="str">
        <f>INDEX(Rosters!B:B,MATCH(LEFT($B8,1)&amp;"-"&amp;TEXT(RIGHT($B8,LEN($B8)-1),"0#"),Rosters!$A:$A,0))</f>
        <v>MORROW</v>
      </c>
      <c r="E8" s="5" t="str">
        <f>INDEX(Rosters!C:C,MATCH(LEFT($B8,1)&amp;"-"&amp;TEXT(RIGHT($B8,LEN($B8)-1),"0#"),Rosters!$A:$A,0))</f>
        <v>PATRICK</v>
      </c>
      <c r="F8" s="5" t="str">
        <f>INDEX(Rosters!G:G,MATCH(LEFT($B8,1)&amp;"-"&amp;TEXT(RIGHT($B8,LEN($B8)-1),"0#"),Rosters!$A:$A,0))</f>
        <v>JV</v>
      </c>
      <c r="G8" s="5" t="str">
        <f>INDEX(Rosters!E:E,MATCH(LEFT($B8,1)&amp;"-"&amp;TEXT(RIGHT($B8,LEN($B8)-1),"0#"),Rosters!$A:$A,0))</f>
        <v>M</v>
      </c>
      <c r="H8" s="16">
        <v>4.5926620370370366E-3</v>
      </c>
      <c r="I8"/>
      <c r="M8" s="6">
        <f t="shared" si="0"/>
        <v>4</v>
      </c>
      <c r="N8" s="7" t="s">
        <v>15</v>
      </c>
      <c r="O8" s="7" t="s">
        <v>18</v>
      </c>
      <c r="P8" s="7" t="s">
        <v>19</v>
      </c>
      <c r="Q8" s="11" t="s">
        <v>421</v>
      </c>
      <c r="R8" s="6" t="s">
        <v>4</v>
      </c>
      <c r="S8" s="18">
        <v>5.060046296296296E-3</v>
      </c>
      <c r="U8" s="20"/>
      <c r="V8" s="49"/>
      <c r="W8" s="49"/>
      <c r="X8" s="49"/>
      <c r="Y8" s="50"/>
      <c r="Z8" s="21"/>
    </row>
    <row r="9" spans="2:26" ht="15.75" x14ac:dyDescent="0.25">
      <c r="B9" s="36" t="s">
        <v>589</v>
      </c>
      <c r="C9" s="5" t="str">
        <f>INDEX(Rosters!F:F,MATCH(LEFT($B9,1)&amp;"-"&amp;TEXT(RIGHT($B9,LEN($B9)-1),"0#"),Rosters!$A:$A,0))</f>
        <v>St Pats</v>
      </c>
      <c r="D9" s="5" t="str">
        <f>INDEX(Rosters!B:B,MATCH(LEFT($B9,1)&amp;"-"&amp;TEXT(RIGHT($B9,LEN($B9)-1),"0#"),Rosters!$A:$A,0))</f>
        <v>Korn</v>
      </c>
      <c r="E9" s="5" t="str">
        <f>INDEX(Rosters!C:C,MATCH(LEFT($B9,1)&amp;"-"&amp;TEXT(RIGHT($B9,LEN($B9)-1),"0#"),Rosters!$A:$A,0))</f>
        <v>Neko</v>
      </c>
      <c r="F9" s="5" t="str">
        <f>INDEX(Rosters!G:G,MATCH(LEFT($B9,1)&amp;"-"&amp;TEXT(RIGHT($B9,LEN($B9)-1),"0#"),Rosters!$A:$A,0))</f>
        <v>JV</v>
      </c>
      <c r="G9" s="5" t="str">
        <f>INDEX(Rosters!E:E,MATCH(LEFT($B9,1)&amp;"-"&amp;TEXT(RIGHT($B9,LEN($B9)-1),"0#"),Rosters!$A:$A,0))</f>
        <v>F</v>
      </c>
      <c r="H9" s="16">
        <v>4.6570486111111109E-3</v>
      </c>
      <c r="I9"/>
      <c r="Q9" s="11"/>
      <c r="U9" s="20"/>
      <c r="V9" s="49"/>
      <c r="W9" s="49"/>
      <c r="X9" s="49"/>
      <c r="Y9" s="50"/>
      <c r="Z9" s="21"/>
    </row>
    <row r="10" spans="2:26" ht="15.75" x14ac:dyDescent="0.25">
      <c r="B10" s="36" t="s">
        <v>490</v>
      </c>
      <c r="C10" s="5" t="str">
        <f>INDEX(Rosters!F:F,MATCH(LEFT($B10,1)&amp;"-"&amp;TEXT(RIGHT($B10,LEN($B10)-1),"0#"),Rosters!$A:$A,0))</f>
        <v>St James</v>
      </c>
      <c r="D10" s="5" t="str">
        <f>INDEX(Rosters!B:B,MATCH(LEFT($B10,1)&amp;"-"&amp;TEXT(RIGHT($B10,LEN($B10)-1),"0#"),Rosters!$A:$A,0))</f>
        <v>Johnson</v>
      </c>
      <c r="E10" s="5" t="str">
        <f>INDEX(Rosters!C:C,MATCH(LEFT($B10,1)&amp;"-"&amp;TEXT(RIGHT($B10,LEN($B10)-1),"0#"),Rosters!$A:$A,0))</f>
        <v>C</v>
      </c>
      <c r="F10" s="5" t="str">
        <f>INDEX(Rosters!G:G,MATCH(LEFT($B10,1)&amp;"-"&amp;TEXT(RIGHT($B10,LEN($B10)-1),"0#"),Rosters!$A:$A,0))</f>
        <v>JV</v>
      </c>
      <c r="G10" s="5" t="str">
        <f>INDEX(Rosters!E:E,MATCH(LEFT($B10,1)&amp;"-"&amp;TEXT(RIGHT($B10,LEN($B10)-1),"0#"),Rosters!$A:$A,0))</f>
        <v>F</v>
      </c>
      <c r="H10" s="16">
        <v>4.7435300925925926E-3</v>
      </c>
      <c r="I10"/>
      <c r="Q10" s="11"/>
      <c r="U10" s="20"/>
      <c r="V10" s="49"/>
      <c r="W10" s="49"/>
      <c r="X10" s="49"/>
      <c r="Y10" s="50"/>
      <c r="Z10" s="21"/>
    </row>
    <row r="11" spans="2:26" ht="15.75" x14ac:dyDescent="0.25">
      <c r="B11" s="36" t="s">
        <v>476</v>
      </c>
      <c r="C11" s="5" t="str">
        <f>INDEX(Rosters!F:F,MATCH(LEFT($B11,1)&amp;"-"&amp;TEXT(RIGHT($B11,LEN($B11)-1),"0#"),Rosters!$A:$A,0))</f>
        <v>St James</v>
      </c>
      <c r="D11" s="5" t="str">
        <f>INDEX(Rosters!B:B,MATCH(LEFT($B11,1)&amp;"-"&amp;TEXT(RIGHT($B11,LEN($B11)-1),"0#"),Rosters!$A:$A,0))</f>
        <v>Kielczewski</v>
      </c>
      <c r="E11" s="5" t="str">
        <f>INDEX(Rosters!C:C,MATCH(LEFT($B11,1)&amp;"-"&amp;TEXT(RIGHT($B11,LEN($B11)-1),"0#"),Rosters!$A:$A,0))</f>
        <v>O</v>
      </c>
      <c r="F11" s="5" t="str">
        <f>INDEX(Rosters!G:G,MATCH(LEFT($B11,1)&amp;"-"&amp;TEXT(RIGHT($B11,LEN($B11)-1),"0#"),Rosters!$A:$A,0))</f>
        <v>JV</v>
      </c>
      <c r="G11" s="5" t="str">
        <f>INDEX(Rosters!E:E,MATCH(LEFT($B11,1)&amp;"-"&amp;TEXT(RIGHT($B11,LEN($B11)-1),"0#"),Rosters!$A:$A,0))</f>
        <v>F</v>
      </c>
      <c r="H11" s="16">
        <v>5.0006944444444439E-3</v>
      </c>
      <c r="I11"/>
      <c r="Q11" s="11"/>
      <c r="U11" s="20"/>
      <c r="V11" s="49"/>
      <c r="W11" s="49"/>
      <c r="X11" s="49"/>
      <c r="Y11" s="50"/>
      <c r="Z11" s="21"/>
    </row>
    <row r="12" spans="2:26" ht="15.75" x14ac:dyDescent="0.25">
      <c r="B12" s="36" t="s">
        <v>491</v>
      </c>
      <c r="C12" s="5" t="str">
        <f>INDEX(Rosters!F:F,MATCH(LEFT($B12,1)&amp;"-"&amp;TEXT(RIGHT($B12,LEN($B12)-1),"0#"),Rosters!$A:$A,0))</f>
        <v>Assumption</v>
      </c>
      <c r="D12" s="5" t="str">
        <f>INDEX(Rosters!B:B,MATCH(LEFT($B12,1)&amp;"-"&amp;TEXT(RIGHT($B12,LEN($B12)-1),"0#"),Rosters!$A:$A,0))</f>
        <v>McEnroe</v>
      </c>
      <c r="E12" s="5" t="str">
        <f>INDEX(Rosters!C:C,MATCH(LEFT($B12,1)&amp;"-"&amp;TEXT(RIGHT($B12,LEN($B12)-1),"0#"),Rosters!$A:$A,0))</f>
        <v>Mary</v>
      </c>
      <c r="F12" s="5" t="str">
        <f>INDEX(Rosters!G:G,MATCH(LEFT($B12,1)&amp;"-"&amp;TEXT(RIGHT($B12,LEN($B12)-1),"0#"),Rosters!$A:$A,0))</f>
        <v>JV</v>
      </c>
      <c r="G12" s="5" t="str">
        <f>INDEX(Rosters!E:E,MATCH(LEFT($B12,1)&amp;"-"&amp;TEXT(RIGHT($B12,LEN($B12)-1),"0#"),Rosters!$A:$A,0))</f>
        <v>F</v>
      </c>
      <c r="H12" s="16">
        <v>5.060046296296296E-3</v>
      </c>
      <c r="I12"/>
      <c r="Q12" s="11"/>
      <c r="U12" s="20"/>
      <c r="V12" s="49"/>
      <c r="W12" s="49"/>
      <c r="X12" s="49"/>
      <c r="Y12" s="50"/>
      <c r="Z12" s="21"/>
    </row>
    <row r="13" spans="2:26" ht="15.75" x14ac:dyDescent="0.25">
      <c r="C13" s="5"/>
      <c r="D13" s="5"/>
      <c r="E13" s="5"/>
      <c r="I13"/>
      <c r="Q13" s="11"/>
      <c r="U13" s="20"/>
      <c r="V13" s="21"/>
      <c r="W13" s="21"/>
      <c r="X13" s="21"/>
      <c r="Y13" s="21"/>
      <c r="Z13" s="21"/>
    </row>
    <row r="14" spans="2:26" ht="15.75" x14ac:dyDescent="0.25">
      <c r="C14" s="5"/>
      <c r="D14" s="5"/>
      <c r="E14" s="5"/>
      <c r="I14"/>
      <c r="Q14" s="11"/>
      <c r="U14" s="20"/>
      <c r="V14" s="21"/>
      <c r="W14" s="21"/>
      <c r="X14" s="21"/>
      <c r="Y14" s="21"/>
      <c r="Z14" s="21"/>
    </row>
    <row r="15" spans="2:26" ht="15.75" x14ac:dyDescent="0.25">
      <c r="C15" s="5"/>
      <c r="D15" s="5"/>
      <c r="E15" s="5"/>
      <c r="I15"/>
      <c r="Q15" s="11"/>
      <c r="U15" s="20"/>
      <c r="V15" s="21"/>
      <c r="W15" s="21"/>
      <c r="X15" s="21"/>
      <c r="Y15" s="21"/>
      <c r="Z15" s="21"/>
    </row>
    <row r="16" spans="2:26" ht="18.75" x14ac:dyDescent="0.3">
      <c r="F16" s="4"/>
      <c r="I16"/>
      <c r="L16" s="48" t="s">
        <v>455</v>
      </c>
      <c r="M16" s="48"/>
      <c r="N16" s="48"/>
      <c r="O16" s="48"/>
      <c r="P16" s="48"/>
      <c r="Q16" s="48"/>
      <c r="R16" s="48"/>
      <c r="S16" s="48"/>
      <c r="U16" s="20"/>
      <c r="V16" s="21"/>
      <c r="W16" s="21"/>
      <c r="X16" s="21"/>
      <c r="Y16" s="21"/>
      <c r="Z16" s="21"/>
    </row>
    <row r="17" spans="1:24" x14ac:dyDescent="0.25">
      <c r="F17" s="4"/>
      <c r="I17"/>
      <c r="M17" s="6">
        <v>1</v>
      </c>
      <c r="N17" s="7" t="s">
        <v>228</v>
      </c>
      <c r="O17" s="7" t="s">
        <v>27</v>
      </c>
      <c r="P17" s="7" t="s">
        <v>76</v>
      </c>
      <c r="Q17" s="11" t="s">
        <v>421</v>
      </c>
      <c r="R17" s="6" t="s">
        <v>10</v>
      </c>
      <c r="S17" s="18">
        <v>3.9899652777777772E-3</v>
      </c>
    </row>
    <row r="18" spans="1:24" x14ac:dyDescent="0.25">
      <c r="B18" s="36" t="s">
        <v>590</v>
      </c>
      <c r="C18" s="5" t="str">
        <f>INDEX(Rosters!F:F,MATCH(LEFT($B18,1)&amp;"-"&amp;TEXT(RIGHT($B18,LEN($B18)-1),"0#"),Rosters!$A:$A,0))</f>
        <v>St E</v>
      </c>
      <c r="D18" s="5" t="str">
        <f>INDEX(Rosters!B:B,MATCH(LEFT($B18,1)&amp;"-"&amp;TEXT(RIGHT($B18,LEN($B18)-1),"0#"),Rosters!$A:$A,0))</f>
        <v>Byrne</v>
      </c>
      <c r="E18" s="5" t="str">
        <f>INDEX(Rosters!C:C,MATCH(LEFT($B18,1)&amp;"-"&amp;TEXT(RIGHT($B18,LEN($B18)-1),"0#"),Rosters!$A:$A,0))</f>
        <v>Dillon</v>
      </c>
      <c r="F18" s="5" t="str">
        <f>INDEX(Rosters!G:G,MATCH(LEFT($B18,1)&amp;"-"&amp;TEXT(RIGHT($B18,LEN($B18)-1),"0#"),Rosters!$A:$A,0))</f>
        <v>V</v>
      </c>
      <c r="G18" s="5" t="str">
        <f>INDEX(Rosters!E:E,MATCH(LEFT($B18,1)&amp;"-"&amp;TEXT(RIGHT($B18,LEN($B18)-1),"0#"),Rosters!$A:$A,0))</f>
        <v>M</v>
      </c>
      <c r="H18" s="16">
        <v>3.5200462962962959E-3</v>
      </c>
      <c r="I18"/>
      <c r="M18" s="6">
        <f>M17+1</f>
        <v>2</v>
      </c>
      <c r="N18" s="7" t="s">
        <v>228</v>
      </c>
      <c r="O18" s="7" t="s">
        <v>227</v>
      </c>
      <c r="P18" s="7" t="s">
        <v>247</v>
      </c>
      <c r="Q18" s="11" t="s">
        <v>421</v>
      </c>
      <c r="R18" s="6" t="s">
        <v>10</v>
      </c>
      <c r="S18" s="18">
        <v>4.139675925925926E-3</v>
      </c>
      <c r="U18" s="49"/>
      <c r="V18" s="49"/>
      <c r="W18" s="49"/>
      <c r="X18" s="50"/>
    </row>
    <row r="19" spans="1:24" x14ac:dyDescent="0.25">
      <c r="B19" s="36" t="s">
        <v>591</v>
      </c>
      <c r="C19" s="5" t="str">
        <f>INDEX(Rosters!F:F,MATCH(LEFT($B19,1)&amp;"-"&amp;TEXT(RIGHT($B19,LEN($B19)-1),"0#"),Rosters!$A:$A,0))</f>
        <v>SJA</v>
      </c>
      <c r="D19" s="5" t="str">
        <f>INDEX(Rosters!B:B,MATCH(LEFT($B19,1)&amp;"-"&amp;TEXT(RIGHT($B19,LEN($B19)-1),"0#"),Rosters!$A:$A,0))</f>
        <v>Quiroz</v>
      </c>
      <c r="E19" s="5" t="str">
        <f>INDEX(Rosters!C:C,MATCH(LEFT($B19,1)&amp;"-"&amp;TEXT(RIGHT($B19,LEN($B19)-1),"0#"),Rosters!$A:$A,0))</f>
        <v xml:space="preserve">Daniel </v>
      </c>
      <c r="F19" s="5" t="str">
        <f>INDEX(Rosters!G:G,MATCH(LEFT($B19,1)&amp;"-"&amp;TEXT(RIGHT($B19,LEN($B19)-1),"0#"),Rosters!$A:$A,0))</f>
        <v>V</v>
      </c>
      <c r="G19" s="5" t="str">
        <f>INDEX(Rosters!E:E,MATCH(LEFT($B19,1)&amp;"-"&amp;TEXT(RIGHT($B19,LEN($B19)-1),"0#"),Rosters!$A:$A,0))</f>
        <v>M</v>
      </c>
      <c r="H19" s="16">
        <v>4.0016666666666664E-3</v>
      </c>
      <c r="I19"/>
      <c r="M19" s="6">
        <f t="shared" ref="M19:M20" si="1">M18+1</f>
        <v>3</v>
      </c>
      <c r="N19" s="7" t="s">
        <v>228</v>
      </c>
      <c r="O19" s="7" t="s">
        <v>246</v>
      </c>
      <c r="P19" s="7" t="s">
        <v>17</v>
      </c>
      <c r="Q19" s="11" t="s">
        <v>421</v>
      </c>
      <c r="R19" s="6" t="s">
        <v>10</v>
      </c>
      <c r="S19" s="18">
        <v>4.4448726851851854E-3</v>
      </c>
      <c r="U19" s="49"/>
      <c r="V19" s="49"/>
      <c r="W19" s="49"/>
      <c r="X19" s="50"/>
    </row>
    <row r="20" spans="1:24" x14ac:dyDescent="0.25">
      <c r="B20" s="36" t="s">
        <v>592</v>
      </c>
      <c r="C20" s="5" t="str">
        <f>INDEX(Rosters!F:F,MATCH(LEFT($B20,1)&amp;"-"&amp;TEXT(RIGHT($B20,LEN($B20)-1),"0#"),Rosters!$A:$A,0))</f>
        <v>SJA</v>
      </c>
      <c r="D20" s="5" t="str">
        <f>INDEX(Rosters!B:B,MATCH(LEFT($B20,1)&amp;"-"&amp;TEXT(RIGHT($B20,LEN($B20)-1),"0#"),Rosters!$A:$A,0))</f>
        <v>Steltz</v>
      </c>
      <c r="E20" s="5" t="str">
        <f>INDEX(Rosters!C:C,MATCH(LEFT($B20,1)&amp;"-"&amp;TEXT(RIGHT($B20,LEN($B20)-1),"0#"),Rosters!$A:$A,0))</f>
        <v>Noah</v>
      </c>
      <c r="F20" s="5" t="str">
        <f>INDEX(Rosters!G:G,MATCH(LEFT($B20,1)&amp;"-"&amp;TEXT(RIGHT($B20,LEN($B20)-1),"0#"),Rosters!$A:$A,0))</f>
        <v>V</v>
      </c>
      <c r="G20" s="5" t="str">
        <f>INDEX(Rosters!E:E,MATCH(LEFT($B20,1)&amp;"-"&amp;TEXT(RIGHT($B20,LEN($B20)-1),"0#"),Rosters!$A:$A,0))</f>
        <v>M</v>
      </c>
      <c r="H20" s="16">
        <v>4.0605208333333335E-3</v>
      </c>
      <c r="I20"/>
      <c r="M20" s="6">
        <f t="shared" si="1"/>
        <v>4</v>
      </c>
      <c r="N20" s="7" t="s">
        <v>13</v>
      </c>
      <c r="O20" s="7" t="s">
        <v>176</v>
      </c>
      <c r="P20" s="7" t="s">
        <v>177</v>
      </c>
      <c r="Q20" s="11" t="s">
        <v>421</v>
      </c>
      <c r="R20" s="6" t="s">
        <v>10</v>
      </c>
      <c r="S20" s="18">
        <v>4.5926620370370366E-3</v>
      </c>
      <c r="U20" s="49"/>
      <c r="V20" s="49"/>
      <c r="W20" s="49"/>
      <c r="X20" s="50"/>
    </row>
    <row r="21" spans="1:24" x14ac:dyDescent="0.25">
      <c r="B21" s="36" t="s">
        <v>593</v>
      </c>
      <c r="C21" s="5" t="str">
        <f>INDEX(Rosters!F:F,MATCH(LEFT($B21,1)&amp;"-"&amp;TEXT(RIGHT($B21,LEN($B21)-1),"0#"),Rosters!$A:$A,0))</f>
        <v>SJA</v>
      </c>
      <c r="D21" s="5" t="str">
        <f>INDEX(Rosters!B:B,MATCH(LEFT($B21,1)&amp;"-"&amp;TEXT(RIGHT($B21,LEN($B21)-1),"0#"),Rosters!$A:$A,0))</f>
        <v>Gallo</v>
      </c>
      <c r="E21" s="5" t="str">
        <f>INDEX(Rosters!C:C,MATCH(LEFT($B21,1)&amp;"-"&amp;TEXT(RIGHT($B21,LEN($B21)-1),"0#"),Rosters!$A:$A,0))</f>
        <v>Giacomo</v>
      </c>
      <c r="F21" s="5" t="str">
        <f>INDEX(Rosters!G:G,MATCH(LEFT($B21,1)&amp;"-"&amp;TEXT(RIGHT($B21,LEN($B21)-1),"0#"),Rosters!$A:$A,0))</f>
        <v>V</v>
      </c>
      <c r="G21" s="5" t="str">
        <f>INDEX(Rosters!E:E,MATCH(LEFT($B21,1)&amp;"-"&amp;TEXT(RIGHT($B21,LEN($B21)-1),"0#"),Rosters!$A:$A,0))</f>
        <v>M</v>
      </c>
      <c r="H21" s="16">
        <v>4.1888310185185179E-3</v>
      </c>
      <c r="I21"/>
      <c r="Q21" s="11"/>
      <c r="U21" s="49"/>
      <c r="V21" s="49"/>
      <c r="W21" s="49"/>
      <c r="X21" s="50"/>
    </row>
    <row r="22" spans="1:24" x14ac:dyDescent="0.25">
      <c r="B22" s="36" t="s">
        <v>594</v>
      </c>
      <c r="C22" s="5" t="str">
        <f>INDEX(Rosters!F:F,MATCH(LEFT($B22,1)&amp;"-"&amp;TEXT(RIGHT($B22,LEN($B22)-1),"0#"),Rosters!$A:$A,0))</f>
        <v>SJA</v>
      </c>
      <c r="D22" s="5" t="str">
        <f>INDEX(Rosters!B:B,MATCH(LEFT($B22,1)&amp;"-"&amp;TEXT(RIGHT($B22,LEN($B22)-1),"0#"),Rosters!$A:$A,0))</f>
        <v xml:space="preserve">Quiroz </v>
      </c>
      <c r="E22" s="5" t="str">
        <f>INDEX(Rosters!C:C,MATCH(LEFT($B22,1)&amp;"-"&amp;TEXT(RIGHT($B22,LEN($B22)-1),"0#"),Rosters!$A:$A,0))</f>
        <v>Andrew</v>
      </c>
      <c r="F22" s="5" t="str">
        <f>INDEX(Rosters!G:G,MATCH(LEFT($B22,1)&amp;"-"&amp;TEXT(RIGHT($B22,LEN($B22)-1),"0#"),Rosters!$A:$A,0))</f>
        <v>V</v>
      </c>
      <c r="G22" s="5" t="str">
        <f>INDEX(Rosters!E:E,MATCH(LEFT($B22,1)&amp;"-"&amp;TEXT(RIGHT($B22,LEN($B22)-1),"0#"),Rosters!$A:$A,0))</f>
        <v>M</v>
      </c>
      <c r="H22" s="16">
        <v>4.29755787037037E-3</v>
      </c>
      <c r="I22"/>
      <c r="Q22" s="11"/>
      <c r="U22" s="49"/>
      <c r="V22" s="49"/>
      <c r="W22" s="49"/>
      <c r="X22" s="50"/>
    </row>
    <row r="23" spans="1:24" x14ac:dyDescent="0.25">
      <c r="B23" s="36" t="s">
        <v>487</v>
      </c>
      <c r="C23" s="5" t="str">
        <f>INDEX(Rosters!F:F,MATCH(LEFT($B23,1)&amp;"-"&amp;TEXT(RIGHT($B23,LEN($B23)-1),"0#"),Rosters!$A:$A,0))</f>
        <v>OLMC</v>
      </c>
      <c r="D23" s="5" t="str">
        <f>INDEX(Rosters!B:B,MATCH(LEFT($B23,1)&amp;"-"&amp;TEXT(RIGHT($B23,LEN($B23)-1),"0#"),Rosters!$A:$A,0))</f>
        <v>HOFF</v>
      </c>
      <c r="E23" s="5" t="str">
        <f>INDEX(Rosters!C:C,MATCH(LEFT($B23,1)&amp;"-"&amp;TEXT(RIGHT($B23,LEN($B23)-1),"0#"),Rosters!$A:$A,0))</f>
        <v>SARAH</v>
      </c>
      <c r="F23" s="5" t="str">
        <f>INDEX(Rosters!G:G,MATCH(LEFT($B23,1)&amp;"-"&amp;TEXT(RIGHT($B23,LEN($B23)-1),"0#"),Rosters!$A:$A,0))</f>
        <v>V</v>
      </c>
      <c r="G23" s="5" t="str">
        <f>INDEX(Rosters!E:E,MATCH(LEFT($B23,1)&amp;"-"&amp;TEXT(RIGHT($B23,LEN($B23)-1),"0#"),Rosters!$A:$A,0))</f>
        <v>F</v>
      </c>
      <c r="H23" s="16">
        <v>4.3024652777777775E-3</v>
      </c>
      <c r="I23"/>
      <c r="Q23" s="11"/>
      <c r="U23" s="49"/>
      <c r="V23" s="49"/>
      <c r="W23" s="49"/>
      <c r="X23" s="50"/>
    </row>
    <row r="24" spans="1:24" x14ac:dyDescent="0.25">
      <c r="A24" s="24"/>
      <c r="B24" s="36" t="s">
        <v>485</v>
      </c>
      <c r="C24" s="5" t="str">
        <f>INDEX(Rosters!F:F,MATCH(LEFT($B24,1)&amp;"-"&amp;TEXT(RIGHT($B24,LEN($B24)-1),"0#"),Rosters!$A:$A,0))</f>
        <v>St James</v>
      </c>
      <c r="D24" s="5" t="str">
        <f>INDEX(Rosters!B:B,MATCH(LEFT($B24,1)&amp;"-"&amp;TEXT(RIGHT($B24,LEN($B24)-1),"0#"),Rosters!$A:$A,0))</f>
        <v>Lynch</v>
      </c>
      <c r="E24" s="5" t="str">
        <f>INDEX(Rosters!C:C,MATCH(LEFT($B24,1)&amp;"-"&amp;TEXT(RIGHT($B24,LEN($B24)-1),"0#"),Rosters!$A:$A,0))</f>
        <v>C</v>
      </c>
      <c r="F24" s="5" t="str">
        <f>INDEX(Rosters!G:G,MATCH(LEFT($B24,1)&amp;"-"&amp;TEXT(RIGHT($B24,LEN($B24)-1),"0#"),Rosters!$A:$A,0))</f>
        <v>V</v>
      </c>
      <c r="G24" s="5" t="str">
        <f>INDEX(Rosters!E:E,MATCH(LEFT($B24,1)&amp;"-"&amp;TEXT(RIGHT($B24,LEN($B24)-1),"0#"),Rosters!$A:$A,0))</f>
        <v>M</v>
      </c>
      <c r="H24" s="16">
        <v>4.4124074074074074E-3</v>
      </c>
      <c r="I24"/>
      <c r="Q24" s="11"/>
      <c r="U24" s="49"/>
      <c r="V24" s="49"/>
      <c r="W24" s="49"/>
      <c r="X24" s="50"/>
    </row>
    <row r="25" spans="1:24" ht="18.75" x14ac:dyDescent="0.3">
      <c r="A25" s="24"/>
      <c r="B25" s="36" t="s">
        <v>595</v>
      </c>
      <c r="C25" s="5" t="str">
        <f>INDEX(Rosters!F:F,MATCH(LEFT($B25,1)&amp;"-"&amp;TEXT(RIGHT($B25,LEN($B25)-1),"0#"),Rosters!$A:$A,0))</f>
        <v>SJA</v>
      </c>
      <c r="D25" s="5" t="str">
        <f>INDEX(Rosters!B:B,MATCH(LEFT($B25,1)&amp;"-"&amp;TEXT(RIGHT($B25,LEN($B25)-1),"0#"),Rosters!$A:$A,0))</f>
        <v>Polo</v>
      </c>
      <c r="E25" s="5" t="str">
        <f>INDEX(Rosters!C:C,MATCH(LEFT($B25,1)&amp;"-"&amp;TEXT(RIGHT($B25,LEN($B25)-1),"0#"),Rosters!$A:$A,0))</f>
        <v>Jonathan</v>
      </c>
      <c r="F25" s="5" t="str">
        <f>INDEX(Rosters!G:G,MATCH(LEFT($B25,1)&amp;"-"&amp;TEXT(RIGHT($B25,LEN($B25)-1),"0#"),Rosters!$A:$A,0))</f>
        <v>V</v>
      </c>
      <c r="G25" s="5" t="str">
        <f>INDEX(Rosters!E:E,MATCH(LEFT($B25,1)&amp;"-"&amp;TEXT(RIGHT($B25,LEN($B25)-1),"0#"),Rosters!$A:$A,0))</f>
        <v>M</v>
      </c>
      <c r="H25" s="16">
        <v>4.5144560185185192E-3</v>
      </c>
      <c r="I25"/>
      <c r="L25" s="48" t="s">
        <v>456</v>
      </c>
      <c r="M25" s="48"/>
      <c r="N25" s="48"/>
      <c r="O25" s="48"/>
      <c r="P25" s="48"/>
      <c r="Q25" s="48"/>
      <c r="R25" s="48"/>
      <c r="S25" s="48"/>
      <c r="U25" s="49"/>
      <c r="V25" s="49"/>
      <c r="W25" s="49"/>
      <c r="X25" s="50"/>
    </row>
    <row r="26" spans="1:24" x14ac:dyDescent="0.25">
      <c r="A26" s="24"/>
      <c r="B26" s="36" t="s">
        <v>482</v>
      </c>
      <c r="C26" s="5" t="str">
        <f>INDEX(Rosters!F:F,MATCH(LEFT($B26,1)&amp;"-"&amp;TEXT(RIGHT($B26,LEN($B26)-1),"0#"),Rosters!$A:$A,0))</f>
        <v>St James</v>
      </c>
      <c r="D26" s="5" t="str">
        <f>INDEX(Rosters!B:B,MATCH(LEFT($B26,1)&amp;"-"&amp;TEXT(RIGHT($B26,LEN($B26)-1),"0#"),Rosters!$A:$A,0))</f>
        <v>Garcia</v>
      </c>
      <c r="E26" s="5" t="str">
        <f>INDEX(Rosters!C:C,MATCH(LEFT($B26,1)&amp;"-"&amp;TEXT(RIGHT($B26,LEN($B26)-1),"0#"),Rosters!$A:$A,0))</f>
        <v>J</v>
      </c>
      <c r="F26" s="5" t="str">
        <f>INDEX(Rosters!G:G,MATCH(LEFT($B26,1)&amp;"-"&amp;TEXT(RIGHT($B26,LEN($B26)-1),"0#"),Rosters!$A:$A,0))</f>
        <v>V</v>
      </c>
      <c r="G26" s="5" t="str">
        <f>INDEX(Rosters!E:E,MATCH(LEFT($B26,1)&amp;"-"&amp;TEXT(RIGHT($B26,LEN($B26)-1),"0#"),Rosters!$A:$A,0))</f>
        <v>F</v>
      </c>
      <c r="H26" s="16">
        <v>4.7127662037037034E-3</v>
      </c>
      <c r="I26"/>
      <c r="M26" s="6">
        <v>1</v>
      </c>
      <c r="N26" s="7" t="s">
        <v>13</v>
      </c>
      <c r="O26" s="7" t="s">
        <v>216</v>
      </c>
      <c r="P26" s="7" t="s">
        <v>217</v>
      </c>
      <c r="Q26" s="11" t="s">
        <v>496</v>
      </c>
      <c r="R26" s="6" t="s">
        <v>4</v>
      </c>
      <c r="S26" s="18">
        <v>4.3024652777777775E-3</v>
      </c>
      <c r="U26" s="49"/>
      <c r="V26" s="49"/>
      <c r="W26" s="49"/>
      <c r="X26" s="50"/>
    </row>
    <row r="27" spans="1:24" x14ac:dyDescent="0.25">
      <c r="A27" s="24"/>
      <c r="B27" s="36" t="s">
        <v>662</v>
      </c>
      <c r="C27" s="5" t="str">
        <f>INDEX(Rosters!F:F,MATCH(LEFT($B27,1)&amp;"-"&amp;TEXT(RIGHT($B27,LEN($B27)-1),"0#"),Rosters!$A:$A,0))</f>
        <v>St Pats</v>
      </c>
      <c r="D27" s="5" t="str">
        <f>INDEX(Rosters!B:B,MATCH(LEFT($B27,1)&amp;"-"&amp;TEXT(RIGHT($B27,LEN($B27)-1),"0#"),Rosters!$A:$A,0))</f>
        <v>Pignetello</v>
      </c>
      <c r="E27" s="5" t="str">
        <f>INDEX(Rosters!C:C,MATCH(LEFT($B27,1)&amp;"-"&amp;TEXT(RIGHT($B27,LEN($B27)-1),"0#"),Rosters!$A:$A,0))</f>
        <v>Katie</v>
      </c>
      <c r="F27" s="5" t="str">
        <f>INDEX(Rosters!G:G,MATCH(LEFT($B27,1)&amp;"-"&amp;TEXT(RIGHT($B27,LEN($B27)-1),"0#"),Rosters!$A:$A,0))</f>
        <v>V</v>
      </c>
      <c r="G27" s="5" t="str">
        <f>INDEX(Rosters!E:E,MATCH(LEFT($B27,1)&amp;"-"&amp;TEXT(RIGHT($B27,LEN($B27)-1),"0#"),Rosters!$A:$A,0))</f>
        <v>F</v>
      </c>
      <c r="H27" s="16">
        <v>4.7706018518518514E-3</v>
      </c>
      <c r="I27"/>
      <c r="M27" s="6">
        <f>M26+1</f>
        <v>2</v>
      </c>
      <c r="N27" s="7" t="s">
        <v>228</v>
      </c>
      <c r="O27" s="7" t="s">
        <v>38</v>
      </c>
      <c r="P27" s="7" t="s">
        <v>237</v>
      </c>
      <c r="Q27" s="11" t="s">
        <v>496</v>
      </c>
      <c r="R27" s="6" t="s">
        <v>4</v>
      </c>
      <c r="S27" s="18">
        <v>4.7127662037037034E-3</v>
      </c>
      <c r="U27" s="49"/>
      <c r="V27" s="49"/>
      <c r="W27" s="49"/>
      <c r="X27" s="50"/>
    </row>
    <row r="28" spans="1:24" x14ac:dyDescent="0.25">
      <c r="B28" s="36" t="s">
        <v>492</v>
      </c>
      <c r="C28" s="5" t="str">
        <f>INDEX(Rosters!F:F,MATCH(LEFT($B28,1)&amp;"-"&amp;TEXT(RIGHT($B28,LEN($B28)-1),"0#"),Rosters!$A:$A,0))</f>
        <v>Assumption</v>
      </c>
      <c r="D28" s="5" t="str">
        <f>INDEX(Rosters!B:B,MATCH(LEFT($B28,1)&amp;"-"&amp;TEXT(RIGHT($B28,LEN($B28)-1),"0#"),Rosters!$A:$A,0))</f>
        <v>MacDonald</v>
      </c>
      <c r="E28" s="5" t="str">
        <f>INDEX(Rosters!C:C,MATCH(LEFT($B28,1)&amp;"-"&amp;TEXT(RIGHT($B28,LEN($B28)-1),"0#"),Rosters!$A:$A,0))</f>
        <v>Emma</v>
      </c>
      <c r="F28" s="5" t="str">
        <f>INDEX(Rosters!G:G,MATCH(LEFT($B28,1)&amp;"-"&amp;TEXT(RIGHT($B28,LEN($B28)-1),"0#"),Rosters!$A:$A,0))</f>
        <v>V</v>
      </c>
      <c r="G28" s="5" t="str">
        <f>INDEX(Rosters!E:E,MATCH(LEFT($B28,1)&amp;"-"&amp;TEXT(RIGHT($B28,LEN($B28)-1),"0#"),Rosters!$A:$A,0))</f>
        <v>F</v>
      </c>
      <c r="H28" s="16">
        <v>5.5926388888888892E-3</v>
      </c>
      <c r="I28"/>
      <c r="M28" s="6">
        <f t="shared" ref="M28:M29" si="2">M27+1</f>
        <v>3</v>
      </c>
      <c r="N28" s="7" t="s">
        <v>262</v>
      </c>
      <c r="O28" s="7" t="s">
        <v>295</v>
      </c>
      <c r="P28" s="7" t="s">
        <v>74</v>
      </c>
      <c r="Q28" s="11" t="s">
        <v>496</v>
      </c>
      <c r="R28" s="6" t="s">
        <v>4</v>
      </c>
      <c r="S28" s="18">
        <v>4.7706018518518514E-3</v>
      </c>
      <c r="U28" s="49"/>
      <c r="V28" s="49"/>
      <c r="W28" s="49"/>
      <c r="X28" s="50"/>
    </row>
    <row r="29" spans="1:24" x14ac:dyDescent="0.25">
      <c r="F29" s="4"/>
      <c r="I29"/>
      <c r="M29" s="6">
        <f t="shared" si="2"/>
        <v>4</v>
      </c>
      <c r="N29" s="7" t="s">
        <v>15</v>
      </c>
      <c r="O29" s="7" t="s">
        <v>69</v>
      </c>
      <c r="P29" s="7" t="s">
        <v>49</v>
      </c>
      <c r="Q29" s="11" t="s">
        <v>496</v>
      </c>
      <c r="R29" s="6" t="s">
        <v>4</v>
      </c>
      <c r="S29" s="18">
        <v>5.5926388888888892E-3</v>
      </c>
    </row>
    <row r="30" spans="1:24" x14ac:dyDescent="0.25">
      <c r="C30" s="5"/>
      <c r="D30" s="5"/>
      <c r="E30" s="5"/>
      <c r="I30"/>
      <c r="Q30" s="11"/>
    </row>
    <row r="31" spans="1:24" x14ac:dyDescent="0.25">
      <c r="C31" s="5"/>
      <c r="D31" s="5"/>
      <c r="E31" s="5"/>
      <c r="I31"/>
      <c r="Q31" s="11"/>
    </row>
    <row r="32" spans="1:24" ht="18.75" x14ac:dyDescent="0.3">
      <c r="C32" s="5"/>
      <c r="D32" s="5"/>
      <c r="E32" s="5"/>
      <c r="I32"/>
      <c r="L32" s="48"/>
      <c r="M32" s="48"/>
      <c r="N32" s="48"/>
      <c r="O32" s="48"/>
      <c r="P32" s="48"/>
      <c r="Q32" s="48"/>
      <c r="R32" s="48"/>
      <c r="S32" s="48"/>
    </row>
    <row r="33" spans="3:27" ht="18.75" x14ac:dyDescent="0.3">
      <c r="C33" s="5"/>
      <c r="D33" s="5"/>
      <c r="E33" s="5"/>
      <c r="I33"/>
      <c r="L33" s="48" t="s">
        <v>457</v>
      </c>
      <c r="M33" s="48"/>
      <c r="N33" s="48"/>
      <c r="O33" s="48"/>
      <c r="P33" s="48"/>
      <c r="Q33" s="48"/>
      <c r="R33" s="48"/>
      <c r="S33" s="48"/>
    </row>
    <row r="34" spans="3:27" x14ac:dyDescent="0.25">
      <c r="C34" s="5"/>
      <c r="D34" s="5"/>
      <c r="E34" s="5"/>
      <c r="I34"/>
      <c r="M34" s="6">
        <v>1</v>
      </c>
      <c r="N34" s="7" t="s">
        <v>355</v>
      </c>
      <c r="O34" s="7" t="s">
        <v>404</v>
      </c>
      <c r="P34" s="7" t="s">
        <v>405</v>
      </c>
      <c r="Q34" s="11" t="s">
        <v>496</v>
      </c>
      <c r="R34" s="6" t="s">
        <v>10</v>
      </c>
      <c r="S34" s="18">
        <v>3.5200462962962959E-3</v>
      </c>
    </row>
    <row r="35" spans="3:27" x14ac:dyDescent="0.25">
      <c r="C35" s="5"/>
      <c r="D35" s="5"/>
      <c r="E35" s="5"/>
      <c r="I35"/>
      <c r="M35" s="6">
        <f>M34+1</f>
        <v>2</v>
      </c>
      <c r="N35" s="7" t="s">
        <v>501</v>
      </c>
      <c r="O35" s="7" t="s">
        <v>576</v>
      </c>
      <c r="P35" s="7" t="s">
        <v>577</v>
      </c>
      <c r="Q35" s="11" t="s">
        <v>496</v>
      </c>
      <c r="R35" s="6" t="s">
        <v>10</v>
      </c>
      <c r="S35" s="18">
        <v>4.0016666666666664E-3</v>
      </c>
    </row>
    <row r="36" spans="3:27" x14ac:dyDescent="0.25">
      <c r="C36" s="5"/>
      <c r="D36" s="5"/>
      <c r="E36" s="5"/>
      <c r="I36"/>
      <c r="M36" s="6">
        <f t="shared" ref="M36:M37" si="3">M35+1</f>
        <v>3</v>
      </c>
      <c r="N36" s="7" t="s">
        <v>501</v>
      </c>
      <c r="O36" s="7" t="s">
        <v>575</v>
      </c>
      <c r="P36" s="7" t="s">
        <v>106</v>
      </c>
      <c r="Q36" s="11" t="s">
        <v>496</v>
      </c>
      <c r="R36" s="6" t="s">
        <v>10</v>
      </c>
      <c r="S36" s="18">
        <v>4.0605208333333335E-3</v>
      </c>
    </row>
    <row r="37" spans="3:27" ht="15.75" x14ac:dyDescent="0.25">
      <c r="C37" s="5"/>
      <c r="D37" s="5"/>
      <c r="E37" s="5"/>
      <c r="I37"/>
      <c r="M37" s="6">
        <f t="shared" si="3"/>
        <v>4</v>
      </c>
      <c r="N37" s="7" t="s">
        <v>501</v>
      </c>
      <c r="O37" s="7" t="s">
        <v>502</v>
      </c>
      <c r="P37" s="7" t="s">
        <v>581</v>
      </c>
      <c r="Q37" s="11" t="s">
        <v>496</v>
      </c>
      <c r="R37" s="6" t="s">
        <v>10</v>
      </c>
      <c r="S37" s="18">
        <v>4.1888310185185179E-3</v>
      </c>
      <c r="U37" s="20"/>
      <c r="V37" s="21"/>
      <c r="W37" s="21"/>
      <c r="X37" s="21"/>
      <c r="Y37" s="21"/>
      <c r="Z37" s="21"/>
      <c r="AA37" s="22"/>
    </row>
    <row r="38" spans="3:27" ht="15.75" x14ac:dyDescent="0.25">
      <c r="C38" s="5"/>
      <c r="D38" s="5"/>
      <c r="E38" s="5"/>
      <c r="I38"/>
      <c r="M38" s="6">
        <v>5</v>
      </c>
      <c r="N38" s="7" t="s">
        <v>501</v>
      </c>
      <c r="O38" s="7" t="s">
        <v>567</v>
      </c>
      <c r="P38" s="7" t="s">
        <v>365</v>
      </c>
      <c r="Q38" s="11" t="s">
        <v>496</v>
      </c>
      <c r="R38" s="6" t="s">
        <v>10</v>
      </c>
      <c r="S38" s="18">
        <v>4.29755787037037E-3</v>
      </c>
      <c r="U38" s="20"/>
      <c r="V38" s="21"/>
      <c r="W38" s="21"/>
      <c r="X38" s="21"/>
      <c r="Y38" s="21"/>
      <c r="Z38" s="21"/>
      <c r="AA38" s="22"/>
    </row>
    <row r="39" spans="3:27" ht="15.75" x14ac:dyDescent="0.25">
      <c r="F39" s="4"/>
      <c r="I39"/>
      <c r="M39" s="6">
        <v>6</v>
      </c>
      <c r="N39" s="7" t="s">
        <v>228</v>
      </c>
      <c r="O39" s="7" t="s">
        <v>117</v>
      </c>
      <c r="P39" s="7" t="s">
        <v>122</v>
      </c>
      <c r="Q39" s="11" t="s">
        <v>496</v>
      </c>
      <c r="R39" s="6" t="s">
        <v>10</v>
      </c>
      <c r="S39" s="18">
        <v>4.4124074074074074E-3</v>
      </c>
      <c r="U39" s="20"/>
      <c r="V39" s="21"/>
      <c r="W39" s="21"/>
      <c r="X39" s="21"/>
      <c r="Y39" s="21"/>
      <c r="Z39" s="21"/>
      <c r="AA39" s="22"/>
    </row>
    <row r="40" spans="3:27" ht="15.75" x14ac:dyDescent="0.25">
      <c r="F40" s="4"/>
      <c r="I40"/>
      <c r="M40" s="6">
        <v>7</v>
      </c>
      <c r="N40" s="7" t="s">
        <v>501</v>
      </c>
      <c r="O40" s="7" t="s">
        <v>523</v>
      </c>
      <c r="P40" s="7" t="s">
        <v>584</v>
      </c>
      <c r="Q40" s="11" t="s">
        <v>496</v>
      </c>
      <c r="R40" s="6" t="s">
        <v>10</v>
      </c>
      <c r="S40" s="18">
        <v>4.5144560185185192E-3</v>
      </c>
      <c r="U40" s="20"/>
      <c r="V40" s="21"/>
      <c r="W40" s="21"/>
      <c r="X40" s="21"/>
      <c r="Y40" s="21"/>
      <c r="Z40" s="21"/>
      <c r="AA40" s="22"/>
    </row>
    <row r="41" spans="3:27" ht="15.75" x14ac:dyDescent="0.25">
      <c r="F41" s="4"/>
      <c r="I41"/>
      <c r="Q41" s="11"/>
      <c r="U41" s="20"/>
      <c r="V41" s="21"/>
      <c r="W41" s="21"/>
      <c r="X41" s="21"/>
      <c r="Y41" s="21"/>
      <c r="Z41" s="21"/>
      <c r="AA41" s="22"/>
    </row>
    <row r="42" spans="3:27" ht="15.75" x14ac:dyDescent="0.25">
      <c r="F42" s="4"/>
      <c r="I42"/>
      <c r="Q42" s="11"/>
      <c r="U42" s="20"/>
      <c r="V42" s="21"/>
      <c r="W42" s="21"/>
      <c r="X42" s="21"/>
      <c r="Y42" s="21"/>
      <c r="Z42" s="21"/>
      <c r="AA42" s="22"/>
    </row>
    <row r="43" spans="3:27" x14ac:dyDescent="0.25">
      <c r="F43" s="4"/>
      <c r="I43"/>
      <c r="Q43" s="11"/>
    </row>
    <row r="44" spans="3:27" x14ac:dyDescent="0.25">
      <c r="F44" s="4"/>
      <c r="I44"/>
      <c r="Q44" s="11"/>
    </row>
    <row r="45" spans="3:27" ht="18.75" x14ac:dyDescent="0.3">
      <c r="F45" s="4"/>
      <c r="I45"/>
      <c r="L45" s="48"/>
      <c r="M45" s="48"/>
      <c r="N45" s="48"/>
      <c r="O45" s="48"/>
      <c r="P45" s="48"/>
      <c r="Q45" s="48"/>
      <c r="R45" s="48"/>
      <c r="S45" s="48"/>
    </row>
    <row r="46" spans="3:27" x14ac:dyDescent="0.25">
      <c r="F46" s="4"/>
      <c r="I46"/>
      <c r="Q46" s="11"/>
    </row>
    <row r="47" spans="3:27" x14ac:dyDescent="0.25">
      <c r="I47"/>
    </row>
    <row r="48" spans="3:27" x14ac:dyDescent="0.25">
      <c r="I48"/>
    </row>
    <row r="49" spans="6:17" x14ac:dyDescent="0.25">
      <c r="I49"/>
    </row>
    <row r="50" spans="6:17" x14ac:dyDescent="0.25">
      <c r="F50" s="4"/>
      <c r="I50"/>
    </row>
    <row r="51" spans="6:17" x14ac:dyDescent="0.25">
      <c r="F51" s="4"/>
      <c r="I51"/>
      <c r="Q51" s="11"/>
    </row>
    <row r="52" spans="6:17" x14ac:dyDescent="0.25">
      <c r="F52" s="4"/>
      <c r="I52"/>
    </row>
    <row r="53" spans="6:17" x14ac:dyDescent="0.25">
      <c r="F53" s="4"/>
      <c r="I53"/>
    </row>
    <row r="54" spans="6:17" x14ac:dyDescent="0.25">
      <c r="F54" s="4"/>
      <c r="Q54" s="11"/>
    </row>
    <row r="55" spans="6:17" x14ac:dyDescent="0.25">
      <c r="F55" s="4"/>
    </row>
    <row r="56" spans="6:17" x14ac:dyDescent="0.25">
      <c r="F56" s="4"/>
      <c r="Q56" s="11"/>
    </row>
    <row r="57" spans="6:17" x14ac:dyDescent="0.25">
      <c r="F57" s="4"/>
    </row>
    <row r="58" spans="6:17" x14ac:dyDescent="0.25">
      <c r="F58" s="4"/>
      <c r="Q58" s="11"/>
    </row>
    <row r="59" spans="6:17" x14ac:dyDescent="0.25">
      <c r="F59" s="4"/>
      <c r="Q59" s="11"/>
    </row>
    <row r="60" spans="6:17" x14ac:dyDescent="0.25">
      <c r="F60" s="4"/>
      <c r="Q60" s="11"/>
    </row>
    <row r="61" spans="6:17" x14ac:dyDescent="0.25">
      <c r="F61" s="4"/>
    </row>
    <row r="62" spans="6:17" x14ac:dyDescent="0.25">
      <c r="F62" s="4"/>
    </row>
    <row r="63" spans="6:17" x14ac:dyDescent="0.25">
      <c r="F63" s="4"/>
    </row>
    <row r="64" spans="6:17" x14ac:dyDescent="0.25">
      <c r="F64" s="4"/>
    </row>
  </sheetData>
  <sortState xmlns:xlrd2="http://schemas.microsoft.com/office/spreadsheetml/2017/richdata2" ref="N17:S23">
    <sortCondition ref="S17:S23"/>
  </sortState>
  <mergeCells count="6">
    <mergeCell ref="L4:S4"/>
    <mergeCell ref="L16:S16"/>
    <mergeCell ref="L32:S32"/>
    <mergeCell ref="L45:S45"/>
    <mergeCell ref="L25:S25"/>
    <mergeCell ref="L33:S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TeamTotals</vt:lpstr>
      <vt:lpstr>Shot</vt:lpstr>
      <vt:lpstr>Jav</vt:lpstr>
      <vt:lpstr>Long Jump</vt:lpstr>
      <vt:lpstr>100m</vt:lpstr>
      <vt:lpstr>200m</vt:lpstr>
      <vt:lpstr>400m</vt:lpstr>
      <vt:lpstr>800m</vt:lpstr>
      <vt:lpstr>1600m</vt:lpstr>
      <vt:lpstr>Relay4x400</vt:lpstr>
      <vt:lpstr>Rosters</vt:lpstr>
      <vt:lpstr>data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Ashton</dc:creator>
  <cp:lastModifiedBy>Mike</cp:lastModifiedBy>
  <dcterms:created xsi:type="dcterms:W3CDTF">2021-05-15T17:19:36Z</dcterms:created>
  <dcterms:modified xsi:type="dcterms:W3CDTF">2022-05-16T15:29:35Z</dcterms:modified>
</cp:coreProperties>
</file>