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Bobby Chapman" sheetId="1" r:id="rId1"/>
    <sheet name="Ryan Swire" sheetId="2" r:id="rId2"/>
    <sheet name="Sheet3" sheetId="3" r:id="rId3"/>
  </sheets>
  <definedNames>
    <definedName name="_xlnm._FilterDatabase" localSheetId="0" hidden="1">'Bobby Chapman'!$A$1:$V$97</definedName>
    <definedName name="_xlnm._FilterDatabase" localSheetId="1" hidden="1">'Ryan Swire'!$A$1:$V$146</definedName>
    <definedName name="_xlnm.Print_Area" localSheetId="0">'Bobby Chapman'!$A$76:$V$115</definedName>
    <definedName name="_xlnm.Print_Area" localSheetId="1">'Ryan Swire'!$A$1:$V$121</definedName>
    <definedName name="_xlnm.Print_Titles" localSheetId="0">'Bobby Chapman'!$1:$1</definedName>
    <definedName name="_xlnm.Print_Titles" localSheetId="1">'Ryan Swire'!$1:$1</definedName>
  </definedNames>
  <calcPr calcId="145621"/>
</workbook>
</file>

<file path=xl/calcChain.xml><?xml version="1.0" encoding="utf-8"?>
<calcChain xmlns="http://schemas.openxmlformats.org/spreadsheetml/2006/main">
  <c r="D123" i="2" l="1"/>
  <c r="E123" i="2"/>
  <c r="F123" i="2"/>
  <c r="G123" i="2"/>
  <c r="H123" i="2"/>
  <c r="R123" i="2" s="1"/>
  <c r="I123" i="2"/>
  <c r="J123" i="2"/>
  <c r="K123" i="2"/>
  <c r="L123" i="2"/>
  <c r="M123" i="2"/>
  <c r="N123" i="2"/>
  <c r="O123" i="2"/>
  <c r="P123" i="2"/>
  <c r="Q123" i="2"/>
  <c r="S123" i="2"/>
  <c r="T123" i="2"/>
  <c r="U123" i="2"/>
  <c r="V123" i="2"/>
  <c r="V2" i="2" l="1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E124" i="2"/>
  <c r="F124" i="2"/>
  <c r="G124" i="2"/>
  <c r="H124" i="2"/>
  <c r="R124" i="2" s="1"/>
  <c r="I124" i="2"/>
  <c r="J124" i="2"/>
  <c r="K124" i="2"/>
  <c r="L124" i="2"/>
  <c r="M124" i="2"/>
  <c r="N124" i="2"/>
  <c r="O124" i="2"/>
  <c r="P124" i="2"/>
  <c r="Q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E129" i="2"/>
  <c r="F129" i="2"/>
  <c r="G129" i="2"/>
  <c r="H129" i="2"/>
  <c r="R129" i="2" s="1"/>
  <c r="I129" i="2"/>
  <c r="J129" i="2"/>
  <c r="K129" i="2"/>
  <c r="L129" i="2"/>
  <c r="M129" i="2"/>
  <c r="N129" i="2"/>
  <c r="O129" i="2"/>
  <c r="P129" i="2"/>
  <c r="Q129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E131" i="2"/>
  <c r="F131" i="2"/>
  <c r="V131" i="2" s="1"/>
  <c r="G131" i="2"/>
  <c r="H131" i="2"/>
  <c r="I131" i="2"/>
  <c r="J131" i="2"/>
  <c r="K131" i="2"/>
  <c r="L131" i="2"/>
  <c r="M131" i="2"/>
  <c r="N131" i="2"/>
  <c r="O131" i="2"/>
  <c r="P131" i="2"/>
  <c r="Q131" i="2"/>
  <c r="E132" i="2"/>
  <c r="F132" i="2"/>
  <c r="G132" i="2"/>
  <c r="H132" i="2"/>
  <c r="R132" i="2" s="1"/>
  <c r="I132" i="2"/>
  <c r="J132" i="2"/>
  <c r="K132" i="2"/>
  <c r="L132" i="2"/>
  <c r="M132" i="2"/>
  <c r="N132" i="2"/>
  <c r="O132" i="2"/>
  <c r="P132" i="2"/>
  <c r="Q132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E137" i="2"/>
  <c r="F137" i="2"/>
  <c r="G137" i="2"/>
  <c r="H137" i="2"/>
  <c r="R137" i="2" s="1"/>
  <c r="I137" i="2"/>
  <c r="J137" i="2"/>
  <c r="K137" i="2"/>
  <c r="L137" i="2"/>
  <c r="M137" i="2"/>
  <c r="N137" i="2"/>
  <c r="O137" i="2"/>
  <c r="P137" i="2"/>
  <c r="Q137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E139" i="2"/>
  <c r="F139" i="2"/>
  <c r="V139" i="2" s="1"/>
  <c r="G139" i="2"/>
  <c r="H139" i="2"/>
  <c r="I139" i="2"/>
  <c r="J139" i="2"/>
  <c r="K139" i="2"/>
  <c r="L139" i="2"/>
  <c r="M139" i="2"/>
  <c r="N139" i="2"/>
  <c r="O139" i="2"/>
  <c r="P139" i="2"/>
  <c r="Q139" i="2"/>
  <c r="E140" i="2"/>
  <c r="F140" i="2"/>
  <c r="G140" i="2"/>
  <c r="H140" i="2"/>
  <c r="R140" i="2" s="1"/>
  <c r="I140" i="2"/>
  <c r="J140" i="2"/>
  <c r="K140" i="2"/>
  <c r="L140" i="2"/>
  <c r="M140" i="2"/>
  <c r="N140" i="2"/>
  <c r="O140" i="2"/>
  <c r="P140" i="2"/>
  <c r="Q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E145" i="2"/>
  <c r="F145" i="2"/>
  <c r="G145" i="2"/>
  <c r="H145" i="2"/>
  <c r="R145" i="2" s="1"/>
  <c r="I145" i="2"/>
  <c r="J145" i="2"/>
  <c r="K145" i="2"/>
  <c r="L145" i="2"/>
  <c r="M145" i="2"/>
  <c r="N145" i="2"/>
  <c r="O145" i="2"/>
  <c r="P145" i="2"/>
  <c r="Q145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U121" i="2"/>
  <c r="T121" i="2"/>
  <c r="S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D121" i="2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E76" i="1"/>
  <c r="F76" i="1"/>
  <c r="G76" i="1"/>
  <c r="H76" i="1"/>
  <c r="R76" i="1" s="1"/>
  <c r="I76" i="1"/>
  <c r="J76" i="1"/>
  <c r="K76" i="1"/>
  <c r="L76" i="1"/>
  <c r="M76" i="1"/>
  <c r="N76" i="1"/>
  <c r="O76" i="1"/>
  <c r="P76" i="1"/>
  <c r="Q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E80" i="1"/>
  <c r="F80" i="1"/>
  <c r="R80" i="1" s="1"/>
  <c r="G80" i="1"/>
  <c r="H80" i="1"/>
  <c r="I80" i="1"/>
  <c r="J80" i="1"/>
  <c r="K80" i="1"/>
  <c r="L80" i="1"/>
  <c r="M80" i="1"/>
  <c r="N80" i="1"/>
  <c r="O80" i="1"/>
  <c r="P80" i="1"/>
  <c r="Q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E84" i="1"/>
  <c r="F84" i="1"/>
  <c r="G84" i="1"/>
  <c r="H84" i="1"/>
  <c r="R84" i="1" s="1"/>
  <c r="I84" i="1"/>
  <c r="J84" i="1"/>
  <c r="K84" i="1"/>
  <c r="L84" i="1"/>
  <c r="M84" i="1"/>
  <c r="N84" i="1"/>
  <c r="O84" i="1"/>
  <c r="P84" i="1"/>
  <c r="Q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E88" i="1"/>
  <c r="F88" i="1"/>
  <c r="R88" i="1" s="1"/>
  <c r="G88" i="1"/>
  <c r="H88" i="1"/>
  <c r="I88" i="1"/>
  <c r="J88" i="1"/>
  <c r="K88" i="1"/>
  <c r="L88" i="1"/>
  <c r="M88" i="1"/>
  <c r="N88" i="1"/>
  <c r="O88" i="1"/>
  <c r="P88" i="1"/>
  <c r="Q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E92" i="1"/>
  <c r="F92" i="1"/>
  <c r="G92" i="1"/>
  <c r="H92" i="1"/>
  <c r="R92" i="1" s="1"/>
  <c r="I92" i="1"/>
  <c r="J92" i="1"/>
  <c r="K92" i="1"/>
  <c r="L92" i="1"/>
  <c r="M92" i="1"/>
  <c r="N92" i="1"/>
  <c r="O92" i="1"/>
  <c r="P92" i="1"/>
  <c r="Q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E96" i="1"/>
  <c r="F96" i="1"/>
  <c r="R96" i="1" s="1"/>
  <c r="G96" i="1"/>
  <c r="H96" i="1"/>
  <c r="I96" i="1"/>
  <c r="J96" i="1"/>
  <c r="K96" i="1"/>
  <c r="L96" i="1"/>
  <c r="M96" i="1"/>
  <c r="N96" i="1"/>
  <c r="O96" i="1"/>
  <c r="P96" i="1"/>
  <c r="Q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V73" i="1"/>
  <c r="U74" i="1"/>
  <c r="T74" i="1"/>
  <c r="S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R141" i="2" l="1"/>
  <c r="R133" i="2"/>
  <c r="R125" i="2"/>
  <c r="V141" i="2"/>
  <c r="V142" i="2"/>
  <c r="V134" i="2"/>
  <c r="V133" i="2"/>
  <c r="V126" i="2"/>
  <c r="V125" i="2"/>
  <c r="R142" i="2"/>
  <c r="R134" i="2"/>
  <c r="R126" i="2"/>
  <c r="V146" i="2"/>
  <c r="V145" i="2"/>
  <c r="R143" i="2"/>
  <c r="V138" i="2"/>
  <c r="V137" i="2"/>
  <c r="R135" i="2"/>
  <c r="V130" i="2"/>
  <c r="V129" i="2"/>
  <c r="R127" i="2"/>
  <c r="V140" i="2"/>
  <c r="R146" i="2"/>
  <c r="R138" i="2"/>
  <c r="R130" i="2"/>
  <c r="V143" i="2"/>
  <c r="V135" i="2"/>
  <c r="V144" i="2"/>
  <c r="V136" i="2"/>
  <c r="V128" i="2"/>
  <c r="V132" i="2"/>
  <c r="V124" i="2"/>
  <c r="V127" i="2"/>
  <c r="R144" i="2"/>
  <c r="R136" i="2"/>
  <c r="R128" i="2"/>
  <c r="R139" i="2"/>
  <c r="R131" i="2"/>
  <c r="R95" i="1"/>
  <c r="R87" i="1"/>
  <c r="R79" i="1"/>
  <c r="V78" i="1"/>
  <c r="R82" i="1"/>
  <c r="V94" i="1"/>
  <c r="V86" i="1"/>
  <c r="R90" i="1"/>
  <c r="R93" i="1"/>
  <c r="R85" i="1"/>
  <c r="R77" i="1"/>
  <c r="V90" i="1"/>
  <c r="V82" i="1"/>
  <c r="V85" i="1"/>
  <c r="V77" i="1"/>
  <c r="V91" i="1"/>
  <c r="V83" i="1"/>
  <c r="R91" i="1"/>
  <c r="R83" i="1"/>
  <c r="V97" i="1"/>
  <c r="R94" i="1"/>
  <c r="V89" i="1"/>
  <c r="R86" i="1"/>
  <c r="V81" i="1"/>
  <c r="R78" i="1"/>
  <c r="V93" i="1"/>
  <c r="R97" i="1"/>
  <c r="V95" i="1"/>
  <c r="V92" i="1"/>
  <c r="R89" i="1"/>
  <c r="V87" i="1"/>
  <c r="V84" i="1"/>
  <c r="R81" i="1"/>
  <c r="V79" i="1"/>
  <c r="V76" i="1"/>
  <c r="V96" i="1"/>
  <c r="V88" i="1"/>
  <c r="V80" i="1"/>
  <c r="R121" i="2"/>
  <c r="V121" i="2"/>
  <c r="V74" i="1"/>
  <c r="R74" i="1"/>
</calcChain>
</file>

<file path=xl/sharedStrings.xml><?xml version="1.0" encoding="utf-8"?>
<sst xmlns="http://schemas.openxmlformats.org/spreadsheetml/2006/main" count="487" uniqueCount="80">
  <si>
    <t>Date</t>
  </si>
  <si>
    <t>Opponent</t>
  </si>
  <si>
    <t>GP</t>
  </si>
  <si>
    <t>GS</t>
  </si>
  <si>
    <t>IP</t>
  </si>
  <si>
    <t>R</t>
  </si>
  <si>
    <t>ER</t>
  </si>
  <si>
    <t>H</t>
  </si>
  <si>
    <t>BB</t>
  </si>
  <si>
    <t>K</t>
  </si>
  <si>
    <t>CG</t>
  </si>
  <si>
    <t>W</t>
  </si>
  <si>
    <t>L</t>
  </si>
  <si>
    <t>S</t>
  </si>
  <si>
    <t>HLD</t>
  </si>
  <si>
    <t>BS</t>
  </si>
  <si>
    <t>ERA</t>
  </si>
  <si>
    <t>PT</t>
  </si>
  <si>
    <t>BT</t>
  </si>
  <si>
    <t>ST</t>
  </si>
  <si>
    <t>WHIP</t>
  </si>
  <si>
    <t>Sopranos</t>
  </si>
  <si>
    <t>Medicine Hats</t>
  </si>
  <si>
    <t>Slippery Clams</t>
  </si>
  <si>
    <t>Muffin Men</t>
  </si>
  <si>
    <t>Diamond Dogs</t>
  </si>
  <si>
    <t>Clarkson</t>
  </si>
  <si>
    <t>TMT</t>
  </si>
  <si>
    <t>Team Capture</t>
  </si>
  <si>
    <t>Gamble To Gain</t>
  </si>
  <si>
    <t>Nightshift</t>
  </si>
  <si>
    <t>Ringers</t>
  </si>
  <si>
    <t>Renegades</t>
  </si>
  <si>
    <t>2019 Season</t>
  </si>
  <si>
    <t>2018 Playoffs</t>
  </si>
  <si>
    <t>2017 Playoffs</t>
  </si>
  <si>
    <t>2017 Season</t>
  </si>
  <si>
    <t>2018 Season</t>
  </si>
  <si>
    <t>2019 Playoffs</t>
  </si>
  <si>
    <t>Nux</t>
  </si>
  <si>
    <t>Dirty Birdz</t>
  </si>
  <si>
    <t>Comda FBI</t>
  </si>
  <si>
    <t>Whalers</t>
  </si>
  <si>
    <t>Blue Sox</t>
  </si>
  <si>
    <t>White Shadow</t>
  </si>
  <si>
    <t>Houndogs</t>
  </si>
  <si>
    <t>Miller Twins</t>
  </si>
  <si>
    <t>Wolfpack</t>
  </si>
  <si>
    <t>Red Rubble</t>
  </si>
  <si>
    <t>Anarchy</t>
  </si>
  <si>
    <t>Regulators</t>
  </si>
  <si>
    <t>Bandits</t>
  </si>
  <si>
    <t>2016 Playoffs</t>
  </si>
  <si>
    <t>2016 Season</t>
  </si>
  <si>
    <t>2015 Playoffs</t>
  </si>
  <si>
    <t>2015 Season</t>
  </si>
  <si>
    <t>2014 Season</t>
  </si>
  <si>
    <t>Career</t>
  </si>
  <si>
    <t>Total</t>
  </si>
  <si>
    <t>Bobby Chapman</t>
  </si>
  <si>
    <t>Vs</t>
  </si>
  <si>
    <t>Career Vs Team</t>
  </si>
  <si>
    <t>Ryan    Swire</t>
  </si>
  <si>
    <t>Season Highs</t>
  </si>
  <si>
    <t>N/A</t>
  </si>
  <si>
    <t>Pitches</t>
  </si>
  <si>
    <t>Balls</t>
  </si>
  <si>
    <t>Strikes</t>
  </si>
  <si>
    <t>Streak /w</t>
  </si>
  <si>
    <t>Streak /wo</t>
  </si>
  <si>
    <t>Game Highs*</t>
  </si>
  <si>
    <t>*Must be a complete game</t>
  </si>
  <si>
    <t>1.00 / 8.25</t>
  </si>
  <si>
    <t>0.00 / 39.38</t>
  </si>
  <si>
    <t>0.00 / 42.00</t>
  </si>
  <si>
    <t>1.00 / 8.70</t>
  </si>
  <si>
    <t>2.42 / 3.36</t>
  </si>
  <si>
    <t>8.07 / 22.71</t>
  </si>
  <si>
    <t>2.66 / 5.27</t>
  </si>
  <si>
    <t>7.86 / 12.35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</si>
</sst>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0"/>
      <name val="Cambria"/>
      <family val="1"/>
      <scheme val="major"/>
    </font>
    <font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5"/>
  <sheetViews>
    <sheetView tabSelected="1" workbookViewId="0">
      <pane ySplit="1" topLeftCell="A83" activePane="bottomLeft" state="frozen"/>
      <selection pane="bottomLeft" activeCell="F103" sqref="F103"/>
    </sheetView>
  </sheetViews>
  <sheetFormatPr defaultRowHeight="18" x14ac:dyDescent="0.25"/>
  <cols>
    <col min="1" max="1" width="15.7109375" style="4" customWidth="1"/>
    <col min="2" max="2" width="21.7109375" style="2" bestFit="1" customWidth="1"/>
    <col min="3" max="3" width="18.140625" style="1" bestFit="1" customWidth="1"/>
    <col min="4" max="5" width="9.42578125" style="1" bestFit="1" customWidth="1"/>
    <col min="6" max="6" width="9.42578125" style="22" bestFit="1" customWidth="1"/>
    <col min="7" max="17" width="9.42578125" style="1" bestFit="1" customWidth="1"/>
    <col min="18" max="18" width="9.42578125" style="15" bestFit="1" customWidth="1"/>
    <col min="19" max="21" width="9.42578125" style="1" bestFit="1" customWidth="1"/>
    <col min="22" max="22" width="9.42578125" style="15" bestFit="1" customWidth="1"/>
    <col min="23" max="16384" width="9.140625" style="1"/>
  </cols>
  <sheetData>
    <row r="1" spans="1:22" s="31" customFormat="1" ht="18.75" thickBot="1" x14ac:dyDescent="0.3">
      <c r="A1" s="11"/>
      <c r="B1" s="26" t="s">
        <v>0</v>
      </c>
      <c r="C1" s="27" t="s">
        <v>1</v>
      </c>
      <c r="D1" s="27" t="s">
        <v>2</v>
      </c>
      <c r="E1" s="27" t="s">
        <v>3</v>
      </c>
      <c r="F1" s="28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9" t="s">
        <v>16</v>
      </c>
      <c r="S1" s="27" t="s">
        <v>17</v>
      </c>
      <c r="T1" s="27" t="s">
        <v>18</v>
      </c>
      <c r="U1" s="27" t="s">
        <v>19</v>
      </c>
      <c r="V1" s="30" t="s">
        <v>20</v>
      </c>
    </row>
    <row r="2" spans="1:22" ht="17.100000000000001" customHeight="1" x14ac:dyDescent="0.25">
      <c r="A2" s="53" t="s">
        <v>33</v>
      </c>
      <c r="B2" s="7">
        <v>43684</v>
      </c>
      <c r="C2" s="8" t="s">
        <v>21</v>
      </c>
      <c r="D2" s="8">
        <v>1</v>
      </c>
      <c r="E2" s="8">
        <v>1</v>
      </c>
      <c r="F2" s="19">
        <v>5.3333300000000001</v>
      </c>
      <c r="G2" s="8">
        <v>10</v>
      </c>
      <c r="H2" s="8">
        <v>5</v>
      </c>
      <c r="I2" s="8">
        <v>16</v>
      </c>
      <c r="J2" s="8">
        <v>0</v>
      </c>
      <c r="K2" s="8">
        <v>1</v>
      </c>
      <c r="L2" s="8">
        <v>1</v>
      </c>
      <c r="M2" s="8">
        <v>1</v>
      </c>
      <c r="N2" s="8">
        <v>0</v>
      </c>
      <c r="O2" s="8">
        <v>0</v>
      </c>
      <c r="P2" s="8">
        <v>0</v>
      </c>
      <c r="Q2" s="8">
        <v>0</v>
      </c>
      <c r="R2" s="12">
        <f>SUM(H2:H$73)/SUM(F2:F$73)*7</f>
        <v>10.159920281876804</v>
      </c>
      <c r="S2" s="8">
        <v>86</v>
      </c>
      <c r="T2" s="8">
        <v>16</v>
      </c>
      <c r="U2" s="8">
        <v>70</v>
      </c>
      <c r="V2" s="16">
        <f>SUM(I2:I$73,J2:J$73)/SUM(F2:F$73)</f>
        <v>3.0000003701417466</v>
      </c>
    </row>
    <row r="3" spans="1:22" ht="17.100000000000001" customHeight="1" x14ac:dyDescent="0.25">
      <c r="A3" s="54"/>
      <c r="B3" s="5">
        <v>43684</v>
      </c>
      <c r="C3" s="6" t="s">
        <v>21</v>
      </c>
      <c r="D3" s="6">
        <v>1</v>
      </c>
      <c r="E3" s="6">
        <v>1</v>
      </c>
      <c r="F3" s="20">
        <v>5</v>
      </c>
      <c r="G3" s="6">
        <v>0</v>
      </c>
      <c r="H3" s="6">
        <v>0</v>
      </c>
      <c r="I3" s="6">
        <v>8</v>
      </c>
      <c r="J3" s="6">
        <v>0</v>
      </c>
      <c r="K3" s="6">
        <v>1</v>
      </c>
      <c r="L3" s="6">
        <v>1</v>
      </c>
      <c r="M3" s="6">
        <v>1</v>
      </c>
      <c r="N3" s="6">
        <v>0</v>
      </c>
      <c r="O3" s="6">
        <v>0</v>
      </c>
      <c r="P3" s="6">
        <v>0</v>
      </c>
      <c r="Q3" s="6">
        <v>0</v>
      </c>
      <c r="R3" s="13">
        <f>SUM(H3:H$73)/SUM(F3:F$73)*7</f>
        <v>10.219136978931513</v>
      </c>
      <c r="S3" s="6">
        <v>52</v>
      </c>
      <c r="T3" s="6">
        <v>9</v>
      </c>
      <c r="U3" s="6">
        <v>43</v>
      </c>
      <c r="V3" s="17">
        <f>SUM(I3:I$73,J3:J$73)/SUM(F3:F$73)</f>
        <v>3.0000003453704109</v>
      </c>
    </row>
    <row r="4" spans="1:22" ht="17.100000000000001" customHeight="1" x14ac:dyDescent="0.25">
      <c r="A4" s="54"/>
      <c r="B4" s="5">
        <v>43677</v>
      </c>
      <c r="C4" s="6" t="s">
        <v>22</v>
      </c>
      <c r="D4" s="6">
        <v>1</v>
      </c>
      <c r="E4" s="6">
        <v>0</v>
      </c>
      <c r="F4" s="20">
        <v>2</v>
      </c>
      <c r="G4" s="6">
        <v>8</v>
      </c>
      <c r="H4" s="6">
        <v>8</v>
      </c>
      <c r="I4" s="6">
        <v>10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13">
        <f>SUM(H4:H$73)/SUM(F4:F$73)*7</f>
        <v>10.37931155845869</v>
      </c>
      <c r="S4" s="6">
        <v>37</v>
      </c>
      <c r="T4" s="6">
        <v>8</v>
      </c>
      <c r="U4" s="6">
        <v>29</v>
      </c>
      <c r="V4" s="17">
        <f>SUM(I4:I$73,J4:J$73)/SUM(F4:F$73)</f>
        <v>3.021943927017269</v>
      </c>
    </row>
    <row r="5" spans="1:22" ht="17.100000000000001" customHeight="1" x14ac:dyDescent="0.25">
      <c r="A5" s="54"/>
      <c r="B5" s="5">
        <v>43656</v>
      </c>
      <c r="C5" s="6" t="s">
        <v>23</v>
      </c>
      <c r="D5" s="6">
        <v>1</v>
      </c>
      <c r="E5" s="6">
        <v>1</v>
      </c>
      <c r="F5" s="20">
        <v>4.6666600000000003</v>
      </c>
      <c r="G5" s="6">
        <v>9</v>
      </c>
      <c r="H5" s="6">
        <v>9</v>
      </c>
      <c r="I5" s="6">
        <v>14</v>
      </c>
      <c r="J5" s="6">
        <v>0</v>
      </c>
      <c r="K5" s="6">
        <v>1</v>
      </c>
      <c r="L5" s="6">
        <v>1</v>
      </c>
      <c r="M5" s="6">
        <v>1</v>
      </c>
      <c r="N5" s="6">
        <v>0</v>
      </c>
      <c r="O5" s="6">
        <v>0</v>
      </c>
      <c r="P5" s="6">
        <v>0</v>
      </c>
      <c r="Q5" s="6">
        <v>0</v>
      </c>
      <c r="R5" s="13">
        <f>SUM(H5:H$73)/SUM(F5:F$73)*7</f>
        <v>10.268140009468842</v>
      </c>
      <c r="S5" s="6">
        <v>88</v>
      </c>
      <c r="T5" s="6">
        <v>27</v>
      </c>
      <c r="U5" s="6">
        <v>61</v>
      </c>
      <c r="V5" s="17">
        <f>SUM(I5:I$73,J5:J$73)/SUM(F5:F$73)</f>
        <v>3.009464076507919</v>
      </c>
    </row>
    <row r="6" spans="1:22" ht="17.100000000000001" customHeight="1" x14ac:dyDescent="0.25">
      <c r="A6" s="54"/>
      <c r="B6" s="5">
        <v>43649</v>
      </c>
      <c r="C6" s="6" t="s">
        <v>24</v>
      </c>
      <c r="D6" s="6">
        <v>1</v>
      </c>
      <c r="E6" s="6">
        <v>1</v>
      </c>
      <c r="F6" s="20">
        <v>5.6666660000000002</v>
      </c>
      <c r="G6" s="6">
        <v>13</v>
      </c>
      <c r="H6" s="6">
        <v>9</v>
      </c>
      <c r="I6" s="6">
        <v>17</v>
      </c>
      <c r="J6" s="6">
        <v>0</v>
      </c>
      <c r="K6" s="6">
        <v>0</v>
      </c>
      <c r="L6" s="6">
        <v>1</v>
      </c>
      <c r="M6" s="6">
        <v>0</v>
      </c>
      <c r="N6" s="6">
        <v>1</v>
      </c>
      <c r="O6" s="6">
        <v>0</v>
      </c>
      <c r="P6" s="6">
        <v>0</v>
      </c>
      <c r="Q6" s="6">
        <v>0</v>
      </c>
      <c r="R6" s="13">
        <f>SUM(H6:H$73)/SUM(F6:F$73)*7</f>
        <v>10.219851589332299</v>
      </c>
      <c r="S6" s="6">
        <v>72</v>
      </c>
      <c r="T6" s="6">
        <v>20</v>
      </c>
      <c r="U6" s="6">
        <v>52</v>
      </c>
      <c r="V6" s="17">
        <f>SUM(I6:I$73,J6:J$73)/SUM(F6:F$73)</f>
        <v>3.0096054179111404</v>
      </c>
    </row>
    <row r="7" spans="1:22" ht="17.100000000000001" customHeight="1" x14ac:dyDescent="0.25">
      <c r="A7" s="54"/>
      <c r="B7" s="5">
        <v>43642</v>
      </c>
      <c r="C7" s="6" t="s">
        <v>25</v>
      </c>
      <c r="D7" s="6">
        <v>1</v>
      </c>
      <c r="E7" s="6">
        <v>1</v>
      </c>
      <c r="F7" s="20">
        <v>6</v>
      </c>
      <c r="G7" s="6">
        <v>4</v>
      </c>
      <c r="H7" s="6">
        <v>4</v>
      </c>
      <c r="I7" s="6">
        <v>7</v>
      </c>
      <c r="J7" s="6">
        <v>0</v>
      </c>
      <c r="K7" s="6">
        <v>1</v>
      </c>
      <c r="L7" s="6">
        <v>1</v>
      </c>
      <c r="M7" s="6">
        <v>1</v>
      </c>
      <c r="N7" s="6">
        <v>0</v>
      </c>
      <c r="O7" s="6">
        <v>0</v>
      </c>
      <c r="P7" s="6">
        <v>0</v>
      </c>
      <c r="Q7" s="6">
        <v>0</v>
      </c>
      <c r="R7" s="13">
        <f>SUM(H7:H$73)/SUM(F7:F$73)*7</f>
        <v>10.203261866601354</v>
      </c>
      <c r="S7" s="6">
        <v>62</v>
      </c>
      <c r="T7" s="6">
        <v>17</v>
      </c>
      <c r="U7" s="6">
        <v>45</v>
      </c>
      <c r="V7" s="17">
        <f>SUM(I7:I$73,J7:J$73)/SUM(F7:F$73)</f>
        <v>3.0097829028037868</v>
      </c>
    </row>
    <row r="8" spans="1:22" ht="17.100000000000001" customHeight="1" x14ac:dyDescent="0.25">
      <c r="A8" s="54"/>
      <c r="B8" s="5">
        <v>43628</v>
      </c>
      <c r="C8" s="6" t="s">
        <v>22</v>
      </c>
      <c r="D8" s="6">
        <v>1</v>
      </c>
      <c r="E8" s="6">
        <v>0</v>
      </c>
      <c r="F8" s="20">
        <v>6.3333300000000001</v>
      </c>
      <c r="G8" s="6">
        <v>2</v>
      </c>
      <c r="H8" s="6">
        <v>2</v>
      </c>
      <c r="I8" s="6">
        <v>10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13">
        <f>SUM(H8:H$73)/SUM(F8:F$73)*7</f>
        <v>10.313748256325908</v>
      </c>
      <c r="S8" s="6">
        <v>65</v>
      </c>
      <c r="T8" s="6">
        <v>19</v>
      </c>
      <c r="U8" s="6">
        <v>46</v>
      </c>
      <c r="V8" s="17">
        <f>SUM(I8:I$73,J8:J$73)/SUM(F8:F$73)</f>
        <v>3.0465634965477366</v>
      </c>
    </row>
    <row r="9" spans="1:22" ht="17.100000000000001" customHeight="1" x14ac:dyDescent="0.25">
      <c r="A9" s="54"/>
      <c r="B9" s="5">
        <v>43614</v>
      </c>
      <c r="C9" s="6" t="s">
        <v>26</v>
      </c>
      <c r="D9" s="6">
        <v>1</v>
      </c>
      <c r="E9" s="6">
        <v>1</v>
      </c>
      <c r="F9" s="20">
        <v>6</v>
      </c>
      <c r="G9" s="6">
        <v>3</v>
      </c>
      <c r="H9" s="6">
        <v>3</v>
      </c>
      <c r="I9" s="6">
        <v>9</v>
      </c>
      <c r="J9" s="6">
        <v>0</v>
      </c>
      <c r="K9" s="6">
        <v>1</v>
      </c>
      <c r="L9" s="6">
        <v>1</v>
      </c>
      <c r="M9" s="6">
        <v>1</v>
      </c>
      <c r="N9" s="6">
        <v>0</v>
      </c>
      <c r="O9" s="6">
        <v>0</v>
      </c>
      <c r="P9" s="6">
        <v>0</v>
      </c>
      <c r="Q9" s="6">
        <v>0</v>
      </c>
      <c r="R9" s="13">
        <f>SUM(H9:H$73)/SUM(F9:F$73)*7</f>
        <v>10.488109669309132</v>
      </c>
      <c r="S9" s="6">
        <v>57</v>
      </c>
      <c r="T9" s="6">
        <v>16</v>
      </c>
      <c r="U9" s="6">
        <v>41</v>
      </c>
      <c r="V9" s="17">
        <f>SUM(I9:I$73,J9:J$73)/SUM(F9:F$73)</f>
        <v>3.0781429738885886</v>
      </c>
    </row>
    <row r="10" spans="1:22" ht="17.100000000000001" customHeight="1" thickBot="1" x14ac:dyDescent="0.3">
      <c r="A10" s="55"/>
      <c r="B10" s="9">
        <v>43600</v>
      </c>
      <c r="C10" s="10" t="s">
        <v>24</v>
      </c>
      <c r="D10" s="10">
        <v>1</v>
      </c>
      <c r="E10" s="10">
        <v>1</v>
      </c>
      <c r="F10" s="21">
        <v>5.3333300000000001</v>
      </c>
      <c r="G10" s="10">
        <v>15</v>
      </c>
      <c r="H10" s="10">
        <v>12</v>
      </c>
      <c r="I10" s="10">
        <v>21</v>
      </c>
      <c r="J10" s="10">
        <v>0</v>
      </c>
      <c r="K10" s="10">
        <v>0</v>
      </c>
      <c r="L10" s="10">
        <v>1</v>
      </c>
      <c r="M10" s="10">
        <v>1</v>
      </c>
      <c r="N10" s="10">
        <v>0</v>
      </c>
      <c r="O10" s="10">
        <v>0</v>
      </c>
      <c r="P10" s="10">
        <v>0</v>
      </c>
      <c r="Q10" s="10">
        <v>0</v>
      </c>
      <c r="R10" s="14">
        <f>SUM(H10:H$73)/SUM(F10:F$73)*7</f>
        <v>10.633526993778968</v>
      </c>
      <c r="S10" s="10">
        <v>69</v>
      </c>
      <c r="T10" s="10">
        <v>17</v>
      </c>
      <c r="U10" s="10">
        <v>52</v>
      </c>
      <c r="V10" s="18">
        <f>SUM(I10:I$73,J10:J$73)/SUM(F10:F$73)</f>
        <v>3.1109829463208527</v>
      </c>
    </row>
    <row r="11" spans="1:22" ht="17.100000000000001" customHeight="1" x14ac:dyDescent="0.25">
      <c r="A11" s="53" t="s">
        <v>34</v>
      </c>
      <c r="B11" s="7">
        <v>43362</v>
      </c>
      <c r="C11" s="8" t="s">
        <v>24</v>
      </c>
      <c r="D11" s="8">
        <v>1</v>
      </c>
      <c r="E11" s="8">
        <v>1</v>
      </c>
      <c r="F11" s="19">
        <v>9.6666665999999992</v>
      </c>
      <c r="G11" s="8">
        <v>15</v>
      </c>
      <c r="H11" s="8">
        <v>12</v>
      </c>
      <c r="I11" s="8">
        <v>24</v>
      </c>
      <c r="J11" s="8">
        <v>3</v>
      </c>
      <c r="K11" s="8">
        <v>0</v>
      </c>
      <c r="L11" s="8">
        <v>1</v>
      </c>
      <c r="M11" s="8">
        <v>0</v>
      </c>
      <c r="N11" s="8">
        <v>1</v>
      </c>
      <c r="O11" s="8">
        <v>0</v>
      </c>
      <c r="P11" s="8">
        <v>0</v>
      </c>
      <c r="Q11" s="8">
        <v>0</v>
      </c>
      <c r="R11" s="12">
        <f>SUM(H11:H$73)/SUM(F11:F$73)*7</f>
        <v>10.537103341040664</v>
      </c>
      <c r="S11" s="8">
        <v>125</v>
      </c>
      <c r="T11" s="8">
        <v>40</v>
      </c>
      <c r="U11" s="8">
        <v>85</v>
      </c>
      <c r="V11" s="16">
        <f>SUM(I11:I$73,J11:J$73)/SUM(F11:F$73)</f>
        <v>3.0954066152755271</v>
      </c>
    </row>
    <row r="12" spans="1:22" ht="17.100000000000001" customHeight="1" thickBot="1" x14ac:dyDescent="0.3">
      <c r="A12" s="55"/>
      <c r="B12" s="9">
        <v>43362</v>
      </c>
      <c r="C12" s="10" t="s">
        <v>24</v>
      </c>
      <c r="D12" s="10">
        <v>1</v>
      </c>
      <c r="E12" s="10">
        <v>0</v>
      </c>
      <c r="F12" s="21">
        <v>2</v>
      </c>
      <c r="G12" s="10">
        <v>2</v>
      </c>
      <c r="H12" s="10">
        <v>2</v>
      </c>
      <c r="I12" s="10">
        <v>4</v>
      </c>
      <c r="J12" s="10">
        <v>1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4">
        <f>SUM(H12:H$73)/SUM(F12:F$73)*7</f>
        <v>10.602439925597636</v>
      </c>
      <c r="S12" s="10">
        <v>22</v>
      </c>
      <c r="T12" s="10">
        <v>5</v>
      </c>
      <c r="U12" s="10">
        <v>17</v>
      </c>
      <c r="V12" s="18">
        <f>SUM(I12:I$73,J12:J$73)/SUM(F12:F$73)</f>
        <v>3.1060978249939248</v>
      </c>
    </row>
    <row r="13" spans="1:22" ht="17.100000000000001" customHeight="1" x14ac:dyDescent="0.25">
      <c r="A13" s="53" t="s">
        <v>35</v>
      </c>
      <c r="B13" s="7">
        <v>42970</v>
      </c>
      <c r="C13" s="8" t="s">
        <v>24</v>
      </c>
      <c r="D13" s="8">
        <v>1</v>
      </c>
      <c r="E13" s="8">
        <v>1</v>
      </c>
      <c r="F13" s="19">
        <v>6.6666600000000003</v>
      </c>
      <c r="G13" s="8">
        <v>15</v>
      </c>
      <c r="H13" s="8">
        <v>9</v>
      </c>
      <c r="I13" s="8">
        <v>21</v>
      </c>
      <c r="J13" s="8">
        <v>0</v>
      </c>
      <c r="K13" s="8">
        <v>0</v>
      </c>
      <c r="L13" s="8">
        <v>1</v>
      </c>
      <c r="M13" s="8">
        <v>0</v>
      </c>
      <c r="N13" s="8">
        <v>1</v>
      </c>
      <c r="O13" s="8">
        <v>0</v>
      </c>
      <c r="P13" s="8">
        <v>0</v>
      </c>
      <c r="Q13" s="8">
        <v>0</v>
      </c>
      <c r="R13" s="12">
        <f>SUM(H13:H$73)/SUM(F13:F$73)*7</f>
        <v>10.628993539116525</v>
      </c>
      <c r="S13" s="8">
        <v>76</v>
      </c>
      <c r="T13" s="8">
        <v>17</v>
      </c>
      <c r="U13" s="8">
        <v>59</v>
      </c>
      <c r="V13" s="16">
        <f>SUM(I13:I$73,J13:J$73)/SUM(F13:F$73)</f>
        <v>3.110565376912048</v>
      </c>
    </row>
    <row r="14" spans="1:22" ht="17.100000000000001" customHeight="1" x14ac:dyDescent="0.25">
      <c r="A14" s="54"/>
      <c r="B14" s="5">
        <v>42970</v>
      </c>
      <c r="C14" s="6" t="s">
        <v>24</v>
      </c>
      <c r="D14" s="6">
        <v>1</v>
      </c>
      <c r="E14" s="6">
        <v>1</v>
      </c>
      <c r="F14" s="20">
        <v>6.6666666000000001</v>
      </c>
      <c r="G14" s="6">
        <v>9</v>
      </c>
      <c r="H14" s="6">
        <v>4</v>
      </c>
      <c r="I14" s="6">
        <v>12</v>
      </c>
      <c r="J14" s="6">
        <v>0</v>
      </c>
      <c r="K14" s="6">
        <v>0</v>
      </c>
      <c r="L14" s="6">
        <v>1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13">
        <f>SUM(H14:H$73)/SUM(F14:F$73)*7</f>
        <v>10.6586908434974</v>
      </c>
      <c r="S14" s="6">
        <v>70</v>
      </c>
      <c r="T14" s="6">
        <v>18</v>
      </c>
      <c r="U14" s="6">
        <v>52</v>
      </c>
      <c r="V14" s="17">
        <f>SUM(I14:I$73,J14:J$73)/SUM(F14:F$73)</f>
        <v>3.1095719830550728</v>
      </c>
    </row>
    <row r="15" spans="1:22" ht="17.100000000000001" customHeight="1" x14ac:dyDescent="0.25">
      <c r="A15" s="54"/>
      <c r="B15" s="5">
        <v>42963</v>
      </c>
      <c r="C15" s="6" t="s">
        <v>24</v>
      </c>
      <c r="D15" s="6">
        <v>1</v>
      </c>
      <c r="E15" s="6">
        <v>0</v>
      </c>
      <c r="F15" s="20">
        <v>6.3333332999999996</v>
      </c>
      <c r="G15" s="6">
        <v>14</v>
      </c>
      <c r="H15" s="6">
        <v>10</v>
      </c>
      <c r="I15" s="6">
        <v>17</v>
      </c>
      <c r="J15" s="6">
        <v>1</v>
      </c>
      <c r="K15" s="6">
        <v>0</v>
      </c>
      <c r="L15" s="6">
        <v>0</v>
      </c>
      <c r="M15" s="6">
        <v>0</v>
      </c>
      <c r="N15" s="6">
        <v>1</v>
      </c>
      <c r="O15" s="6">
        <v>0</v>
      </c>
      <c r="P15" s="6">
        <v>0</v>
      </c>
      <c r="Q15" s="6">
        <v>0</v>
      </c>
      <c r="R15" s="13">
        <f>SUM(H15:H$73)/SUM(F15:F$73)*7</f>
        <v>10.825582087682575</v>
      </c>
      <c r="S15" s="6">
        <v>82</v>
      </c>
      <c r="T15" s="6">
        <v>22</v>
      </c>
      <c r="U15" s="6">
        <v>60</v>
      </c>
      <c r="V15" s="17">
        <f>SUM(I15:I$73,J15:J$73)/SUM(F15:F$73)</f>
        <v>3.1434110537452806</v>
      </c>
    </row>
    <row r="16" spans="1:22" ht="17.100000000000001" customHeight="1" thickBot="1" x14ac:dyDescent="0.3">
      <c r="A16" s="55"/>
      <c r="B16" s="9">
        <v>42963</v>
      </c>
      <c r="C16" s="10" t="s">
        <v>24</v>
      </c>
      <c r="D16" s="10">
        <v>1</v>
      </c>
      <c r="E16" s="10">
        <v>0</v>
      </c>
      <c r="F16" s="21">
        <v>3</v>
      </c>
      <c r="G16" s="10">
        <v>8</v>
      </c>
      <c r="H16" s="10">
        <v>8</v>
      </c>
      <c r="I16" s="10">
        <v>11</v>
      </c>
      <c r="J16" s="10">
        <v>1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4">
        <f>SUM(H16:H$73)/SUM(F16:F$73)*7</f>
        <v>10.81986825761787</v>
      </c>
      <c r="S16" s="10">
        <v>40</v>
      </c>
      <c r="T16" s="10">
        <v>13</v>
      </c>
      <c r="U16" s="10">
        <v>27</v>
      </c>
      <c r="V16" s="18">
        <f>SUM(I16:I$73,J16:J$73)/SUM(F16:F$73)</f>
        <v>3.1509935836544143</v>
      </c>
    </row>
    <row r="17" spans="1:22" ht="17.100000000000001" customHeight="1" x14ac:dyDescent="0.25">
      <c r="A17" s="53" t="s">
        <v>36</v>
      </c>
      <c r="B17" s="7">
        <v>42949</v>
      </c>
      <c r="C17" s="8" t="s">
        <v>27</v>
      </c>
      <c r="D17" s="8">
        <v>1</v>
      </c>
      <c r="E17" s="8">
        <v>1</v>
      </c>
      <c r="F17" s="19">
        <v>3.6666666000000001</v>
      </c>
      <c r="G17" s="8">
        <v>15</v>
      </c>
      <c r="H17" s="8">
        <v>14</v>
      </c>
      <c r="I17" s="8">
        <v>20</v>
      </c>
      <c r="J17" s="8">
        <v>1</v>
      </c>
      <c r="K17" s="8">
        <v>0</v>
      </c>
      <c r="L17" s="8">
        <v>1</v>
      </c>
      <c r="M17" s="8">
        <v>0</v>
      </c>
      <c r="N17" s="8">
        <v>1</v>
      </c>
      <c r="O17" s="8">
        <v>0</v>
      </c>
      <c r="P17" s="8">
        <v>0</v>
      </c>
      <c r="Q17" s="8">
        <v>0</v>
      </c>
      <c r="R17" s="12">
        <f>SUM(H17:H$73)/SUM(F17:F$73)*7</f>
        <v>10.725201782607195</v>
      </c>
      <c r="S17" s="8">
        <v>61</v>
      </c>
      <c r="T17" s="8">
        <v>19</v>
      </c>
      <c r="U17" s="8">
        <v>42</v>
      </c>
      <c r="V17" s="16">
        <f>SUM(I17:I$73,J17:J$73)/SUM(F17:F$73)</f>
        <v>3.1407508782213047</v>
      </c>
    </row>
    <row r="18" spans="1:22" ht="17.100000000000001" customHeight="1" x14ac:dyDescent="0.25">
      <c r="A18" s="54"/>
      <c r="B18" s="5">
        <v>42949</v>
      </c>
      <c r="C18" s="6" t="s">
        <v>27</v>
      </c>
      <c r="D18" s="6">
        <v>1</v>
      </c>
      <c r="E18" s="6">
        <v>1</v>
      </c>
      <c r="F18" s="20">
        <v>6</v>
      </c>
      <c r="G18" s="6">
        <v>3</v>
      </c>
      <c r="H18" s="6">
        <v>3</v>
      </c>
      <c r="I18" s="6">
        <v>9</v>
      </c>
      <c r="J18" s="6">
        <v>0</v>
      </c>
      <c r="K18" s="6">
        <v>1</v>
      </c>
      <c r="L18" s="6">
        <v>1</v>
      </c>
      <c r="M18" s="62">
        <v>1</v>
      </c>
      <c r="N18" s="6">
        <v>0</v>
      </c>
      <c r="O18" s="6">
        <v>0</v>
      </c>
      <c r="P18" s="6">
        <v>0</v>
      </c>
      <c r="Q18" s="6">
        <v>0</v>
      </c>
      <c r="R18" s="13">
        <f>SUM(H18:H$73)/SUM(F18:F$73)*7</f>
        <v>10.485714987615205</v>
      </c>
      <c r="S18" s="6">
        <v>71</v>
      </c>
      <c r="T18" s="6">
        <v>25</v>
      </c>
      <c r="U18" s="6">
        <v>46</v>
      </c>
      <c r="V18" s="17">
        <f>SUM(I18:I$73,J18:J$73)/SUM(F18:F$73)</f>
        <v>3.1020410239733578</v>
      </c>
    </row>
    <row r="19" spans="1:22" ht="17.100000000000001" customHeight="1" x14ac:dyDescent="0.25">
      <c r="A19" s="54"/>
      <c r="B19" s="5">
        <v>42942</v>
      </c>
      <c r="C19" s="6" t="s">
        <v>29</v>
      </c>
      <c r="D19" s="6">
        <v>1</v>
      </c>
      <c r="E19" s="6">
        <v>1</v>
      </c>
      <c r="F19" s="20">
        <v>4</v>
      </c>
      <c r="G19" s="6">
        <v>2</v>
      </c>
      <c r="H19" s="6">
        <v>2</v>
      </c>
      <c r="I19" s="6">
        <v>6</v>
      </c>
      <c r="J19" s="6">
        <v>1</v>
      </c>
      <c r="K19" s="6">
        <v>0</v>
      </c>
      <c r="L19" s="6">
        <v>1</v>
      </c>
      <c r="M19" s="62">
        <v>1</v>
      </c>
      <c r="N19" s="6">
        <v>0</v>
      </c>
      <c r="O19" s="6">
        <v>0</v>
      </c>
      <c r="P19" s="6">
        <v>0</v>
      </c>
      <c r="Q19" s="6">
        <v>0</v>
      </c>
      <c r="R19" s="13">
        <f>SUM(H19:H$73)/SUM(F19:F$73)*7</f>
        <v>10.661088597664655</v>
      </c>
      <c r="S19" s="6">
        <v>42</v>
      </c>
      <c r="T19" s="6">
        <v>16</v>
      </c>
      <c r="U19" s="6">
        <v>26</v>
      </c>
      <c r="V19" s="17">
        <f>SUM(I19:I$73,J19:J$73)/SUM(F19:F$73)</f>
        <v>3.1422596298454302</v>
      </c>
    </row>
    <row r="20" spans="1:22" ht="17.100000000000001" customHeight="1" x14ac:dyDescent="0.25">
      <c r="A20" s="54"/>
      <c r="B20" s="5">
        <v>42942</v>
      </c>
      <c r="C20" s="6" t="s">
        <v>29</v>
      </c>
      <c r="D20" s="6">
        <v>1</v>
      </c>
      <c r="E20" s="6">
        <v>1</v>
      </c>
      <c r="F20" s="20">
        <v>4</v>
      </c>
      <c r="G20" s="6">
        <v>1</v>
      </c>
      <c r="H20" s="6">
        <v>1</v>
      </c>
      <c r="I20" s="6">
        <v>7</v>
      </c>
      <c r="J20" s="6">
        <v>0</v>
      </c>
      <c r="K20" s="6">
        <v>1</v>
      </c>
      <c r="L20" s="6">
        <v>0</v>
      </c>
      <c r="M20" s="62">
        <v>1</v>
      </c>
      <c r="N20" s="6">
        <v>0</v>
      </c>
      <c r="O20" s="6">
        <v>0</v>
      </c>
      <c r="P20" s="6">
        <v>0</v>
      </c>
      <c r="Q20" s="6">
        <v>0</v>
      </c>
      <c r="R20" s="13">
        <f>SUM(H20:H$73)/SUM(F20:F$73)*7</f>
        <v>10.782979475918566</v>
      </c>
      <c r="S20" s="6">
        <v>47</v>
      </c>
      <c r="T20" s="6">
        <v>10</v>
      </c>
      <c r="U20" s="6">
        <v>37</v>
      </c>
      <c r="V20" s="17">
        <f>SUM(I20:I$73,J20:J$73)/SUM(F20:F$73)</f>
        <v>3.1659576677519388</v>
      </c>
    </row>
    <row r="21" spans="1:22" ht="17.100000000000001" customHeight="1" x14ac:dyDescent="0.25">
      <c r="A21" s="54"/>
      <c r="B21" s="5">
        <v>42928</v>
      </c>
      <c r="C21" s="6" t="s">
        <v>30</v>
      </c>
      <c r="D21" s="6">
        <v>1</v>
      </c>
      <c r="E21" s="6">
        <v>1</v>
      </c>
      <c r="F21" s="20">
        <v>5</v>
      </c>
      <c r="G21" s="6">
        <v>5</v>
      </c>
      <c r="H21" s="6">
        <v>5</v>
      </c>
      <c r="I21" s="6">
        <v>12</v>
      </c>
      <c r="J21" s="6">
        <v>1</v>
      </c>
      <c r="K21" s="6">
        <v>1</v>
      </c>
      <c r="L21" s="6">
        <v>1</v>
      </c>
      <c r="M21" s="62">
        <v>1</v>
      </c>
      <c r="N21" s="6">
        <v>0</v>
      </c>
      <c r="O21" s="6">
        <v>0</v>
      </c>
      <c r="P21" s="6">
        <v>0</v>
      </c>
      <c r="Q21" s="6">
        <v>0</v>
      </c>
      <c r="R21" s="13">
        <f>SUM(H21:H$73)/SUM(F21:F$73)*7</f>
        <v>10.939394716043607</v>
      </c>
      <c r="S21" s="6">
        <v>66</v>
      </c>
      <c r="T21" s="6">
        <v>24</v>
      </c>
      <c r="U21" s="6">
        <v>42</v>
      </c>
      <c r="V21" s="17">
        <f>SUM(I21:I$73,J21:J$73)/SUM(F21:F$73)</f>
        <v>3.1904764169862041</v>
      </c>
    </row>
    <row r="22" spans="1:22" ht="17.100000000000001" customHeight="1" x14ac:dyDescent="0.25">
      <c r="A22" s="54"/>
      <c r="B22" s="5">
        <v>42928</v>
      </c>
      <c r="C22" s="6" t="s">
        <v>30</v>
      </c>
      <c r="D22" s="6">
        <v>1</v>
      </c>
      <c r="E22" s="6">
        <v>1</v>
      </c>
      <c r="F22" s="20">
        <v>5</v>
      </c>
      <c r="G22" s="6">
        <v>2</v>
      </c>
      <c r="H22" s="6">
        <v>2</v>
      </c>
      <c r="I22" s="6">
        <v>5</v>
      </c>
      <c r="J22" s="6">
        <v>0</v>
      </c>
      <c r="K22" s="6">
        <v>0</v>
      </c>
      <c r="L22" s="6">
        <v>1</v>
      </c>
      <c r="M22" s="62">
        <v>1</v>
      </c>
      <c r="N22" s="6">
        <v>0</v>
      </c>
      <c r="O22" s="6">
        <v>0</v>
      </c>
      <c r="P22" s="6">
        <v>0</v>
      </c>
      <c r="Q22" s="6">
        <v>0</v>
      </c>
      <c r="R22" s="13">
        <f>SUM(H22:H$73)/SUM(F22:F$73)*7</f>
        <v>11.026549472723056</v>
      </c>
      <c r="S22" s="6">
        <v>55</v>
      </c>
      <c r="T22" s="6">
        <v>22</v>
      </c>
      <c r="U22" s="6">
        <v>33</v>
      </c>
      <c r="V22" s="17">
        <f>SUM(I22:I$73,J22:J$73)/SUM(F22:F$73)</f>
        <v>3.2035400554781273</v>
      </c>
    </row>
    <row r="23" spans="1:22" ht="17.100000000000001" customHeight="1" x14ac:dyDescent="0.25">
      <c r="A23" s="54"/>
      <c r="B23" s="5">
        <v>42914</v>
      </c>
      <c r="C23" s="6" t="s">
        <v>24</v>
      </c>
      <c r="D23" s="6">
        <v>1</v>
      </c>
      <c r="E23" s="6">
        <v>1</v>
      </c>
      <c r="F23" s="20">
        <v>5</v>
      </c>
      <c r="G23" s="6">
        <v>16</v>
      </c>
      <c r="H23" s="6">
        <v>10</v>
      </c>
      <c r="I23" s="6">
        <v>18</v>
      </c>
      <c r="J23" s="6">
        <v>1</v>
      </c>
      <c r="K23" s="6">
        <v>0</v>
      </c>
      <c r="L23" s="6">
        <v>1</v>
      </c>
      <c r="M23" s="6">
        <v>0</v>
      </c>
      <c r="N23" s="6">
        <v>1</v>
      </c>
      <c r="O23" s="6">
        <v>0</v>
      </c>
      <c r="P23" s="6">
        <v>0</v>
      </c>
      <c r="Q23" s="6">
        <v>0</v>
      </c>
      <c r="R23" s="13">
        <f>SUM(H23:H$73)/SUM(F23:F$73)*7</f>
        <v>11.212670515329394</v>
      </c>
      <c r="S23" s="6">
        <v>83</v>
      </c>
      <c r="T23" s="6">
        <v>33</v>
      </c>
      <c r="U23" s="6">
        <v>50</v>
      </c>
      <c r="V23" s="17">
        <f>SUM(I23:I$73,J23:J$73)/SUM(F23:F$73)</f>
        <v>3.2533939065866968</v>
      </c>
    </row>
    <row r="24" spans="1:22" ht="17.100000000000001" customHeight="1" x14ac:dyDescent="0.25">
      <c r="A24" s="54"/>
      <c r="B24" s="5">
        <v>42914</v>
      </c>
      <c r="C24" s="6" t="s">
        <v>24</v>
      </c>
      <c r="D24" s="6">
        <v>1</v>
      </c>
      <c r="E24" s="6">
        <v>1</v>
      </c>
      <c r="F24" s="20">
        <v>5</v>
      </c>
      <c r="G24" s="6">
        <v>8</v>
      </c>
      <c r="H24" s="6">
        <v>6</v>
      </c>
      <c r="I24" s="6">
        <v>12</v>
      </c>
      <c r="J24" s="6">
        <v>0</v>
      </c>
      <c r="K24" s="6">
        <v>1</v>
      </c>
      <c r="L24" s="6">
        <v>1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13">
        <f>SUM(H24:H$73)/SUM(F24:F$73)*7</f>
        <v>11.14814899458168</v>
      </c>
      <c r="S24" s="6">
        <v>70</v>
      </c>
      <c r="T24" s="6">
        <v>27</v>
      </c>
      <c r="U24" s="6">
        <v>43</v>
      </c>
      <c r="V24" s="17">
        <f>SUM(I24:I$73,J24:J$73)/SUM(F24:F$73)</f>
        <v>3.2407409867970003</v>
      </c>
    </row>
    <row r="25" spans="1:22" ht="17.100000000000001" customHeight="1" x14ac:dyDescent="0.25">
      <c r="A25" s="54"/>
      <c r="B25" s="5">
        <v>42907</v>
      </c>
      <c r="C25" s="6" t="s">
        <v>29</v>
      </c>
      <c r="D25" s="6">
        <v>1</v>
      </c>
      <c r="E25" s="6">
        <v>1</v>
      </c>
      <c r="F25" s="20">
        <v>5.3333329999999997</v>
      </c>
      <c r="G25" s="6">
        <v>7</v>
      </c>
      <c r="H25" s="6">
        <v>6</v>
      </c>
      <c r="I25" s="6">
        <v>13</v>
      </c>
      <c r="J25" s="6">
        <v>1</v>
      </c>
      <c r="K25" s="6">
        <v>1</v>
      </c>
      <c r="L25" s="6">
        <v>1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13">
        <f>SUM(H25:H$73)/SUM(F25:F$73)*7</f>
        <v>11.213271013732914</v>
      </c>
      <c r="S25" s="6">
        <v>61</v>
      </c>
      <c r="T25" s="6">
        <v>14</v>
      </c>
      <c r="U25" s="6">
        <v>47</v>
      </c>
      <c r="V25" s="17">
        <f>SUM(I25:I$73,J25:J$73)/SUM(F25:F$73)</f>
        <v>3.2606637605444817</v>
      </c>
    </row>
    <row r="26" spans="1:22" ht="17.100000000000001" customHeight="1" x14ac:dyDescent="0.25">
      <c r="A26" s="54"/>
      <c r="B26" s="5">
        <v>42907</v>
      </c>
      <c r="C26" s="6" t="s">
        <v>29</v>
      </c>
      <c r="D26" s="6">
        <v>1</v>
      </c>
      <c r="E26" s="6">
        <v>1</v>
      </c>
      <c r="F26" s="20">
        <v>5</v>
      </c>
      <c r="G26" s="6">
        <v>4</v>
      </c>
      <c r="H26" s="6">
        <v>4</v>
      </c>
      <c r="I26" s="6">
        <v>11</v>
      </c>
      <c r="J26" s="6">
        <v>0</v>
      </c>
      <c r="K26" s="6">
        <v>1</v>
      </c>
      <c r="L26" s="6">
        <v>1</v>
      </c>
      <c r="M26" s="6">
        <v>1</v>
      </c>
      <c r="N26" s="6">
        <v>0</v>
      </c>
      <c r="O26" s="6">
        <v>0</v>
      </c>
      <c r="P26" s="6">
        <v>0</v>
      </c>
      <c r="Q26" s="6">
        <v>0</v>
      </c>
      <c r="R26" s="13">
        <f>SUM(H26:H$73)/SUM(F26:F$73)*7</f>
        <v>11.299838808188378</v>
      </c>
      <c r="S26" s="6">
        <v>58</v>
      </c>
      <c r="T26" s="6">
        <v>17</v>
      </c>
      <c r="U26" s="6">
        <v>41</v>
      </c>
      <c r="V26" s="17">
        <f>SUM(I26:I$73,J26:J$73)/SUM(F26:F$73)</f>
        <v>3.277147743854977</v>
      </c>
    </row>
    <row r="27" spans="1:22" ht="17.100000000000001" customHeight="1" x14ac:dyDescent="0.25">
      <c r="A27" s="54"/>
      <c r="B27" s="5">
        <v>42900</v>
      </c>
      <c r="C27" s="6" t="s">
        <v>28</v>
      </c>
      <c r="D27" s="6">
        <v>1</v>
      </c>
      <c r="E27" s="6">
        <v>1</v>
      </c>
      <c r="F27" s="20">
        <v>5</v>
      </c>
      <c r="G27" s="6">
        <v>23</v>
      </c>
      <c r="H27" s="6">
        <v>11</v>
      </c>
      <c r="I27" s="6">
        <v>27</v>
      </c>
      <c r="J27" s="6">
        <v>0</v>
      </c>
      <c r="K27" s="6">
        <v>0</v>
      </c>
      <c r="L27" s="6">
        <v>1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13">
        <f>SUM(H27:H$73)/SUM(F27:F$73)*7</f>
        <v>11.441861381225443</v>
      </c>
      <c r="S27" s="6">
        <v>100</v>
      </c>
      <c r="T27" s="6">
        <v>32</v>
      </c>
      <c r="U27" s="6">
        <v>68</v>
      </c>
      <c r="V27" s="17">
        <f>SUM(I27:I$73,J27:J$73)/SUM(F27:F$73)</f>
        <v>3.3039869755019464</v>
      </c>
    </row>
    <row r="28" spans="1:22" ht="17.100000000000001" customHeight="1" x14ac:dyDescent="0.25">
      <c r="A28" s="54"/>
      <c r="B28" s="5">
        <v>42900</v>
      </c>
      <c r="C28" s="6" t="s">
        <v>28</v>
      </c>
      <c r="D28" s="6">
        <v>1</v>
      </c>
      <c r="E28" s="6">
        <v>1</v>
      </c>
      <c r="F28" s="20">
        <v>2.6666599999999998</v>
      </c>
      <c r="G28" s="6">
        <v>15</v>
      </c>
      <c r="H28" s="6">
        <v>15</v>
      </c>
      <c r="I28" s="6">
        <v>22</v>
      </c>
      <c r="J28" s="6">
        <v>0</v>
      </c>
      <c r="K28" s="6">
        <v>0</v>
      </c>
      <c r="L28" s="6">
        <v>1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13">
        <f>SUM(H28:H$73)/SUM(F28:F$73)*7</f>
        <v>11.34071643376922</v>
      </c>
      <c r="S28" s="6">
        <v>65</v>
      </c>
      <c r="T28" s="6">
        <v>25</v>
      </c>
      <c r="U28" s="6">
        <v>40</v>
      </c>
      <c r="V28" s="17">
        <f>SUM(I28:I$73,J28:J$73)/SUM(F28:F$73)</f>
        <v>3.2504261612786047</v>
      </c>
    </row>
    <row r="29" spans="1:22" ht="17.100000000000001" customHeight="1" x14ac:dyDescent="0.25">
      <c r="A29" s="54"/>
      <c r="B29" s="5">
        <v>42893</v>
      </c>
      <c r="C29" s="6" t="s">
        <v>31</v>
      </c>
      <c r="D29" s="6">
        <v>1</v>
      </c>
      <c r="E29" s="6">
        <v>0</v>
      </c>
      <c r="F29" s="20">
        <v>2</v>
      </c>
      <c r="G29" s="6">
        <v>1</v>
      </c>
      <c r="H29" s="6">
        <v>1</v>
      </c>
      <c r="I29" s="6">
        <v>3</v>
      </c>
      <c r="J29" s="6">
        <v>0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13">
        <f>SUM(H29:H$73)/SUM(F29:F$73)*7</f>
        <v>10.953368409127785</v>
      </c>
      <c r="S29" s="6">
        <v>32</v>
      </c>
      <c r="T29" s="6">
        <v>14</v>
      </c>
      <c r="U29" s="6">
        <v>18</v>
      </c>
      <c r="V29" s="17">
        <f>SUM(I29:I$73,J29:J$73)/SUM(F29:F$73)</f>
        <v>3.1813473052055157</v>
      </c>
    </row>
    <row r="30" spans="1:22" ht="17.100000000000001" customHeight="1" thickBot="1" x14ac:dyDescent="0.3">
      <c r="A30" s="55"/>
      <c r="B30" s="9">
        <v>42886</v>
      </c>
      <c r="C30" s="10" t="s">
        <v>27</v>
      </c>
      <c r="D30" s="10">
        <v>1</v>
      </c>
      <c r="E30" s="10">
        <v>0</v>
      </c>
      <c r="F30" s="21">
        <v>1</v>
      </c>
      <c r="G30" s="10">
        <v>0</v>
      </c>
      <c r="H30" s="10">
        <v>0</v>
      </c>
      <c r="I30" s="10">
        <v>2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4">
        <f>SUM(H30:H$73)/SUM(F30:F$73)*7</f>
        <v>11.031414155472735</v>
      </c>
      <c r="S30" s="10">
        <v>11</v>
      </c>
      <c r="T30" s="10">
        <v>3</v>
      </c>
      <c r="U30" s="10">
        <v>8</v>
      </c>
      <c r="V30" s="18">
        <f>SUM(I30:I$73,J30:J$73)/SUM(F30:F$73)</f>
        <v>3.198953037016536</v>
      </c>
    </row>
    <row r="31" spans="1:22" ht="17.100000000000001" customHeight="1" x14ac:dyDescent="0.25">
      <c r="A31" s="53" t="s">
        <v>52</v>
      </c>
      <c r="B31" s="7">
        <v>42634</v>
      </c>
      <c r="C31" s="8" t="s">
        <v>39</v>
      </c>
      <c r="D31" s="8">
        <v>1</v>
      </c>
      <c r="E31" s="8">
        <v>1</v>
      </c>
      <c r="F31" s="19">
        <v>4</v>
      </c>
      <c r="G31" s="8">
        <v>20</v>
      </c>
      <c r="H31" s="8">
        <v>16</v>
      </c>
      <c r="I31" s="8">
        <v>25</v>
      </c>
      <c r="J31" s="8">
        <v>2</v>
      </c>
      <c r="K31" s="8">
        <v>1</v>
      </c>
      <c r="L31" s="8">
        <v>1</v>
      </c>
      <c r="M31" s="8">
        <v>0</v>
      </c>
      <c r="N31" s="8">
        <v>1</v>
      </c>
      <c r="O31" s="8">
        <v>0</v>
      </c>
      <c r="P31" s="8">
        <v>0</v>
      </c>
      <c r="Q31" s="8">
        <v>0</v>
      </c>
      <c r="R31" s="12">
        <f>SUM(H31:H$73)/SUM(F31:F$73)*7</f>
        <v>11.089474232847669</v>
      </c>
      <c r="S31" s="8">
        <v>97</v>
      </c>
      <c r="T31" s="8">
        <v>39</v>
      </c>
      <c r="U31" s="8">
        <v>58</v>
      </c>
      <c r="V31" s="16">
        <f>SUM(I31:I$73,J31:J$73)/SUM(F31:F$73)</f>
        <v>3.205263316470921</v>
      </c>
    </row>
    <row r="32" spans="1:22" ht="17.100000000000001" customHeight="1" x14ac:dyDescent="0.25">
      <c r="A32" s="54"/>
      <c r="B32" s="5">
        <v>42634</v>
      </c>
      <c r="C32" s="6" t="s">
        <v>39</v>
      </c>
      <c r="D32" s="6">
        <v>1</v>
      </c>
      <c r="E32" s="6">
        <v>1</v>
      </c>
      <c r="F32" s="20">
        <v>6</v>
      </c>
      <c r="G32" s="6">
        <v>11</v>
      </c>
      <c r="H32" s="6">
        <v>11</v>
      </c>
      <c r="I32" s="6">
        <v>20</v>
      </c>
      <c r="J32" s="6">
        <v>0</v>
      </c>
      <c r="K32" s="6">
        <v>1</v>
      </c>
      <c r="L32" s="6">
        <v>1</v>
      </c>
      <c r="M32" s="6">
        <v>0</v>
      </c>
      <c r="N32" s="6">
        <v>1</v>
      </c>
      <c r="O32" s="6">
        <v>0</v>
      </c>
      <c r="P32" s="6">
        <v>0</v>
      </c>
      <c r="Q32" s="6">
        <v>0</v>
      </c>
      <c r="R32" s="13">
        <f>SUM(H32:H$73)/SUM(F32:F$73)*7</f>
        <v>10.725806993669813</v>
      </c>
      <c r="S32" s="6">
        <v>90</v>
      </c>
      <c r="T32" s="6">
        <v>31</v>
      </c>
      <c r="U32" s="6">
        <v>59</v>
      </c>
      <c r="V32" s="17">
        <f>SUM(I32:I$73,J32:J$73)/SUM(F32:F$73)</f>
        <v>3.1290324161984118</v>
      </c>
    </row>
    <row r="33" spans="1:22" ht="17.100000000000001" customHeight="1" x14ac:dyDescent="0.25">
      <c r="A33" s="54"/>
      <c r="B33" s="5">
        <v>42627</v>
      </c>
      <c r="C33" s="6" t="s">
        <v>39</v>
      </c>
      <c r="D33" s="6">
        <v>1</v>
      </c>
      <c r="E33" s="6">
        <v>1</v>
      </c>
      <c r="F33" s="20">
        <v>6.6666600000000003</v>
      </c>
      <c r="G33" s="6">
        <v>9</v>
      </c>
      <c r="H33" s="6">
        <v>7</v>
      </c>
      <c r="I33" s="6">
        <v>18</v>
      </c>
      <c r="J33" s="6">
        <v>0</v>
      </c>
      <c r="K33" s="6">
        <v>0</v>
      </c>
      <c r="L33" s="6">
        <v>1</v>
      </c>
      <c r="M33" s="6">
        <v>0</v>
      </c>
      <c r="N33" s="6">
        <v>1</v>
      </c>
      <c r="O33" s="6">
        <v>0</v>
      </c>
      <c r="P33" s="6">
        <v>0</v>
      </c>
      <c r="Q33" s="6">
        <v>0</v>
      </c>
      <c r="R33" s="13">
        <f>SUM(H33:H$73)/SUM(F33:F$73)*7</f>
        <v>10.655556112012373</v>
      </c>
      <c r="S33" s="6">
        <v>70</v>
      </c>
      <c r="T33" s="6">
        <v>20</v>
      </c>
      <c r="U33" s="6">
        <v>50</v>
      </c>
      <c r="V33" s="17">
        <f>SUM(I33:I$73,J33:J$73)/SUM(F33:F$73)</f>
        <v>3.1222223852716127</v>
      </c>
    </row>
    <row r="34" spans="1:22" ht="17.100000000000001" customHeight="1" x14ac:dyDescent="0.25">
      <c r="A34" s="54"/>
      <c r="B34" s="5">
        <v>42627</v>
      </c>
      <c r="C34" s="6" t="s">
        <v>39</v>
      </c>
      <c r="D34" s="6">
        <v>1</v>
      </c>
      <c r="E34" s="6">
        <v>1</v>
      </c>
      <c r="F34" s="20">
        <v>8</v>
      </c>
      <c r="G34" s="6">
        <v>11</v>
      </c>
      <c r="H34" s="6">
        <v>6</v>
      </c>
      <c r="I34" s="6">
        <v>15</v>
      </c>
      <c r="J34" s="6">
        <v>1</v>
      </c>
      <c r="K34" s="6">
        <v>0</v>
      </c>
      <c r="L34" s="6">
        <v>1</v>
      </c>
      <c r="M34" s="6">
        <v>1</v>
      </c>
      <c r="N34" s="6">
        <v>0</v>
      </c>
      <c r="O34" s="6">
        <v>0</v>
      </c>
      <c r="P34" s="6">
        <v>0</v>
      </c>
      <c r="Q34" s="6">
        <v>0</v>
      </c>
      <c r="R34" s="13">
        <f>SUM(H34:H$73)/SUM(F34:F$73)*7</f>
        <v>10.782692477727071</v>
      </c>
      <c r="S34" s="6">
        <v>110</v>
      </c>
      <c r="T34" s="6">
        <v>33</v>
      </c>
      <c r="U34" s="6">
        <v>77</v>
      </c>
      <c r="V34" s="17">
        <f>SUM(I34:I$73,J34:J$73)/SUM(F34:F$73)</f>
        <v>3.1384615879526629</v>
      </c>
    </row>
    <row r="35" spans="1:22" ht="17.100000000000001" customHeight="1" x14ac:dyDescent="0.25">
      <c r="A35" s="54"/>
      <c r="B35" s="5">
        <v>42620</v>
      </c>
      <c r="C35" s="6" t="s">
        <v>28</v>
      </c>
      <c r="D35" s="6">
        <v>1</v>
      </c>
      <c r="E35" s="6">
        <v>1</v>
      </c>
      <c r="F35" s="20">
        <v>5</v>
      </c>
      <c r="G35" s="6">
        <v>3</v>
      </c>
      <c r="H35" s="6">
        <v>3</v>
      </c>
      <c r="I35" s="6">
        <v>8</v>
      </c>
      <c r="J35" s="6">
        <v>1</v>
      </c>
      <c r="K35" s="6">
        <v>2</v>
      </c>
      <c r="L35" s="6">
        <v>1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13">
        <f>SUM(H35:H$73)/SUM(F35:F$73)*7</f>
        <v>11.050403408494571</v>
      </c>
      <c r="S35" s="6">
        <v>62</v>
      </c>
      <c r="T35" s="6">
        <v>23</v>
      </c>
      <c r="U35" s="6">
        <v>39</v>
      </c>
      <c r="V35" s="17">
        <f>SUM(I35:I$73,J35:J$73)/SUM(F35:F$73)</f>
        <v>3.1935484398933403</v>
      </c>
    </row>
    <row r="36" spans="1:22" ht="17.100000000000001" customHeight="1" x14ac:dyDescent="0.25">
      <c r="A36" s="54"/>
      <c r="B36" s="5">
        <v>42620</v>
      </c>
      <c r="C36" s="6" t="s">
        <v>28</v>
      </c>
      <c r="D36" s="6">
        <v>1</v>
      </c>
      <c r="E36" s="6">
        <v>1</v>
      </c>
      <c r="F36" s="20">
        <v>6.3333329999999997</v>
      </c>
      <c r="G36" s="6">
        <v>16</v>
      </c>
      <c r="H36" s="6">
        <v>16</v>
      </c>
      <c r="I36" s="6">
        <v>24</v>
      </c>
      <c r="J36" s="6">
        <v>2</v>
      </c>
      <c r="K36" s="6">
        <v>1</v>
      </c>
      <c r="L36" s="6">
        <v>1</v>
      </c>
      <c r="M36" s="6">
        <v>0</v>
      </c>
      <c r="N36" s="6">
        <v>1</v>
      </c>
      <c r="O36" s="6">
        <v>0</v>
      </c>
      <c r="P36" s="6">
        <v>0</v>
      </c>
      <c r="Q36" s="6">
        <v>0</v>
      </c>
      <c r="R36" s="13">
        <f>SUM(H36:H$73)/SUM(F36:F$73)*7</f>
        <v>11.264033456060442</v>
      </c>
      <c r="S36" s="6">
        <v>102</v>
      </c>
      <c r="T36" s="6">
        <v>33</v>
      </c>
      <c r="U36" s="6">
        <v>69</v>
      </c>
      <c r="V36" s="17">
        <f>SUM(I36:I$73,J36:J$73)/SUM(F36:F$73)</f>
        <v>3.2370062921901273</v>
      </c>
    </row>
    <row r="37" spans="1:22" ht="17.100000000000001" customHeight="1" x14ac:dyDescent="0.25">
      <c r="A37" s="54"/>
      <c r="B37" s="5">
        <v>42620</v>
      </c>
      <c r="C37" s="6" t="s">
        <v>28</v>
      </c>
      <c r="D37" s="6">
        <v>1</v>
      </c>
      <c r="E37" s="6">
        <v>0</v>
      </c>
      <c r="F37" s="20">
        <v>4</v>
      </c>
      <c r="G37" s="6">
        <v>2</v>
      </c>
      <c r="H37" s="6">
        <v>2</v>
      </c>
      <c r="I37" s="6">
        <v>7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13">
        <f>SUM(H37:H$73)/SUM(F37:F$73)*7</f>
        <v>11.000000171428574</v>
      </c>
      <c r="S37" s="6">
        <v>58</v>
      </c>
      <c r="T37" s="6">
        <v>19</v>
      </c>
      <c r="U37" s="6">
        <v>39</v>
      </c>
      <c r="V37" s="17">
        <f>SUM(I37:I$73,J37:J$73)/SUM(F37:F$73)</f>
        <v>3.2012987511890714</v>
      </c>
    </row>
    <row r="38" spans="1:22" ht="17.100000000000001" customHeight="1" x14ac:dyDescent="0.25">
      <c r="A38" s="54"/>
      <c r="B38" s="5">
        <v>42613</v>
      </c>
      <c r="C38" s="6" t="s">
        <v>28</v>
      </c>
      <c r="D38" s="6">
        <v>1</v>
      </c>
      <c r="E38" s="6">
        <v>1</v>
      </c>
      <c r="F38" s="20">
        <v>7</v>
      </c>
      <c r="G38" s="6">
        <v>7</v>
      </c>
      <c r="H38" s="6">
        <v>2</v>
      </c>
      <c r="I38" s="6">
        <v>15</v>
      </c>
      <c r="J38" s="6">
        <v>0</v>
      </c>
      <c r="K38" s="6">
        <v>2</v>
      </c>
      <c r="L38" s="6">
        <v>1</v>
      </c>
      <c r="M38" s="6">
        <v>1</v>
      </c>
      <c r="N38" s="6">
        <v>0</v>
      </c>
      <c r="O38" s="6">
        <v>0</v>
      </c>
      <c r="P38" s="6">
        <v>0</v>
      </c>
      <c r="Q38" s="6">
        <v>0</v>
      </c>
      <c r="R38" s="13">
        <f>SUM(H38:H$73)/SUM(F38:F$73)*7</f>
        <v>11.200000179200003</v>
      </c>
      <c r="S38" s="6">
        <v>79</v>
      </c>
      <c r="T38" s="6">
        <v>17</v>
      </c>
      <c r="U38" s="6">
        <v>62</v>
      </c>
      <c r="V38" s="17">
        <f>SUM(I38:I$73,J38:J$73)/SUM(F38:F$73)</f>
        <v>3.2400000518400009</v>
      </c>
    </row>
    <row r="39" spans="1:22" ht="17.100000000000001" customHeight="1" thickBot="1" x14ac:dyDescent="0.3">
      <c r="A39" s="55"/>
      <c r="B39" s="9">
        <v>42613</v>
      </c>
      <c r="C39" s="10" t="s">
        <v>28</v>
      </c>
      <c r="D39" s="10">
        <v>1</v>
      </c>
      <c r="E39" s="10">
        <v>1</v>
      </c>
      <c r="F39" s="21">
        <v>6.6666660000000002</v>
      </c>
      <c r="G39" s="10">
        <v>8</v>
      </c>
      <c r="H39" s="10">
        <v>8</v>
      </c>
      <c r="I39" s="10">
        <v>22</v>
      </c>
      <c r="J39" s="10">
        <v>0</v>
      </c>
      <c r="K39" s="10">
        <v>1</v>
      </c>
      <c r="L39" s="10">
        <v>1</v>
      </c>
      <c r="M39" s="10">
        <v>1</v>
      </c>
      <c r="N39" s="10">
        <v>0</v>
      </c>
      <c r="O39" s="10">
        <v>0</v>
      </c>
      <c r="P39" s="10">
        <v>0</v>
      </c>
      <c r="Q39" s="10">
        <v>0</v>
      </c>
      <c r="R39" s="14">
        <f>SUM(H39:H$73)/SUM(F39:F$73)*7</f>
        <v>11.650349845879996</v>
      </c>
      <c r="S39" s="10">
        <v>93</v>
      </c>
      <c r="T39" s="10">
        <v>25</v>
      </c>
      <c r="U39" s="10">
        <v>68</v>
      </c>
      <c r="V39" s="18">
        <f>SUM(I39:I$73,J39:J$73)/SUM(F39:F$73)</f>
        <v>3.2937063489852809</v>
      </c>
    </row>
    <row r="40" spans="1:22" ht="17.100000000000001" customHeight="1" x14ac:dyDescent="0.25">
      <c r="A40" s="53" t="s">
        <v>53</v>
      </c>
      <c r="B40" s="7">
        <v>42599</v>
      </c>
      <c r="C40" s="8" t="s">
        <v>40</v>
      </c>
      <c r="D40" s="8">
        <v>1</v>
      </c>
      <c r="E40" s="8">
        <v>1</v>
      </c>
      <c r="F40" s="19">
        <v>5.6666660000000002</v>
      </c>
      <c r="G40" s="8">
        <v>7</v>
      </c>
      <c r="H40" s="8">
        <v>3</v>
      </c>
      <c r="I40" s="8">
        <v>12</v>
      </c>
      <c r="J40" s="8">
        <v>2</v>
      </c>
      <c r="K40" s="8">
        <v>1</v>
      </c>
      <c r="L40" s="8">
        <v>1</v>
      </c>
      <c r="M40" s="8">
        <v>1</v>
      </c>
      <c r="N40" s="8">
        <v>0</v>
      </c>
      <c r="O40" s="8">
        <v>0</v>
      </c>
      <c r="P40" s="8">
        <v>0</v>
      </c>
      <c r="Q40" s="8">
        <v>0</v>
      </c>
      <c r="R40" s="12">
        <f>SUM(H40:H$73)/SUM(F40:F$73)*7</f>
        <v>11.809291103687809</v>
      </c>
      <c r="S40" s="8">
        <v>61</v>
      </c>
      <c r="T40" s="8">
        <v>19</v>
      </c>
      <c r="U40" s="8">
        <v>42</v>
      </c>
      <c r="V40" s="16">
        <f>SUM(I40:I$73,J40:J$73)/SUM(F40:F$73)</f>
        <v>3.293398574879395</v>
      </c>
    </row>
    <row r="41" spans="1:22" ht="17.100000000000001" customHeight="1" x14ac:dyDescent="0.25">
      <c r="A41" s="54"/>
      <c r="B41" s="5">
        <v>42599</v>
      </c>
      <c r="C41" s="6" t="s">
        <v>40</v>
      </c>
      <c r="D41" s="6">
        <v>1</v>
      </c>
      <c r="E41" s="6">
        <v>0</v>
      </c>
      <c r="F41" s="20">
        <v>5</v>
      </c>
      <c r="G41" s="6">
        <v>7</v>
      </c>
      <c r="H41" s="6">
        <v>6</v>
      </c>
      <c r="I41" s="6">
        <v>16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13">
        <f>SUM(H41:H$73)/SUM(F41:F$73)*7</f>
        <v>12.160714384985422</v>
      </c>
      <c r="S41" s="6">
        <v>64</v>
      </c>
      <c r="T41" s="6">
        <v>13</v>
      </c>
      <c r="U41" s="6">
        <v>51</v>
      </c>
      <c r="V41" s="17">
        <f>SUM(I41:I$73,J41:J$73)/SUM(F41:F$73)</f>
        <v>3.3290816598292374</v>
      </c>
    </row>
    <row r="42" spans="1:22" ht="17.100000000000001" customHeight="1" x14ac:dyDescent="0.25">
      <c r="A42" s="54"/>
      <c r="B42" s="5">
        <v>42585</v>
      </c>
      <c r="C42" s="6" t="s">
        <v>41</v>
      </c>
      <c r="D42" s="6">
        <v>1</v>
      </c>
      <c r="E42" s="6">
        <v>1</v>
      </c>
      <c r="F42" s="20">
        <v>5</v>
      </c>
      <c r="G42" s="6">
        <v>6</v>
      </c>
      <c r="H42" s="6">
        <v>6</v>
      </c>
      <c r="I42" s="6">
        <v>12</v>
      </c>
      <c r="J42" s="6">
        <v>1</v>
      </c>
      <c r="K42" s="6">
        <v>2</v>
      </c>
      <c r="L42" s="6">
        <v>1</v>
      </c>
      <c r="M42" s="6">
        <v>1</v>
      </c>
      <c r="N42" s="6">
        <v>0</v>
      </c>
      <c r="O42" s="6">
        <v>0</v>
      </c>
      <c r="P42" s="6">
        <v>0</v>
      </c>
      <c r="Q42" s="6">
        <v>0</v>
      </c>
      <c r="R42" s="13">
        <f>SUM(H42:H$73)/SUM(F42:F$73)*7</f>
        <v>12.310344932077198</v>
      </c>
      <c r="S42" s="6">
        <v>74</v>
      </c>
      <c r="T42" s="6">
        <v>30</v>
      </c>
      <c r="U42" s="6">
        <v>44</v>
      </c>
      <c r="V42" s="17">
        <f>SUM(I42:I$73,J42:J$73)/SUM(F42:F$73)</f>
        <v>3.3342175349323502</v>
      </c>
    </row>
    <row r="43" spans="1:22" ht="17.100000000000001" customHeight="1" x14ac:dyDescent="0.25">
      <c r="A43" s="54"/>
      <c r="B43" s="5">
        <v>42536</v>
      </c>
      <c r="C43" s="6" t="s">
        <v>42</v>
      </c>
      <c r="D43" s="6">
        <v>1</v>
      </c>
      <c r="E43" s="6">
        <v>1</v>
      </c>
      <c r="F43" s="20">
        <v>6</v>
      </c>
      <c r="G43" s="6">
        <v>12</v>
      </c>
      <c r="H43" s="6">
        <v>10</v>
      </c>
      <c r="I43" s="6">
        <v>19</v>
      </c>
      <c r="J43" s="6">
        <v>0</v>
      </c>
      <c r="K43" s="6">
        <v>0</v>
      </c>
      <c r="L43" s="6">
        <v>1</v>
      </c>
      <c r="M43" s="6">
        <v>1</v>
      </c>
      <c r="N43" s="6">
        <v>0</v>
      </c>
      <c r="O43" s="6">
        <v>0</v>
      </c>
      <c r="P43" s="6">
        <v>0</v>
      </c>
      <c r="Q43" s="6">
        <v>0</v>
      </c>
      <c r="R43" s="13">
        <f>SUM(H43:H$73)/SUM(F43:F$73)*7</f>
        <v>12.47237580086078</v>
      </c>
      <c r="S43" s="6">
        <v>74</v>
      </c>
      <c r="T43" s="6">
        <v>25</v>
      </c>
      <c r="U43" s="6">
        <v>49</v>
      </c>
      <c r="V43" s="17">
        <f>SUM(I43:I$73,J43:J$73)/SUM(F43:F$73)</f>
        <v>3.3646409137205828</v>
      </c>
    </row>
    <row r="44" spans="1:22" ht="17.100000000000001" customHeight="1" thickBot="1" x14ac:dyDescent="0.3">
      <c r="A44" s="55"/>
      <c r="B44" s="9">
        <v>42536</v>
      </c>
      <c r="C44" s="10" t="s">
        <v>42</v>
      </c>
      <c r="D44" s="10">
        <v>1</v>
      </c>
      <c r="E44" s="10">
        <v>1</v>
      </c>
      <c r="F44" s="21">
        <v>5</v>
      </c>
      <c r="G44" s="10">
        <v>4</v>
      </c>
      <c r="H44" s="10">
        <v>3</v>
      </c>
      <c r="I44" s="10">
        <v>9</v>
      </c>
      <c r="J44" s="10">
        <v>1</v>
      </c>
      <c r="K44" s="10">
        <v>0</v>
      </c>
      <c r="L44" s="10">
        <v>1</v>
      </c>
      <c r="M44" s="10">
        <v>1</v>
      </c>
      <c r="N44" s="10">
        <v>0</v>
      </c>
      <c r="O44" s="10">
        <v>0</v>
      </c>
      <c r="P44" s="10">
        <v>0</v>
      </c>
      <c r="Q44" s="10">
        <v>0</v>
      </c>
      <c r="R44" s="14">
        <f>SUM(H44:H$73)/SUM(F44:F$73)*7</f>
        <v>12.514535000135208</v>
      </c>
      <c r="S44" s="10">
        <v>47</v>
      </c>
      <c r="T44" s="10">
        <v>16</v>
      </c>
      <c r="U44" s="10">
        <v>31</v>
      </c>
      <c r="V44" s="18">
        <f>SUM(I44:I$73,J44:J$73)/SUM(F44:F$73)</f>
        <v>3.3750000313953485</v>
      </c>
    </row>
    <row r="45" spans="1:22" ht="17.100000000000001" customHeight="1" x14ac:dyDescent="0.25">
      <c r="A45" s="53" t="s">
        <v>54</v>
      </c>
      <c r="B45" s="7">
        <v>42248</v>
      </c>
      <c r="C45" s="8" t="s">
        <v>44</v>
      </c>
      <c r="D45" s="8">
        <v>1</v>
      </c>
      <c r="E45" s="8">
        <v>1</v>
      </c>
      <c r="F45" s="19">
        <v>6</v>
      </c>
      <c r="G45" s="8">
        <v>13</v>
      </c>
      <c r="H45" s="8">
        <v>13</v>
      </c>
      <c r="I45" s="8">
        <v>21</v>
      </c>
      <c r="J45" s="8">
        <v>0</v>
      </c>
      <c r="K45" s="8">
        <v>0</v>
      </c>
      <c r="L45" s="8">
        <v>1</v>
      </c>
      <c r="M45" s="8">
        <v>0</v>
      </c>
      <c r="N45" s="8">
        <v>1</v>
      </c>
      <c r="O45" s="8">
        <v>0</v>
      </c>
      <c r="P45" s="8">
        <v>0</v>
      </c>
      <c r="Q45" s="8">
        <v>0</v>
      </c>
      <c r="R45" s="12">
        <f>SUM(H45:H$73)/SUM(F45:F$73)*7</f>
        <v>12.893617146685637</v>
      </c>
      <c r="S45" s="8">
        <v>87</v>
      </c>
      <c r="T45" s="8">
        <v>33</v>
      </c>
      <c r="U45" s="8">
        <v>54</v>
      </c>
      <c r="V45" s="16">
        <f>SUM(I45:I$73,J45:J$73)/SUM(F45:F$73)</f>
        <v>3.4376900030413617</v>
      </c>
    </row>
    <row r="46" spans="1:22" ht="17.100000000000001" customHeight="1" x14ac:dyDescent="0.25">
      <c r="A46" s="54"/>
      <c r="B46" s="5">
        <v>42241</v>
      </c>
      <c r="C46" s="6" t="s">
        <v>44</v>
      </c>
      <c r="D46" s="6">
        <v>1</v>
      </c>
      <c r="E46" s="6">
        <v>1</v>
      </c>
      <c r="F46" s="20">
        <v>7</v>
      </c>
      <c r="G46" s="6">
        <v>12</v>
      </c>
      <c r="H46" s="6">
        <v>12</v>
      </c>
      <c r="I46" s="6">
        <v>22</v>
      </c>
      <c r="J46" s="64">
        <v>1</v>
      </c>
      <c r="K46" s="6">
        <v>1</v>
      </c>
      <c r="L46" s="6">
        <v>1</v>
      </c>
      <c r="M46" s="6">
        <v>1</v>
      </c>
      <c r="N46" s="6">
        <v>0</v>
      </c>
      <c r="O46" s="6">
        <v>0</v>
      </c>
      <c r="P46" s="6">
        <v>0</v>
      </c>
      <c r="Q46" s="6">
        <v>0</v>
      </c>
      <c r="R46" s="13">
        <f>SUM(H46:H$73)/SUM(F46:F$73)*7</f>
        <v>12.762058009127283</v>
      </c>
      <c r="S46" s="6">
        <v>103</v>
      </c>
      <c r="T46" s="6">
        <v>37</v>
      </c>
      <c r="U46" s="6">
        <v>66</v>
      </c>
      <c r="V46" s="17">
        <f>SUM(I46:I$73,J46:J$73)/SUM(F46:F$73)</f>
        <v>3.4340836366207963</v>
      </c>
    </row>
    <row r="47" spans="1:22" ht="17.100000000000001" customHeight="1" x14ac:dyDescent="0.25">
      <c r="A47" s="54"/>
      <c r="B47" s="5">
        <v>42241</v>
      </c>
      <c r="C47" s="6" t="s">
        <v>44</v>
      </c>
      <c r="D47" s="6">
        <v>1</v>
      </c>
      <c r="E47" s="6">
        <v>1</v>
      </c>
      <c r="F47" s="20">
        <v>7</v>
      </c>
      <c r="G47" s="6">
        <v>12</v>
      </c>
      <c r="H47" s="6">
        <v>10</v>
      </c>
      <c r="I47" s="6">
        <v>18</v>
      </c>
      <c r="J47" s="64">
        <v>1</v>
      </c>
      <c r="K47" s="6">
        <v>0</v>
      </c>
      <c r="L47" s="6">
        <v>1</v>
      </c>
      <c r="M47" s="6">
        <v>1</v>
      </c>
      <c r="N47" s="6">
        <v>0</v>
      </c>
      <c r="O47" s="6">
        <v>0</v>
      </c>
      <c r="P47" s="6">
        <v>0</v>
      </c>
      <c r="Q47" s="6">
        <v>0</v>
      </c>
      <c r="R47" s="13">
        <f>SUM(H47:H$73)/SUM(F47:F$73)*7</f>
        <v>12.817241520741977</v>
      </c>
      <c r="S47" s="6">
        <v>85</v>
      </c>
      <c r="T47" s="6">
        <v>27</v>
      </c>
      <c r="U47" s="6">
        <v>58</v>
      </c>
      <c r="V47" s="17">
        <f>SUM(I47:I$73,J47:J$73)/SUM(F47:F$73)</f>
        <v>3.4448276242187874</v>
      </c>
    </row>
    <row r="48" spans="1:22" ht="17.100000000000001" customHeight="1" thickBot="1" x14ac:dyDescent="0.3">
      <c r="A48" s="55"/>
      <c r="B48" s="9">
        <v>42234</v>
      </c>
      <c r="C48" s="10" t="s">
        <v>44</v>
      </c>
      <c r="D48" s="10">
        <v>1</v>
      </c>
      <c r="E48" s="10">
        <v>0</v>
      </c>
      <c r="F48" s="21">
        <v>2.6666666000000001</v>
      </c>
      <c r="G48" s="10">
        <v>6</v>
      </c>
      <c r="H48" s="10">
        <v>5</v>
      </c>
      <c r="I48" s="10">
        <v>10</v>
      </c>
      <c r="J48" s="65">
        <v>1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4">
        <f>SUM(H48:H$73)/SUM(F48:F$73)*7</f>
        <v>13.037174876278661</v>
      </c>
      <c r="S48" s="10">
        <v>38</v>
      </c>
      <c r="T48" s="10">
        <v>9</v>
      </c>
      <c r="U48" s="10">
        <v>29</v>
      </c>
      <c r="V48" s="18">
        <f>SUM(I48:I$73,J48:J$73)/SUM(F48:F$73)</f>
        <v>3.5018587777172789</v>
      </c>
    </row>
    <row r="49" spans="1:22" ht="17.100000000000001" customHeight="1" x14ac:dyDescent="0.25">
      <c r="A49" s="53" t="s">
        <v>55</v>
      </c>
      <c r="B49" s="7">
        <v>42227</v>
      </c>
      <c r="C49" s="8" t="s">
        <v>45</v>
      </c>
      <c r="D49" s="8">
        <v>1</v>
      </c>
      <c r="E49" s="8">
        <v>1</v>
      </c>
      <c r="F49" s="19">
        <v>4.3333332999999996</v>
      </c>
      <c r="G49" s="8">
        <v>15</v>
      </c>
      <c r="H49" s="8">
        <v>8</v>
      </c>
      <c r="I49" s="8">
        <v>14</v>
      </c>
      <c r="J49" s="66">
        <v>1</v>
      </c>
      <c r="K49" s="8">
        <v>1</v>
      </c>
      <c r="L49" s="8">
        <v>1</v>
      </c>
      <c r="M49" s="8">
        <v>0</v>
      </c>
      <c r="N49" s="8">
        <v>1</v>
      </c>
      <c r="O49" s="8">
        <v>0</v>
      </c>
      <c r="P49" s="8">
        <v>0</v>
      </c>
      <c r="Q49" s="8">
        <v>0</v>
      </c>
      <c r="R49" s="12">
        <f>SUM(H49:H$73)/SUM(F49:F$73)*7</f>
        <v>13.034482908442332</v>
      </c>
      <c r="S49" s="8">
        <v>88</v>
      </c>
      <c r="T49" s="8">
        <v>30</v>
      </c>
      <c r="U49" s="8">
        <v>58</v>
      </c>
      <c r="V49" s="16">
        <f>SUM(I49:I$73,J49:J$73)/SUM(F49:F$73)</f>
        <v>3.4827586607213639</v>
      </c>
    </row>
    <row r="50" spans="1:22" ht="17.100000000000001" customHeight="1" x14ac:dyDescent="0.25">
      <c r="A50" s="54"/>
      <c r="B50" s="5">
        <v>42178</v>
      </c>
      <c r="C50" s="6" t="s">
        <v>44</v>
      </c>
      <c r="D50" s="6">
        <v>1</v>
      </c>
      <c r="E50" s="6">
        <v>1</v>
      </c>
      <c r="F50" s="20">
        <v>4.6666660000000002</v>
      </c>
      <c r="G50" s="6">
        <v>22</v>
      </c>
      <c r="H50" s="6">
        <v>18</v>
      </c>
      <c r="I50" s="6">
        <v>26</v>
      </c>
      <c r="J50" s="64">
        <v>1</v>
      </c>
      <c r="K50" s="6">
        <v>0</v>
      </c>
      <c r="L50" s="6">
        <v>1</v>
      </c>
      <c r="M50" s="6">
        <v>0</v>
      </c>
      <c r="N50" s="6">
        <v>1</v>
      </c>
      <c r="O50" s="6">
        <v>0</v>
      </c>
      <c r="P50" s="6">
        <v>0</v>
      </c>
      <c r="Q50" s="6">
        <v>0</v>
      </c>
      <c r="R50" s="13">
        <f>SUM(H50:H$73)/SUM(F50:F$73)*7</f>
        <v>13.040322733132804</v>
      </c>
      <c r="S50" s="6">
        <v>113</v>
      </c>
      <c r="T50" s="6">
        <v>49</v>
      </c>
      <c r="U50" s="6">
        <v>64</v>
      </c>
      <c r="V50" s="17">
        <f>SUM(I50:I$73,J50:J$73)/SUM(F50:F$73)</f>
        <v>3.4838710084807492</v>
      </c>
    </row>
    <row r="51" spans="1:22" ht="17.100000000000001" customHeight="1" x14ac:dyDescent="0.25">
      <c r="A51" s="54"/>
      <c r="B51" s="5">
        <v>42171</v>
      </c>
      <c r="C51" s="6" t="s">
        <v>46</v>
      </c>
      <c r="D51" s="6">
        <v>1</v>
      </c>
      <c r="E51" s="6">
        <v>1</v>
      </c>
      <c r="F51" s="20">
        <v>5</v>
      </c>
      <c r="G51" s="6">
        <v>7</v>
      </c>
      <c r="H51" s="6">
        <v>5</v>
      </c>
      <c r="I51" s="6">
        <v>14</v>
      </c>
      <c r="J51" s="6">
        <v>0</v>
      </c>
      <c r="K51" s="6">
        <v>0</v>
      </c>
      <c r="L51" s="6">
        <v>1</v>
      </c>
      <c r="M51" s="6">
        <v>1</v>
      </c>
      <c r="N51" s="6">
        <v>0</v>
      </c>
      <c r="O51" s="6">
        <v>0</v>
      </c>
      <c r="P51" s="6">
        <v>0</v>
      </c>
      <c r="Q51" s="6">
        <v>0</v>
      </c>
      <c r="R51" s="13">
        <f>SUM(H51:H$73)/SUM(F51:F$73)*7</f>
        <v>12.205128252071008</v>
      </c>
      <c r="S51" s="6">
        <v>66</v>
      </c>
      <c r="T51" s="6">
        <v>17</v>
      </c>
      <c r="U51" s="6">
        <v>49</v>
      </c>
      <c r="V51" s="17">
        <f>SUM(I51:I$73,J51:J$73)/SUM(F51:F$73)</f>
        <v>3.3461538590236692</v>
      </c>
    </row>
    <row r="52" spans="1:22" ht="17.100000000000001" customHeight="1" thickBot="1" x14ac:dyDescent="0.3">
      <c r="A52" s="55"/>
      <c r="B52" s="9">
        <v>42157</v>
      </c>
      <c r="C52" s="10" t="s">
        <v>47</v>
      </c>
      <c r="D52" s="10">
        <v>1</v>
      </c>
      <c r="E52" s="10">
        <v>1</v>
      </c>
      <c r="F52" s="21">
        <v>1</v>
      </c>
      <c r="G52" s="10">
        <v>4</v>
      </c>
      <c r="H52" s="10">
        <v>4</v>
      </c>
      <c r="I52" s="10">
        <v>4</v>
      </c>
      <c r="J52" s="10">
        <v>1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4">
        <f>SUM(H52:H$73)/SUM(F52:F$73)*7</f>
        <v>12.561643887239633</v>
      </c>
      <c r="S52" s="10">
        <v>24</v>
      </c>
      <c r="T52" s="10">
        <v>12</v>
      </c>
      <c r="U52" s="10">
        <v>12</v>
      </c>
      <c r="V52" s="18">
        <f>SUM(I52:I$73,J52:J$73)/SUM(F52:F$73)</f>
        <v>3.3835616577406649</v>
      </c>
    </row>
    <row r="53" spans="1:22" ht="17.100000000000001" customHeight="1" x14ac:dyDescent="0.25">
      <c r="A53" s="53" t="s">
        <v>56</v>
      </c>
      <c r="B53" s="7">
        <v>41863</v>
      </c>
      <c r="C53" s="8" t="s">
        <v>45</v>
      </c>
      <c r="D53" s="8">
        <v>1</v>
      </c>
      <c r="E53" s="8">
        <v>1</v>
      </c>
      <c r="F53" s="19">
        <v>5</v>
      </c>
      <c r="G53" s="8">
        <v>9</v>
      </c>
      <c r="H53" s="8">
        <v>7</v>
      </c>
      <c r="I53" s="8">
        <v>11</v>
      </c>
      <c r="J53" s="8">
        <v>0</v>
      </c>
      <c r="K53" s="8">
        <v>1</v>
      </c>
      <c r="L53" s="8">
        <v>1</v>
      </c>
      <c r="M53" s="8">
        <v>0</v>
      </c>
      <c r="N53" s="8">
        <v>1</v>
      </c>
      <c r="O53" s="8">
        <v>0</v>
      </c>
      <c r="P53" s="8">
        <v>0</v>
      </c>
      <c r="Q53" s="8">
        <v>0</v>
      </c>
      <c r="R53" s="12">
        <f>SUM(H53:H$73)/SUM(F53:F$73)*7</f>
        <v>12.347222273668983</v>
      </c>
      <c r="S53" s="8">
        <v>63</v>
      </c>
      <c r="T53" s="8">
        <v>21</v>
      </c>
      <c r="U53" s="8">
        <v>42</v>
      </c>
      <c r="V53" s="16">
        <f>SUM(I53:I$73,J53:J$73)/SUM(F53:F$73)</f>
        <v>3.3611111251157415</v>
      </c>
    </row>
    <row r="54" spans="1:22" ht="17.100000000000001" customHeight="1" x14ac:dyDescent="0.25">
      <c r="A54" s="54"/>
      <c r="B54" s="5">
        <v>41856</v>
      </c>
      <c r="C54" s="6" t="s">
        <v>47</v>
      </c>
      <c r="D54" s="6">
        <v>1</v>
      </c>
      <c r="E54" s="6">
        <v>0</v>
      </c>
      <c r="F54" s="20">
        <v>3.3333333000000001</v>
      </c>
      <c r="G54" s="6">
        <v>2</v>
      </c>
      <c r="H54" s="6">
        <v>1</v>
      </c>
      <c r="I54" s="6">
        <v>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13">
        <f>SUM(H54:H$73)/SUM(F54:F$73)*7</f>
        <v>12.537313488973046</v>
      </c>
      <c r="S54" s="6">
        <v>42</v>
      </c>
      <c r="T54" s="6">
        <v>15</v>
      </c>
      <c r="U54" s="6">
        <v>27</v>
      </c>
      <c r="V54" s="17">
        <f>SUM(I54:I$73,J54:J$73)/SUM(F54:F$73)</f>
        <v>3.447761209467588</v>
      </c>
    </row>
    <row r="55" spans="1:22" ht="17.100000000000001" customHeight="1" x14ac:dyDescent="0.25">
      <c r="A55" s="54"/>
      <c r="B55" s="5">
        <v>41856</v>
      </c>
      <c r="C55" s="6" t="s">
        <v>47</v>
      </c>
      <c r="D55" s="6">
        <v>1</v>
      </c>
      <c r="E55" s="6">
        <v>1</v>
      </c>
      <c r="F55" s="20">
        <v>5</v>
      </c>
      <c r="G55" s="6">
        <v>8</v>
      </c>
      <c r="H55" s="6">
        <v>3</v>
      </c>
      <c r="I55" s="6">
        <v>14</v>
      </c>
      <c r="J55" s="6">
        <v>0</v>
      </c>
      <c r="K55" s="6">
        <v>0</v>
      </c>
      <c r="L55" s="6">
        <v>1</v>
      </c>
      <c r="M55" s="6">
        <v>1</v>
      </c>
      <c r="N55" s="6">
        <v>0</v>
      </c>
      <c r="O55" s="6">
        <v>0</v>
      </c>
      <c r="P55" s="6">
        <v>0</v>
      </c>
      <c r="Q55" s="6">
        <v>0</v>
      </c>
      <c r="R55" s="13">
        <f>SUM(H55:H$73)/SUM(F55:F$73)*7</f>
        <v>13.083769688308983</v>
      </c>
      <c r="S55" s="6">
        <v>80</v>
      </c>
      <c r="T55" s="6">
        <v>31</v>
      </c>
      <c r="U55" s="6">
        <v>49</v>
      </c>
      <c r="V55" s="17">
        <f>SUM(I55:I$73,J55:J$73)/SUM(F55:F$73)</f>
        <v>3.5497382347633017</v>
      </c>
    </row>
    <row r="56" spans="1:22" ht="17.100000000000001" customHeight="1" x14ac:dyDescent="0.25">
      <c r="A56" s="54"/>
      <c r="B56" s="5">
        <v>41849</v>
      </c>
      <c r="C56" s="6" t="s">
        <v>51</v>
      </c>
      <c r="D56" s="6">
        <v>1</v>
      </c>
      <c r="E56" s="6">
        <v>1</v>
      </c>
      <c r="F56" s="20">
        <v>4</v>
      </c>
      <c r="G56" s="6">
        <v>12</v>
      </c>
      <c r="H56" s="6">
        <v>6</v>
      </c>
      <c r="I56" s="6">
        <v>14</v>
      </c>
      <c r="J56" s="6">
        <v>0</v>
      </c>
      <c r="K56" s="6">
        <v>0</v>
      </c>
      <c r="L56" s="6">
        <v>1</v>
      </c>
      <c r="M56" s="6">
        <v>1</v>
      </c>
      <c r="N56" s="6">
        <v>0</v>
      </c>
      <c r="O56" s="6">
        <v>0</v>
      </c>
      <c r="P56" s="6">
        <v>0</v>
      </c>
      <c r="Q56" s="6">
        <v>0</v>
      </c>
      <c r="R56" s="13">
        <f>SUM(H56:H$73)/SUM(F56:F$73)*7</f>
        <v>13.840909153822315</v>
      </c>
      <c r="S56" s="6">
        <v>56</v>
      </c>
      <c r="T56" s="6">
        <v>18</v>
      </c>
      <c r="U56" s="6">
        <v>38</v>
      </c>
      <c r="V56" s="17">
        <f>SUM(I56:I$73,J56:J$73)/SUM(F56:F$73)</f>
        <v>3.6136363800619837</v>
      </c>
    </row>
    <row r="57" spans="1:22" ht="17.100000000000001" customHeight="1" x14ac:dyDescent="0.25">
      <c r="A57" s="54"/>
      <c r="B57" s="5">
        <v>41842</v>
      </c>
      <c r="C57" s="6" t="s">
        <v>50</v>
      </c>
      <c r="D57" s="6">
        <v>1</v>
      </c>
      <c r="E57" s="6">
        <v>0</v>
      </c>
      <c r="F57" s="20">
        <v>4.6666666000000001</v>
      </c>
      <c r="G57" s="6">
        <v>5</v>
      </c>
      <c r="H57" s="6">
        <v>3</v>
      </c>
      <c r="I57" s="6">
        <v>11</v>
      </c>
      <c r="J57" s="6">
        <v>0</v>
      </c>
      <c r="K57" s="6">
        <v>1</v>
      </c>
      <c r="L57" s="6">
        <v>0</v>
      </c>
      <c r="M57" s="6">
        <v>1</v>
      </c>
      <c r="N57" s="6">
        <v>0</v>
      </c>
      <c r="O57" s="6">
        <v>0</v>
      </c>
      <c r="P57" s="6">
        <v>0</v>
      </c>
      <c r="Q57" s="6">
        <v>0</v>
      </c>
      <c r="R57" s="13">
        <f>SUM(H57:H$73)/SUM(F57:F$73)*7</f>
        <v>14.08536592236764</v>
      </c>
      <c r="S57" s="6">
        <v>60</v>
      </c>
      <c r="T57" s="6">
        <v>20</v>
      </c>
      <c r="U57" s="6">
        <v>40</v>
      </c>
      <c r="V57" s="17">
        <f>SUM(I57:I$73,J57:J$73)/SUM(F57:F$73)</f>
        <v>3.6219512371802502</v>
      </c>
    </row>
    <row r="58" spans="1:22" ht="17.100000000000001" customHeight="1" x14ac:dyDescent="0.25">
      <c r="A58" s="54"/>
      <c r="B58" s="5">
        <v>41842</v>
      </c>
      <c r="C58" s="6" t="s">
        <v>50</v>
      </c>
      <c r="D58" s="6">
        <v>1</v>
      </c>
      <c r="E58" s="6">
        <v>0</v>
      </c>
      <c r="F58" s="20">
        <v>0.3333333</v>
      </c>
      <c r="G58" s="6">
        <v>0</v>
      </c>
      <c r="H58" s="6">
        <v>0</v>
      </c>
      <c r="I58" s="6">
        <v>1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1</v>
      </c>
      <c r="P58" s="6">
        <v>0</v>
      </c>
      <c r="Q58" s="6">
        <v>0</v>
      </c>
      <c r="R58" s="13">
        <f>SUM(H58:H$73)/SUM(F58:F$73)*7</f>
        <v>14.98000005992</v>
      </c>
      <c r="S58" s="6">
        <v>7</v>
      </c>
      <c r="T58" s="6">
        <v>4</v>
      </c>
      <c r="U58" s="6">
        <v>3</v>
      </c>
      <c r="V58" s="17">
        <f>SUM(I58:I$73,J58:J$73)/SUM(F58:F$73)</f>
        <v>3.7400000149600001</v>
      </c>
    </row>
    <row r="59" spans="1:22" ht="17.100000000000001" customHeight="1" x14ac:dyDescent="0.25">
      <c r="A59" s="54"/>
      <c r="B59" s="5">
        <v>41835</v>
      </c>
      <c r="C59" s="6" t="s">
        <v>44</v>
      </c>
      <c r="D59" s="6">
        <v>1</v>
      </c>
      <c r="E59" s="6">
        <v>1</v>
      </c>
      <c r="F59" s="20">
        <v>5</v>
      </c>
      <c r="G59" s="6">
        <v>13</v>
      </c>
      <c r="H59" s="6">
        <v>12</v>
      </c>
      <c r="I59" s="6">
        <v>19</v>
      </c>
      <c r="J59" s="6">
        <v>0</v>
      </c>
      <c r="K59" s="6">
        <v>0</v>
      </c>
      <c r="L59" s="6">
        <v>1</v>
      </c>
      <c r="M59" s="6">
        <v>1</v>
      </c>
      <c r="N59" s="6">
        <v>0</v>
      </c>
      <c r="O59" s="6">
        <v>0</v>
      </c>
      <c r="P59" s="6">
        <v>0</v>
      </c>
      <c r="Q59" s="6">
        <v>0</v>
      </c>
      <c r="R59" s="13">
        <f>SUM(H59:H$73)/SUM(F59:F$73)*7</f>
        <v>15.080536963357508</v>
      </c>
      <c r="S59" s="6">
        <v>66</v>
      </c>
      <c r="T59" s="6">
        <v>22</v>
      </c>
      <c r="U59" s="6">
        <v>44</v>
      </c>
      <c r="V59" s="17">
        <f>SUM(I59:I$73,J59:J$73)/SUM(F59:F$73)</f>
        <v>3.7449664555200219</v>
      </c>
    </row>
    <row r="60" spans="1:22" ht="17.100000000000001" customHeight="1" x14ac:dyDescent="0.25">
      <c r="A60" s="54"/>
      <c r="B60" s="5">
        <v>41835</v>
      </c>
      <c r="C60" s="6" t="s">
        <v>44</v>
      </c>
      <c r="D60" s="6">
        <v>1</v>
      </c>
      <c r="E60" s="6">
        <v>1</v>
      </c>
      <c r="F60" s="20">
        <v>5</v>
      </c>
      <c r="G60" s="6">
        <v>15</v>
      </c>
      <c r="H60" s="6">
        <v>13</v>
      </c>
      <c r="I60" s="6">
        <v>21</v>
      </c>
      <c r="J60" s="6">
        <v>0</v>
      </c>
      <c r="K60" s="6">
        <v>1</v>
      </c>
      <c r="L60" s="6">
        <v>1</v>
      </c>
      <c r="M60" s="6">
        <v>1</v>
      </c>
      <c r="N60" s="6">
        <v>0</v>
      </c>
      <c r="O60" s="6">
        <v>0</v>
      </c>
      <c r="P60" s="6">
        <v>0</v>
      </c>
      <c r="Q60" s="6">
        <v>0</v>
      </c>
      <c r="R60" s="13">
        <f>SUM(H60:H$73)/SUM(F60:F$73)*7</f>
        <v>14.888059757044999</v>
      </c>
      <c r="S60" s="6">
        <v>75</v>
      </c>
      <c r="T60" s="6">
        <v>17</v>
      </c>
      <c r="U60" s="6">
        <v>58</v>
      </c>
      <c r="V60" s="17">
        <f>SUM(I60:I$73,J60:J$73)/SUM(F60:F$73)</f>
        <v>3.7388059841000225</v>
      </c>
    </row>
    <row r="61" spans="1:22" ht="17.100000000000001" customHeight="1" x14ac:dyDescent="0.25">
      <c r="A61" s="54"/>
      <c r="B61" s="5">
        <v>41828</v>
      </c>
      <c r="C61" s="6" t="s">
        <v>46</v>
      </c>
      <c r="D61" s="6">
        <v>1</v>
      </c>
      <c r="E61" s="6">
        <v>0</v>
      </c>
      <c r="F61" s="20">
        <v>3.6666666000000001</v>
      </c>
      <c r="G61" s="6">
        <v>6</v>
      </c>
      <c r="H61" s="6">
        <v>4</v>
      </c>
      <c r="I61" s="6">
        <v>9</v>
      </c>
      <c r="J61" s="6">
        <v>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13">
        <f>SUM(H61:H$73)/SUM(F61:F$73)*7</f>
        <v>14.47058829609491</v>
      </c>
      <c r="S61" s="6">
        <v>48</v>
      </c>
      <c r="T61" s="6">
        <v>19</v>
      </c>
      <c r="U61" s="6">
        <v>29</v>
      </c>
      <c r="V61" s="17">
        <f>SUM(I61:I$73,J61:J$73)/SUM(F61:F$73)</f>
        <v>3.680672284372573</v>
      </c>
    </row>
    <row r="62" spans="1:22" ht="17.100000000000001" customHeight="1" x14ac:dyDescent="0.25">
      <c r="A62" s="54"/>
      <c r="B62" s="5">
        <v>41828</v>
      </c>
      <c r="C62" s="6" t="s">
        <v>46</v>
      </c>
      <c r="D62" s="6">
        <v>1</v>
      </c>
      <c r="E62" s="6">
        <v>1</v>
      </c>
      <c r="F62" s="20">
        <v>3</v>
      </c>
      <c r="G62" s="6">
        <v>21</v>
      </c>
      <c r="H62" s="6">
        <v>10</v>
      </c>
      <c r="I62" s="6">
        <v>21</v>
      </c>
      <c r="J62" s="6">
        <v>0</v>
      </c>
      <c r="K62" s="6">
        <v>0</v>
      </c>
      <c r="L62" s="6">
        <v>1</v>
      </c>
      <c r="M62" s="6">
        <v>0</v>
      </c>
      <c r="N62" s="6">
        <v>1</v>
      </c>
      <c r="O62" s="6">
        <v>0</v>
      </c>
      <c r="P62" s="6">
        <v>0</v>
      </c>
      <c r="Q62" s="6">
        <v>0</v>
      </c>
      <c r="R62" s="13">
        <f>SUM(H62:H$73)/SUM(F62:F$73)*7</f>
        <v>15.166666708796296</v>
      </c>
      <c r="S62" s="6">
        <v>69</v>
      </c>
      <c r="T62" s="6">
        <v>24</v>
      </c>
      <c r="U62" s="6">
        <v>45</v>
      </c>
      <c r="V62" s="17">
        <f>SUM(I62:I$73,J62:J$73)/SUM(F62:F$73)</f>
        <v>3.7777777882716053</v>
      </c>
    </row>
    <row r="63" spans="1:22" ht="17.100000000000001" customHeight="1" x14ac:dyDescent="0.25">
      <c r="A63" s="54"/>
      <c r="B63" s="5">
        <v>41814</v>
      </c>
      <c r="C63" s="6" t="s">
        <v>51</v>
      </c>
      <c r="D63" s="6">
        <v>1</v>
      </c>
      <c r="E63" s="6">
        <v>1</v>
      </c>
      <c r="F63" s="20">
        <v>6</v>
      </c>
      <c r="G63" s="6">
        <v>12</v>
      </c>
      <c r="H63" s="6">
        <v>12</v>
      </c>
      <c r="I63" s="6">
        <v>17</v>
      </c>
      <c r="J63" s="6">
        <v>0</v>
      </c>
      <c r="K63" s="6">
        <v>0</v>
      </c>
      <c r="L63" s="6">
        <v>1</v>
      </c>
      <c r="M63" s="6">
        <v>0</v>
      </c>
      <c r="N63" s="6">
        <v>1</v>
      </c>
      <c r="O63" s="6">
        <v>0</v>
      </c>
      <c r="P63" s="6">
        <v>0</v>
      </c>
      <c r="Q63" s="6">
        <v>0</v>
      </c>
      <c r="R63" s="13">
        <f>SUM(H63:H$73)/SUM(F63:F$73)*7</f>
        <v>14.424242467952251</v>
      </c>
      <c r="S63" s="6">
        <v>71</v>
      </c>
      <c r="T63" s="6">
        <v>18</v>
      </c>
      <c r="U63" s="6">
        <v>53</v>
      </c>
      <c r="V63" s="17">
        <f>SUM(I63:I$73,J63:J$73)/SUM(F63:F$73)</f>
        <v>3.4848484954086318</v>
      </c>
    </row>
    <row r="64" spans="1:22" ht="17.100000000000001" customHeight="1" x14ac:dyDescent="0.25">
      <c r="A64" s="54"/>
      <c r="B64" s="5">
        <v>41807</v>
      </c>
      <c r="C64" s="6" t="s">
        <v>50</v>
      </c>
      <c r="D64" s="6">
        <v>1</v>
      </c>
      <c r="E64" s="6">
        <v>1</v>
      </c>
      <c r="F64" s="20">
        <v>5</v>
      </c>
      <c r="G64" s="6">
        <v>2</v>
      </c>
      <c r="H64" s="6">
        <v>2</v>
      </c>
      <c r="I64" s="6">
        <v>5</v>
      </c>
      <c r="J64" s="6">
        <v>2</v>
      </c>
      <c r="K64" s="6">
        <v>1</v>
      </c>
      <c r="L64" s="6">
        <v>1</v>
      </c>
      <c r="M64" s="6">
        <v>1</v>
      </c>
      <c r="N64" s="6">
        <v>0</v>
      </c>
      <c r="O64" s="6">
        <v>0</v>
      </c>
      <c r="P64" s="6">
        <v>0</v>
      </c>
      <c r="Q64" s="6">
        <v>0</v>
      </c>
      <c r="R64" s="13">
        <f>SUM(H64:H$73)/SUM(F64:F$73)*7</f>
        <v>14.518518572290811</v>
      </c>
      <c r="S64" s="6">
        <v>48</v>
      </c>
      <c r="T64" s="6">
        <v>20</v>
      </c>
      <c r="U64" s="6">
        <v>28</v>
      </c>
      <c r="V64" s="17">
        <f>SUM(I64:I$73,J64:J$73)/SUM(F64:F$73)</f>
        <v>3.6296296430727026</v>
      </c>
    </row>
    <row r="65" spans="1:22" ht="17.100000000000001" customHeight="1" x14ac:dyDescent="0.25">
      <c r="A65" s="54"/>
      <c r="B65" s="5">
        <v>41807</v>
      </c>
      <c r="C65" s="6" t="s">
        <v>50</v>
      </c>
      <c r="D65" s="6">
        <v>1</v>
      </c>
      <c r="E65" s="6">
        <v>0</v>
      </c>
      <c r="F65" s="20">
        <v>3</v>
      </c>
      <c r="G65" s="6">
        <v>8</v>
      </c>
      <c r="H65" s="6">
        <v>7</v>
      </c>
      <c r="I65" s="6">
        <v>12</v>
      </c>
      <c r="J65" s="6">
        <v>0</v>
      </c>
      <c r="K65" s="6">
        <v>0</v>
      </c>
      <c r="L65" s="6">
        <v>0</v>
      </c>
      <c r="M65" s="6">
        <v>0</v>
      </c>
      <c r="N65" s="6">
        <v>1</v>
      </c>
      <c r="O65" s="6">
        <v>0</v>
      </c>
      <c r="P65" s="6">
        <v>0</v>
      </c>
      <c r="Q65" s="6">
        <v>0</v>
      </c>
      <c r="R65" s="13">
        <f>SUM(H65:H$73)/SUM(F65:F$73)*7</f>
        <v>17.181818259917357</v>
      </c>
      <c r="S65" s="6">
        <v>32</v>
      </c>
      <c r="T65" s="6">
        <v>13</v>
      </c>
      <c r="U65" s="6">
        <v>19</v>
      </c>
      <c r="V65" s="17">
        <f>SUM(I65:I$73,J65:J$73)/SUM(F65:F$73)</f>
        <v>4.1363636551652894</v>
      </c>
    </row>
    <row r="66" spans="1:22" ht="17.100000000000001" customHeight="1" x14ac:dyDescent="0.25">
      <c r="A66" s="54"/>
      <c r="B66" s="5">
        <v>41800</v>
      </c>
      <c r="C66" s="6" t="s">
        <v>45</v>
      </c>
      <c r="D66" s="6">
        <v>1</v>
      </c>
      <c r="E66" s="6">
        <v>0</v>
      </c>
      <c r="F66" s="20">
        <v>0.6666666</v>
      </c>
      <c r="G66" s="6">
        <v>0</v>
      </c>
      <c r="H66" s="6">
        <v>0</v>
      </c>
      <c r="I66" s="6">
        <v>1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1</v>
      </c>
      <c r="P66" s="6">
        <v>0</v>
      </c>
      <c r="Q66" s="6">
        <v>0</v>
      </c>
      <c r="R66" s="13">
        <f>SUM(H66:H$73)/SUM(F66:F$73)*7</f>
        <v>17.315789564819944</v>
      </c>
      <c r="S66" s="6">
        <v>2</v>
      </c>
      <c r="T66" s="6">
        <v>0</v>
      </c>
      <c r="U66" s="6">
        <v>2</v>
      </c>
      <c r="V66" s="17">
        <f>SUM(I66:I$73,J66:J$73)/SUM(F66:F$73)</f>
        <v>4.157894758725762</v>
      </c>
    </row>
    <row r="67" spans="1:22" ht="17.100000000000001" customHeight="1" x14ac:dyDescent="0.25">
      <c r="A67" s="54"/>
      <c r="B67" s="5">
        <v>41800</v>
      </c>
      <c r="C67" s="6" t="s">
        <v>45</v>
      </c>
      <c r="D67" s="6">
        <v>1</v>
      </c>
      <c r="E67" s="6">
        <v>1</v>
      </c>
      <c r="F67" s="20">
        <v>1</v>
      </c>
      <c r="G67" s="6">
        <v>10</v>
      </c>
      <c r="H67" s="6">
        <v>1</v>
      </c>
      <c r="I67" s="6">
        <v>8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13">
        <f>SUM(H67:H$73)/SUM(F67:F$73)*7</f>
        <v>17.945454578082646</v>
      </c>
      <c r="S67" s="6">
        <v>43</v>
      </c>
      <c r="T67" s="6">
        <v>20</v>
      </c>
      <c r="U67" s="6">
        <v>23</v>
      </c>
      <c r="V67" s="17">
        <f>SUM(I67:I$73,J67:J$73)/SUM(F67:F$73)</f>
        <v>4.2545454622809915</v>
      </c>
    </row>
    <row r="68" spans="1:22" ht="17.100000000000001" customHeight="1" x14ac:dyDescent="0.25">
      <c r="A68" s="54"/>
      <c r="B68" s="5">
        <v>41793</v>
      </c>
      <c r="C68" s="6" t="s">
        <v>47</v>
      </c>
      <c r="D68" s="6">
        <v>1</v>
      </c>
      <c r="E68" s="6">
        <v>0</v>
      </c>
      <c r="F68" s="20">
        <v>0.3333333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1</v>
      </c>
      <c r="P68" s="6">
        <v>0</v>
      </c>
      <c r="Q68" s="6">
        <v>0</v>
      </c>
      <c r="R68" s="13">
        <f>SUM(H68:H$73)/SUM(F68:F$73)*7</f>
        <v>18.576923112647929</v>
      </c>
      <c r="S68" s="6">
        <v>2</v>
      </c>
      <c r="T68" s="6">
        <v>1</v>
      </c>
      <c r="U68" s="6">
        <v>1</v>
      </c>
      <c r="V68" s="17">
        <f>SUM(I68:I$73,J68:J$73)/SUM(F68:F$73)</f>
        <v>4.0384615462278104</v>
      </c>
    </row>
    <row r="69" spans="1:22" ht="17.100000000000001" customHeight="1" x14ac:dyDescent="0.25">
      <c r="A69" s="54"/>
      <c r="B69" s="5">
        <v>41793</v>
      </c>
      <c r="C69" s="6" t="s">
        <v>47</v>
      </c>
      <c r="D69" s="6">
        <v>1</v>
      </c>
      <c r="E69" s="6">
        <v>1</v>
      </c>
      <c r="F69" s="20">
        <v>1</v>
      </c>
      <c r="G69" s="6">
        <v>8</v>
      </c>
      <c r="H69" s="6">
        <v>8</v>
      </c>
      <c r="I69" s="6">
        <v>8</v>
      </c>
      <c r="J69" s="6">
        <v>1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13">
        <f>SUM(H69:H$73)/SUM(F69:F$73)*7</f>
        <v>18.941176470588236</v>
      </c>
      <c r="S69" s="6">
        <v>40</v>
      </c>
      <c r="T69" s="6">
        <v>19</v>
      </c>
      <c r="U69" s="6">
        <v>21</v>
      </c>
      <c r="V69" s="17">
        <f>SUM(I69:I$73,J69:J$73)/SUM(F69:F$73)</f>
        <v>4.117647058823529</v>
      </c>
    </row>
    <row r="70" spans="1:22" ht="17.100000000000001" customHeight="1" x14ac:dyDescent="0.25">
      <c r="A70" s="54"/>
      <c r="B70" s="5">
        <v>41786</v>
      </c>
      <c r="C70" s="6" t="s">
        <v>44</v>
      </c>
      <c r="D70" s="6">
        <v>1</v>
      </c>
      <c r="E70" s="6">
        <v>1</v>
      </c>
      <c r="F70" s="20">
        <v>6</v>
      </c>
      <c r="G70" s="6">
        <v>9</v>
      </c>
      <c r="H70" s="6">
        <v>8</v>
      </c>
      <c r="I70" s="6">
        <v>19</v>
      </c>
      <c r="J70" s="6">
        <v>0</v>
      </c>
      <c r="K70" s="6">
        <v>0</v>
      </c>
      <c r="L70" s="6">
        <v>1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13">
        <f>SUM(H70:H$73)/SUM(F70:F$73)*7</f>
        <v>16.625</v>
      </c>
      <c r="S70" s="6">
        <v>46</v>
      </c>
      <c r="T70" s="6">
        <v>13</v>
      </c>
      <c r="U70" s="6">
        <v>33</v>
      </c>
      <c r="V70" s="17">
        <f>SUM(I70:I$73,J70:J$73)/SUM(F70:F$73)</f>
        <v>3.8125</v>
      </c>
    </row>
    <row r="71" spans="1:22" ht="17.100000000000001" customHeight="1" x14ac:dyDescent="0.25">
      <c r="A71" s="54"/>
      <c r="B71" s="5">
        <v>41779</v>
      </c>
      <c r="C71" s="6" t="s">
        <v>46</v>
      </c>
      <c r="D71" s="6">
        <v>1</v>
      </c>
      <c r="E71" s="6">
        <v>1</v>
      </c>
      <c r="F71" s="20">
        <v>4</v>
      </c>
      <c r="G71" s="6">
        <v>20</v>
      </c>
      <c r="H71" s="6">
        <v>14</v>
      </c>
      <c r="I71" s="6">
        <v>18</v>
      </c>
      <c r="J71" s="6">
        <v>0</v>
      </c>
      <c r="K71" s="6">
        <v>0</v>
      </c>
      <c r="L71" s="6">
        <v>1</v>
      </c>
      <c r="M71" s="6">
        <v>0</v>
      </c>
      <c r="N71" s="6">
        <v>1</v>
      </c>
      <c r="O71" s="6">
        <v>0</v>
      </c>
      <c r="P71" s="6">
        <v>0</v>
      </c>
      <c r="Q71" s="6">
        <v>0</v>
      </c>
      <c r="R71" s="13">
        <f>SUM(H71:H$73)/SUM(F71:F$73)*7</f>
        <v>21</v>
      </c>
      <c r="S71" s="6">
        <v>58</v>
      </c>
      <c r="T71" s="6">
        <v>22</v>
      </c>
      <c r="U71" s="6">
        <v>36</v>
      </c>
      <c r="V71" s="17">
        <f>SUM(I71:I$73,J71:J$73)/SUM(F71:F$73)</f>
        <v>4.2</v>
      </c>
    </row>
    <row r="72" spans="1:22" ht="17.100000000000001" customHeight="1" x14ac:dyDescent="0.25">
      <c r="A72" s="54"/>
      <c r="B72" s="5">
        <v>41772</v>
      </c>
      <c r="C72" s="6" t="s">
        <v>48</v>
      </c>
      <c r="D72" s="6">
        <v>1</v>
      </c>
      <c r="E72" s="6">
        <v>1</v>
      </c>
      <c r="F72" s="20">
        <v>3</v>
      </c>
      <c r="G72" s="6">
        <v>11</v>
      </c>
      <c r="H72" s="6">
        <v>9</v>
      </c>
      <c r="I72" s="6">
        <v>13</v>
      </c>
      <c r="J72" s="6">
        <v>1</v>
      </c>
      <c r="K72" s="6">
        <v>1</v>
      </c>
      <c r="L72" s="6">
        <v>1</v>
      </c>
      <c r="M72" s="6">
        <v>0</v>
      </c>
      <c r="N72" s="6">
        <v>1</v>
      </c>
      <c r="O72" s="6">
        <v>0</v>
      </c>
      <c r="P72" s="6">
        <v>0</v>
      </c>
      <c r="Q72" s="6">
        <v>0</v>
      </c>
      <c r="R72" s="13">
        <f>SUM(H72:H$73)/SUM(F72:F$73)*7</f>
        <v>18.666666666666664</v>
      </c>
      <c r="S72" s="6">
        <v>58</v>
      </c>
      <c r="T72" s="6">
        <v>16</v>
      </c>
      <c r="U72" s="6">
        <v>42</v>
      </c>
      <c r="V72" s="17">
        <f>SUM(I72:I$73,J72:J$73)/SUM(F72:F$73)</f>
        <v>4</v>
      </c>
    </row>
    <row r="73" spans="1:22" ht="17.100000000000001" customHeight="1" thickBot="1" x14ac:dyDescent="0.3">
      <c r="A73" s="55"/>
      <c r="B73" s="9">
        <v>41772</v>
      </c>
      <c r="C73" s="10" t="s">
        <v>48</v>
      </c>
      <c r="D73" s="10">
        <v>1</v>
      </c>
      <c r="E73" s="10">
        <v>0</v>
      </c>
      <c r="F73" s="21">
        <v>3</v>
      </c>
      <c r="G73" s="10">
        <v>7</v>
      </c>
      <c r="H73" s="10">
        <v>7</v>
      </c>
      <c r="I73" s="10">
        <v>10</v>
      </c>
      <c r="J73" s="10">
        <v>0</v>
      </c>
      <c r="K73" s="10">
        <v>1</v>
      </c>
      <c r="L73" s="10">
        <v>0</v>
      </c>
      <c r="M73" s="10">
        <v>1</v>
      </c>
      <c r="N73" s="10">
        <v>0</v>
      </c>
      <c r="O73" s="10">
        <v>0</v>
      </c>
      <c r="P73" s="10">
        <v>0</v>
      </c>
      <c r="Q73" s="10">
        <v>0</v>
      </c>
      <c r="R73" s="14">
        <f>SUM(H73:H$73)/SUM(F73:F$73)*7</f>
        <v>16.333333333333336</v>
      </c>
      <c r="S73" s="10">
        <v>26</v>
      </c>
      <c r="T73" s="10">
        <v>9</v>
      </c>
      <c r="U73" s="10">
        <v>17</v>
      </c>
      <c r="V73" s="18">
        <f>SUM(I73:I$73,J73:J$73)/SUM(F73:F$73)</f>
        <v>3.3333333333333335</v>
      </c>
    </row>
    <row r="74" spans="1:22" ht="36.75" thickBot="1" x14ac:dyDescent="0.3">
      <c r="A74" s="32" t="s">
        <v>59</v>
      </c>
      <c r="B74" s="33" t="s">
        <v>57</v>
      </c>
      <c r="C74" s="34" t="s">
        <v>58</v>
      </c>
      <c r="D74" s="34">
        <f t="shared" ref="D74:Q74" si="0">SUM(D2:D73)</f>
        <v>72</v>
      </c>
      <c r="E74" s="34">
        <f t="shared" si="0"/>
        <v>54</v>
      </c>
      <c r="F74" s="35">
        <f t="shared" si="0"/>
        <v>329.33329269999996</v>
      </c>
      <c r="G74" s="34">
        <f t="shared" si="0"/>
        <v>621</v>
      </c>
      <c r="H74" s="34">
        <f t="shared" si="0"/>
        <v>478</v>
      </c>
      <c r="I74" s="34">
        <f t="shared" si="0"/>
        <v>956</v>
      </c>
      <c r="J74" s="34">
        <f t="shared" si="0"/>
        <v>32</v>
      </c>
      <c r="K74" s="34">
        <f t="shared" si="0"/>
        <v>31</v>
      </c>
      <c r="L74" s="34">
        <f t="shared" si="0"/>
        <v>50</v>
      </c>
      <c r="M74" s="34">
        <f t="shared" si="0"/>
        <v>34</v>
      </c>
      <c r="N74" s="34">
        <f t="shared" si="0"/>
        <v>21</v>
      </c>
      <c r="O74" s="34">
        <f t="shared" si="0"/>
        <v>3</v>
      </c>
      <c r="P74" s="34">
        <f t="shared" si="0"/>
        <v>0</v>
      </c>
      <c r="Q74" s="34">
        <f t="shared" si="0"/>
        <v>0</v>
      </c>
      <c r="R74" s="36">
        <f>SUM(H74/F74)*7</f>
        <v>10.159920281876804</v>
      </c>
      <c r="S74" s="34">
        <f>SUM(S2:S73)</f>
        <v>4502</v>
      </c>
      <c r="T74" s="34">
        <f>SUM(T2:T73)</f>
        <v>1444</v>
      </c>
      <c r="U74" s="34">
        <f>SUM(U2:U73)</f>
        <v>3058</v>
      </c>
      <c r="V74" s="37">
        <f>SUM(I74+J74)/F74</f>
        <v>3.0000003701417466</v>
      </c>
    </row>
    <row r="75" spans="1:22" s="31" customFormat="1" ht="18.75" thickBot="1" x14ac:dyDescent="0.3">
      <c r="A75" s="11"/>
      <c r="B75" s="26" t="s">
        <v>0</v>
      </c>
      <c r="C75" s="27" t="s">
        <v>1</v>
      </c>
      <c r="D75" s="27" t="s">
        <v>2</v>
      </c>
      <c r="E75" s="27" t="s">
        <v>3</v>
      </c>
      <c r="F75" s="28" t="s">
        <v>4</v>
      </c>
      <c r="G75" s="27" t="s">
        <v>5</v>
      </c>
      <c r="H75" s="27" t="s">
        <v>6</v>
      </c>
      <c r="I75" s="27" t="s">
        <v>7</v>
      </c>
      <c r="J75" s="27" t="s">
        <v>8</v>
      </c>
      <c r="K75" s="27" t="s">
        <v>9</v>
      </c>
      <c r="L75" s="27" t="s">
        <v>10</v>
      </c>
      <c r="M75" s="27" t="s">
        <v>11</v>
      </c>
      <c r="N75" s="27" t="s">
        <v>12</v>
      </c>
      <c r="O75" s="27" t="s">
        <v>13</v>
      </c>
      <c r="P75" s="27" t="s">
        <v>14</v>
      </c>
      <c r="Q75" s="27" t="s">
        <v>15</v>
      </c>
      <c r="R75" s="29" t="s">
        <v>16</v>
      </c>
      <c r="S75" s="27" t="s">
        <v>17</v>
      </c>
      <c r="T75" s="27" t="s">
        <v>18</v>
      </c>
      <c r="U75" s="27" t="s">
        <v>19</v>
      </c>
      <c r="V75" s="30" t="s">
        <v>20</v>
      </c>
    </row>
    <row r="76" spans="1:22" ht="18" customHeight="1" x14ac:dyDescent="0.25">
      <c r="A76" s="56" t="s">
        <v>61</v>
      </c>
      <c r="B76" s="41" t="s">
        <v>60</v>
      </c>
      <c r="C76" s="38" t="s">
        <v>51</v>
      </c>
      <c r="D76" s="38">
        <f>SUM(D56+D63)</f>
        <v>2</v>
      </c>
      <c r="E76" s="38">
        <f t="shared" ref="E76:Q76" si="1">SUM(E56+E63)</f>
        <v>2</v>
      </c>
      <c r="F76" s="44">
        <f t="shared" si="1"/>
        <v>10</v>
      </c>
      <c r="G76" s="38">
        <f t="shared" si="1"/>
        <v>24</v>
      </c>
      <c r="H76" s="38">
        <f t="shared" si="1"/>
        <v>18</v>
      </c>
      <c r="I76" s="38">
        <f t="shared" si="1"/>
        <v>31</v>
      </c>
      <c r="J76" s="38">
        <f t="shared" si="1"/>
        <v>0</v>
      </c>
      <c r="K76" s="38">
        <f t="shared" si="1"/>
        <v>0</v>
      </c>
      <c r="L76" s="38">
        <f t="shared" si="1"/>
        <v>2</v>
      </c>
      <c r="M76" s="38">
        <f t="shared" si="1"/>
        <v>1</v>
      </c>
      <c r="N76" s="38">
        <f t="shared" si="1"/>
        <v>1</v>
      </c>
      <c r="O76" s="38">
        <f t="shared" si="1"/>
        <v>0</v>
      </c>
      <c r="P76" s="38">
        <f t="shared" si="1"/>
        <v>0</v>
      </c>
      <c r="Q76" s="38">
        <f t="shared" si="1"/>
        <v>0</v>
      </c>
      <c r="R76" s="47">
        <f>SUM(H76/F76)*7</f>
        <v>12.6</v>
      </c>
      <c r="S76" s="38">
        <f t="shared" ref="S76:U76" si="2">SUM(S56+S63)</f>
        <v>127</v>
      </c>
      <c r="T76" s="38">
        <f t="shared" si="2"/>
        <v>36</v>
      </c>
      <c r="U76" s="38">
        <f t="shared" si="2"/>
        <v>91</v>
      </c>
      <c r="V76" s="50">
        <f>SUM(I76+J76)/F76</f>
        <v>3.1</v>
      </c>
    </row>
    <row r="77" spans="1:22" ht="15.75" x14ac:dyDescent="0.25">
      <c r="A77" s="57"/>
      <c r="B77" s="42" t="s">
        <v>60</v>
      </c>
      <c r="C77" s="39" t="s">
        <v>26</v>
      </c>
      <c r="D77" s="39">
        <f>SUM(D9)</f>
        <v>1</v>
      </c>
      <c r="E77" s="39">
        <f t="shared" ref="E77:Q77" si="3">SUM(E9)</f>
        <v>1</v>
      </c>
      <c r="F77" s="45">
        <f t="shared" si="3"/>
        <v>6</v>
      </c>
      <c r="G77" s="39">
        <f t="shared" si="3"/>
        <v>3</v>
      </c>
      <c r="H77" s="39">
        <f t="shared" si="3"/>
        <v>3</v>
      </c>
      <c r="I77" s="39">
        <f t="shared" si="3"/>
        <v>9</v>
      </c>
      <c r="J77" s="39">
        <f t="shared" si="3"/>
        <v>0</v>
      </c>
      <c r="K77" s="39">
        <f t="shared" si="3"/>
        <v>1</v>
      </c>
      <c r="L77" s="39">
        <f t="shared" si="3"/>
        <v>1</v>
      </c>
      <c r="M77" s="39">
        <f t="shared" si="3"/>
        <v>1</v>
      </c>
      <c r="N77" s="39">
        <f t="shared" si="3"/>
        <v>0</v>
      </c>
      <c r="O77" s="39">
        <f t="shared" si="3"/>
        <v>0</v>
      </c>
      <c r="P77" s="39">
        <f t="shared" si="3"/>
        <v>0</v>
      </c>
      <c r="Q77" s="39">
        <f t="shared" si="3"/>
        <v>0</v>
      </c>
      <c r="R77" s="48">
        <f t="shared" ref="R77:R97" si="4">SUM(H77/F77)*7</f>
        <v>3.5</v>
      </c>
      <c r="S77" s="39">
        <f t="shared" ref="S77:U77" si="5">SUM(S9)</f>
        <v>57</v>
      </c>
      <c r="T77" s="39">
        <f t="shared" si="5"/>
        <v>16</v>
      </c>
      <c r="U77" s="39">
        <f t="shared" si="5"/>
        <v>41</v>
      </c>
      <c r="V77" s="51">
        <f t="shared" ref="V77:V97" si="6">SUM(I77+J77)/F77</f>
        <v>1.5</v>
      </c>
    </row>
    <row r="78" spans="1:22" ht="15.75" x14ac:dyDescent="0.25">
      <c r="A78" s="57"/>
      <c r="B78" s="42" t="s">
        <v>60</v>
      </c>
      <c r="C78" s="39" t="s">
        <v>41</v>
      </c>
      <c r="D78" s="39">
        <f>SUM(D42)</f>
        <v>1</v>
      </c>
      <c r="E78" s="39">
        <f t="shared" ref="E78:Q78" si="7">SUM(E42)</f>
        <v>1</v>
      </c>
      <c r="F78" s="45">
        <f t="shared" si="7"/>
        <v>5</v>
      </c>
      <c r="G78" s="39">
        <f t="shared" si="7"/>
        <v>6</v>
      </c>
      <c r="H78" s="39">
        <f t="shared" si="7"/>
        <v>6</v>
      </c>
      <c r="I78" s="39">
        <f t="shared" si="7"/>
        <v>12</v>
      </c>
      <c r="J78" s="39">
        <f t="shared" si="7"/>
        <v>1</v>
      </c>
      <c r="K78" s="39">
        <f t="shared" si="7"/>
        <v>2</v>
      </c>
      <c r="L78" s="39">
        <f t="shared" si="7"/>
        <v>1</v>
      </c>
      <c r="M78" s="39">
        <f t="shared" si="7"/>
        <v>1</v>
      </c>
      <c r="N78" s="39">
        <f t="shared" si="7"/>
        <v>0</v>
      </c>
      <c r="O78" s="39">
        <f t="shared" si="7"/>
        <v>0</v>
      </c>
      <c r="P78" s="39">
        <f t="shared" si="7"/>
        <v>0</v>
      </c>
      <c r="Q78" s="39">
        <f t="shared" si="7"/>
        <v>0</v>
      </c>
      <c r="R78" s="48">
        <f t="shared" si="4"/>
        <v>8.4</v>
      </c>
      <c r="S78" s="39">
        <f t="shared" ref="S78:U78" si="8">SUM(S42)</f>
        <v>74</v>
      </c>
      <c r="T78" s="39">
        <f t="shared" si="8"/>
        <v>30</v>
      </c>
      <c r="U78" s="39">
        <f t="shared" si="8"/>
        <v>44</v>
      </c>
      <c r="V78" s="51">
        <f t="shared" si="6"/>
        <v>2.6</v>
      </c>
    </row>
    <row r="79" spans="1:22" ht="15.75" x14ac:dyDescent="0.25">
      <c r="A79" s="57"/>
      <c r="B79" s="42" t="s">
        <v>60</v>
      </c>
      <c r="C79" s="39" t="s">
        <v>25</v>
      </c>
      <c r="D79" s="39">
        <f>SUM(D7)</f>
        <v>1</v>
      </c>
      <c r="E79" s="39">
        <f t="shared" ref="E79:Q79" si="9">SUM(E7)</f>
        <v>1</v>
      </c>
      <c r="F79" s="45">
        <f t="shared" si="9"/>
        <v>6</v>
      </c>
      <c r="G79" s="39">
        <f t="shared" si="9"/>
        <v>4</v>
      </c>
      <c r="H79" s="39">
        <f t="shared" si="9"/>
        <v>4</v>
      </c>
      <c r="I79" s="39">
        <f t="shared" si="9"/>
        <v>7</v>
      </c>
      <c r="J79" s="39">
        <f t="shared" si="9"/>
        <v>0</v>
      </c>
      <c r="K79" s="39">
        <f t="shared" si="9"/>
        <v>1</v>
      </c>
      <c r="L79" s="39">
        <f t="shared" si="9"/>
        <v>1</v>
      </c>
      <c r="M79" s="39">
        <f t="shared" si="9"/>
        <v>1</v>
      </c>
      <c r="N79" s="39">
        <f t="shared" si="9"/>
        <v>0</v>
      </c>
      <c r="O79" s="39">
        <f t="shared" si="9"/>
        <v>0</v>
      </c>
      <c r="P79" s="39">
        <f t="shared" si="9"/>
        <v>0</v>
      </c>
      <c r="Q79" s="39">
        <f t="shared" si="9"/>
        <v>0</v>
      </c>
      <c r="R79" s="48">
        <f t="shared" si="4"/>
        <v>4.6666666666666661</v>
      </c>
      <c r="S79" s="39">
        <f t="shared" ref="S79:U79" si="10">SUM(S7)</f>
        <v>62</v>
      </c>
      <c r="T79" s="39">
        <f t="shared" si="10"/>
        <v>17</v>
      </c>
      <c r="U79" s="39">
        <f t="shared" si="10"/>
        <v>45</v>
      </c>
      <c r="V79" s="51">
        <f t="shared" si="6"/>
        <v>1.1666666666666667</v>
      </c>
    </row>
    <row r="80" spans="1:22" ht="15.75" x14ac:dyDescent="0.25">
      <c r="A80" s="57"/>
      <c r="B80" s="42" t="s">
        <v>60</v>
      </c>
      <c r="C80" s="39" t="s">
        <v>40</v>
      </c>
      <c r="D80" s="39">
        <f>SUM(D40+D41)</f>
        <v>2</v>
      </c>
      <c r="E80" s="39">
        <f t="shared" ref="E80:Q80" si="11">SUM(E40+E41)</f>
        <v>1</v>
      </c>
      <c r="F80" s="45">
        <f t="shared" si="11"/>
        <v>10.666665999999999</v>
      </c>
      <c r="G80" s="39">
        <f t="shared" si="11"/>
        <v>14</v>
      </c>
      <c r="H80" s="39">
        <f t="shared" si="11"/>
        <v>9</v>
      </c>
      <c r="I80" s="39">
        <f t="shared" si="11"/>
        <v>28</v>
      </c>
      <c r="J80" s="39">
        <f t="shared" si="11"/>
        <v>2</v>
      </c>
      <c r="K80" s="39">
        <f t="shared" si="11"/>
        <v>1</v>
      </c>
      <c r="L80" s="39">
        <f t="shared" si="11"/>
        <v>1</v>
      </c>
      <c r="M80" s="39">
        <f t="shared" si="11"/>
        <v>1</v>
      </c>
      <c r="N80" s="39">
        <f t="shared" si="11"/>
        <v>0</v>
      </c>
      <c r="O80" s="39">
        <f t="shared" si="11"/>
        <v>0</v>
      </c>
      <c r="P80" s="39">
        <f t="shared" si="11"/>
        <v>0</v>
      </c>
      <c r="Q80" s="39">
        <f t="shared" si="11"/>
        <v>0</v>
      </c>
      <c r="R80" s="48">
        <f t="shared" si="4"/>
        <v>5.9062503691406478</v>
      </c>
      <c r="S80" s="39">
        <f t="shared" ref="S80:U80" si="12">SUM(S40+S41)</f>
        <v>125</v>
      </c>
      <c r="T80" s="39">
        <f t="shared" si="12"/>
        <v>32</v>
      </c>
      <c r="U80" s="39">
        <f t="shared" si="12"/>
        <v>93</v>
      </c>
      <c r="V80" s="51">
        <f t="shared" si="6"/>
        <v>2.8125001757812611</v>
      </c>
    </row>
    <row r="81" spans="1:22" ht="15.75" x14ac:dyDescent="0.25">
      <c r="A81" s="57"/>
      <c r="B81" s="42" t="s">
        <v>60</v>
      </c>
      <c r="C81" s="39" t="s">
        <v>29</v>
      </c>
      <c r="D81" s="39">
        <f>SUM(D26+D25+D20+D19)</f>
        <v>4</v>
      </c>
      <c r="E81" s="39">
        <f t="shared" ref="E81:Q81" si="13">SUM(E26+E25+E20+E19)</f>
        <v>4</v>
      </c>
      <c r="F81" s="45">
        <f t="shared" si="13"/>
        <v>18.333333</v>
      </c>
      <c r="G81" s="39">
        <f t="shared" si="13"/>
        <v>14</v>
      </c>
      <c r="H81" s="39">
        <f t="shared" si="13"/>
        <v>13</v>
      </c>
      <c r="I81" s="39">
        <f t="shared" si="13"/>
        <v>37</v>
      </c>
      <c r="J81" s="39">
        <f t="shared" si="13"/>
        <v>2</v>
      </c>
      <c r="K81" s="39">
        <f t="shared" si="13"/>
        <v>3</v>
      </c>
      <c r="L81" s="39">
        <f t="shared" si="13"/>
        <v>3</v>
      </c>
      <c r="M81" s="39">
        <f t="shared" si="13"/>
        <v>4</v>
      </c>
      <c r="N81" s="39">
        <f t="shared" si="13"/>
        <v>0</v>
      </c>
      <c r="O81" s="39">
        <f t="shared" si="13"/>
        <v>0</v>
      </c>
      <c r="P81" s="39">
        <f t="shared" si="13"/>
        <v>0</v>
      </c>
      <c r="Q81" s="39">
        <f t="shared" si="13"/>
        <v>0</v>
      </c>
      <c r="R81" s="48">
        <f t="shared" si="4"/>
        <v>4.9636364538842992</v>
      </c>
      <c r="S81" s="39">
        <f t="shared" ref="S81:U81" si="14">SUM(S26+S25+S20+S19)</f>
        <v>208</v>
      </c>
      <c r="T81" s="39">
        <f t="shared" si="14"/>
        <v>57</v>
      </c>
      <c r="U81" s="39">
        <f t="shared" si="14"/>
        <v>151</v>
      </c>
      <c r="V81" s="51">
        <f t="shared" si="6"/>
        <v>2.1272727659504138</v>
      </c>
    </row>
    <row r="82" spans="1:22" ht="15.75" x14ac:dyDescent="0.25">
      <c r="A82" s="57"/>
      <c r="B82" s="42" t="s">
        <v>60</v>
      </c>
      <c r="C82" s="39" t="s">
        <v>45</v>
      </c>
      <c r="D82" s="39">
        <f>SUM(D67+D66+D53+D49)</f>
        <v>4</v>
      </c>
      <c r="E82" s="39">
        <f t="shared" ref="E82:Q82" si="15">SUM(E67+E66+E53+E49)</f>
        <v>3</v>
      </c>
      <c r="F82" s="45">
        <f t="shared" si="15"/>
        <v>10.999999899999999</v>
      </c>
      <c r="G82" s="39">
        <f t="shared" si="15"/>
        <v>34</v>
      </c>
      <c r="H82" s="39">
        <f t="shared" si="15"/>
        <v>16</v>
      </c>
      <c r="I82" s="39">
        <f t="shared" si="15"/>
        <v>34</v>
      </c>
      <c r="J82" s="39">
        <f t="shared" si="15"/>
        <v>1</v>
      </c>
      <c r="K82" s="39">
        <f t="shared" si="15"/>
        <v>2</v>
      </c>
      <c r="L82" s="39">
        <f t="shared" si="15"/>
        <v>2</v>
      </c>
      <c r="M82" s="39">
        <f t="shared" si="15"/>
        <v>0</v>
      </c>
      <c r="N82" s="39">
        <f t="shared" si="15"/>
        <v>2</v>
      </c>
      <c r="O82" s="39">
        <f t="shared" si="15"/>
        <v>1</v>
      </c>
      <c r="P82" s="39">
        <f t="shared" si="15"/>
        <v>0</v>
      </c>
      <c r="Q82" s="39">
        <f t="shared" si="15"/>
        <v>0</v>
      </c>
      <c r="R82" s="48">
        <f t="shared" si="4"/>
        <v>10.181818274380168</v>
      </c>
      <c r="S82" s="39">
        <f t="shared" ref="S82:U82" si="16">SUM(S67+S66+S53+S49)</f>
        <v>196</v>
      </c>
      <c r="T82" s="39">
        <f t="shared" si="16"/>
        <v>71</v>
      </c>
      <c r="U82" s="39">
        <f t="shared" si="16"/>
        <v>125</v>
      </c>
      <c r="V82" s="51">
        <f t="shared" si="6"/>
        <v>3.1818182107438022</v>
      </c>
    </row>
    <row r="83" spans="1:22" ht="15.75" x14ac:dyDescent="0.25">
      <c r="A83" s="57"/>
      <c r="B83" s="42" t="s">
        <v>60</v>
      </c>
      <c r="C83" s="39" t="s">
        <v>22</v>
      </c>
      <c r="D83" s="39">
        <f>SUM(D8+D4)</f>
        <v>2</v>
      </c>
      <c r="E83" s="39">
        <f t="shared" ref="E83:Q83" si="17">SUM(E8+E4)</f>
        <v>0</v>
      </c>
      <c r="F83" s="45">
        <f t="shared" si="17"/>
        <v>8.3333300000000001</v>
      </c>
      <c r="G83" s="39">
        <f t="shared" si="17"/>
        <v>10</v>
      </c>
      <c r="H83" s="39">
        <f t="shared" si="17"/>
        <v>10</v>
      </c>
      <c r="I83" s="39">
        <f t="shared" si="17"/>
        <v>20</v>
      </c>
      <c r="J83" s="39">
        <f t="shared" si="17"/>
        <v>0</v>
      </c>
      <c r="K83" s="39">
        <f t="shared" si="17"/>
        <v>0</v>
      </c>
      <c r="L83" s="39">
        <f t="shared" si="17"/>
        <v>0</v>
      </c>
      <c r="M83" s="39">
        <f t="shared" si="17"/>
        <v>1</v>
      </c>
      <c r="N83" s="39">
        <f t="shared" si="17"/>
        <v>0</v>
      </c>
      <c r="O83" s="39">
        <f t="shared" si="17"/>
        <v>0</v>
      </c>
      <c r="P83" s="39">
        <f t="shared" si="17"/>
        <v>0</v>
      </c>
      <c r="Q83" s="39">
        <f t="shared" si="17"/>
        <v>0</v>
      </c>
      <c r="R83" s="48">
        <f t="shared" si="4"/>
        <v>8.4000033600013442</v>
      </c>
      <c r="S83" s="39">
        <f t="shared" ref="S83:U83" si="18">SUM(S8+S4)</f>
        <v>102</v>
      </c>
      <c r="T83" s="39">
        <f t="shared" si="18"/>
        <v>27</v>
      </c>
      <c r="U83" s="39">
        <f t="shared" si="18"/>
        <v>75</v>
      </c>
      <c r="V83" s="51">
        <f t="shared" si="6"/>
        <v>2.400000960000384</v>
      </c>
    </row>
    <row r="84" spans="1:22" ht="15.75" x14ac:dyDescent="0.25">
      <c r="A84" s="57"/>
      <c r="B84" s="42" t="s">
        <v>60</v>
      </c>
      <c r="C84" s="39" t="s">
        <v>46</v>
      </c>
      <c r="D84" s="39">
        <f>SUM(D71+D62+D61+D51)</f>
        <v>4</v>
      </c>
      <c r="E84" s="39">
        <f t="shared" ref="E84:Q84" si="19">SUM(E71+E62+E61+E51)</f>
        <v>3</v>
      </c>
      <c r="F84" s="45">
        <f t="shared" si="19"/>
        <v>15.666666599999999</v>
      </c>
      <c r="G84" s="39">
        <f t="shared" si="19"/>
        <v>54</v>
      </c>
      <c r="H84" s="39">
        <f t="shared" si="19"/>
        <v>33</v>
      </c>
      <c r="I84" s="39">
        <f t="shared" si="19"/>
        <v>62</v>
      </c>
      <c r="J84" s="39">
        <f t="shared" si="19"/>
        <v>1</v>
      </c>
      <c r="K84" s="39">
        <f t="shared" si="19"/>
        <v>0</v>
      </c>
      <c r="L84" s="39">
        <f t="shared" si="19"/>
        <v>3</v>
      </c>
      <c r="M84" s="39">
        <f t="shared" si="19"/>
        <v>1</v>
      </c>
      <c r="N84" s="39">
        <f t="shared" si="19"/>
        <v>2</v>
      </c>
      <c r="O84" s="39">
        <f t="shared" si="19"/>
        <v>0</v>
      </c>
      <c r="P84" s="39">
        <f t="shared" si="19"/>
        <v>0</v>
      </c>
      <c r="Q84" s="39">
        <f t="shared" si="19"/>
        <v>0</v>
      </c>
      <c r="R84" s="48">
        <f t="shared" si="4"/>
        <v>14.744680913807155</v>
      </c>
      <c r="S84" s="39">
        <f t="shared" ref="S84:U84" si="20">SUM(S71+S62+S61+S51)</f>
        <v>241</v>
      </c>
      <c r="T84" s="39">
        <f t="shared" si="20"/>
        <v>82</v>
      </c>
      <c r="U84" s="39">
        <f t="shared" si="20"/>
        <v>159</v>
      </c>
      <c r="V84" s="51">
        <f t="shared" si="6"/>
        <v>4.0212766128564965</v>
      </c>
    </row>
    <row r="85" spans="1:22" ht="15.75" x14ac:dyDescent="0.25">
      <c r="A85" s="57"/>
      <c r="B85" s="42" t="s">
        <v>60</v>
      </c>
      <c r="C85" s="39" t="s">
        <v>24</v>
      </c>
      <c r="D85" s="39">
        <f>SUM(D24+D23+D16+D15+D14+D13+D12+D11+D10+D6)</f>
        <v>10</v>
      </c>
      <c r="E85" s="39">
        <f t="shared" ref="E85:Q85" si="21">SUM(E24+E23+E16+E15+E14+E13+E12+E11+E10+E6)</f>
        <v>7</v>
      </c>
      <c r="F85" s="45">
        <f t="shared" si="21"/>
        <v>55.333322500000001</v>
      </c>
      <c r="G85" s="39">
        <f t="shared" si="21"/>
        <v>115</v>
      </c>
      <c r="H85" s="39">
        <f t="shared" si="21"/>
        <v>82</v>
      </c>
      <c r="I85" s="39">
        <f t="shared" si="21"/>
        <v>157</v>
      </c>
      <c r="J85" s="39">
        <f t="shared" si="21"/>
        <v>7</v>
      </c>
      <c r="K85" s="39">
        <f t="shared" si="21"/>
        <v>1</v>
      </c>
      <c r="L85" s="39">
        <f t="shared" si="21"/>
        <v>7</v>
      </c>
      <c r="M85" s="39">
        <f t="shared" si="21"/>
        <v>3</v>
      </c>
      <c r="N85" s="39">
        <f t="shared" si="21"/>
        <v>5</v>
      </c>
      <c r="O85" s="39">
        <f t="shared" si="21"/>
        <v>0</v>
      </c>
      <c r="P85" s="39">
        <f t="shared" si="21"/>
        <v>0</v>
      </c>
      <c r="Q85" s="39">
        <f t="shared" si="21"/>
        <v>0</v>
      </c>
      <c r="R85" s="48">
        <f t="shared" si="4"/>
        <v>10.373496006859158</v>
      </c>
      <c r="S85" s="39">
        <f t="shared" ref="S85:U85" si="22">SUM(S24+S23+S16+S15+S14+S13+S12+S11+S10+S6)</f>
        <v>709</v>
      </c>
      <c r="T85" s="39">
        <f t="shared" si="22"/>
        <v>212</v>
      </c>
      <c r="U85" s="39">
        <f t="shared" si="22"/>
        <v>497</v>
      </c>
      <c r="V85" s="51">
        <f t="shared" si="6"/>
        <v>2.9638560019597593</v>
      </c>
    </row>
    <row r="86" spans="1:22" ht="15.75" x14ac:dyDescent="0.25">
      <c r="A86" s="57"/>
      <c r="B86" s="42" t="s">
        <v>60</v>
      </c>
      <c r="C86" s="39" t="s">
        <v>30</v>
      </c>
      <c r="D86" s="39">
        <f>SUM(D22+D21)</f>
        <v>2</v>
      </c>
      <c r="E86" s="39">
        <f t="shared" ref="E86:Q86" si="23">SUM(E22+E21)</f>
        <v>2</v>
      </c>
      <c r="F86" s="45">
        <f t="shared" si="23"/>
        <v>10</v>
      </c>
      <c r="G86" s="39">
        <f t="shared" si="23"/>
        <v>7</v>
      </c>
      <c r="H86" s="39">
        <f t="shared" si="23"/>
        <v>7</v>
      </c>
      <c r="I86" s="39">
        <f t="shared" si="23"/>
        <v>17</v>
      </c>
      <c r="J86" s="39">
        <f t="shared" si="23"/>
        <v>1</v>
      </c>
      <c r="K86" s="39">
        <f t="shared" si="23"/>
        <v>1</v>
      </c>
      <c r="L86" s="39">
        <f t="shared" si="23"/>
        <v>2</v>
      </c>
      <c r="M86" s="39">
        <f t="shared" si="23"/>
        <v>2</v>
      </c>
      <c r="N86" s="39">
        <f t="shared" si="23"/>
        <v>0</v>
      </c>
      <c r="O86" s="39">
        <f t="shared" si="23"/>
        <v>0</v>
      </c>
      <c r="P86" s="39">
        <f t="shared" si="23"/>
        <v>0</v>
      </c>
      <c r="Q86" s="39">
        <f t="shared" si="23"/>
        <v>0</v>
      </c>
      <c r="R86" s="48">
        <f t="shared" si="4"/>
        <v>4.8999999999999995</v>
      </c>
      <c r="S86" s="39">
        <f t="shared" ref="S86:U86" si="24">SUM(S22+S21)</f>
        <v>121</v>
      </c>
      <c r="T86" s="39">
        <f t="shared" si="24"/>
        <v>46</v>
      </c>
      <c r="U86" s="39">
        <f t="shared" si="24"/>
        <v>75</v>
      </c>
      <c r="V86" s="51">
        <f t="shared" si="6"/>
        <v>1.8</v>
      </c>
    </row>
    <row r="87" spans="1:22" ht="15.75" x14ac:dyDescent="0.25">
      <c r="A87" s="57"/>
      <c r="B87" s="42" t="s">
        <v>60</v>
      </c>
      <c r="C87" s="39" t="s">
        <v>39</v>
      </c>
      <c r="D87" s="39">
        <f>SUM(D34+D33+D32+D31)</f>
        <v>4</v>
      </c>
      <c r="E87" s="39">
        <f t="shared" ref="E87:Q87" si="25">SUM(E34+E33+E32+E31)</f>
        <v>4</v>
      </c>
      <c r="F87" s="45">
        <f t="shared" si="25"/>
        <v>24.66666</v>
      </c>
      <c r="G87" s="39">
        <f t="shared" si="25"/>
        <v>51</v>
      </c>
      <c r="H87" s="39">
        <f t="shared" si="25"/>
        <v>40</v>
      </c>
      <c r="I87" s="39">
        <f t="shared" si="25"/>
        <v>78</v>
      </c>
      <c r="J87" s="39">
        <f t="shared" si="25"/>
        <v>3</v>
      </c>
      <c r="K87" s="39">
        <f t="shared" si="25"/>
        <v>2</v>
      </c>
      <c r="L87" s="39">
        <f t="shared" si="25"/>
        <v>4</v>
      </c>
      <c r="M87" s="39">
        <f t="shared" si="25"/>
        <v>1</v>
      </c>
      <c r="N87" s="39">
        <f t="shared" si="25"/>
        <v>3</v>
      </c>
      <c r="O87" s="39">
        <f t="shared" si="25"/>
        <v>0</v>
      </c>
      <c r="P87" s="39">
        <f t="shared" si="25"/>
        <v>0</v>
      </c>
      <c r="Q87" s="39">
        <f t="shared" si="25"/>
        <v>0</v>
      </c>
      <c r="R87" s="48">
        <f t="shared" si="4"/>
        <v>11.351354419284977</v>
      </c>
      <c r="S87" s="39">
        <f t="shared" ref="S87:U87" si="26">SUM(S34+S33+S32+S31)</f>
        <v>367</v>
      </c>
      <c r="T87" s="39">
        <f t="shared" si="26"/>
        <v>123</v>
      </c>
      <c r="U87" s="39">
        <f t="shared" si="26"/>
        <v>244</v>
      </c>
      <c r="V87" s="51">
        <f t="shared" si="6"/>
        <v>3.2837846712931542</v>
      </c>
    </row>
    <row r="88" spans="1:22" ht="15.75" x14ac:dyDescent="0.25">
      <c r="A88" s="57"/>
      <c r="B88" s="42" t="s">
        <v>60</v>
      </c>
      <c r="C88" s="39" t="s">
        <v>48</v>
      </c>
      <c r="D88" s="39">
        <f>SUM(D73+D72)</f>
        <v>2</v>
      </c>
      <c r="E88" s="39">
        <f t="shared" ref="E88:Q88" si="27">SUM(E73+E72)</f>
        <v>1</v>
      </c>
      <c r="F88" s="45">
        <f t="shared" si="27"/>
        <v>6</v>
      </c>
      <c r="G88" s="39">
        <f t="shared" si="27"/>
        <v>18</v>
      </c>
      <c r="H88" s="39">
        <f t="shared" si="27"/>
        <v>16</v>
      </c>
      <c r="I88" s="39">
        <f t="shared" si="27"/>
        <v>23</v>
      </c>
      <c r="J88" s="39">
        <f t="shared" si="27"/>
        <v>1</v>
      </c>
      <c r="K88" s="39">
        <f t="shared" si="27"/>
        <v>2</v>
      </c>
      <c r="L88" s="39">
        <f t="shared" si="27"/>
        <v>1</v>
      </c>
      <c r="M88" s="39">
        <f t="shared" si="27"/>
        <v>1</v>
      </c>
      <c r="N88" s="39">
        <f t="shared" si="27"/>
        <v>1</v>
      </c>
      <c r="O88" s="39">
        <f t="shared" si="27"/>
        <v>0</v>
      </c>
      <c r="P88" s="39">
        <f t="shared" si="27"/>
        <v>0</v>
      </c>
      <c r="Q88" s="39">
        <f t="shared" si="27"/>
        <v>0</v>
      </c>
      <c r="R88" s="48">
        <f t="shared" si="4"/>
        <v>18.666666666666664</v>
      </c>
      <c r="S88" s="39">
        <f t="shared" ref="S88:U88" si="28">SUM(S73+S72)</f>
        <v>84</v>
      </c>
      <c r="T88" s="39">
        <f t="shared" si="28"/>
        <v>25</v>
      </c>
      <c r="U88" s="39">
        <f t="shared" si="28"/>
        <v>59</v>
      </c>
      <c r="V88" s="51">
        <f t="shared" si="6"/>
        <v>4</v>
      </c>
    </row>
    <row r="89" spans="1:22" ht="15.75" x14ac:dyDescent="0.25">
      <c r="A89" s="57"/>
      <c r="B89" s="42" t="s">
        <v>60</v>
      </c>
      <c r="C89" s="39" t="s">
        <v>50</v>
      </c>
      <c r="D89" s="39">
        <f>SUM(D65+D64+D58+D57)</f>
        <v>4</v>
      </c>
      <c r="E89" s="39">
        <f t="shared" ref="E89:Q89" si="29">SUM(E65+E64+E58+E57)</f>
        <v>1</v>
      </c>
      <c r="F89" s="45">
        <f t="shared" si="29"/>
        <v>12.999999899999999</v>
      </c>
      <c r="G89" s="39">
        <f t="shared" si="29"/>
        <v>15</v>
      </c>
      <c r="H89" s="39">
        <f t="shared" si="29"/>
        <v>12</v>
      </c>
      <c r="I89" s="39">
        <f t="shared" si="29"/>
        <v>29</v>
      </c>
      <c r="J89" s="39">
        <f t="shared" si="29"/>
        <v>2</v>
      </c>
      <c r="K89" s="39">
        <f t="shared" si="29"/>
        <v>2</v>
      </c>
      <c r="L89" s="39">
        <f t="shared" si="29"/>
        <v>1</v>
      </c>
      <c r="M89" s="39">
        <f t="shared" si="29"/>
        <v>2</v>
      </c>
      <c r="N89" s="39">
        <f t="shared" si="29"/>
        <v>1</v>
      </c>
      <c r="O89" s="39">
        <f t="shared" si="29"/>
        <v>1</v>
      </c>
      <c r="P89" s="39">
        <f t="shared" si="29"/>
        <v>0</v>
      </c>
      <c r="Q89" s="39">
        <f t="shared" si="29"/>
        <v>0</v>
      </c>
      <c r="R89" s="48">
        <f t="shared" si="4"/>
        <v>6.4615385112426047</v>
      </c>
      <c r="S89" s="39">
        <f t="shared" ref="S89:U89" si="30">SUM(S65+S64+S58+S57)</f>
        <v>147</v>
      </c>
      <c r="T89" s="39">
        <f t="shared" si="30"/>
        <v>57</v>
      </c>
      <c r="U89" s="39">
        <f t="shared" si="30"/>
        <v>90</v>
      </c>
      <c r="V89" s="51">
        <f t="shared" si="6"/>
        <v>2.3846154029585804</v>
      </c>
    </row>
    <row r="90" spans="1:22" ht="15.75" x14ac:dyDescent="0.25">
      <c r="A90" s="57"/>
      <c r="B90" s="42" t="s">
        <v>60</v>
      </c>
      <c r="C90" s="39" t="s">
        <v>31</v>
      </c>
      <c r="D90" s="39">
        <f>SUM(D29)</f>
        <v>1</v>
      </c>
      <c r="E90" s="39">
        <f t="shared" ref="E90:Q90" si="31">SUM(E29)</f>
        <v>0</v>
      </c>
      <c r="F90" s="45">
        <f t="shared" si="31"/>
        <v>2</v>
      </c>
      <c r="G90" s="39">
        <f t="shared" si="31"/>
        <v>1</v>
      </c>
      <c r="H90" s="39">
        <f t="shared" si="31"/>
        <v>1</v>
      </c>
      <c r="I90" s="39">
        <f t="shared" si="31"/>
        <v>3</v>
      </c>
      <c r="J90" s="39">
        <f t="shared" si="31"/>
        <v>0</v>
      </c>
      <c r="K90" s="39">
        <f t="shared" si="31"/>
        <v>1</v>
      </c>
      <c r="L90" s="39">
        <f t="shared" si="31"/>
        <v>0</v>
      </c>
      <c r="M90" s="39">
        <f t="shared" si="31"/>
        <v>0</v>
      </c>
      <c r="N90" s="39">
        <f t="shared" si="31"/>
        <v>0</v>
      </c>
      <c r="O90" s="39">
        <f t="shared" si="31"/>
        <v>0</v>
      </c>
      <c r="P90" s="39">
        <f t="shared" si="31"/>
        <v>0</v>
      </c>
      <c r="Q90" s="39">
        <f t="shared" si="31"/>
        <v>0</v>
      </c>
      <c r="R90" s="48">
        <f t="shared" si="4"/>
        <v>3.5</v>
      </c>
      <c r="S90" s="39">
        <f t="shared" ref="S90:U90" si="32">SUM(S29)</f>
        <v>32</v>
      </c>
      <c r="T90" s="39">
        <f t="shared" si="32"/>
        <v>14</v>
      </c>
      <c r="U90" s="39">
        <f t="shared" si="32"/>
        <v>18</v>
      </c>
      <c r="V90" s="51">
        <f t="shared" si="6"/>
        <v>1.5</v>
      </c>
    </row>
    <row r="91" spans="1:22" ht="15.75" x14ac:dyDescent="0.25">
      <c r="A91" s="57"/>
      <c r="B91" s="42" t="s">
        <v>60</v>
      </c>
      <c r="C91" s="39" t="s">
        <v>23</v>
      </c>
      <c r="D91" s="39">
        <f>SUM(D5)</f>
        <v>1</v>
      </c>
      <c r="E91" s="39">
        <f t="shared" ref="E91:Q91" si="33">SUM(E5)</f>
        <v>1</v>
      </c>
      <c r="F91" s="45">
        <f t="shared" si="33"/>
        <v>4.6666600000000003</v>
      </c>
      <c r="G91" s="39">
        <f t="shared" si="33"/>
        <v>9</v>
      </c>
      <c r="H91" s="39">
        <f t="shared" si="33"/>
        <v>9</v>
      </c>
      <c r="I91" s="39">
        <f t="shared" si="33"/>
        <v>14</v>
      </c>
      <c r="J91" s="39">
        <f t="shared" si="33"/>
        <v>0</v>
      </c>
      <c r="K91" s="39">
        <f t="shared" si="33"/>
        <v>1</v>
      </c>
      <c r="L91" s="39">
        <f t="shared" si="33"/>
        <v>1</v>
      </c>
      <c r="M91" s="39">
        <f t="shared" si="33"/>
        <v>1</v>
      </c>
      <c r="N91" s="39">
        <f t="shared" si="33"/>
        <v>0</v>
      </c>
      <c r="O91" s="39">
        <f t="shared" si="33"/>
        <v>0</v>
      </c>
      <c r="P91" s="39">
        <f t="shared" si="33"/>
        <v>0</v>
      </c>
      <c r="Q91" s="39">
        <f t="shared" si="33"/>
        <v>0</v>
      </c>
      <c r="R91" s="48">
        <f t="shared" si="4"/>
        <v>13.500019285741836</v>
      </c>
      <c r="S91" s="39">
        <f t="shared" ref="S91:U91" si="34">SUM(S5)</f>
        <v>88</v>
      </c>
      <c r="T91" s="39">
        <f t="shared" si="34"/>
        <v>27</v>
      </c>
      <c r="U91" s="39">
        <f t="shared" si="34"/>
        <v>61</v>
      </c>
      <c r="V91" s="51">
        <f t="shared" si="6"/>
        <v>3.0000042857204079</v>
      </c>
    </row>
    <row r="92" spans="1:22" ht="15.75" x14ac:dyDescent="0.25">
      <c r="A92" s="57"/>
      <c r="B92" s="42" t="s">
        <v>60</v>
      </c>
      <c r="C92" s="39" t="s">
        <v>21</v>
      </c>
      <c r="D92" s="39">
        <f>SUM(D3+D2)</f>
        <v>2</v>
      </c>
      <c r="E92" s="39">
        <f t="shared" ref="E92:Q92" si="35">SUM(E3+E2)</f>
        <v>2</v>
      </c>
      <c r="F92" s="45">
        <f t="shared" si="35"/>
        <v>10.33333</v>
      </c>
      <c r="G92" s="39">
        <f t="shared" si="35"/>
        <v>10</v>
      </c>
      <c r="H92" s="39">
        <f t="shared" si="35"/>
        <v>5</v>
      </c>
      <c r="I92" s="39">
        <f t="shared" si="35"/>
        <v>24</v>
      </c>
      <c r="J92" s="39">
        <f t="shared" si="35"/>
        <v>0</v>
      </c>
      <c r="K92" s="39">
        <f t="shared" si="35"/>
        <v>2</v>
      </c>
      <c r="L92" s="39">
        <f t="shared" si="35"/>
        <v>2</v>
      </c>
      <c r="M92" s="39">
        <f t="shared" si="35"/>
        <v>2</v>
      </c>
      <c r="N92" s="39">
        <f t="shared" si="35"/>
        <v>0</v>
      </c>
      <c r="O92" s="39">
        <f t="shared" si="35"/>
        <v>0</v>
      </c>
      <c r="P92" s="39">
        <f t="shared" si="35"/>
        <v>0</v>
      </c>
      <c r="Q92" s="39">
        <f t="shared" si="35"/>
        <v>0</v>
      </c>
      <c r="R92" s="48">
        <f t="shared" si="4"/>
        <v>3.3870978668057634</v>
      </c>
      <c r="S92" s="39">
        <f t="shared" ref="S92:U92" si="36">SUM(S3+S2)</f>
        <v>138</v>
      </c>
      <c r="T92" s="39">
        <f t="shared" si="36"/>
        <v>25</v>
      </c>
      <c r="U92" s="39">
        <f t="shared" si="36"/>
        <v>113</v>
      </c>
      <c r="V92" s="51">
        <f t="shared" si="6"/>
        <v>2.3225813943810949</v>
      </c>
    </row>
    <row r="93" spans="1:22" ht="15.75" x14ac:dyDescent="0.25">
      <c r="A93" s="57"/>
      <c r="B93" s="42" t="s">
        <v>60</v>
      </c>
      <c r="C93" s="39" t="s">
        <v>28</v>
      </c>
      <c r="D93" s="39">
        <f>SUM(D39+D38+D37+D36+D35+D28+D27)</f>
        <v>7</v>
      </c>
      <c r="E93" s="39">
        <f t="shared" ref="E93:Q93" si="37">SUM(E39+E38+E37+E36+E35+E28+E27)</f>
        <v>6</v>
      </c>
      <c r="F93" s="45">
        <f t="shared" si="37"/>
        <v>36.666658999999996</v>
      </c>
      <c r="G93" s="39">
        <f t="shared" si="37"/>
        <v>74</v>
      </c>
      <c r="H93" s="39">
        <f t="shared" si="37"/>
        <v>57</v>
      </c>
      <c r="I93" s="39">
        <f t="shared" si="37"/>
        <v>125</v>
      </c>
      <c r="J93" s="39">
        <f t="shared" si="37"/>
        <v>3</v>
      </c>
      <c r="K93" s="39">
        <f t="shared" si="37"/>
        <v>6</v>
      </c>
      <c r="L93" s="39">
        <f t="shared" si="37"/>
        <v>6</v>
      </c>
      <c r="M93" s="39">
        <f t="shared" si="37"/>
        <v>3</v>
      </c>
      <c r="N93" s="39">
        <f t="shared" si="37"/>
        <v>3</v>
      </c>
      <c r="O93" s="39">
        <f t="shared" si="37"/>
        <v>0</v>
      </c>
      <c r="P93" s="39">
        <f t="shared" si="37"/>
        <v>0</v>
      </c>
      <c r="Q93" s="39">
        <f t="shared" si="37"/>
        <v>0</v>
      </c>
      <c r="R93" s="48">
        <f t="shared" si="4"/>
        <v>10.881820457107914</v>
      </c>
      <c r="S93" s="39">
        <f t="shared" ref="S93:U93" si="38">SUM(S39+S38+S37+S36+S35+S28+S27)</f>
        <v>559</v>
      </c>
      <c r="T93" s="39">
        <f t="shared" si="38"/>
        <v>174</v>
      </c>
      <c r="U93" s="39">
        <f t="shared" si="38"/>
        <v>385</v>
      </c>
      <c r="V93" s="51">
        <f t="shared" si="6"/>
        <v>3.4909098208265994</v>
      </c>
    </row>
    <row r="94" spans="1:22" ht="15.75" x14ac:dyDescent="0.25">
      <c r="A94" s="57"/>
      <c r="B94" s="42" t="s">
        <v>60</v>
      </c>
      <c r="C94" s="39" t="s">
        <v>27</v>
      </c>
      <c r="D94" s="39">
        <f>SUM(D30+D18+D17)</f>
        <v>3</v>
      </c>
      <c r="E94" s="39">
        <f t="shared" ref="E94:Q94" si="39">SUM(E30+E18+E17)</f>
        <v>2</v>
      </c>
      <c r="F94" s="45">
        <f t="shared" si="39"/>
        <v>10.666666599999999</v>
      </c>
      <c r="G94" s="39">
        <f t="shared" si="39"/>
        <v>18</v>
      </c>
      <c r="H94" s="39">
        <f t="shared" si="39"/>
        <v>17</v>
      </c>
      <c r="I94" s="39">
        <f t="shared" si="39"/>
        <v>31</v>
      </c>
      <c r="J94" s="39">
        <f t="shared" si="39"/>
        <v>1</v>
      </c>
      <c r="K94" s="39">
        <f t="shared" si="39"/>
        <v>1</v>
      </c>
      <c r="L94" s="39">
        <f t="shared" si="39"/>
        <v>2</v>
      </c>
      <c r="M94" s="39">
        <f t="shared" si="39"/>
        <v>1</v>
      </c>
      <c r="N94" s="39">
        <f t="shared" si="39"/>
        <v>1</v>
      </c>
      <c r="O94" s="39">
        <f t="shared" si="39"/>
        <v>0</v>
      </c>
      <c r="P94" s="39">
        <f t="shared" si="39"/>
        <v>0</v>
      </c>
      <c r="Q94" s="39">
        <f t="shared" si="39"/>
        <v>0</v>
      </c>
      <c r="R94" s="48">
        <f t="shared" si="4"/>
        <v>11.156250069726564</v>
      </c>
      <c r="S94" s="39">
        <f t="shared" ref="S94:U94" si="40">SUM(S30+S18+S17)</f>
        <v>143</v>
      </c>
      <c r="T94" s="39">
        <f t="shared" si="40"/>
        <v>47</v>
      </c>
      <c r="U94" s="39">
        <f t="shared" si="40"/>
        <v>96</v>
      </c>
      <c r="V94" s="51">
        <f t="shared" si="6"/>
        <v>3.0000000187500002</v>
      </c>
    </row>
    <row r="95" spans="1:22" ht="15.75" x14ac:dyDescent="0.25">
      <c r="A95" s="57"/>
      <c r="B95" s="42" t="s">
        <v>60</v>
      </c>
      <c r="C95" s="39" t="s">
        <v>42</v>
      </c>
      <c r="D95" s="39">
        <f>SUM(D44+D43)</f>
        <v>2</v>
      </c>
      <c r="E95" s="39">
        <f t="shared" ref="E95:Q95" si="41">SUM(E44+E43)</f>
        <v>2</v>
      </c>
      <c r="F95" s="45">
        <f t="shared" si="41"/>
        <v>11</v>
      </c>
      <c r="G95" s="39">
        <f t="shared" si="41"/>
        <v>16</v>
      </c>
      <c r="H95" s="39">
        <f t="shared" si="41"/>
        <v>13</v>
      </c>
      <c r="I95" s="39">
        <f t="shared" si="41"/>
        <v>28</v>
      </c>
      <c r="J95" s="39">
        <f t="shared" si="41"/>
        <v>1</v>
      </c>
      <c r="K95" s="39">
        <f t="shared" si="41"/>
        <v>0</v>
      </c>
      <c r="L95" s="39">
        <f t="shared" si="41"/>
        <v>2</v>
      </c>
      <c r="M95" s="39">
        <f t="shared" si="41"/>
        <v>2</v>
      </c>
      <c r="N95" s="39">
        <f t="shared" si="41"/>
        <v>0</v>
      </c>
      <c r="O95" s="39">
        <f t="shared" si="41"/>
        <v>0</v>
      </c>
      <c r="P95" s="39">
        <f t="shared" si="41"/>
        <v>0</v>
      </c>
      <c r="Q95" s="39">
        <f t="shared" si="41"/>
        <v>0</v>
      </c>
      <c r="R95" s="48">
        <f t="shared" si="4"/>
        <v>8.2727272727272734</v>
      </c>
      <c r="S95" s="39">
        <f t="shared" ref="S95:U95" si="42">SUM(S44+S43)</f>
        <v>121</v>
      </c>
      <c r="T95" s="39">
        <f t="shared" si="42"/>
        <v>41</v>
      </c>
      <c r="U95" s="39">
        <f t="shared" si="42"/>
        <v>80</v>
      </c>
      <c r="V95" s="51">
        <f t="shared" si="6"/>
        <v>2.6363636363636362</v>
      </c>
    </row>
    <row r="96" spans="1:22" ht="15.75" x14ac:dyDescent="0.25">
      <c r="A96" s="57"/>
      <c r="B96" s="42" t="s">
        <v>60</v>
      </c>
      <c r="C96" s="39" t="s">
        <v>44</v>
      </c>
      <c r="D96" s="39">
        <f>SUM(D70+D60+D59+D50+D48+D47+D46+D45)</f>
        <v>8</v>
      </c>
      <c r="E96" s="39">
        <f t="shared" ref="E96:Q96" si="43">SUM(E70+E60+E59+E50+E48+E47+E46+E45)</f>
        <v>7</v>
      </c>
      <c r="F96" s="45">
        <f t="shared" si="43"/>
        <v>43.333332599999999</v>
      </c>
      <c r="G96" s="39">
        <f t="shared" si="43"/>
        <v>102</v>
      </c>
      <c r="H96" s="39">
        <f t="shared" si="43"/>
        <v>91</v>
      </c>
      <c r="I96" s="39">
        <f t="shared" si="43"/>
        <v>156</v>
      </c>
      <c r="J96" s="39">
        <f t="shared" si="43"/>
        <v>4</v>
      </c>
      <c r="K96" s="39">
        <f t="shared" si="43"/>
        <v>2</v>
      </c>
      <c r="L96" s="39">
        <f t="shared" si="43"/>
        <v>7</v>
      </c>
      <c r="M96" s="39">
        <f t="shared" si="43"/>
        <v>4</v>
      </c>
      <c r="N96" s="39">
        <f t="shared" si="43"/>
        <v>2</v>
      </c>
      <c r="O96" s="39">
        <f t="shared" si="43"/>
        <v>0</v>
      </c>
      <c r="P96" s="39">
        <f t="shared" si="43"/>
        <v>0</v>
      </c>
      <c r="Q96" s="39">
        <f t="shared" si="43"/>
        <v>0</v>
      </c>
      <c r="R96" s="48">
        <f t="shared" si="4"/>
        <v>14.700000248769234</v>
      </c>
      <c r="S96" s="39">
        <f t="shared" ref="S96:U96" si="44">SUM(S70+S60+S59+S50+S48+S47+S46+S45)</f>
        <v>613</v>
      </c>
      <c r="T96" s="39">
        <f t="shared" si="44"/>
        <v>207</v>
      </c>
      <c r="U96" s="39">
        <f t="shared" si="44"/>
        <v>406</v>
      </c>
      <c r="V96" s="51">
        <f t="shared" si="6"/>
        <v>3.6923077547929006</v>
      </c>
    </row>
    <row r="97" spans="1:22" ht="16.5" thickBot="1" x14ac:dyDescent="0.3">
      <c r="A97" s="58"/>
      <c r="B97" s="43" t="s">
        <v>60</v>
      </c>
      <c r="C97" s="40" t="s">
        <v>47</v>
      </c>
      <c r="D97" s="40">
        <f>SUM(D69+D68+D55+D54+D52)</f>
        <v>5</v>
      </c>
      <c r="E97" s="40">
        <f t="shared" ref="E97:Q97" si="45">SUM(E69+E68+E55+E54+E52)</f>
        <v>3</v>
      </c>
      <c r="F97" s="46">
        <f t="shared" si="45"/>
        <v>10.666666599999999</v>
      </c>
      <c r="G97" s="40">
        <f t="shared" si="45"/>
        <v>22</v>
      </c>
      <c r="H97" s="40">
        <f t="shared" si="45"/>
        <v>16</v>
      </c>
      <c r="I97" s="40">
        <f t="shared" si="45"/>
        <v>31</v>
      </c>
      <c r="J97" s="40">
        <f t="shared" si="45"/>
        <v>2</v>
      </c>
      <c r="K97" s="40">
        <f t="shared" si="45"/>
        <v>0</v>
      </c>
      <c r="L97" s="40">
        <f t="shared" si="45"/>
        <v>1</v>
      </c>
      <c r="M97" s="40">
        <f t="shared" si="45"/>
        <v>1</v>
      </c>
      <c r="N97" s="40">
        <f t="shared" si="45"/>
        <v>0</v>
      </c>
      <c r="O97" s="40">
        <f t="shared" si="45"/>
        <v>1</v>
      </c>
      <c r="P97" s="40">
        <f t="shared" si="45"/>
        <v>0</v>
      </c>
      <c r="Q97" s="40">
        <f t="shared" si="45"/>
        <v>0</v>
      </c>
      <c r="R97" s="49">
        <f t="shared" si="4"/>
        <v>10.500000065625001</v>
      </c>
      <c r="S97" s="40">
        <f t="shared" ref="S97:U97" si="46">SUM(S69+S68+S55+S54+S52)</f>
        <v>188</v>
      </c>
      <c r="T97" s="40">
        <f t="shared" si="46"/>
        <v>78</v>
      </c>
      <c r="U97" s="40">
        <f t="shared" si="46"/>
        <v>110</v>
      </c>
      <c r="V97" s="52">
        <f t="shared" si="6"/>
        <v>3.0937500193359377</v>
      </c>
    </row>
    <row r="99" spans="1:22" ht="18.75" thickBot="1" x14ac:dyDescent="0.3"/>
    <row r="100" spans="1:22" ht="36" x14ac:dyDescent="0.25">
      <c r="A100" s="23"/>
      <c r="B100" s="74" t="s">
        <v>70</v>
      </c>
      <c r="C100" s="75" t="s">
        <v>63</v>
      </c>
      <c r="D100" s="78" t="s">
        <v>68</v>
      </c>
      <c r="E100" s="76" t="s">
        <v>69</v>
      </c>
    </row>
    <row r="101" spans="1:22" x14ac:dyDescent="0.25">
      <c r="A101" s="24" t="s">
        <v>4</v>
      </c>
      <c r="B101" s="71">
        <v>9.1999999999999993</v>
      </c>
      <c r="C101" s="71">
        <v>72</v>
      </c>
      <c r="D101" s="67" t="s">
        <v>64</v>
      </c>
      <c r="E101" s="68" t="s">
        <v>64</v>
      </c>
    </row>
    <row r="102" spans="1:22" x14ac:dyDescent="0.25">
      <c r="A102" s="24" t="s">
        <v>5</v>
      </c>
      <c r="B102" s="67">
        <v>23</v>
      </c>
      <c r="C102" s="67">
        <v>178</v>
      </c>
      <c r="D102" s="67" t="s">
        <v>64</v>
      </c>
      <c r="E102" s="68" t="s">
        <v>64</v>
      </c>
    </row>
    <row r="103" spans="1:22" x14ac:dyDescent="0.25">
      <c r="A103" s="24" t="s">
        <v>6</v>
      </c>
      <c r="B103" s="67">
        <v>18</v>
      </c>
      <c r="C103" s="67">
        <v>127</v>
      </c>
      <c r="D103" s="67" t="s">
        <v>64</v>
      </c>
      <c r="E103" s="68" t="s">
        <v>64</v>
      </c>
    </row>
    <row r="104" spans="1:22" x14ac:dyDescent="0.25">
      <c r="A104" s="24" t="s">
        <v>7</v>
      </c>
      <c r="B104" s="67">
        <v>27</v>
      </c>
      <c r="C104" s="67">
        <v>237</v>
      </c>
      <c r="D104" s="67" t="s">
        <v>64</v>
      </c>
      <c r="E104" s="68" t="s">
        <v>64</v>
      </c>
    </row>
    <row r="105" spans="1:22" x14ac:dyDescent="0.25">
      <c r="A105" s="24" t="s">
        <v>8</v>
      </c>
      <c r="B105" s="67">
        <v>3</v>
      </c>
      <c r="C105" s="67">
        <v>5</v>
      </c>
      <c r="D105" s="67">
        <v>5</v>
      </c>
      <c r="E105" s="68">
        <v>9</v>
      </c>
    </row>
    <row r="106" spans="1:22" x14ac:dyDescent="0.25">
      <c r="A106" s="24" t="s">
        <v>9</v>
      </c>
      <c r="B106" s="67">
        <v>2</v>
      </c>
      <c r="C106" s="67">
        <v>7</v>
      </c>
      <c r="D106" s="67">
        <v>3</v>
      </c>
      <c r="E106" s="68">
        <v>8</v>
      </c>
    </row>
    <row r="107" spans="1:22" x14ac:dyDescent="0.25">
      <c r="A107" s="24" t="s">
        <v>10</v>
      </c>
      <c r="B107" s="67" t="s">
        <v>64</v>
      </c>
      <c r="C107" s="67">
        <v>11</v>
      </c>
      <c r="D107" s="67" t="s">
        <v>64</v>
      </c>
      <c r="E107" s="68" t="s">
        <v>64</v>
      </c>
    </row>
    <row r="108" spans="1:22" x14ac:dyDescent="0.25">
      <c r="A108" s="24" t="s">
        <v>11</v>
      </c>
      <c r="B108" s="67" t="s">
        <v>64</v>
      </c>
      <c r="C108" s="67">
        <v>8</v>
      </c>
      <c r="D108" s="67">
        <v>5</v>
      </c>
      <c r="E108" s="68">
        <v>8</v>
      </c>
    </row>
    <row r="109" spans="1:22" x14ac:dyDescent="0.25">
      <c r="A109" s="24" t="s">
        <v>12</v>
      </c>
      <c r="B109" s="67" t="s">
        <v>64</v>
      </c>
      <c r="C109" s="67">
        <v>6</v>
      </c>
      <c r="D109" s="67">
        <v>3</v>
      </c>
      <c r="E109" s="68">
        <v>8</v>
      </c>
    </row>
    <row r="110" spans="1:22" x14ac:dyDescent="0.25">
      <c r="A110" s="24" t="s">
        <v>65</v>
      </c>
      <c r="B110" s="67">
        <v>125</v>
      </c>
      <c r="C110" s="67">
        <v>992</v>
      </c>
      <c r="D110" s="67" t="s">
        <v>64</v>
      </c>
      <c r="E110" s="68" t="s">
        <v>64</v>
      </c>
    </row>
    <row r="111" spans="1:22" x14ac:dyDescent="0.25">
      <c r="A111" s="24" t="s">
        <v>66</v>
      </c>
      <c r="B111" s="67">
        <v>49</v>
      </c>
      <c r="C111" s="67">
        <v>342</v>
      </c>
      <c r="D111" s="67" t="s">
        <v>64</v>
      </c>
      <c r="E111" s="68" t="s">
        <v>64</v>
      </c>
    </row>
    <row r="112" spans="1:22" x14ac:dyDescent="0.25">
      <c r="A112" s="24" t="s">
        <v>67</v>
      </c>
      <c r="B112" s="67">
        <v>85</v>
      </c>
      <c r="C112" s="67">
        <v>650</v>
      </c>
      <c r="D112" s="67" t="s">
        <v>64</v>
      </c>
      <c r="E112" s="68" t="s">
        <v>64</v>
      </c>
    </row>
    <row r="113" spans="1:5" x14ac:dyDescent="0.25">
      <c r="A113" s="24" t="s">
        <v>16</v>
      </c>
      <c r="B113" s="72" t="s">
        <v>73</v>
      </c>
      <c r="C113" s="72" t="s">
        <v>79</v>
      </c>
      <c r="D113" s="67" t="s">
        <v>64</v>
      </c>
      <c r="E113" s="68" t="s">
        <v>64</v>
      </c>
    </row>
    <row r="114" spans="1:5" ht="18.75" thickBot="1" x14ac:dyDescent="0.3">
      <c r="A114" s="25" t="s">
        <v>20</v>
      </c>
      <c r="B114" s="73" t="s">
        <v>72</v>
      </c>
      <c r="C114" s="73" t="s">
        <v>76</v>
      </c>
      <c r="D114" s="69" t="s">
        <v>64</v>
      </c>
      <c r="E114" s="70" t="s">
        <v>64</v>
      </c>
    </row>
    <row r="115" spans="1:5" ht="15.75" x14ac:dyDescent="0.25">
      <c r="A115" s="77" t="s">
        <v>71</v>
      </c>
    </row>
  </sheetData>
  <autoFilter ref="A1:V97"/>
  <mergeCells count="10">
    <mergeCell ref="A2:A10"/>
    <mergeCell ref="A11:A12"/>
    <mergeCell ref="A13:A16"/>
    <mergeCell ref="A17:A30"/>
    <mergeCell ref="A31:A39"/>
    <mergeCell ref="A40:A44"/>
    <mergeCell ref="A45:A48"/>
    <mergeCell ref="A49:A52"/>
    <mergeCell ref="A53:A73"/>
    <mergeCell ref="A76:A97"/>
  </mergeCells>
  <printOptions horizontalCentered="1" verticalCentered="1"/>
  <pageMargins left="0" right="0" top="0" bottom="0" header="0" footer="0"/>
  <pageSetup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4"/>
  <sheetViews>
    <sheetView workbookViewId="0">
      <pane ySplit="1" topLeftCell="A2" activePane="bottomLeft" state="frozen"/>
      <selection pane="bottomLeft" activeCell="V121" sqref="A1:V121"/>
    </sheetView>
  </sheetViews>
  <sheetFormatPr defaultRowHeight="18" x14ac:dyDescent="0.25"/>
  <cols>
    <col min="1" max="1" width="15.7109375" style="4" customWidth="1"/>
    <col min="2" max="2" width="21.7109375" style="2" bestFit="1" customWidth="1"/>
    <col min="3" max="3" width="18.140625" style="1" bestFit="1" customWidth="1"/>
    <col min="4" max="5" width="9.42578125" style="1" bestFit="1" customWidth="1"/>
    <col min="6" max="6" width="9.42578125" style="22" bestFit="1" customWidth="1"/>
    <col min="7" max="17" width="9.42578125" style="1" bestFit="1" customWidth="1"/>
    <col min="18" max="18" width="9.42578125" style="15" bestFit="1" customWidth="1"/>
    <col min="19" max="21" width="9.42578125" style="1" bestFit="1" customWidth="1"/>
    <col min="22" max="22" width="9.42578125" style="15" bestFit="1" customWidth="1"/>
    <col min="23" max="16384" width="9.140625" style="1"/>
  </cols>
  <sheetData>
    <row r="1" spans="1:22" s="31" customFormat="1" ht="18.75" thickBot="1" x14ac:dyDescent="0.3">
      <c r="A1" s="11"/>
      <c r="B1" s="26" t="s">
        <v>0</v>
      </c>
      <c r="C1" s="27" t="s">
        <v>1</v>
      </c>
      <c r="D1" s="27" t="s">
        <v>2</v>
      </c>
      <c r="E1" s="27" t="s">
        <v>3</v>
      </c>
      <c r="F1" s="28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9" t="s">
        <v>16</v>
      </c>
      <c r="S1" s="27" t="s">
        <v>17</v>
      </c>
      <c r="T1" s="27" t="s">
        <v>18</v>
      </c>
      <c r="U1" s="27" t="s">
        <v>19</v>
      </c>
      <c r="V1" s="30" t="s">
        <v>20</v>
      </c>
    </row>
    <row r="2" spans="1:22" s="3" customFormat="1" ht="17.100000000000001" customHeight="1" x14ac:dyDescent="0.25">
      <c r="A2" s="53" t="s">
        <v>38</v>
      </c>
      <c r="B2" s="7">
        <v>43705</v>
      </c>
      <c r="C2" s="8" t="s">
        <v>27</v>
      </c>
      <c r="D2" s="8">
        <v>1</v>
      </c>
      <c r="E2" s="8">
        <v>1</v>
      </c>
      <c r="F2" s="19">
        <v>5.6666660000000002</v>
      </c>
      <c r="G2" s="8">
        <v>14</v>
      </c>
      <c r="H2" s="8">
        <v>13</v>
      </c>
      <c r="I2" s="8">
        <v>19</v>
      </c>
      <c r="J2" s="8">
        <v>2</v>
      </c>
      <c r="K2" s="8">
        <v>0</v>
      </c>
      <c r="L2" s="8">
        <v>1</v>
      </c>
      <c r="M2" s="8">
        <v>0</v>
      </c>
      <c r="N2" s="8">
        <v>1</v>
      </c>
      <c r="O2" s="8">
        <v>0</v>
      </c>
      <c r="P2" s="8">
        <v>0</v>
      </c>
      <c r="Q2" s="8">
        <v>0</v>
      </c>
      <c r="R2" s="12">
        <f>SUM(H2:H$120)/SUM(F2:F$120)*7</f>
        <v>11.40106305451677</v>
      </c>
      <c r="S2" s="8">
        <v>111</v>
      </c>
      <c r="T2" s="8">
        <v>56</v>
      </c>
      <c r="U2" s="8">
        <v>55</v>
      </c>
      <c r="V2" s="16">
        <f>SUM(I2:I$120,J2:J$120)/SUM(F2:F$120)</f>
        <v>3.2627005331128642</v>
      </c>
    </row>
    <row r="3" spans="1:22" s="3" customFormat="1" ht="17.100000000000001" customHeight="1" x14ac:dyDescent="0.25">
      <c r="A3" s="54"/>
      <c r="B3" s="5">
        <v>43698</v>
      </c>
      <c r="C3" s="6" t="s">
        <v>27</v>
      </c>
      <c r="D3" s="6">
        <v>1</v>
      </c>
      <c r="E3" s="6">
        <v>1</v>
      </c>
      <c r="F3" s="20">
        <v>5</v>
      </c>
      <c r="G3" s="6">
        <v>2</v>
      </c>
      <c r="H3" s="6">
        <v>2</v>
      </c>
      <c r="I3" s="6">
        <v>8</v>
      </c>
      <c r="J3" s="6">
        <v>0</v>
      </c>
      <c r="K3" s="6">
        <v>0</v>
      </c>
      <c r="L3" s="6">
        <v>1</v>
      </c>
      <c r="M3" s="6">
        <v>1</v>
      </c>
      <c r="N3" s="6">
        <v>0</v>
      </c>
      <c r="O3" s="6">
        <v>0</v>
      </c>
      <c r="P3" s="6">
        <v>0</v>
      </c>
      <c r="Q3" s="6">
        <v>0</v>
      </c>
      <c r="R3" s="13">
        <f>SUM(H3:H$120)/SUM(F3:F$120)*7</f>
        <v>11.354375532802148</v>
      </c>
      <c r="S3" s="6">
        <v>66</v>
      </c>
      <c r="T3" s="6">
        <v>37</v>
      </c>
      <c r="U3" s="6">
        <v>29</v>
      </c>
      <c r="V3" s="17">
        <f>SUM(I3:I$120,J3:J$120)/SUM(F3:F$120)</f>
        <v>3.2582582538435201</v>
      </c>
    </row>
    <row r="4" spans="1:22" s="3" customFormat="1" ht="17.100000000000001" customHeight="1" thickBot="1" x14ac:dyDescent="0.3">
      <c r="A4" s="55"/>
      <c r="B4" s="9">
        <v>43698</v>
      </c>
      <c r="C4" s="10" t="s">
        <v>27</v>
      </c>
      <c r="D4" s="10">
        <v>1</v>
      </c>
      <c r="E4" s="10">
        <v>1</v>
      </c>
      <c r="F4" s="21">
        <v>6</v>
      </c>
      <c r="G4" s="10">
        <v>8</v>
      </c>
      <c r="H4" s="10">
        <v>1</v>
      </c>
      <c r="I4" s="10">
        <v>16</v>
      </c>
      <c r="J4" s="10">
        <v>0</v>
      </c>
      <c r="K4" s="10">
        <v>0</v>
      </c>
      <c r="L4" s="10">
        <v>1</v>
      </c>
      <c r="M4" s="10">
        <v>0</v>
      </c>
      <c r="N4" s="10">
        <v>1</v>
      </c>
      <c r="O4" s="10">
        <v>0</v>
      </c>
      <c r="P4" s="10">
        <v>0</v>
      </c>
      <c r="Q4" s="10">
        <v>0</v>
      </c>
      <c r="R4" s="14">
        <f>SUM(H4:H$120)/SUM(F4:F$120)*7</f>
        <v>11.430708533113043</v>
      </c>
      <c r="S4" s="10">
        <v>104</v>
      </c>
      <c r="T4" s="10">
        <v>52</v>
      </c>
      <c r="U4" s="10">
        <v>52</v>
      </c>
      <c r="V4" s="18">
        <f>SUM(I4:I$120,J4:J$120)/SUM(F4:F$120)</f>
        <v>3.2730553395361937</v>
      </c>
    </row>
    <row r="5" spans="1:22" ht="17.100000000000001" customHeight="1" x14ac:dyDescent="0.25">
      <c r="A5" s="53" t="s">
        <v>33</v>
      </c>
      <c r="B5" s="7">
        <v>43691</v>
      </c>
      <c r="C5" s="8" t="s">
        <v>25</v>
      </c>
      <c r="D5" s="8">
        <v>1</v>
      </c>
      <c r="E5" s="8">
        <v>1</v>
      </c>
      <c r="F5" s="19">
        <v>5</v>
      </c>
      <c r="G5" s="8">
        <v>8</v>
      </c>
      <c r="H5" s="8">
        <v>8</v>
      </c>
      <c r="I5" s="8">
        <v>13</v>
      </c>
      <c r="J5" s="8">
        <v>2</v>
      </c>
      <c r="K5" s="8">
        <v>0</v>
      </c>
      <c r="L5" s="8">
        <v>1</v>
      </c>
      <c r="M5" s="8">
        <v>1</v>
      </c>
      <c r="N5" s="8">
        <v>0</v>
      </c>
      <c r="O5" s="8">
        <v>0</v>
      </c>
      <c r="P5" s="8">
        <v>0</v>
      </c>
      <c r="Q5" s="8">
        <v>0</v>
      </c>
      <c r="R5" s="12">
        <f>SUM(H5:H$120)/SUM(F5:F$120)*7</f>
        <v>11.541804719599115</v>
      </c>
      <c r="S5" s="8">
        <v>84</v>
      </c>
      <c r="T5" s="8">
        <v>35</v>
      </c>
      <c r="U5" s="8">
        <v>49</v>
      </c>
      <c r="V5" s="16">
        <f>SUM(I5:I$120,J5:J$120)/SUM(F5:F$120)</f>
        <v>3.279618784031133</v>
      </c>
    </row>
    <row r="6" spans="1:22" ht="17.100000000000001" customHeight="1" x14ac:dyDescent="0.25">
      <c r="A6" s="54"/>
      <c r="B6" s="5">
        <v>43691</v>
      </c>
      <c r="C6" s="6" t="s">
        <v>25</v>
      </c>
      <c r="D6" s="6">
        <v>1</v>
      </c>
      <c r="E6" s="6">
        <v>1</v>
      </c>
      <c r="F6" s="20">
        <v>5</v>
      </c>
      <c r="G6" s="6">
        <v>7</v>
      </c>
      <c r="H6" s="6">
        <v>4</v>
      </c>
      <c r="I6" s="6">
        <v>11</v>
      </c>
      <c r="J6" s="6">
        <v>1</v>
      </c>
      <c r="K6" s="6">
        <v>1</v>
      </c>
      <c r="L6" s="6">
        <v>1</v>
      </c>
      <c r="M6" s="6">
        <v>1</v>
      </c>
      <c r="N6" s="6">
        <v>0</v>
      </c>
      <c r="O6" s="6">
        <v>0</v>
      </c>
      <c r="P6" s="6">
        <v>0</v>
      </c>
      <c r="Q6" s="6">
        <v>0</v>
      </c>
      <c r="R6" s="13">
        <f>SUM(H6:H$120)/SUM(F6:F$120)*7</f>
        <v>11.544915809721424</v>
      </c>
      <c r="S6" s="6">
        <v>90</v>
      </c>
      <c r="T6" s="6">
        <v>45</v>
      </c>
      <c r="U6" s="6">
        <v>45</v>
      </c>
      <c r="V6" s="17">
        <f>SUM(I6:I$120,J6:J$120)/SUM(F6:F$120)</f>
        <v>3.2821638607580774</v>
      </c>
    </row>
    <row r="7" spans="1:22" ht="17.100000000000001" customHeight="1" x14ac:dyDescent="0.25">
      <c r="A7" s="54"/>
      <c r="B7" s="5">
        <v>43677</v>
      </c>
      <c r="C7" s="6" t="s">
        <v>22</v>
      </c>
      <c r="D7" s="6">
        <v>1</v>
      </c>
      <c r="E7" s="6">
        <v>1</v>
      </c>
      <c r="F7" s="20">
        <v>1.66666</v>
      </c>
      <c r="G7" s="6">
        <v>6</v>
      </c>
      <c r="H7" s="6">
        <v>6</v>
      </c>
      <c r="I7" s="6">
        <v>9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>
        <v>0</v>
      </c>
      <c r="P7" s="6">
        <v>0</v>
      </c>
      <c r="Q7" s="6">
        <v>0</v>
      </c>
      <c r="R7" s="13">
        <f>SUM(H7:H$120)/SUM(F7:F$120)*7</f>
        <v>11.599523181233419</v>
      </c>
      <c r="S7" s="6">
        <v>39</v>
      </c>
      <c r="T7" s="6">
        <v>17</v>
      </c>
      <c r="U7" s="6">
        <v>22</v>
      </c>
      <c r="V7" s="17">
        <f>SUM(I7:I$120,J7:J$120)/SUM(F7:F$120)</f>
        <v>3.290267028442992</v>
      </c>
    </row>
    <row r="8" spans="1:22" ht="17.100000000000001" customHeight="1" x14ac:dyDescent="0.25">
      <c r="A8" s="54"/>
      <c r="B8" s="5">
        <v>43677</v>
      </c>
      <c r="C8" s="6" t="s">
        <v>22</v>
      </c>
      <c r="D8" s="6">
        <v>1</v>
      </c>
      <c r="E8" s="6">
        <v>1</v>
      </c>
      <c r="F8" s="20">
        <v>1.3332999999999999</v>
      </c>
      <c r="G8" s="6">
        <v>11</v>
      </c>
      <c r="H8" s="6">
        <v>10</v>
      </c>
      <c r="I8" s="6">
        <v>15</v>
      </c>
      <c r="J8" s="6">
        <v>2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13">
        <f>SUM(H8:H$120)/SUM(F8:F$120)*7</f>
        <v>11.557752485809853</v>
      </c>
      <c r="S8" s="6">
        <v>68</v>
      </c>
      <c r="T8" s="6">
        <v>37</v>
      </c>
      <c r="U8" s="6">
        <v>31</v>
      </c>
      <c r="V8" s="17">
        <f>SUM(I8:I$120,J8:J$120)/SUM(F8:F$120)</f>
        <v>3.283787456905797</v>
      </c>
    </row>
    <row r="9" spans="1:22" ht="17.100000000000001" customHeight="1" x14ac:dyDescent="0.25">
      <c r="A9" s="54"/>
      <c r="B9" s="5">
        <v>43670</v>
      </c>
      <c r="C9" s="6" t="s">
        <v>27</v>
      </c>
      <c r="D9" s="6">
        <v>1</v>
      </c>
      <c r="E9" s="6">
        <v>1</v>
      </c>
      <c r="F9" s="20">
        <v>4.6665999999999999</v>
      </c>
      <c r="G9" s="6">
        <v>5</v>
      </c>
      <c r="H9" s="6">
        <v>5</v>
      </c>
      <c r="I9" s="6">
        <v>9</v>
      </c>
      <c r="J9" s="6">
        <v>0</v>
      </c>
      <c r="K9" s="6">
        <v>0</v>
      </c>
      <c r="L9" s="6">
        <v>1</v>
      </c>
      <c r="M9" s="6">
        <v>0</v>
      </c>
      <c r="N9" s="6">
        <v>1</v>
      </c>
      <c r="O9" s="6">
        <v>0</v>
      </c>
      <c r="P9" s="6">
        <v>0</v>
      </c>
      <c r="Q9" s="6">
        <v>0</v>
      </c>
      <c r="R9" s="13">
        <f>SUM(H9:H$120)/SUM(F9:F$120)*7</f>
        <v>11.456908693084362</v>
      </c>
      <c r="S9" s="6">
        <v>55</v>
      </c>
      <c r="T9" s="6">
        <v>26</v>
      </c>
      <c r="U9" s="6">
        <v>29</v>
      </c>
      <c r="V9" s="17">
        <f>SUM(I9:I$120,J9:J$120)/SUM(F9:F$120)</f>
        <v>3.2604714355520636</v>
      </c>
    </row>
    <row r="10" spans="1:22" ht="17.100000000000001" customHeight="1" x14ac:dyDescent="0.25">
      <c r="A10" s="54"/>
      <c r="B10" s="5">
        <v>43670</v>
      </c>
      <c r="C10" s="6" t="s">
        <v>27</v>
      </c>
      <c r="D10" s="6">
        <v>1</v>
      </c>
      <c r="E10" s="6">
        <v>1</v>
      </c>
      <c r="F10" s="20">
        <v>7</v>
      </c>
      <c r="G10" s="6">
        <v>6</v>
      </c>
      <c r="H10" s="6">
        <v>6</v>
      </c>
      <c r="I10" s="6">
        <v>14</v>
      </c>
      <c r="J10" s="6">
        <v>3</v>
      </c>
      <c r="K10" s="6">
        <v>4</v>
      </c>
      <c r="L10" s="6">
        <v>1</v>
      </c>
      <c r="M10" s="6">
        <v>0</v>
      </c>
      <c r="N10" s="6">
        <v>1</v>
      </c>
      <c r="O10" s="6">
        <v>0</v>
      </c>
      <c r="P10" s="6">
        <v>0</v>
      </c>
      <c r="Q10" s="6">
        <v>0</v>
      </c>
      <c r="R10" s="13">
        <f>SUM(H10:H$120)/SUM(F10:F$120)*7</f>
        <v>11.491315204049849</v>
      </c>
      <c r="S10" s="6">
        <v>122</v>
      </c>
      <c r="T10" s="6">
        <v>54</v>
      </c>
      <c r="U10" s="6">
        <v>68</v>
      </c>
      <c r="V10" s="17">
        <f>SUM(I10:I$120,J10:J$120)/SUM(F10:F$120)</f>
        <v>3.2720527806569701</v>
      </c>
    </row>
    <row r="11" spans="1:22" ht="17.100000000000001" customHeight="1" x14ac:dyDescent="0.25">
      <c r="A11" s="54"/>
      <c r="B11" s="5">
        <v>43656</v>
      </c>
      <c r="C11" s="6" t="s">
        <v>23</v>
      </c>
      <c r="D11" s="6">
        <v>1</v>
      </c>
      <c r="E11" s="6">
        <v>1</v>
      </c>
      <c r="F11" s="20">
        <v>6.3333300000000001</v>
      </c>
      <c r="G11" s="6">
        <v>8</v>
      </c>
      <c r="H11" s="6">
        <v>7</v>
      </c>
      <c r="I11" s="6">
        <v>11</v>
      </c>
      <c r="J11" s="6">
        <v>2</v>
      </c>
      <c r="K11" s="6">
        <v>0</v>
      </c>
      <c r="L11" s="6">
        <v>1</v>
      </c>
      <c r="M11" s="62">
        <v>1</v>
      </c>
      <c r="N11" s="6">
        <v>0</v>
      </c>
      <c r="O11" s="6">
        <v>0</v>
      </c>
      <c r="P11" s="6">
        <v>0</v>
      </c>
      <c r="Q11" s="6">
        <v>0</v>
      </c>
      <c r="R11" s="13">
        <f>SUM(H11:H$120)/SUM(F11:F$120)*7</f>
        <v>11.563887721148213</v>
      </c>
      <c r="S11" s="6">
        <v>89</v>
      </c>
      <c r="T11" s="6">
        <v>49</v>
      </c>
      <c r="U11" s="6">
        <v>40</v>
      </c>
      <c r="V11" s="17">
        <f>SUM(I11:I$120,J11:J$120)/SUM(F11:F$120)</f>
        <v>3.2832001219717131</v>
      </c>
    </row>
    <row r="12" spans="1:22" ht="17.100000000000001" customHeight="1" x14ac:dyDescent="0.25">
      <c r="A12" s="54"/>
      <c r="B12" s="5">
        <v>43642</v>
      </c>
      <c r="C12" s="6" t="s">
        <v>25</v>
      </c>
      <c r="D12" s="6">
        <v>1</v>
      </c>
      <c r="E12" s="6">
        <v>1</v>
      </c>
      <c r="F12" s="20">
        <v>5</v>
      </c>
      <c r="G12" s="6">
        <v>6</v>
      </c>
      <c r="H12" s="6">
        <v>6</v>
      </c>
      <c r="I12" s="6">
        <v>12</v>
      </c>
      <c r="J12" s="6">
        <v>0</v>
      </c>
      <c r="K12" s="6">
        <v>2</v>
      </c>
      <c r="L12" s="6">
        <v>1</v>
      </c>
      <c r="M12" s="62">
        <v>1</v>
      </c>
      <c r="N12" s="6">
        <v>0</v>
      </c>
      <c r="O12" s="6">
        <v>0</v>
      </c>
      <c r="P12" s="6">
        <v>0</v>
      </c>
      <c r="Q12" s="6">
        <v>0</v>
      </c>
      <c r="R12" s="13">
        <f>SUM(H12:H$120)/SUM(F12:F$120)*7</f>
        <v>11.610202256845746</v>
      </c>
      <c r="S12" s="6">
        <v>84</v>
      </c>
      <c r="T12" s="6">
        <v>36</v>
      </c>
      <c r="U12" s="6">
        <v>48</v>
      </c>
      <c r="V12" s="17">
        <f>SUM(I12:I$120,J12:J$120)/SUM(F12:F$120)</f>
        <v>3.298092346167834</v>
      </c>
    </row>
    <row r="13" spans="1:22" ht="17.100000000000001" customHeight="1" x14ac:dyDescent="0.25">
      <c r="A13" s="54"/>
      <c r="B13" s="5">
        <v>43635</v>
      </c>
      <c r="C13" s="6" t="s">
        <v>21</v>
      </c>
      <c r="D13" s="6">
        <v>1</v>
      </c>
      <c r="E13" s="6">
        <v>1</v>
      </c>
      <c r="F13" s="20">
        <v>3</v>
      </c>
      <c r="G13" s="6">
        <v>0</v>
      </c>
      <c r="H13" s="6">
        <v>0</v>
      </c>
      <c r="I13" s="6">
        <v>2</v>
      </c>
      <c r="J13" s="6">
        <v>1</v>
      </c>
      <c r="K13" s="6">
        <v>1</v>
      </c>
      <c r="L13" s="6">
        <v>0</v>
      </c>
      <c r="M13" s="62">
        <v>1</v>
      </c>
      <c r="N13" s="6">
        <v>0</v>
      </c>
      <c r="O13" s="6">
        <v>0</v>
      </c>
      <c r="P13" s="6">
        <v>0</v>
      </c>
      <c r="Q13" s="6">
        <v>0</v>
      </c>
      <c r="R13" s="13">
        <f>SUM(H13:H$120)/SUM(F13:F$120)*7</f>
        <v>11.641168868192278</v>
      </c>
      <c r="S13" s="6">
        <v>30</v>
      </c>
      <c r="T13" s="6">
        <v>11</v>
      </c>
      <c r="U13" s="6">
        <v>19</v>
      </c>
      <c r="V13" s="17">
        <f>SUM(I13:I$120,J13:J$120)/SUM(F13:F$120)</f>
        <v>3.3067556248063577</v>
      </c>
    </row>
    <row r="14" spans="1:22" ht="17.100000000000001" customHeight="1" x14ac:dyDescent="0.25">
      <c r="A14" s="54"/>
      <c r="B14" s="5">
        <v>43635</v>
      </c>
      <c r="C14" s="6" t="s">
        <v>21</v>
      </c>
      <c r="D14" s="6">
        <v>1</v>
      </c>
      <c r="E14" s="6">
        <v>1</v>
      </c>
      <c r="F14" s="20">
        <v>5</v>
      </c>
      <c r="G14" s="6">
        <v>9</v>
      </c>
      <c r="H14" s="6">
        <v>9</v>
      </c>
      <c r="I14" s="6">
        <v>16</v>
      </c>
      <c r="J14" s="6">
        <v>1</v>
      </c>
      <c r="K14" s="6">
        <v>0</v>
      </c>
      <c r="L14" s="6">
        <v>1</v>
      </c>
      <c r="M14" s="62">
        <v>1</v>
      </c>
      <c r="N14" s="6">
        <v>0</v>
      </c>
      <c r="O14" s="6">
        <v>0</v>
      </c>
      <c r="P14" s="6">
        <v>0</v>
      </c>
      <c r="Q14" s="6">
        <v>0</v>
      </c>
      <c r="R14" s="13">
        <f>SUM(H14:H$120)/SUM(F14:F$120)*7</f>
        <v>11.708937705329275</v>
      </c>
      <c r="S14" s="6">
        <v>66</v>
      </c>
      <c r="T14" s="6">
        <v>19</v>
      </c>
      <c r="U14" s="6">
        <v>47</v>
      </c>
      <c r="V14" s="17">
        <f>SUM(I14:I$120,J14:J$120)/SUM(F14:F$120)</f>
        <v>3.3201843576099419</v>
      </c>
    </row>
    <row r="15" spans="1:22" ht="17.100000000000001" customHeight="1" x14ac:dyDescent="0.25">
      <c r="A15" s="54"/>
      <c r="B15" s="5">
        <v>43628</v>
      </c>
      <c r="C15" s="6" t="s">
        <v>22</v>
      </c>
      <c r="D15" s="6">
        <v>1</v>
      </c>
      <c r="E15" s="6">
        <v>1</v>
      </c>
      <c r="F15" s="20">
        <v>4</v>
      </c>
      <c r="G15" s="6">
        <v>9</v>
      </c>
      <c r="H15" s="6">
        <v>5</v>
      </c>
      <c r="I15" s="6">
        <v>14</v>
      </c>
      <c r="J15" s="6">
        <v>0</v>
      </c>
      <c r="K15" s="6">
        <v>0</v>
      </c>
      <c r="L15" s="6">
        <v>1</v>
      </c>
      <c r="M15" s="62">
        <v>1</v>
      </c>
      <c r="N15" s="6">
        <v>0</v>
      </c>
      <c r="O15" s="6">
        <v>0</v>
      </c>
      <c r="P15" s="6">
        <v>0</v>
      </c>
      <c r="Q15" s="6">
        <v>0</v>
      </c>
      <c r="R15" s="13">
        <f>SUM(H15:H$120)/SUM(F15:F$120)*7</f>
        <v>11.700207497875599</v>
      </c>
      <c r="S15" s="6">
        <v>58</v>
      </c>
      <c r="T15" s="6">
        <v>19</v>
      </c>
      <c r="U15" s="6">
        <v>39</v>
      </c>
      <c r="V15" s="17">
        <f>SUM(I15:I$120,J15:J$120)/SUM(F15:F$120)</f>
        <v>3.3194023616481769</v>
      </c>
    </row>
    <row r="16" spans="1:22" ht="17.100000000000001" customHeight="1" thickBot="1" x14ac:dyDescent="0.3">
      <c r="A16" s="55"/>
      <c r="B16" s="9">
        <v>43614</v>
      </c>
      <c r="C16" s="10" t="s">
        <v>26</v>
      </c>
      <c r="D16" s="10">
        <v>1</v>
      </c>
      <c r="E16" s="10">
        <v>1</v>
      </c>
      <c r="F16" s="21">
        <v>5</v>
      </c>
      <c r="G16" s="10">
        <v>0</v>
      </c>
      <c r="H16" s="10">
        <v>0</v>
      </c>
      <c r="I16" s="10">
        <v>6</v>
      </c>
      <c r="J16" s="10">
        <v>0</v>
      </c>
      <c r="K16" s="10">
        <v>0</v>
      </c>
      <c r="L16" s="10">
        <v>1</v>
      </c>
      <c r="M16" s="63">
        <v>1</v>
      </c>
      <c r="N16" s="10">
        <v>0</v>
      </c>
      <c r="O16" s="10">
        <v>0</v>
      </c>
      <c r="P16" s="10">
        <v>0</v>
      </c>
      <c r="Q16" s="10">
        <v>0</v>
      </c>
      <c r="R16" s="14">
        <f>SUM(H16:H$120)/SUM(F16:F$120)*7</f>
        <v>11.723513966072471</v>
      </c>
      <c r="S16" s="10">
        <v>58</v>
      </c>
      <c r="T16" s="10">
        <v>25</v>
      </c>
      <c r="U16" s="10">
        <v>33</v>
      </c>
      <c r="V16" s="18">
        <f>SUM(I16:I$120,J16:J$120)/SUM(F16:F$120)</f>
        <v>3.3179756507752276</v>
      </c>
    </row>
    <row r="17" spans="1:22" ht="17.100000000000001" customHeight="1" x14ac:dyDescent="0.25">
      <c r="A17" s="53" t="s">
        <v>34</v>
      </c>
      <c r="B17" s="7">
        <v>43362</v>
      </c>
      <c r="C17" s="8" t="s">
        <v>24</v>
      </c>
      <c r="D17" s="8">
        <v>1</v>
      </c>
      <c r="E17" s="8">
        <v>1</v>
      </c>
      <c r="F17" s="19">
        <v>3.3333300000000001</v>
      </c>
      <c r="G17" s="8">
        <v>12</v>
      </c>
      <c r="H17" s="8">
        <v>9</v>
      </c>
      <c r="I17" s="8">
        <v>16</v>
      </c>
      <c r="J17" s="66">
        <v>1</v>
      </c>
      <c r="K17" s="8">
        <v>0</v>
      </c>
      <c r="L17" s="8">
        <v>0</v>
      </c>
      <c r="M17" s="8">
        <v>0</v>
      </c>
      <c r="N17" s="8">
        <v>1</v>
      </c>
      <c r="O17" s="8">
        <v>0</v>
      </c>
      <c r="P17" s="8">
        <v>0</v>
      </c>
      <c r="Q17" s="8">
        <v>0</v>
      </c>
      <c r="R17" s="12">
        <f>SUM(H17:H$120)/SUM(F17:F$120)*7</f>
        <v>11.8404374276182</v>
      </c>
      <c r="S17" s="8">
        <v>73</v>
      </c>
      <c r="T17" s="8">
        <v>33</v>
      </c>
      <c r="U17" s="8">
        <v>40</v>
      </c>
      <c r="V17" s="16">
        <f>SUM(I17:I$120,J17:J$120)/SUM(F17:F$120)</f>
        <v>3.3390990993653751</v>
      </c>
    </row>
    <row r="18" spans="1:22" ht="17.100000000000001" customHeight="1" x14ac:dyDescent="0.25">
      <c r="A18" s="54"/>
      <c r="B18" s="5">
        <v>43355</v>
      </c>
      <c r="C18" s="6" t="s">
        <v>24</v>
      </c>
      <c r="D18" s="6">
        <v>1</v>
      </c>
      <c r="E18" s="6">
        <v>1</v>
      </c>
      <c r="F18" s="20">
        <v>7</v>
      </c>
      <c r="G18" s="6">
        <v>14</v>
      </c>
      <c r="H18" s="6">
        <v>11</v>
      </c>
      <c r="I18" s="6">
        <v>19</v>
      </c>
      <c r="J18" s="64">
        <v>3</v>
      </c>
      <c r="K18" s="6">
        <v>0</v>
      </c>
      <c r="L18" s="6">
        <v>1</v>
      </c>
      <c r="M18" s="6">
        <v>1</v>
      </c>
      <c r="N18" s="6">
        <v>0</v>
      </c>
      <c r="O18" s="6">
        <v>0</v>
      </c>
      <c r="P18" s="6">
        <v>0</v>
      </c>
      <c r="Q18" s="6">
        <v>0</v>
      </c>
      <c r="R18" s="13">
        <f>SUM(H18:H$120)/SUM(F18:F$120)*7</f>
        <v>11.793184539361356</v>
      </c>
      <c r="S18" s="6">
        <v>104</v>
      </c>
      <c r="T18" s="6">
        <v>38</v>
      </c>
      <c r="U18" s="6">
        <v>66</v>
      </c>
      <c r="V18" s="17">
        <f>SUM(I18:I$120,J18:J$120)/SUM(F18:F$120)</f>
        <v>3.3273125798947332</v>
      </c>
    </row>
    <row r="19" spans="1:22" ht="17.100000000000001" customHeight="1" x14ac:dyDescent="0.25">
      <c r="A19" s="54"/>
      <c r="B19" s="5">
        <v>43355</v>
      </c>
      <c r="C19" s="6" t="s">
        <v>24</v>
      </c>
      <c r="D19" s="6">
        <v>1</v>
      </c>
      <c r="E19" s="6">
        <v>1</v>
      </c>
      <c r="F19" s="20">
        <v>7.6666660000000002</v>
      </c>
      <c r="G19" s="6">
        <v>14</v>
      </c>
      <c r="H19" s="6">
        <v>12</v>
      </c>
      <c r="I19" s="6">
        <v>19</v>
      </c>
      <c r="J19" s="64">
        <v>2</v>
      </c>
      <c r="K19" s="62">
        <v>1</v>
      </c>
      <c r="L19" s="6">
        <v>1</v>
      </c>
      <c r="M19" s="6">
        <v>0</v>
      </c>
      <c r="N19" s="6">
        <v>1</v>
      </c>
      <c r="O19" s="6">
        <v>0</v>
      </c>
      <c r="P19" s="6">
        <v>0</v>
      </c>
      <c r="Q19" s="6">
        <v>0</v>
      </c>
      <c r="R19" s="13">
        <f>SUM(H19:H$120)/SUM(F19:F$120)*7</f>
        <v>11.80449268077367</v>
      </c>
      <c r="S19" s="6">
        <v>90</v>
      </c>
      <c r="T19" s="6">
        <v>34</v>
      </c>
      <c r="U19" s="6">
        <v>56</v>
      </c>
      <c r="V19" s="17">
        <f>SUM(I19:I$120,J19:J$120)/SUM(F19:F$120)</f>
        <v>3.3299422934894669</v>
      </c>
    </row>
    <row r="20" spans="1:22" ht="17.100000000000001" customHeight="1" x14ac:dyDescent="0.25">
      <c r="A20" s="54"/>
      <c r="B20" s="5">
        <v>43348</v>
      </c>
      <c r="C20" s="6" t="s">
        <v>27</v>
      </c>
      <c r="D20" s="6">
        <v>1</v>
      </c>
      <c r="E20" s="6">
        <v>1</v>
      </c>
      <c r="F20" s="20">
        <v>6</v>
      </c>
      <c r="G20" s="6">
        <v>17</v>
      </c>
      <c r="H20" s="6">
        <v>15</v>
      </c>
      <c r="I20" s="6">
        <v>21</v>
      </c>
      <c r="J20" s="64">
        <v>2</v>
      </c>
      <c r="K20" s="62">
        <v>1</v>
      </c>
      <c r="L20" s="6">
        <v>1</v>
      </c>
      <c r="M20" s="6">
        <v>1</v>
      </c>
      <c r="N20" s="6">
        <v>0</v>
      </c>
      <c r="O20" s="6">
        <v>0</v>
      </c>
      <c r="P20" s="6">
        <v>0</v>
      </c>
      <c r="Q20" s="6">
        <v>0</v>
      </c>
      <c r="R20" s="13">
        <f>SUM(H20:H$120)/SUM(F20:F$120)*7</f>
        <v>11.817943251954002</v>
      </c>
      <c r="S20" s="6">
        <v>103</v>
      </c>
      <c r="T20" s="6">
        <v>46</v>
      </c>
      <c r="U20" s="6">
        <v>57</v>
      </c>
      <c r="V20" s="17">
        <f>SUM(I20:I$120,J20:J$120)/SUM(F20:F$120)</f>
        <v>3.3393137970332214</v>
      </c>
    </row>
    <row r="21" spans="1:22" ht="17.100000000000001" customHeight="1" x14ac:dyDescent="0.25">
      <c r="A21" s="54"/>
      <c r="B21" s="5">
        <v>43348</v>
      </c>
      <c r="C21" s="6" t="s">
        <v>27</v>
      </c>
      <c r="D21" s="6">
        <v>1</v>
      </c>
      <c r="E21" s="6">
        <v>1</v>
      </c>
      <c r="F21" s="20">
        <v>7</v>
      </c>
      <c r="G21" s="6">
        <v>9</v>
      </c>
      <c r="H21" s="6">
        <v>4</v>
      </c>
      <c r="I21" s="6">
        <v>14</v>
      </c>
      <c r="J21" s="64">
        <v>2</v>
      </c>
      <c r="K21" s="62">
        <v>1</v>
      </c>
      <c r="L21" s="6">
        <v>1</v>
      </c>
      <c r="M21" s="6">
        <v>1</v>
      </c>
      <c r="N21" s="6">
        <v>0</v>
      </c>
      <c r="O21" s="6">
        <v>0</v>
      </c>
      <c r="P21" s="6">
        <v>0</v>
      </c>
      <c r="Q21" s="6">
        <v>0</v>
      </c>
      <c r="R21" s="13">
        <f>SUM(H21:H$120)/SUM(F21:F$120)*7</f>
        <v>11.746520676165806</v>
      </c>
      <c r="S21" s="6">
        <v>113</v>
      </c>
      <c r="T21" s="6">
        <v>44</v>
      </c>
      <c r="U21" s="6">
        <v>69</v>
      </c>
      <c r="V21" s="17">
        <f>SUM(I21:I$120,J21:J$120)/SUM(F21:F$120)</f>
        <v>3.3331040477581233</v>
      </c>
    </row>
    <row r="22" spans="1:22" ht="17.100000000000001" customHeight="1" x14ac:dyDescent="0.25">
      <c r="A22" s="54"/>
      <c r="B22" s="5">
        <v>43341</v>
      </c>
      <c r="C22" s="6" t="s">
        <v>27</v>
      </c>
      <c r="D22" s="6">
        <v>1</v>
      </c>
      <c r="E22" s="6">
        <v>1</v>
      </c>
      <c r="F22" s="20">
        <v>7</v>
      </c>
      <c r="G22" s="6">
        <v>9</v>
      </c>
      <c r="H22" s="6">
        <v>7</v>
      </c>
      <c r="I22" s="6">
        <v>13</v>
      </c>
      <c r="J22" s="64">
        <v>4</v>
      </c>
      <c r="K22" s="62">
        <v>1</v>
      </c>
      <c r="L22" s="6">
        <v>1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13">
        <f>SUM(H22:H$120)/SUM(F22:F$120)*7</f>
        <v>11.861812743511374</v>
      </c>
      <c r="S22" s="6">
        <v>106</v>
      </c>
      <c r="T22" s="6">
        <v>42</v>
      </c>
      <c r="U22" s="6">
        <v>64</v>
      </c>
      <c r="V22" s="17">
        <f>SUM(I22:I$120,J22:J$120)/SUM(F22:F$120)</f>
        <v>3.348692430727803</v>
      </c>
    </row>
    <row r="23" spans="1:22" ht="17.100000000000001" customHeight="1" x14ac:dyDescent="0.25">
      <c r="A23" s="54"/>
      <c r="B23" s="5">
        <v>43334</v>
      </c>
      <c r="C23" s="6" t="s">
        <v>27</v>
      </c>
      <c r="D23" s="6">
        <v>1</v>
      </c>
      <c r="E23" s="6">
        <v>1</v>
      </c>
      <c r="F23" s="20">
        <v>7</v>
      </c>
      <c r="G23" s="6">
        <v>8</v>
      </c>
      <c r="H23" s="6">
        <v>5</v>
      </c>
      <c r="I23" s="6">
        <v>15</v>
      </c>
      <c r="J23" s="6">
        <v>0</v>
      </c>
      <c r="K23" s="62">
        <v>1</v>
      </c>
      <c r="L23" s="6">
        <v>1</v>
      </c>
      <c r="M23" s="6">
        <v>1</v>
      </c>
      <c r="N23" s="6">
        <v>0</v>
      </c>
      <c r="O23" s="6">
        <v>0</v>
      </c>
      <c r="P23" s="6">
        <v>0</v>
      </c>
      <c r="Q23" s="6">
        <v>0</v>
      </c>
      <c r="R23" s="13">
        <f>SUM(H23:H$120)/SUM(F23:F$120)*7</f>
        <v>11.935264669928387</v>
      </c>
      <c r="S23" s="6">
        <v>90</v>
      </c>
      <c r="T23" s="6">
        <v>38</v>
      </c>
      <c r="U23" s="6">
        <v>52</v>
      </c>
      <c r="V23" s="17">
        <f>SUM(I23:I$120,J23:J$120)/SUM(F23:F$120)</f>
        <v>3.3625935543848873</v>
      </c>
    </row>
    <row r="24" spans="1:22" ht="17.100000000000001" customHeight="1" thickBot="1" x14ac:dyDescent="0.3">
      <c r="A24" s="55"/>
      <c r="B24" s="9">
        <v>43334</v>
      </c>
      <c r="C24" s="10" t="s">
        <v>27</v>
      </c>
      <c r="D24" s="10">
        <v>1</v>
      </c>
      <c r="E24" s="10">
        <v>1</v>
      </c>
      <c r="F24" s="21">
        <v>6.6665999999999999</v>
      </c>
      <c r="G24" s="10">
        <v>14</v>
      </c>
      <c r="H24" s="10">
        <v>9</v>
      </c>
      <c r="I24" s="10">
        <v>14</v>
      </c>
      <c r="J24" s="10">
        <v>1</v>
      </c>
      <c r="K24" s="10">
        <v>0</v>
      </c>
      <c r="L24" s="10">
        <v>1</v>
      </c>
      <c r="M24" s="10">
        <v>0</v>
      </c>
      <c r="N24" s="10">
        <v>1</v>
      </c>
      <c r="O24" s="10">
        <v>0</v>
      </c>
      <c r="P24" s="10">
        <v>0</v>
      </c>
      <c r="Q24" s="10">
        <v>0</v>
      </c>
      <c r="R24" s="14">
        <f>SUM(H24:H$120)/SUM(F24:F$120)*7</f>
        <v>12.041649416123683</v>
      </c>
      <c r="S24" s="10">
        <v>90</v>
      </c>
      <c r="T24" s="10">
        <v>35</v>
      </c>
      <c r="U24" s="10">
        <v>55</v>
      </c>
      <c r="V24" s="18">
        <f>SUM(I24:I$120,J24:J$120)/SUM(F24:F$120)</f>
        <v>3.381303921579407</v>
      </c>
    </row>
    <row r="25" spans="1:22" ht="17.100000000000001" customHeight="1" x14ac:dyDescent="0.25">
      <c r="A25" s="53" t="s">
        <v>37</v>
      </c>
      <c r="B25" s="7">
        <v>43320</v>
      </c>
      <c r="C25" s="8" t="s">
        <v>27</v>
      </c>
      <c r="D25" s="8">
        <v>1</v>
      </c>
      <c r="E25" s="8">
        <v>1</v>
      </c>
      <c r="F25" s="19">
        <v>6.6666600000000003</v>
      </c>
      <c r="G25" s="8">
        <v>9</v>
      </c>
      <c r="H25" s="8">
        <v>2</v>
      </c>
      <c r="I25" s="8">
        <v>14</v>
      </c>
      <c r="J25" s="8">
        <v>0</v>
      </c>
      <c r="K25" s="8">
        <v>2</v>
      </c>
      <c r="L25" s="8">
        <v>1</v>
      </c>
      <c r="M25" s="8">
        <v>1</v>
      </c>
      <c r="N25" s="8">
        <v>0</v>
      </c>
      <c r="O25" s="8">
        <v>0</v>
      </c>
      <c r="P25" s="8">
        <v>0</v>
      </c>
      <c r="Q25" s="8">
        <v>0</v>
      </c>
      <c r="R25" s="12">
        <f>SUM(H25:H$120)/SUM(F25:F$120)*7</f>
        <v>12.080070935695892</v>
      </c>
      <c r="S25" s="8">
        <v>88</v>
      </c>
      <c r="T25" s="8">
        <v>30</v>
      </c>
      <c r="U25" s="8">
        <v>58</v>
      </c>
      <c r="V25" s="16">
        <f>SUM(I25:I$120,J25:J$120)/SUM(F25:F$120)</f>
        <v>3.398075918583086</v>
      </c>
    </row>
    <row r="26" spans="1:22" ht="17.100000000000001" customHeight="1" x14ac:dyDescent="0.25">
      <c r="A26" s="54"/>
      <c r="B26" s="5">
        <v>43320</v>
      </c>
      <c r="C26" s="6" t="s">
        <v>27</v>
      </c>
      <c r="D26" s="6">
        <v>1</v>
      </c>
      <c r="E26" s="6">
        <v>1</v>
      </c>
      <c r="F26" s="20">
        <v>6.6665999999999999</v>
      </c>
      <c r="G26" s="6">
        <v>21</v>
      </c>
      <c r="H26" s="6">
        <v>16</v>
      </c>
      <c r="I26" s="6">
        <v>23</v>
      </c>
      <c r="J26" s="6">
        <v>1</v>
      </c>
      <c r="K26" s="6">
        <v>0</v>
      </c>
      <c r="L26" s="6">
        <v>1</v>
      </c>
      <c r="M26" s="6">
        <v>0</v>
      </c>
      <c r="N26" s="6">
        <v>1</v>
      </c>
      <c r="O26" s="6">
        <v>0</v>
      </c>
      <c r="P26" s="6">
        <v>0</v>
      </c>
      <c r="Q26" s="6">
        <v>0</v>
      </c>
      <c r="R26" s="13">
        <f>SUM(H26:H$120)/SUM(F26:F$120)*7</f>
        <v>12.230260077311705</v>
      </c>
      <c r="S26" s="6">
        <v>122</v>
      </c>
      <c r="T26" s="6">
        <v>50</v>
      </c>
      <c r="U26" s="6">
        <v>72</v>
      </c>
      <c r="V26" s="17">
        <f>SUM(I26:I$120,J26:J$120)/SUM(F26:F$120)</f>
        <v>3.4176105125599707</v>
      </c>
    </row>
    <row r="27" spans="1:22" ht="17.100000000000001" customHeight="1" x14ac:dyDescent="0.25">
      <c r="A27" s="54"/>
      <c r="B27" s="5">
        <v>43306</v>
      </c>
      <c r="C27" s="6" t="s">
        <v>24</v>
      </c>
      <c r="D27" s="6">
        <v>1</v>
      </c>
      <c r="E27" s="6">
        <v>1</v>
      </c>
      <c r="F27" s="20">
        <v>6</v>
      </c>
      <c r="G27" s="6">
        <v>7</v>
      </c>
      <c r="H27" s="6">
        <v>5</v>
      </c>
      <c r="I27" s="6">
        <v>10</v>
      </c>
      <c r="J27" s="6">
        <v>0</v>
      </c>
      <c r="K27" s="6">
        <v>0</v>
      </c>
      <c r="L27" s="6">
        <v>1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13">
        <f>SUM(H27:H$120)/SUM(F27:F$120)*7</f>
        <v>12.160437831440516</v>
      </c>
      <c r="S27" s="6">
        <v>83</v>
      </c>
      <c r="T27" s="6">
        <v>43</v>
      </c>
      <c r="U27" s="6">
        <v>40</v>
      </c>
      <c r="V27" s="17">
        <f>SUM(I27:I$120,J27:J$120)/SUM(F27:F$120)</f>
        <v>3.4148232885123204</v>
      </c>
    </row>
    <row r="28" spans="1:22" ht="17.100000000000001" customHeight="1" x14ac:dyDescent="0.25">
      <c r="A28" s="54"/>
      <c r="B28" s="5">
        <v>43306</v>
      </c>
      <c r="C28" s="6" t="s">
        <v>24</v>
      </c>
      <c r="D28" s="6">
        <v>1</v>
      </c>
      <c r="E28" s="6">
        <v>1</v>
      </c>
      <c r="F28" s="20">
        <v>6.6665999999999999</v>
      </c>
      <c r="G28" s="6">
        <v>17</v>
      </c>
      <c r="H28" s="6">
        <v>17</v>
      </c>
      <c r="I28" s="6">
        <v>26</v>
      </c>
      <c r="J28" s="6">
        <v>1</v>
      </c>
      <c r="K28" s="6">
        <v>3</v>
      </c>
      <c r="L28" s="6">
        <v>1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13">
        <f>SUM(H28:H$120)/SUM(F28:F$120)*7</f>
        <v>12.248654699104106</v>
      </c>
      <c r="S28" s="6">
        <v>122</v>
      </c>
      <c r="T28" s="6">
        <v>66</v>
      </c>
      <c r="U28" s="6">
        <v>56</v>
      </c>
      <c r="V28" s="17">
        <f>SUM(I28:I$120,J28:J$120)/SUM(F28:F$120)</f>
        <v>3.4391972974149265</v>
      </c>
    </row>
    <row r="29" spans="1:22" ht="17.100000000000001" customHeight="1" x14ac:dyDescent="0.25">
      <c r="A29" s="54"/>
      <c r="B29" s="5">
        <v>43285</v>
      </c>
      <c r="C29" s="6" t="s">
        <v>24</v>
      </c>
      <c r="D29" s="6">
        <v>1</v>
      </c>
      <c r="E29" s="6">
        <v>1</v>
      </c>
      <c r="F29" s="20">
        <v>6</v>
      </c>
      <c r="G29" s="6">
        <v>19</v>
      </c>
      <c r="H29" s="6">
        <v>17</v>
      </c>
      <c r="I29" s="6">
        <v>28</v>
      </c>
      <c r="J29" s="6">
        <v>1</v>
      </c>
      <c r="K29" s="6">
        <v>0</v>
      </c>
      <c r="L29" s="6">
        <v>1</v>
      </c>
      <c r="M29" s="6">
        <v>0</v>
      </c>
      <c r="N29" s="6">
        <v>1</v>
      </c>
      <c r="O29" s="6">
        <v>0</v>
      </c>
      <c r="P29" s="6">
        <v>0</v>
      </c>
      <c r="Q29" s="6">
        <v>0</v>
      </c>
      <c r="R29" s="13">
        <f>SUM(H29:H$120)/SUM(F29:F$120)*7</f>
        <v>12.160511950694906</v>
      </c>
      <c r="S29" s="6">
        <v>154</v>
      </c>
      <c r="T29" s="6">
        <v>86</v>
      </c>
      <c r="U29" s="6">
        <v>68</v>
      </c>
      <c r="V29" s="17">
        <f>SUM(I29:I$120,J29:J$120)/SUM(F29:F$120)</f>
        <v>3.4295853773990093</v>
      </c>
    </row>
    <row r="30" spans="1:22" ht="17.100000000000001" customHeight="1" x14ac:dyDescent="0.25">
      <c r="A30" s="54"/>
      <c r="B30" s="5">
        <v>43285</v>
      </c>
      <c r="C30" s="6" t="s">
        <v>24</v>
      </c>
      <c r="D30" s="6">
        <v>1</v>
      </c>
      <c r="E30" s="6">
        <v>0</v>
      </c>
      <c r="F30" s="20">
        <v>5</v>
      </c>
      <c r="G30" s="6">
        <v>6</v>
      </c>
      <c r="H30" s="6">
        <v>3</v>
      </c>
      <c r="I30" s="6">
        <v>10</v>
      </c>
      <c r="J30" s="6">
        <v>0</v>
      </c>
      <c r="K30" s="6">
        <v>0</v>
      </c>
      <c r="L30" s="6">
        <v>0</v>
      </c>
      <c r="M30" s="6">
        <v>1</v>
      </c>
      <c r="N30" s="6">
        <v>0</v>
      </c>
      <c r="O30" s="6">
        <v>0</v>
      </c>
      <c r="P30" s="6">
        <v>0</v>
      </c>
      <c r="Q30" s="6">
        <v>0</v>
      </c>
      <c r="R30" s="13">
        <f>SUM(H30:H$120)/SUM(F30:F$120)*7</f>
        <v>12.050287783275319</v>
      </c>
      <c r="S30" s="6">
        <v>78</v>
      </c>
      <c r="T30" s="6">
        <v>43</v>
      </c>
      <c r="U30" s="6">
        <v>35</v>
      </c>
      <c r="V30" s="17">
        <f>SUM(I30:I$120,J30:J$120)/SUM(F30:F$120)</f>
        <v>3.4094197900623988</v>
      </c>
    </row>
    <row r="31" spans="1:22" ht="17.100000000000001" customHeight="1" x14ac:dyDescent="0.25">
      <c r="A31" s="54"/>
      <c r="B31" s="5">
        <v>43278</v>
      </c>
      <c r="C31" s="6" t="s">
        <v>27</v>
      </c>
      <c r="D31" s="6">
        <v>1</v>
      </c>
      <c r="E31" s="6">
        <v>1</v>
      </c>
      <c r="F31" s="20">
        <v>6.6665999999999999</v>
      </c>
      <c r="G31" s="6">
        <v>11</v>
      </c>
      <c r="H31" s="6">
        <v>6</v>
      </c>
      <c r="I31" s="6">
        <v>14</v>
      </c>
      <c r="J31" s="64">
        <v>3</v>
      </c>
      <c r="K31" s="6">
        <v>1</v>
      </c>
      <c r="L31" s="6">
        <v>1</v>
      </c>
      <c r="M31" s="6">
        <v>0</v>
      </c>
      <c r="N31" s="6">
        <v>1</v>
      </c>
      <c r="O31" s="6">
        <v>0</v>
      </c>
      <c r="P31" s="6">
        <v>0</v>
      </c>
      <c r="Q31" s="6">
        <v>0</v>
      </c>
      <c r="R31" s="13">
        <f>SUM(H31:H$120)/SUM(F31:F$120)*7</f>
        <v>12.145404423306466</v>
      </c>
      <c r="S31" s="6">
        <v>106</v>
      </c>
      <c r="T31" s="6">
        <v>56</v>
      </c>
      <c r="U31" s="6">
        <v>50</v>
      </c>
      <c r="V31" s="17">
        <f>SUM(I31:I$120,J31:J$120)/SUM(F31:F$120)</f>
        <v>3.4264967786423273</v>
      </c>
    </row>
    <row r="32" spans="1:22" ht="17.100000000000001" customHeight="1" x14ac:dyDescent="0.25">
      <c r="A32" s="54"/>
      <c r="B32" s="5">
        <v>43278</v>
      </c>
      <c r="C32" s="6" t="s">
        <v>27</v>
      </c>
      <c r="D32" s="6">
        <v>1</v>
      </c>
      <c r="E32" s="6">
        <v>1</v>
      </c>
      <c r="F32" s="20">
        <v>6.3333300000000001</v>
      </c>
      <c r="G32" s="6">
        <v>9</v>
      </c>
      <c r="H32" s="6">
        <v>8</v>
      </c>
      <c r="I32" s="6">
        <v>18</v>
      </c>
      <c r="J32" s="64">
        <v>1</v>
      </c>
      <c r="K32" s="6">
        <v>2</v>
      </c>
      <c r="L32" s="6">
        <v>1</v>
      </c>
      <c r="M32" s="6">
        <v>1</v>
      </c>
      <c r="N32" s="6">
        <v>0</v>
      </c>
      <c r="O32" s="6">
        <v>0</v>
      </c>
      <c r="P32" s="6">
        <v>0</v>
      </c>
      <c r="Q32" s="6">
        <v>0</v>
      </c>
      <c r="R32" s="13">
        <f>SUM(H32:H$120)/SUM(F32:F$120)*7</f>
        <v>12.241386134766849</v>
      </c>
      <c r="S32" s="6">
        <v>99</v>
      </c>
      <c r="T32" s="6">
        <v>56</v>
      </c>
      <c r="U32" s="6">
        <v>43</v>
      </c>
      <c r="V32" s="17">
        <f>SUM(I32:I$120,J32:J$120)/SUM(F32:F$120)</f>
        <v>3.4408886177604203</v>
      </c>
    </row>
    <row r="33" spans="1:22" ht="17.100000000000001" customHeight="1" x14ac:dyDescent="0.25">
      <c r="A33" s="54"/>
      <c r="B33" s="5">
        <v>43271</v>
      </c>
      <c r="C33" s="6" t="s">
        <v>28</v>
      </c>
      <c r="D33" s="6">
        <v>1</v>
      </c>
      <c r="E33" s="6">
        <v>1</v>
      </c>
      <c r="F33" s="20">
        <v>6.6666600000000003</v>
      </c>
      <c r="G33" s="6">
        <v>16</v>
      </c>
      <c r="H33" s="6">
        <v>16</v>
      </c>
      <c r="I33" s="6">
        <v>23</v>
      </c>
      <c r="J33" s="64">
        <v>1</v>
      </c>
      <c r="K33" s="6">
        <v>1</v>
      </c>
      <c r="L33" s="6">
        <v>1</v>
      </c>
      <c r="M33" s="6">
        <v>0</v>
      </c>
      <c r="N33" s="6">
        <v>1</v>
      </c>
      <c r="O33" s="6">
        <v>0</v>
      </c>
      <c r="P33" s="6">
        <v>0</v>
      </c>
      <c r="Q33" s="6">
        <v>0</v>
      </c>
      <c r="R33" s="13">
        <f>SUM(H33:H$120)/SUM(F33:F$120)*7</f>
        <v>12.295252898890828</v>
      </c>
      <c r="S33" s="6">
        <v>123</v>
      </c>
      <c r="T33" s="6">
        <v>61</v>
      </c>
      <c r="U33" s="6">
        <v>62</v>
      </c>
      <c r="V33" s="17">
        <f>SUM(I33:I$120,J33:J$120)/SUM(F33:F$120)</f>
        <v>3.4478751515408144</v>
      </c>
    </row>
    <row r="34" spans="1:22" ht="17.100000000000001" customHeight="1" x14ac:dyDescent="0.25">
      <c r="A34" s="54"/>
      <c r="B34" s="5">
        <v>43271</v>
      </c>
      <c r="C34" s="6" t="s">
        <v>28</v>
      </c>
      <c r="D34" s="6">
        <v>1</v>
      </c>
      <c r="E34" s="6">
        <v>1</v>
      </c>
      <c r="F34" s="20">
        <v>7</v>
      </c>
      <c r="G34" s="6">
        <v>5</v>
      </c>
      <c r="H34" s="6">
        <v>3</v>
      </c>
      <c r="I34" s="6">
        <v>12</v>
      </c>
      <c r="J34" s="64">
        <v>2</v>
      </c>
      <c r="K34" s="6">
        <v>0</v>
      </c>
      <c r="L34" s="6">
        <v>1</v>
      </c>
      <c r="M34" s="6">
        <v>1</v>
      </c>
      <c r="N34" s="6">
        <v>0</v>
      </c>
      <c r="O34" s="6">
        <v>0</v>
      </c>
      <c r="P34" s="6">
        <v>0</v>
      </c>
      <c r="Q34" s="6">
        <v>0</v>
      </c>
      <c r="R34" s="13">
        <f>SUM(H34:H$120)/SUM(F34:F$120)*7</f>
        <v>12.218836242806706</v>
      </c>
      <c r="S34" s="6">
        <v>83</v>
      </c>
      <c r="T34" s="6">
        <v>34</v>
      </c>
      <c r="U34" s="6">
        <v>49</v>
      </c>
      <c r="V34" s="17">
        <f>SUM(I34:I$120,J34:J$120)/SUM(F34:F$120)</f>
        <v>3.4452945174427905</v>
      </c>
    </row>
    <row r="35" spans="1:22" ht="17.100000000000001" customHeight="1" x14ac:dyDescent="0.25">
      <c r="A35" s="54"/>
      <c r="B35" s="5">
        <v>43264</v>
      </c>
      <c r="C35" s="6" t="s">
        <v>24</v>
      </c>
      <c r="D35" s="6">
        <v>1</v>
      </c>
      <c r="E35" s="6">
        <v>1</v>
      </c>
      <c r="F35" s="20">
        <v>7</v>
      </c>
      <c r="G35" s="6">
        <v>6</v>
      </c>
      <c r="H35" s="6">
        <v>6</v>
      </c>
      <c r="I35" s="6">
        <v>10</v>
      </c>
      <c r="J35" s="64">
        <v>5</v>
      </c>
      <c r="K35" s="6">
        <v>1</v>
      </c>
      <c r="L35" s="6">
        <v>1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13">
        <f>SUM(H35:H$120)/SUM(F35:F$120)*7</f>
        <v>12.386017304639863</v>
      </c>
      <c r="S35" s="6">
        <v>113</v>
      </c>
      <c r="T35" s="6">
        <v>50</v>
      </c>
      <c r="U35" s="6">
        <v>63</v>
      </c>
      <c r="V35" s="17">
        <f>SUM(I35:I$120,J35:J$120)/SUM(F35:F$120)</f>
        <v>3.4715045363349537</v>
      </c>
    </row>
    <row r="36" spans="1:22" ht="17.100000000000001" customHeight="1" x14ac:dyDescent="0.25">
      <c r="A36" s="54"/>
      <c r="B36" s="5">
        <v>43264</v>
      </c>
      <c r="C36" s="6" t="s">
        <v>24</v>
      </c>
      <c r="D36" s="6">
        <v>1</v>
      </c>
      <c r="E36" s="6">
        <v>1</v>
      </c>
      <c r="F36" s="20">
        <v>7</v>
      </c>
      <c r="G36" s="6">
        <v>11</v>
      </c>
      <c r="H36" s="6">
        <v>8</v>
      </c>
      <c r="I36" s="6">
        <v>18</v>
      </c>
      <c r="J36" s="64">
        <v>4</v>
      </c>
      <c r="K36" s="6">
        <v>2</v>
      </c>
      <c r="L36" s="6">
        <v>1</v>
      </c>
      <c r="M36" s="6">
        <v>1</v>
      </c>
      <c r="N36" s="6">
        <v>0</v>
      </c>
      <c r="O36" s="6">
        <v>0</v>
      </c>
      <c r="P36" s="6">
        <v>0</v>
      </c>
      <c r="Q36" s="6">
        <v>0</v>
      </c>
      <c r="R36" s="13">
        <f>SUM(H36:H$120)/SUM(F36:F$120)*7</f>
        <v>12.503964921128691</v>
      </c>
      <c r="S36" s="6">
        <v>153</v>
      </c>
      <c r="T36" s="6">
        <v>68</v>
      </c>
      <c r="U36" s="6">
        <v>85</v>
      </c>
      <c r="V36" s="17">
        <f>SUM(I36:I$120,J36:J$120)/SUM(F36:F$120)</f>
        <v>3.4960442119636035</v>
      </c>
    </row>
    <row r="37" spans="1:22" ht="17.100000000000001" customHeight="1" x14ac:dyDescent="0.25">
      <c r="A37" s="54"/>
      <c r="B37" s="5">
        <v>43257</v>
      </c>
      <c r="C37" s="6" t="s">
        <v>27</v>
      </c>
      <c r="D37" s="6">
        <v>1</v>
      </c>
      <c r="E37" s="6">
        <v>1</v>
      </c>
      <c r="F37" s="20">
        <v>5.3333000000000004</v>
      </c>
      <c r="G37" s="6">
        <v>16</v>
      </c>
      <c r="H37" s="6">
        <v>15</v>
      </c>
      <c r="I37" s="6">
        <v>17</v>
      </c>
      <c r="J37" s="64">
        <v>3</v>
      </c>
      <c r="K37" s="6">
        <v>0</v>
      </c>
      <c r="L37" s="6">
        <v>1</v>
      </c>
      <c r="M37" s="6">
        <v>0</v>
      </c>
      <c r="N37" s="6">
        <v>1</v>
      </c>
      <c r="O37" s="6">
        <v>0</v>
      </c>
      <c r="P37" s="6">
        <v>0</v>
      </c>
      <c r="Q37" s="6">
        <v>0</v>
      </c>
      <c r="R37" s="13">
        <f>SUM(H37:H$120)/SUM(F37:F$120)*7</f>
        <v>12.588716998502791</v>
      </c>
      <c r="S37" s="6">
        <v>90</v>
      </c>
      <c r="T37" s="6">
        <v>37</v>
      </c>
      <c r="U37" s="6">
        <v>53</v>
      </c>
      <c r="V37" s="17">
        <f>SUM(I37:I$120,J37:J$120)/SUM(F37:F$120)</f>
        <v>3.502690209064518</v>
      </c>
    </row>
    <row r="38" spans="1:22" ht="17.100000000000001" customHeight="1" x14ac:dyDescent="0.25">
      <c r="A38" s="54"/>
      <c r="B38" s="5">
        <v>43257</v>
      </c>
      <c r="C38" s="6" t="s">
        <v>27</v>
      </c>
      <c r="D38" s="6">
        <v>1</v>
      </c>
      <c r="E38" s="6">
        <v>1</v>
      </c>
      <c r="F38" s="20">
        <v>7</v>
      </c>
      <c r="G38" s="6">
        <v>6</v>
      </c>
      <c r="H38" s="6">
        <v>6</v>
      </c>
      <c r="I38" s="6">
        <v>13</v>
      </c>
      <c r="J38" s="64">
        <v>5</v>
      </c>
      <c r="K38" s="6">
        <v>0</v>
      </c>
      <c r="L38" s="6">
        <v>1</v>
      </c>
      <c r="M38" s="6">
        <v>0</v>
      </c>
      <c r="N38" s="6">
        <v>1</v>
      </c>
      <c r="O38" s="6">
        <v>0</v>
      </c>
      <c r="P38" s="6">
        <v>0</v>
      </c>
      <c r="Q38" s="6">
        <v>0</v>
      </c>
      <c r="R38" s="13">
        <f>SUM(H38:H$120)/SUM(F38:F$120)*7</f>
        <v>12.48546077706153</v>
      </c>
      <c r="S38" s="6">
        <v>108</v>
      </c>
      <c r="T38" s="6">
        <v>60</v>
      </c>
      <c r="U38" s="6">
        <v>48</v>
      </c>
      <c r="V38" s="17">
        <f>SUM(I38:I$120,J38:J$120)/SUM(F38:F$120)</f>
        <v>3.4990926555198651</v>
      </c>
    </row>
    <row r="39" spans="1:22" ht="17.100000000000001" customHeight="1" x14ac:dyDescent="0.25">
      <c r="A39" s="54"/>
      <c r="B39" s="5">
        <v>43250</v>
      </c>
      <c r="C39" s="6" t="s">
        <v>28</v>
      </c>
      <c r="D39" s="6">
        <v>1</v>
      </c>
      <c r="E39" s="6">
        <v>1</v>
      </c>
      <c r="F39" s="20">
        <v>6.3333000000000004</v>
      </c>
      <c r="G39" s="6">
        <v>14</v>
      </c>
      <c r="H39" s="6">
        <v>11</v>
      </c>
      <c r="I39" s="6">
        <v>19</v>
      </c>
      <c r="J39" s="64">
        <v>3</v>
      </c>
      <c r="K39" s="6">
        <v>0</v>
      </c>
      <c r="L39" s="6">
        <v>1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13">
        <f>SUM(H39:H$120)/SUM(F39:F$120)*7</f>
        <v>12.611683896262003</v>
      </c>
      <c r="S39" s="6">
        <v>105</v>
      </c>
      <c r="T39" s="6">
        <v>50</v>
      </c>
      <c r="U39" s="6">
        <v>55</v>
      </c>
      <c r="V39" s="17">
        <f>SUM(I39:I$120,J39:J$120)/SUM(F39:F$120)</f>
        <v>3.5171472947026965</v>
      </c>
    </row>
    <row r="40" spans="1:22" ht="17.100000000000001" customHeight="1" x14ac:dyDescent="0.25">
      <c r="A40" s="54"/>
      <c r="B40" s="5">
        <v>43250</v>
      </c>
      <c r="C40" s="6" t="s">
        <v>28</v>
      </c>
      <c r="D40" s="6">
        <v>1</v>
      </c>
      <c r="E40" s="6">
        <v>1</v>
      </c>
      <c r="F40" s="20">
        <v>6.3333000000000004</v>
      </c>
      <c r="G40" s="6">
        <v>15</v>
      </c>
      <c r="H40" s="6">
        <v>14</v>
      </c>
      <c r="I40" s="6">
        <v>21</v>
      </c>
      <c r="J40" s="64">
        <v>1</v>
      </c>
      <c r="K40" s="6">
        <v>0</v>
      </c>
      <c r="L40" s="6">
        <v>1</v>
      </c>
      <c r="M40" s="6">
        <v>0</v>
      </c>
      <c r="N40" s="6">
        <v>1</v>
      </c>
      <c r="O40" s="6">
        <v>0</v>
      </c>
      <c r="P40" s="6">
        <v>0</v>
      </c>
      <c r="Q40" s="6">
        <v>0</v>
      </c>
      <c r="R40" s="13">
        <f>SUM(H40:H$120)/SUM(F40:F$120)*7</f>
        <v>12.619816666556686</v>
      </c>
      <c r="S40" s="6">
        <v>89</v>
      </c>
      <c r="T40" s="6">
        <v>28</v>
      </c>
      <c r="U40" s="6">
        <v>61</v>
      </c>
      <c r="V40" s="17">
        <f>SUM(I40:I$120,J40:J$120)/SUM(F40:F$120)</f>
        <v>3.5179260185086254</v>
      </c>
    </row>
    <row r="41" spans="1:22" ht="17.100000000000001" customHeight="1" x14ac:dyDescent="0.25">
      <c r="A41" s="54"/>
      <c r="B41" s="5">
        <v>43229</v>
      </c>
      <c r="C41" s="6" t="s">
        <v>28</v>
      </c>
      <c r="D41" s="6">
        <v>1</v>
      </c>
      <c r="E41" s="6">
        <v>1</v>
      </c>
      <c r="F41" s="20">
        <v>7</v>
      </c>
      <c r="G41" s="6">
        <v>7</v>
      </c>
      <c r="H41" s="6">
        <v>6</v>
      </c>
      <c r="I41" s="6">
        <v>12</v>
      </c>
      <c r="J41" s="64">
        <v>1</v>
      </c>
      <c r="K41" s="6">
        <v>0</v>
      </c>
      <c r="L41" s="6">
        <v>1</v>
      </c>
      <c r="M41" s="6">
        <v>1</v>
      </c>
      <c r="N41" s="6">
        <v>0</v>
      </c>
      <c r="O41" s="6">
        <v>0</v>
      </c>
      <c r="P41" s="6">
        <v>0</v>
      </c>
      <c r="Q41" s="6">
        <v>0</v>
      </c>
      <c r="R41" s="13">
        <f>SUM(H41:H$120)/SUM(F41:F$120)*7</f>
        <v>12.567727556568951</v>
      </c>
      <c r="S41" s="6">
        <v>93</v>
      </c>
      <c r="T41" s="6">
        <v>44</v>
      </c>
      <c r="U41" s="6">
        <v>49</v>
      </c>
      <c r="V41" s="17">
        <f>SUM(I41:I$120,J41:J$120)/SUM(F41:F$120)</f>
        <v>3.5187331682115772</v>
      </c>
    </row>
    <row r="42" spans="1:22" ht="17.100000000000001" customHeight="1" thickBot="1" x14ac:dyDescent="0.3">
      <c r="A42" s="55"/>
      <c r="B42" s="9">
        <v>43229</v>
      </c>
      <c r="C42" s="10" t="s">
        <v>28</v>
      </c>
      <c r="D42" s="10">
        <v>1</v>
      </c>
      <c r="E42" s="10">
        <v>1</v>
      </c>
      <c r="F42" s="21">
        <v>6.6666600000000003</v>
      </c>
      <c r="G42" s="10">
        <v>18</v>
      </c>
      <c r="H42" s="10">
        <v>16</v>
      </c>
      <c r="I42" s="10">
        <v>20</v>
      </c>
      <c r="J42" s="65">
        <v>6</v>
      </c>
      <c r="K42" s="10">
        <v>1</v>
      </c>
      <c r="L42" s="10">
        <v>1</v>
      </c>
      <c r="M42" s="10">
        <v>1</v>
      </c>
      <c r="N42" s="10">
        <v>0</v>
      </c>
      <c r="O42" s="10">
        <v>0</v>
      </c>
      <c r="P42" s="10">
        <v>0</v>
      </c>
      <c r="Q42" s="10">
        <v>0</v>
      </c>
      <c r="R42" s="14">
        <f>SUM(H42:H$120)/SUM(F42:F$120)*7</f>
        <v>12.702945523119659</v>
      </c>
      <c r="S42" s="10">
        <v>103</v>
      </c>
      <c r="T42" s="10">
        <v>46</v>
      </c>
      <c r="U42" s="10">
        <v>57</v>
      </c>
      <c r="V42" s="18">
        <f>SUM(I42:I$120,J42:J$120)/SUM(F42:F$120)</f>
        <v>3.5529423922038776</v>
      </c>
    </row>
    <row r="43" spans="1:22" ht="17.100000000000001" customHeight="1" x14ac:dyDescent="0.25">
      <c r="A43" s="53" t="s">
        <v>35</v>
      </c>
      <c r="B43" s="7">
        <v>42963</v>
      </c>
      <c r="C43" s="8" t="s">
        <v>24</v>
      </c>
      <c r="D43" s="8">
        <v>1</v>
      </c>
      <c r="E43" s="8">
        <v>1</v>
      </c>
      <c r="F43" s="19">
        <v>0</v>
      </c>
      <c r="G43" s="8">
        <v>3</v>
      </c>
      <c r="H43" s="8">
        <v>3</v>
      </c>
      <c r="I43" s="8">
        <v>1</v>
      </c>
      <c r="J43" s="66">
        <v>2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12">
        <f>SUM(H43:H$120)/SUM(F43:F$120)*7</f>
        <v>12.621004152562794</v>
      </c>
      <c r="S43" s="8">
        <v>12</v>
      </c>
      <c r="T43" s="8">
        <v>11</v>
      </c>
      <c r="U43" s="8">
        <v>1</v>
      </c>
      <c r="V43" s="16">
        <f>SUM(I43:I$120,J43:J$120)/SUM(F43:F$120)</f>
        <v>3.546001166705306</v>
      </c>
    </row>
    <row r="44" spans="1:22" ht="17.100000000000001" customHeight="1" thickBot="1" x14ac:dyDescent="0.3">
      <c r="A44" s="55"/>
      <c r="B44" s="9">
        <v>42963</v>
      </c>
      <c r="C44" s="10" t="s">
        <v>24</v>
      </c>
      <c r="D44" s="10">
        <v>1</v>
      </c>
      <c r="E44" s="10">
        <v>1</v>
      </c>
      <c r="F44" s="21">
        <v>1</v>
      </c>
      <c r="G44" s="10">
        <v>5</v>
      </c>
      <c r="H44" s="10">
        <v>5</v>
      </c>
      <c r="I44" s="10">
        <v>2</v>
      </c>
      <c r="J44" s="65">
        <v>4</v>
      </c>
      <c r="K44" s="10">
        <v>0</v>
      </c>
      <c r="L44" s="10">
        <v>0</v>
      </c>
      <c r="M44" s="10">
        <v>0</v>
      </c>
      <c r="N44" s="10">
        <v>1</v>
      </c>
      <c r="O44" s="10">
        <v>0</v>
      </c>
      <c r="P44" s="10">
        <v>0</v>
      </c>
      <c r="Q44" s="10">
        <v>0</v>
      </c>
      <c r="R44" s="14">
        <f>SUM(H44:H$120)/SUM(F44:F$120)*7</f>
        <v>12.558004131834526</v>
      </c>
      <c r="S44" s="10">
        <v>29</v>
      </c>
      <c r="T44" s="10">
        <v>20</v>
      </c>
      <c r="U44" s="10">
        <v>9</v>
      </c>
      <c r="V44" s="18">
        <f>SUM(I44:I$120,J44:J$120)/SUM(F44:F$120)</f>
        <v>3.537001163744125</v>
      </c>
    </row>
    <row r="45" spans="1:22" ht="17.100000000000001" customHeight="1" x14ac:dyDescent="0.25">
      <c r="A45" s="53" t="s">
        <v>36</v>
      </c>
      <c r="B45" s="7">
        <v>42935</v>
      </c>
      <c r="C45" s="8" t="s">
        <v>28</v>
      </c>
      <c r="D45" s="8">
        <v>1</v>
      </c>
      <c r="E45" s="8">
        <v>1</v>
      </c>
      <c r="F45" s="19">
        <v>4</v>
      </c>
      <c r="G45" s="8">
        <v>12</v>
      </c>
      <c r="H45" s="8">
        <v>9</v>
      </c>
      <c r="I45" s="8">
        <v>13</v>
      </c>
      <c r="J45" s="66">
        <v>4</v>
      </c>
      <c r="K45" s="8">
        <v>0</v>
      </c>
      <c r="L45" s="8">
        <v>1</v>
      </c>
      <c r="M45" s="8">
        <v>0</v>
      </c>
      <c r="N45" s="8">
        <v>1</v>
      </c>
      <c r="O45" s="8">
        <v>0</v>
      </c>
      <c r="P45" s="8">
        <v>0</v>
      </c>
      <c r="Q45" s="8">
        <v>0</v>
      </c>
      <c r="R45" s="12">
        <f>SUM(H45:H$120)/SUM(F45:F$120)*7</f>
        <v>12.490475536224944</v>
      </c>
      <c r="S45" s="8">
        <v>79</v>
      </c>
      <c r="T45" s="8">
        <v>40</v>
      </c>
      <c r="U45" s="8">
        <v>39</v>
      </c>
      <c r="V45" s="16">
        <f>SUM(I45:I$120,J45:J$120)/SUM(F45:F$120)</f>
        <v>3.529589931098978</v>
      </c>
    </row>
    <row r="46" spans="1:22" ht="17.100000000000001" customHeight="1" x14ac:dyDescent="0.25">
      <c r="A46" s="54"/>
      <c r="B46" s="5">
        <v>42935</v>
      </c>
      <c r="C46" s="6" t="s">
        <v>28</v>
      </c>
      <c r="D46" s="6">
        <v>1</v>
      </c>
      <c r="E46" s="6">
        <v>1</v>
      </c>
      <c r="F46" s="20">
        <v>6</v>
      </c>
      <c r="G46" s="6">
        <v>13</v>
      </c>
      <c r="H46" s="6">
        <v>13</v>
      </c>
      <c r="I46" s="6">
        <v>22</v>
      </c>
      <c r="J46" s="64">
        <v>2</v>
      </c>
      <c r="K46" s="6">
        <v>1</v>
      </c>
      <c r="L46" s="6">
        <v>1</v>
      </c>
      <c r="M46" s="6">
        <v>0</v>
      </c>
      <c r="N46" s="6">
        <v>1</v>
      </c>
      <c r="O46" s="6">
        <v>0</v>
      </c>
      <c r="P46" s="6">
        <v>0</v>
      </c>
      <c r="Q46" s="6">
        <v>0</v>
      </c>
      <c r="R46" s="13">
        <f>SUM(H46:H$120)/SUM(F46:F$120)*7</f>
        <v>12.450765580254718</v>
      </c>
      <c r="S46" s="6">
        <v>113</v>
      </c>
      <c r="T46" s="6">
        <v>49</v>
      </c>
      <c r="U46" s="6">
        <v>64</v>
      </c>
      <c r="V46" s="17">
        <f>SUM(I46:I$120,J46:J$120)/SUM(F46:F$120)</f>
        <v>3.5208133588000128</v>
      </c>
    </row>
    <row r="47" spans="1:22" ht="17.100000000000001" customHeight="1" x14ac:dyDescent="0.25">
      <c r="A47" s="54"/>
      <c r="B47" s="5">
        <v>42921</v>
      </c>
      <c r="C47" s="6" t="s">
        <v>32</v>
      </c>
      <c r="D47" s="6">
        <v>1</v>
      </c>
      <c r="E47" s="6">
        <v>1</v>
      </c>
      <c r="F47" s="20">
        <v>6</v>
      </c>
      <c r="G47" s="6">
        <v>5</v>
      </c>
      <c r="H47" s="6">
        <v>2</v>
      </c>
      <c r="I47" s="6">
        <v>12</v>
      </c>
      <c r="J47" s="64">
        <v>1</v>
      </c>
      <c r="K47" s="6">
        <v>0</v>
      </c>
      <c r="L47" s="6">
        <v>1</v>
      </c>
      <c r="M47" s="6">
        <v>1</v>
      </c>
      <c r="N47" s="6">
        <v>0</v>
      </c>
      <c r="O47" s="6">
        <v>0</v>
      </c>
      <c r="P47" s="6">
        <v>0</v>
      </c>
      <c r="Q47" s="6">
        <v>0</v>
      </c>
      <c r="R47" s="13">
        <f>SUM(H47:H$120)/SUM(F47:F$120)*7</f>
        <v>12.400211044382049</v>
      </c>
      <c r="S47" s="6">
        <v>79</v>
      </c>
      <c r="T47" s="6">
        <v>32</v>
      </c>
      <c r="U47" s="6">
        <v>47</v>
      </c>
      <c r="V47" s="17">
        <f>SUM(I47:I$120,J47:J$120)/SUM(F47:F$120)</f>
        <v>3.5118936457944661</v>
      </c>
    </row>
    <row r="48" spans="1:22" ht="17.100000000000001" customHeight="1" x14ac:dyDescent="0.25">
      <c r="A48" s="54"/>
      <c r="B48" s="5">
        <v>42921</v>
      </c>
      <c r="C48" s="6" t="s">
        <v>32</v>
      </c>
      <c r="D48" s="6">
        <v>1</v>
      </c>
      <c r="E48" s="6">
        <v>1</v>
      </c>
      <c r="F48" s="20">
        <v>5</v>
      </c>
      <c r="G48" s="6">
        <v>9</v>
      </c>
      <c r="H48" s="6">
        <v>6</v>
      </c>
      <c r="I48" s="6">
        <v>14</v>
      </c>
      <c r="J48" s="64">
        <v>2</v>
      </c>
      <c r="K48" s="6">
        <v>0</v>
      </c>
      <c r="L48" s="6">
        <v>1</v>
      </c>
      <c r="M48" s="6">
        <v>1</v>
      </c>
      <c r="N48" s="6">
        <v>0</v>
      </c>
      <c r="O48" s="6">
        <v>0</v>
      </c>
      <c r="P48" s="6">
        <v>0</v>
      </c>
      <c r="Q48" s="6">
        <v>0</v>
      </c>
      <c r="R48" s="13">
        <f>SUM(H48:H$120)/SUM(F48:F$120)*7</f>
        <v>12.591152942825232</v>
      </c>
      <c r="S48" s="6">
        <v>75</v>
      </c>
      <c r="T48" s="6">
        <v>28</v>
      </c>
      <c r="U48" s="6">
        <v>47</v>
      </c>
      <c r="V48" s="17">
        <f>SUM(I48:I$120,J48:J$120)/SUM(F48:F$120)</f>
        <v>3.5374090241078173</v>
      </c>
    </row>
    <row r="49" spans="1:22" ht="17.100000000000001" customHeight="1" x14ac:dyDescent="0.25">
      <c r="A49" s="54"/>
      <c r="B49" s="5">
        <v>42893</v>
      </c>
      <c r="C49" s="6" t="s">
        <v>31</v>
      </c>
      <c r="D49" s="6">
        <v>1</v>
      </c>
      <c r="E49" s="6">
        <v>1</v>
      </c>
      <c r="F49" s="20">
        <v>2.3333300000000001</v>
      </c>
      <c r="G49" s="6">
        <v>12</v>
      </c>
      <c r="H49" s="6">
        <v>12</v>
      </c>
      <c r="I49" s="6">
        <v>16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  <c r="O49" s="6">
        <v>0</v>
      </c>
      <c r="P49" s="6">
        <v>0</v>
      </c>
      <c r="Q49" s="6">
        <v>0</v>
      </c>
      <c r="R49" s="13">
        <f>SUM(H49:H$120)/SUM(F49:F$120)*7</f>
        <v>12.65846270330557</v>
      </c>
      <c r="S49" s="6">
        <v>40</v>
      </c>
      <c r="T49" s="6">
        <v>11</v>
      </c>
      <c r="U49" s="6">
        <v>29</v>
      </c>
      <c r="V49" s="17">
        <f>SUM(I49:I$120,J49:J$120)/SUM(F49:F$120)</f>
        <v>3.5428278004937948</v>
      </c>
    </row>
    <row r="50" spans="1:22" ht="17.100000000000001" customHeight="1" x14ac:dyDescent="0.25">
      <c r="A50" s="54"/>
      <c r="B50" s="5">
        <v>42893</v>
      </c>
      <c r="C50" s="6" t="s">
        <v>31</v>
      </c>
      <c r="D50" s="6">
        <v>1</v>
      </c>
      <c r="E50" s="6">
        <v>1</v>
      </c>
      <c r="F50" s="20">
        <v>6</v>
      </c>
      <c r="G50" s="6">
        <v>1</v>
      </c>
      <c r="H50" s="6">
        <v>1</v>
      </c>
      <c r="I50" s="6">
        <v>8</v>
      </c>
      <c r="J50" s="6">
        <v>0</v>
      </c>
      <c r="K50" s="6">
        <v>2</v>
      </c>
      <c r="L50" s="6">
        <v>1</v>
      </c>
      <c r="M50" s="62">
        <v>1</v>
      </c>
      <c r="N50" s="6">
        <v>0</v>
      </c>
      <c r="O50" s="6">
        <v>0</v>
      </c>
      <c r="P50" s="6">
        <v>0</v>
      </c>
      <c r="Q50" s="6">
        <v>0</v>
      </c>
      <c r="R50" s="13">
        <f>SUM(H50:H$120)/SUM(F50:F$120)*7</f>
        <v>12.482204942905097</v>
      </c>
      <c r="S50" s="6">
        <v>58</v>
      </c>
      <c r="T50" s="6">
        <v>18</v>
      </c>
      <c r="U50" s="6">
        <v>40</v>
      </c>
      <c r="V50" s="17">
        <f>SUM(I50:I$120,J50:J$120)/SUM(F50:F$120)</f>
        <v>3.5178005633751206</v>
      </c>
    </row>
    <row r="51" spans="1:22" ht="17.100000000000001" customHeight="1" x14ac:dyDescent="0.25">
      <c r="A51" s="54"/>
      <c r="B51" s="5">
        <v>42886</v>
      </c>
      <c r="C51" s="6" t="s">
        <v>27</v>
      </c>
      <c r="D51" s="6">
        <v>1</v>
      </c>
      <c r="E51" s="6">
        <v>1</v>
      </c>
      <c r="F51" s="20">
        <v>5.3333300000000001</v>
      </c>
      <c r="G51" s="6">
        <v>11</v>
      </c>
      <c r="H51" s="6">
        <v>9</v>
      </c>
      <c r="I51" s="6">
        <v>17</v>
      </c>
      <c r="J51" s="6">
        <v>1</v>
      </c>
      <c r="K51" s="6">
        <v>0</v>
      </c>
      <c r="L51" s="6">
        <v>0</v>
      </c>
      <c r="M51" s="62">
        <v>1</v>
      </c>
      <c r="N51" s="6">
        <v>0</v>
      </c>
      <c r="O51" s="6">
        <v>0</v>
      </c>
      <c r="P51" s="6">
        <v>0</v>
      </c>
      <c r="Q51" s="6">
        <v>0</v>
      </c>
      <c r="R51" s="13">
        <f>SUM(H51:H$120)/SUM(F51:F$120)*7</f>
        <v>12.70627508642011</v>
      </c>
      <c r="S51" s="6">
        <v>80</v>
      </c>
      <c r="T51" s="6">
        <v>32</v>
      </c>
      <c r="U51" s="6">
        <v>48</v>
      </c>
      <c r="V51" s="17">
        <f>SUM(I51:I$120,J51:J$120)/SUM(F51:F$120)</f>
        <v>3.5610573553889089</v>
      </c>
    </row>
    <row r="52" spans="1:22" ht="17.100000000000001" customHeight="1" x14ac:dyDescent="0.25">
      <c r="A52" s="54"/>
      <c r="B52" s="5">
        <v>42886</v>
      </c>
      <c r="C52" s="6" t="s">
        <v>27</v>
      </c>
      <c r="D52" s="6">
        <v>1</v>
      </c>
      <c r="E52" s="6">
        <v>1</v>
      </c>
      <c r="F52" s="20">
        <v>5.3333300000000001</v>
      </c>
      <c r="G52" s="6">
        <v>6</v>
      </c>
      <c r="H52" s="6">
        <v>6</v>
      </c>
      <c r="I52" s="6">
        <v>12</v>
      </c>
      <c r="J52" s="6">
        <v>0</v>
      </c>
      <c r="K52" s="6">
        <v>0</v>
      </c>
      <c r="L52" s="6">
        <v>1</v>
      </c>
      <c r="M52" s="62">
        <v>1</v>
      </c>
      <c r="N52" s="6">
        <v>0</v>
      </c>
      <c r="O52" s="6">
        <v>0</v>
      </c>
      <c r="P52" s="6">
        <v>0</v>
      </c>
      <c r="Q52" s="6">
        <v>0</v>
      </c>
      <c r="R52" s="13">
        <f>SUM(H52:H$120)/SUM(F52:F$120)*7</f>
        <v>12.722288837000782</v>
      </c>
      <c r="S52" s="6">
        <v>69</v>
      </c>
      <c r="T52" s="6">
        <v>25</v>
      </c>
      <c r="U52" s="6">
        <v>44</v>
      </c>
      <c r="V52" s="17">
        <f>SUM(I52:I$120,J52:J$120)/SUM(F52:F$120)</f>
        <v>3.5643909310952813</v>
      </c>
    </row>
    <row r="53" spans="1:22" ht="17.100000000000001" customHeight="1" x14ac:dyDescent="0.25">
      <c r="A53" s="54"/>
      <c r="B53" s="5">
        <v>42879</v>
      </c>
      <c r="C53" s="6" t="s">
        <v>30</v>
      </c>
      <c r="D53" s="6">
        <v>1</v>
      </c>
      <c r="E53" s="6">
        <v>1</v>
      </c>
      <c r="F53" s="20">
        <v>7</v>
      </c>
      <c r="G53" s="6">
        <v>7</v>
      </c>
      <c r="H53" s="6">
        <v>5</v>
      </c>
      <c r="I53" s="6">
        <v>15</v>
      </c>
      <c r="J53" s="6">
        <v>0</v>
      </c>
      <c r="K53" s="6">
        <v>0</v>
      </c>
      <c r="L53" s="6">
        <v>1</v>
      </c>
      <c r="M53" s="62">
        <v>1</v>
      </c>
      <c r="N53" s="6">
        <v>0</v>
      </c>
      <c r="O53" s="6">
        <v>0</v>
      </c>
      <c r="P53" s="6">
        <v>0</v>
      </c>
      <c r="Q53" s="6">
        <v>0</v>
      </c>
      <c r="R53" s="13">
        <f>SUM(H53:H$120)/SUM(F53:F$120)*7</f>
        <v>12.810722725954745</v>
      </c>
      <c r="S53" s="6">
        <v>72</v>
      </c>
      <c r="T53" s="6">
        <v>22</v>
      </c>
      <c r="U53" s="6">
        <v>50</v>
      </c>
      <c r="V53" s="17">
        <f>SUM(I53:I$120,J53:J$120)/SUM(F53:F$120)</f>
        <v>3.5883706647600873</v>
      </c>
    </row>
    <row r="54" spans="1:22" ht="17.100000000000001" customHeight="1" x14ac:dyDescent="0.25">
      <c r="A54" s="54"/>
      <c r="B54" s="5">
        <v>42879</v>
      </c>
      <c r="C54" s="6" t="s">
        <v>30</v>
      </c>
      <c r="D54" s="6">
        <v>1</v>
      </c>
      <c r="E54" s="6">
        <v>1</v>
      </c>
      <c r="F54" s="20">
        <v>4.3333300000000001</v>
      </c>
      <c r="G54" s="6">
        <v>9</v>
      </c>
      <c r="H54" s="6">
        <v>7</v>
      </c>
      <c r="I54" s="6">
        <v>13</v>
      </c>
      <c r="J54" s="6">
        <v>1</v>
      </c>
      <c r="K54" s="6">
        <v>0</v>
      </c>
      <c r="L54" s="6">
        <v>1</v>
      </c>
      <c r="M54" s="62">
        <v>1</v>
      </c>
      <c r="N54" s="6">
        <v>0</v>
      </c>
      <c r="O54" s="6">
        <v>0</v>
      </c>
      <c r="P54" s="6">
        <v>0</v>
      </c>
      <c r="Q54" s="6">
        <v>0</v>
      </c>
      <c r="R54" s="13">
        <f>SUM(H54:H$120)/SUM(F54:F$120)*7</f>
        <v>13.002340990607481</v>
      </c>
      <c r="S54" s="6">
        <v>56</v>
      </c>
      <c r="T54" s="6">
        <v>20</v>
      </c>
      <c r="U54" s="6">
        <v>36</v>
      </c>
      <c r="V54" s="17">
        <f>SUM(I54:I$120,J54:J$120)/SUM(F54:F$120)</f>
        <v>3.6238330415870981</v>
      </c>
    </row>
    <row r="55" spans="1:22" ht="17.100000000000001" customHeight="1" x14ac:dyDescent="0.25">
      <c r="A55" s="54"/>
      <c r="B55" s="5">
        <v>42872</v>
      </c>
      <c r="C55" s="6" t="s">
        <v>32</v>
      </c>
      <c r="D55" s="6">
        <v>1</v>
      </c>
      <c r="E55" s="6">
        <v>1</v>
      </c>
      <c r="F55" s="20">
        <v>5</v>
      </c>
      <c r="G55" s="6">
        <v>8</v>
      </c>
      <c r="H55" s="6">
        <v>8</v>
      </c>
      <c r="I55" s="6">
        <v>13</v>
      </c>
      <c r="J55" s="6">
        <v>3</v>
      </c>
      <c r="K55" s="6">
        <v>2</v>
      </c>
      <c r="L55" s="6">
        <v>1</v>
      </c>
      <c r="M55" s="62">
        <v>1</v>
      </c>
      <c r="N55" s="6">
        <v>0</v>
      </c>
      <c r="O55" s="6">
        <v>0</v>
      </c>
      <c r="P55" s="6">
        <v>0</v>
      </c>
      <c r="Q55" s="6">
        <v>0</v>
      </c>
      <c r="R55" s="13">
        <f>SUM(H55:H$120)/SUM(F55:F$120)*7</f>
        <v>13.028474217662657</v>
      </c>
      <c r="S55" s="6">
        <v>77</v>
      </c>
      <c r="T55" s="6">
        <v>39</v>
      </c>
      <c r="U55" s="6">
        <v>38</v>
      </c>
      <c r="V55" s="17">
        <f>SUM(I55:I$120,J55:J$120)/SUM(F55:F$120)</f>
        <v>3.6298944829325075</v>
      </c>
    </row>
    <row r="56" spans="1:22" ht="17.100000000000001" customHeight="1" x14ac:dyDescent="0.25">
      <c r="A56" s="54"/>
      <c r="B56" s="5">
        <v>42872</v>
      </c>
      <c r="C56" s="6" t="s">
        <v>32</v>
      </c>
      <c r="D56" s="6">
        <v>1</v>
      </c>
      <c r="E56" s="6">
        <v>1</v>
      </c>
      <c r="F56" s="20">
        <v>5</v>
      </c>
      <c r="G56" s="6">
        <v>2</v>
      </c>
      <c r="H56" s="6">
        <v>2</v>
      </c>
      <c r="I56" s="6">
        <v>11</v>
      </c>
      <c r="J56" s="6">
        <v>1</v>
      </c>
      <c r="K56" s="6">
        <v>0</v>
      </c>
      <c r="L56" s="6">
        <v>1</v>
      </c>
      <c r="M56" s="62">
        <v>1</v>
      </c>
      <c r="N56" s="6">
        <v>0</v>
      </c>
      <c r="O56" s="6">
        <v>0</v>
      </c>
      <c r="P56" s="6">
        <v>0</v>
      </c>
      <c r="Q56" s="6">
        <v>0</v>
      </c>
      <c r="R56" s="13">
        <f>SUM(H56:H$120)/SUM(F56:F$120)*7</f>
        <v>13.061598762153711</v>
      </c>
      <c r="S56" s="6">
        <v>63</v>
      </c>
      <c r="T56" s="6">
        <v>20</v>
      </c>
      <c r="U56" s="6">
        <v>43</v>
      </c>
      <c r="V56" s="17">
        <f>SUM(I56:I$120,J56:J$120)/SUM(F56:F$120)</f>
        <v>3.6376824291823375</v>
      </c>
    </row>
    <row r="57" spans="1:22" ht="17.100000000000001" customHeight="1" x14ac:dyDescent="0.25">
      <c r="A57" s="54"/>
      <c r="B57" s="5">
        <v>42865</v>
      </c>
      <c r="C57" s="6" t="s">
        <v>24</v>
      </c>
      <c r="D57" s="6">
        <v>1</v>
      </c>
      <c r="E57" s="6">
        <v>1</v>
      </c>
      <c r="F57" s="20">
        <v>5</v>
      </c>
      <c r="G57" s="6">
        <v>12</v>
      </c>
      <c r="H57" s="6">
        <v>11</v>
      </c>
      <c r="I57" s="6">
        <v>18</v>
      </c>
      <c r="J57" s="6">
        <v>1</v>
      </c>
      <c r="K57" s="6">
        <v>0</v>
      </c>
      <c r="L57" s="6">
        <v>1</v>
      </c>
      <c r="M57" s="6">
        <v>0</v>
      </c>
      <c r="N57" s="6">
        <v>1</v>
      </c>
      <c r="O57" s="6">
        <v>0</v>
      </c>
      <c r="P57" s="6">
        <v>0</v>
      </c>
      <c r="Q57" s="6">
        <v>0</v>
      </c>
      <c r="R57" s="13">
        <f>SUM(H57:H$120)/SUM(F57:F$120)*7</f>
        <v>13.25092721990527</v>
      </c>
      <c r="S57" s="6">
        <v>57</v>
      </c>
      <c r="T57" s="6">
        <v>17</v>
      </c>
      <c r="U57" s="6">
        <v>40</v>
      </c>
      <c r="V57" s="17">
        <f>SUM(I57:I$120,J57:J$120)/SUM(F57:F$120)</f>
        <v>3.6605179064734132</v>
      </c>
    </row>
    <row r="58" spans="1:22" ht="17.100000000000001" customHeight="1" thickBot="1" x14ac:dyDescent="0.3">
      <c r="A58" s="55"/>
      <c r="B58" s="9">
        <v>42865</v>
      </c>
      <c r="C58" s="10" t="s">
        <v>24</v>
      </c>
      <c r="D58" s="10">
        <v>1</v>
      </c>
      <c r="E58" s="10">
        <v>1</v>
      </c>
      <c r="F58" s="21">
        <v>6.3333300000000001</v>
      </c>
      <c r="G58" s="10">
        <v>9</v>
      </c>
      <c r="H58" s="10">
        <v>7</v>
      </c>
      <c r="I58" s="10">
        <v>10</v>
      </c>
      <c r="J58" s="10">
        <v>0</v>
      </c>
      <c r="K58" s="10">
        <v>1</v>
      </c>
      <c r="L58" s="10">
        <v>1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4">
        <f>SUM(H58:H$120)/SUM(F58:F$120)*7</f>
        <v>13.210531100385584</v>
      </c>
      <c r="S58" s="10">
        <v>68</v>
      </c>
      <c r="T58" s="10">
        <v>27</v>
      </c>
      <c r="U58" s="10">
        <v>41</v>
      </c>
      <c r="V58" s="18">
        <f>SUM(I58:I$120,J58:J$120)/SUM(F58:F$120)</f>
        <v>3.65789606166055</v>
      </c>
    </row>
    <row r="59" spans="1:22" ht="17.100000000000001" customHeight="1" x14ac:dyDescent="0.25">
      <c r="A59" s="53" t="s">
        <v>52</v>
      </c>
      <c r="B59" s="7">
        <v>42620</v>
      </c>
      <c r="C59" s="8" t="s">
        <v>28</v>
      </c>
      <c r="D59" s="8">
        <v>0</v>
      </c>
      <c r="E59" s="8">
        <v>0</v>
      </c>
      <c r="F59" s="19">
        <v>1</v>
      </c>
      <c r="G59" s="8">
        <v>2</v>
      </c>
      <c r="H59" s="8">
        <v>2</v>
      </c>
      <c r="I59" s="8">
        <v>2</v>
      </c>
      <c r="J59" s="66">
        <v>1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12">
        <f>SUM(H59:H$120)/SUM(F59:F$120)*7</f>
        <v>13.344035588257775</v>
      </c>
      <c r="S59" s="8">
        <v>0</v>
      </c>
      <c r="T59" s="8">
        <v>0</v>
      </c>
      <c r="U59" s="8">
        <v>0</v>
      </c>
      <c r="V59" s="16">
        <f>SUM(I59:I$120,J59:J$120)/SUM(F59:F$120)</f>
        <v>3.7086020985547581</v>
      </c>
    </row>
    <row r="60" spans="1:22" ht="17.100000000000001" customHeight="1" thickBot="1" x14ac:dyDescent="0.3">
      <c r="A60" s="55"/>
      <c r="B60" s="9">
        <v>42620</v>
      </c>
      <c r="C60" s="10" t="s">
        <v>28</v>
      </c>
      <c r="D60" s="10">
        <v>1</v>
      </c>
      <c r="E60" s="10">
        <v>1</v>
      </c>
      <c r="F60" s="21">
        <v>2</v>
      </c>
      <c r="G60" s="10">
        <v>12</v>
      </c>
      <c r="H60" s="10">
        <v>12</v>
      </c>
      <c r="I60" s="10">
        <v>12</v>
      </c>
      <c r="J60" s="65">
        <v>5</v>
      </c>
      <c r="K60" s="10">
        <v>0</v>
      </c>
      <c r="L60" s="10">
        <v>0</v>
      </c>
      <c r="M60" s="10">
        <v>0</v>
      </c>
      <c r="N60" s="10">
        <v>1</v>
      </c>
      <c r="O60" s="10">
        <v>0</v>
      </c>
      <c r="P60" s="10">
        <v>0</v>
      </c>
      <c r="Q60" s="10">
        <v>0</v>
      </c>
      <c r="R60" s="14">
        <f>SUM(H60:H$120)/SUM(F60:F$120)*7</f>
        <v>13.341499642455188</v>
      </c>
      <c r="S60" s="10">
        <v>46</v>
      </c>
      <c r="T60" s="10">
        <v>24</v>
      </c>
      <c r="U60" s="10">
        <v>22</v>
      </c>
      <c r="V60" s="18">
        <f>SUM(I60:I$120,J60:J$120)/SUM(F60:F$120)</f>
        <v>3.7113415406424171</v>
      </c>
    </row>
    <row r="61" spans="1:22" ht="17.100000000000001" customHeight="1" x14ac:dyDescent="0.25">
      <c r="A61" s="53" t="s">
        <v>53</v>
      </c>
      <c r="B61" s="7">
        <v>42599</v>
      </c>
      <c r="C61" s="8" t="s">
        <v>40</v>
      </c>
      <c r="D61" s="8">
        <v>1</v>
      </c>
      <c r="E61" s="8">
        <v>1</v>
      </c>
      <c r="F61" s="19">
        <v>1</v>
      </c>
      <c r="G61" s="8">
        <v>4</v>
      </c>
      <c r="H61" s="8">
        <v>2</v>
      </c>
      <c r="I61" s="8">
        <v>1</v>
      </c>
      <c r="J61" s="66">
        <v>4</v>
      </c>
      <c r="K61" s="8">
        <v>0</v>
      </c>
      <c r="L61" s="8">
        <v>0</v>
      </c>
      <c r="M61" s="8">
        <v>0</v>
      </c>
      <c r="N61" s="8">
        <v>1</v>
      </c>
      <c r="O61" s="8">
        <v>0</v>
      </c>
      <c r="P61" s="8">
        <v>0</v>
      </c>
      <c r="Q61" s="8">
        <v>0</v>
      </c>
      <c r="R61" s="12">
        <f>SUM(H61:H$120)/SUM(F61:F$120)*7</f>
        <v>13.118186571735603</v>
      </c>
      <c r="S61" s="8">
        <v>34</v>
      </c>
      <c r="T61" s="8">
        <v>22</v>
      </c>
      <c r="U61" s="8">
        <v>12</v>
      </c>
      <c r="V61" s="16">
        <f>SUM(I61:I$120,J61:J$120)/SUM(F61:F$120)</f>
        <v>3.6740273053598673</v>
      </c>
    </row>
    <row r="62" spans="1:22" ht="17.100000000000001" customHeight="1" x14ac:dyDescent="0.25">
      <c r="A62" s="54"/>
      <c r="B62" s="5">
        <v>42585</v>
      </c>
      <c r="C62" s="6" t="s">
        <v>41</v>
      </c>
      <c r="D62" s="6">
        <v>1</v>
      </c>
      <c r="E62" s="6">
        <v>1</v>
      </c>
      <c r="F62" s="20">
        <v>4</v>
      </c>
      <c r="G62" s="6">
        <v>12</v>
      </c>
      <c r="H62" s="6">
        <v>12</v>
      </c>
      <c r="I62" s="6">
        <v>16</v>
      </c>
      <c r="J62" s="64">
        <v>3</v>
      </c>
      <c r="K62" s="6">
        <v>0</v>
      </c>
      <c r="L62" s="6">
        <v>1</v>
      </c>
      <c r="M62" s="6">
        <v>1</v>
      </c>
      <c r="N62" s="6">
        <v>0</v>
      </c>
      <c r="O62" s="6">
        <v>0</v>
      </c>
      <c r="P62" s="6">
        <v>0</v>
      </c>
      <c r="Q62" s="6">
        <v>0</v>
      </c>
      <c r="R62" s="13">
        <f>SUM(H62:H$120)/SUM(F62:F$120)*7</f>
        <v>13.114737495794071</v>
      </c>
      <c r="S62" s="6">
        <v>75</v>
      </c>
      <c r="T62" s="6">
        <v>34</v>
      </c>
      <c r="U62" s="6">
        <v>41</v>
      </c>
      <c r="V62" s="17">
        <f>SUM(I62:I$120,J62:J$120)/SUM(F62:F$120)</f>
        <v>3.6688409695958359</v>
      </c>
    </row>
    <row r="63" spans="1:22" ht="17.100000000000001" customHeight="1" x14ac:dyDescent="0.25">
      <c r="A63" s="54"/>
      <c r="B63" s="5">
        <v>42578</v>
      </c>
      <c r="C63" s="6" t="s">
        <v>28</v>
      </c>
      <c r="D63" s="6">
        <v>1</v>
      </c>
      <c r="E63" s="6">
        <v>1</v>
      </c>
      <c r="F63" s="20">
        <v>6.3333300000000001</v>
      </c>
      <c r="G63" s="6">
        <v>6</v>
      </c>
      <c r="H63" s="6">
        <v>4</v>
      </c>
      <c r="I63" s="6">
        <v>9</v>
      </c>
      <c r="J63" s="64">
        <v>3</v>
      </c>
      <c r="K63" s="6">
        <v>1</v>
      </c>
      <c r="L63" s="6">
        <v>1</v>
      </c>
      <c r="M63" s="6">
        <v>1</v>
      </c>
      <c r="N63" s="6">
        <v>0</v>
      </c>
      <c r="O63" s="6">
        <v>0</v>
      </c>
      <c r="P63" s="6">
        <v>0</v>
      </c>
      <c r="Q63" s="6">
        <v>0</v>
      </c>
      <c r="R63" s="13">
        <f>SUM(H63:H$120)/SUM(F63:F$120)*7</f>
        <v>12.989408773913684</v>
      </c>
      <c r="S63" s="6">
        <v>78</v>
      </c>
      <c r="T63" s="6">
        <v>33</v>
      </c>
      <c r="U63" s="6">
        <v>45</v>
      </c>
      <c r="V63" s="17">
        <f>SUM(I63:I$120,J63:J$120)/SUM(F63:F$120)</f>
        <v>3.6516569786560646</v>
      </c>
    </row>
    <row r="64" spans="1:22" ht="17.100000000000001" customHeight="1" x14ac:dyDescent="0.25">
      <c r="A64" s="54"/>
      <c r="B64" s="5">
        <v>42578</v>
      </c>
      <c r="C64" s="6" t="s">
        <v>28</v>
      </c>
      <c r="D64" s="6">
        <v>1</v>
      </c>
      <c r="E64" s="6">
        <v>1</v>
      </c>
      <c r="F64" s="20">
        <v>5.3333300000000001</v>
      </c>
      <c r="G64" s="6">
        <v>8</v>
      </c>
      <c r="H64" s="6">
        <v>6</v>
      </c>
      <c r="I64" s="6">
        <v>11</v>
      </c>
      <c r="J64" s="64">
        <v>3</v>
      </c>
      <c r="K64" s="6">
        <v>0</v>
      </c>
      <c r="L64" s="6">
        <v>1</v>
      </c>
      <c r="M64" s="6">
        <v>0</v>
      </c>
      <c r="N64" s="6">
        <v>1</v>
      </c>
      <c r="O64" s="6">
        <v>0</v>
      </c>
      <c r="P64" s="6">
        <v>0</v>
      </c>
      <c r="Q64" s="6">
        <v>0</v>
      </c>
      <c r="R64" s="13">
        <f>SUM(H64:H$120)/SUM(F64:F$120)*7</f>
        <v>13.210602654777611</v>
      </c>
      <c r="S64" s="6">
        <v>85</v>
      </c>
      <c r="T64" s="6">
        <v>43</v>
      </c>
      <c r="U64" s="6">
        <v>42</v>
      </c>
      <c r="V64" s="17">
        <f>SUM(I64:I$120,J64:J$120)/SUM(F64:F$120)</f>
        <v>3.6970122208834599</v>
      </c>
    </row>
    <row r="65" spans="1:22" ht="17.100000000000001" customHeight="1" x14ac:dyDescent="0.25">
      <c r="A65" s="54"/>
      <c r="B65" s="5">
        <v>42571</v>
      </c>
      <c r="C65" s="6" t="s">
        <v>24</v>
      </c>
      <c r="D65" s="6">
        <v>1</v>
      </c>
      <c r="E65" s="6">
        <v>1</v>
      </c>
      <c r="F65" s="20">
        <v>6</v>
      </c>
      <c r="G65" s="6">
        <v>6</v>
      </c>
      <c r="H65" s="6">
        <v>2</v>
      </c>
      <c r="I65" s="6">
        <v>6</v>
      </c>
      <c r="J65" s="64">
        <v>1</v>
      </c>
      <c r="K65" s="6">
        <v>1</v>
      </c>
      <c r="L65" s="6">
        <v>1</v>
      </c>
      <c r="M65" s="6">
        <v>1</v>
      </c>
      <c r="N65" s="6">
        <v>0</v>
      </c>
      <c r="O65" s="6">
        <v>0</v>
      </c>
      <c r="P65" s="6">
        <v>0</v>
      </c>
      <c r="Q65" s="6">
        <v>0</v>
      </c>
      <c r="R65" s="13">
        <f>SUM(H65:H$120)/SUM(F65:F$120)*7</f>
        <v>13.329171461836095</v>
      </c>
      <c r="S65" s="6">
        <v>61</v>
      </c>
      <c r="T65" s="6">
        <v>21</v>
      </c>
      <c r="U65" s="6">
        <v>40</v>
      </c>
      <c r="V65" s="17">
        <f>SUM(I65:I$120,J65:J$120)/SUM(F65:F$120)</f>
        <v>3.7208346719036052</v>
      </c>
    </row>
    <row r="66" spans="1:22" ht="17.100000000000001" customHeight="1" x14ac:dyDescent="0.25">
      <c r="A66" s="54"/>
      <c r="B66" s="5">
        <v>42571</v>
      </c>
      <c r="C66" s="6" t="s">
        <v>24</v>
      </c>
      <c r="D66" s="6">
        <v>1</v>
      </c>
      <c r="E66" s="6">
        <v>1</v>
      </c>
      <c r="F66" s="20">
        <v>5</v>
      </c>
      <c r="G66" s="6">
        <v>7</v>
      </c>
      <c r="H66" s="6">
        <v>7</v>
      </c>
      <c r="I66" s="6">
        <v>13</v>
      </c>
      <c r="J66" s="64">
        <v>1</v>
      </c>
      <c r="K66" s="6">
        <v>0</v>
      </c>
      <c r="L66" s="6">
        <v>1</v>
      </c>
      <c r="M66" s="6">
        <v>1</v>
      </c>
      <c r="N66" s="6">
        <v>0</v>
      </c>
      <c r="O66" s="6">
        <v>0</v>
      </c>
      <c r="P66" s="6">
        <v>0</v>
      </c>
      <c r="Q66" s="6">
        <v>0</v>
      </c>
      <c r="R66" s="13">
        <f>SUM(H66:H$120)/SUM(F66:F$120)*7</f>
        <v>13.611116133263955</v>
      </c>
      <c r="S66" s="6">
        <v>60</v>
      </c>
      <c r="T66" s="6">
        <v>26</v>
      </c>
      <c r="U66" s="6">
        <v>34</v>
      </c>
      <c r="V66" s="17">
        <f>SUM(I66:I$120,J66:J$120)/SUM(F66:F$120)</f>
        <v>3.7863261833820614</v>
      </c>
    </row>
    <row r="67" spans="1:22" ht="17.100000000000001" customHeight="1" x14ac:dyDescent="0.25">
      <c r="A67" s="54"/>
      <c r="B67" s="5">
        <v>42564</v>
      </c>
      <c r="C67" s="6" t="s">
        <v>29</v>
      </c>
      <c r="D67" s="6">
        <v>1</v>
      </c>
      <c r="E67" s="6">
        <v>1</v>
      </c>
      <c r="F67" s="20">
        <v>4</v>
      </c>
      <c r="G67" s="6">
        <v>3</v>
      </c>
      <c r="H67" s="6">
        <v>3</v>
      </c>
      <c r="I67" s="6">
        <v>6</v>
      </c>
      <c r="J67" s="64">
        <v>2</v>
      </c>
      <c r="K67" s="6">
        <v>0</v>
      </c>
      <c r="L67" s="6">
        <v>1</v>
      </c>
      <c r="M67" s="6">
        <v>1</v>
      </c>
      <c r="N67" s="6">
        <v>0</v>
      </c>
      <c r="O67" s="6">
        <v>0</v>
      </c>
      <c r="P67" s="6">
        <v>0</v>
      </c>
      <c r="Q67" s="6">
        <v>0</v>
      </c>
      <c r="R67" s="13">
        <f>SUM(H67:H$120)/SUM(F67:F$120)*7</f>
        <v>13.694328307285174</v>
      </c>
      <c r="S67" s="6">
        <v>39</v>
      </c>
      <c r="T67" s="6">
        <v>18</v>
      </c>
      <c r="U67" s="6">
        <v>21</v>
      </c>
      <c r="V67" s="17">
        <f>SUM(I67:I$120,J67:J$120)/SUM(F67:F$120)</f>
        <v>3.8078616976889896</v>
      </c>
    </row>
    <row r="68" spans="1:22" ht="17.100000000000001" customHeight="1" x14ac:dyDescent="0.25">
      <c r="A68" s="54"/>
      <c r="B68" s="5">
        <v>42564</v>
      </c>
      <c r="C68" s="6" t="s">
        <v>29</v>
      </c>
      <c r="D68" s="6">
        <v>1</v>
      </c>
      <c r="E68" s="6">
        <v>1</v>
      </c>
      <c r="F68" s="20">
        <v>6</v>
      </c>
      <c r="G68" s="6">
        <v>10</v>
      </c>
      <c r="H68" s="6">
        <v>7</v>
      </c>
      <c r="I68" s="6">
        <v>15</v>
      </c>
      <c r="J68" s="64">
        <v>5</v>
      </c>
      <c r="K68" s="6">
        <v>1</v>
      </c>
      <c r="L68" s="6">
        <v>1</v>
      </c>
      <c r="M68" s="6">
        <v>1</v>
      </c>
      <c r="N68" s="6">
        <v>0</v>
      </c>
      <c r="O68" s="6">
        <v>0</v>
      </c>
      <c r="P68" s="6">
        <v>0</v>
      </c>
      <c r="Q68" s="6">
        <v>0</v>
      </c>
      <c r="R68" s="13">
        <f>SUM(H68:H$120)/SUM(F68:F$120)*7</f>
        <v>13.844449757021293</v>
      </c>
      <c r="S68" s="6">
        <v>102</v>
      </c>
      <c r="T68" s="6">
        <v>45</v>
      </c>
      <c r="U68" s="6">
        <v>57</v>
      </c>
      <c r="V68" s="17">
        <f>SUM(I68:I$120,J68:J$120)/SUM(F68:F$120)</f>
        <v>3.8400014735365637</v>
      </c>
    </row>
    <row r="69" spans="1:22" ht="17.100000000000001" customHeight="1" x14ac:dyDescent="0.25">
      <c r="A69" s="54"/>
      <c r="B69" s="5">
        <v>42557</v>
      </c>
      <c r="C69" s="6" t="s">
        <v>43</v>
      </c>
      <c r="D69" s="6">
        <v>1</v>
      </c>
      <c r="E69" s="6">
        <v>1</v>
      </c>
      <c r="F69" s="20">
        <v>4.3333000000000004</v>
      </c>
      <c r="G69" s="6">
        <v>11</v>
      </c>
      <c r="H69" s="6">
        <v>6</v>
      </c>
      <c r="I69" s="6">
        <v>14</v>
      </c>
      <c r="J69" s="64">
        <v>1</v>
      </c>
      <c r="K69" s="6">
        <v>0</v>
      </c>
      <c r="L69" s="6">
        <v>1</v>
      </c>
      <c r="M69" s="6">
        <v>0</v>
      </c>
      <c r="N69" s="6">
        <v>1</v>
      </c>
      <c r="O69" s="6">
        <v>0</v>
      </c>
      <c r="P69" s="6">
        <v>0</v>
      </c>
      <c r="Q69" s="6">
        <v>0</v>
      </c>
      <c r="R69" s="13">
        <f>SUM(H69:H$120)/SUM(F69:F$120)*7</f>
        <v>14.000005519454225</v>
      </c>
      <c r="S69" s="6">
        <v>64</v>
      </c>
      <c r="T69" s="6">
        <v>25</v>
      </c>
      <c r="U69" s="6">
        <v>39</v>
      </c>
      <c r="V69" s="17">
        <f>SUM(I69:I$120,J69:J$120)/SUM(F69:F$120)</f>
        <v>3.8538827979189061</v>
      </c>
    </row>
    <row r="70" spans="1:22" ht="17.100000000000001" customHeight="1" x14ac:dyDescent="0.25">
      <c r="A70" s="54"/>
      <c r="B70" s="5">
        <v>42557</v>
      </c>
      <c r="C70" s="6" t="s">
        <v>43</v>
      </c>
      <c r="D70" s="6">
        <v>1</v>
      </c>
      <c r="E70" s="6">
        <v>1</v>
      </c>
      <c r="F70" s="20">
        <v>5.3333300000000001</v>
      </c>
      <c r="G70" s="6">
        <v>14</v>
      </c>
      <c r="H70" s="6">
        <v>12</v>
      </c>
      <c r="I70" s="6">
        <v>19</v>
      </c>
      <c r="J70" s="64">
        <v>1</v>
      </c>
      <c r="K70" s="6">
        <v>0</v>
      </c>
      <c r="L70" s="6">
        <v>1</v>
      </c>
      <c r="M70" s="6">
        <v>1</v>
      </c>
      <c r="N70" s="6">
        <v>0</v>
      </c>
      <c r="O70" s="6">
        <v>0</v>
      </c>
      <c r="P70" s="6">
        <v>0</v>
      </c>
      <c r="Q70" s="6">
        <v>0</v>
      </c>
      <c r="R70" s="13">
        <f>SUM(H70:H$120)/SUM(F70:F$120)*7</f>
        <v>14.086960000168288</v>
      </c>
      <c r="S70" s="6">
        <v>86</v>
      </c>
      <c r="T70" s="6">
        <v>34</v>
      </c>
      <c r="U70" s="6">
        <v>52</v>
      </c>
      <c r="V70" s="17">
        <f>SUM(I70:I$120,J70:J$120)/SUM(F70:F$120)</f>
        <v>3.86180219581333</v>
      </c>
    </row>
    <row r="71" spans="1:22" ht="17.100000000000001" customHeight="1" x14ac:dyDescent="0.25">
      <c r="A71" s="54"/>
      <c r="B71" s="5">
        <v>42543</v>
      </c>
      <c r="C71" s="6" t="s">
        <v>39</v>
      </c>
      <c r="D71" s="6">
        <v>1</v>
      </c>
      <c r="E71" s="6">
        <v>1</v>
      </c>
      <c r="F71" s="20">
        <v>3.3332999999999999</v>
      </c>
      <c r="G71" s="6">
        <v>21</v>
      </c>
      <c r="H71" s="6">
        <v>20</v>
      </c>
      <c r="I71" s="6">
        <v>29</v>
      </c>
      <c r="J71" s="6">
        <v>0</v>
      </c>
      <c r="K71" s="6">
        <v>0</v>
      </c>
      <c r="L71" s="6">
        <v>1</v>
      </c>
      <c r="M71" s="6">
        <v>0</v>
      </c>
      <c r="N71" s="6">
        <v>1</v>
      </c>
      <c r="O71" s="6">
        <v>0</v>
      </c>
      <c r="P71" s="6">
        <v>0</v>
      </c>
      <c r="Q71" s="6">
        <v>0</v>
      </c>
      <c r="R71" s="13">
        <f>SUM(H71:H$120)/SUM(F71:F$120)*7</f>
        <v>14.044589319943785</v>
      </c>
      <c r="S71" s="6">
        <v>92</v>
      </c>
      <c r="T71" s="6">
        <v>35</v>
      </c>
      <c r="U71" s="6">
        <v>57</v>
      </c>
      <c r="V71" s="17">
        <f>SUM(I71:I$120,J71:J$120)/SUM(F71:F$120)</f>
        <v>3.8646505985831712</v>
      </c>
    </row>
    <row r="72" spans="1:22" ht="17.100000000000001" customHeight="1" x14ac:dyDescent="0.25">
      <c r="A72" s="54"/>
      <c r="B72" s="5">
        <v>42543</v>
      </c>
      <c r="C72" s="6" t="s">
        <v>39</v>
      </c>
      <c r="D72" s="6">
        <v>1</v>
      </c>
      <c r="E72" s="6">
        <v>1</v>
      </c>
      <c r="F72" s="20">
        <v>4</v>
      </c>
      <c r="G72" s="6">
        <v>5</v>
      </c>
      <c r="H72" s="6">
        <v>5</v>
      </c>
      <c r="I72" s="6">
        <v>8</v>
      </c>
      <c r="J72" s="6">
        <v>1</v>
      </c>
      <c r="K72" s="6">
        <v>0</v>
      </c>
      <c r="L72" s="6">
        <v>1</v>
      </c>
      <c r="M72" s="6">
        <v>0</v>
      </c>
      <c r="N72" s="6">
        <v>1</v>
      </c>
      <c r="O72" s="6">
        <v>0</v>
      </c>
      <c r="P72" s="6">
        <v>0</v>
      </c>
      <c r="Q72" s="6">
        <v>0</v>
      </c>
      <c r="R72" s="13">
        <f>SUM(H72:H$120)/SUM(F72:F$120)*7</f>
        <v>13.59223408785002</v>
      </c>
      <c r="S72" s="6">
        <v>60</v>
      </c>
      <c r="T72" s="6">
        <v>25</v>
      </c>
      <c r="U72" s="6">
        <v>35</v>
      </c>
      <c r="V72" s="17">
        <f>SUM(I72:I$120,J72:J$120)/SUM(F72:F$120)</f>
        <v>3.7864080673296487</v>
      </c>
    </row>
    <row r="73" spans="1:22" ht="17.100000000000001" customHeight="1" x14ac:dyDescent="0.25">
      <c r="A73" s="54"/>
      <c r="B73" s="5">
        <v>42529</v>
      </c>
      <c r="C73" s="6" t="s">
        <v>40</v>
      </c>
      <c r="D73" s="6">
        <v>1</v>
      </c>
      <c r="E73" s="6">
        <v>1</v>
      </c>
      <c r="F73" s="20">
        <v>5</v>
      </c>
      <c r="G73" s="6">
        <v>11</v>
      </c>
      <c r="H73" s="6">
        <v>5</v>
      </c>
      <c r="I73" s="6">
        <v>9</v>
      </c>
      <c r="J73" s="6">
        <v>3</v>
      </c>
      <c r="K73" s="6">
        <v>0</v>
      </c>
      <c r="L73" s="6">
        <v>1</v>
      </c>
      <c r="M73" s="62">
        <v>1</v>
      </c>
      <c r="N73" s="6">
        <v>0</v>
      </c>
      <c r="O73" s="6">
        <v>0</v>
      </c>
      <c r="P73" s="6">
        <v>0</v>
      </c>
      <c r="Q73" s="6">
        <v>0</v>
      </c>
      <c r="R73" s="13">
        <f>SUM(H73:H$120)/SUM(F73:F$120)*7</f>
        <v>13.688119919128114</v>
      </c>
      <c r="S73" s="6">
        <v>94</v>
      </c>
      <c r="T73" s="6">
        <v>44</v>
      </c>
      <c r="U73" s="6">
        <v>50</v>
      </c>
      <c r="V73" s="17">
        <f>SUM(I73:I$120,J73:J$120)/SUM(F73:F$120)</f>
        <v>3.816831991916013</v>
      </c>
    </row>
    <row r="74" spans="1:22" ht="17.100000000000001" customHeight="1" x14ac:dyDescent="0.25">
      <c r="A74" s="54"/>
      <c r="B74" s="5">
        <v>42529</v>
      </c>
      <c r="C74" s="6" t="s">
        <v>40</v>
      </c>
      <c r="D74" s="6">
        <v>1</v>
      </c>
      <c r="E74" s="6">
        <v>1</v>
      </c>
      <c r="F74" s="20">
        <v>3.6666599999999998</v>
      </c>
      <c r="G74" s="6">
        <v>10</v>
      </c>
      <c r="H74" s="6">
        <v>9</v>
      </c>
      <c r="I74" s="6">
        <v>12</v>
      </c>
      <c r="J74" s="6">
        <v>3</v>
      </c>
      <c r="K74" s="6">
        <v>0</v>
      </c>
      <c r="L74" s="6">
        <v>1</v>
      </c>
      <c r="M74" s="62">
        <v>1</v>
      </c>
      <c r="N74" s="6">
        <v>0</v>
      </c>
      <c r="O74" s="6">
        <v>0</v>
      </c>
      <c r="P74" s="6">
        <v>0</v>
      </c>
      <c r="Q74" s="6">
        <v>0</v>
      </c>
      <c r="R74" s="13">
        <f>SUM(H74:H$120)/SUM(F74:F$120)*7</f>
        <v>13.857869169733918</v>
      </c>
      <c r="S74" s="6">
        <v>71</v>
      </c>
      <c r="T74" s="6">
        <v>35</v>
      </c>
      <c r="U74" s="6">
        <v>36</v>
      </c>
      <c r="V74" s="17">
        <f>SUM(I74:I$120,J74:J$120)/SUM(F74:F$120)</f>
        <v>3.8527921977392103</v>
      </c>
    </row>
    <row r="75" spans="1:22" ht="17.100000000000001" customHeight="1" x14ac:dyDescent="0.25">
      <c r="A75" s="54"/>
      <c r="B75" s="5">
        <v>42522</v>
      </c>
      <c r="C75" s="6" t="s">
        <v>41</v>
      </c>
      <c r="D75" s="6">
        <v>1</v>
      </c>
      <c r="E75" s="6">
        <v>1</v>
      </c>
      <c r="F75" s="20">
        <v>6</v>
      </c>
      <c r="G75" s="6">
        <v>1</v>
      </c>
      <c r="H75" s="6">
        <v>0</v>
      </c>
      <c r="I75" s="6">
        <v>7</v>
      </c>
      <c r="J75" s="6">
        <v>0</v>
      </c>
      <c r="K75" s="6">
        <v>0</v>
      </c>
      <c r="L75" s="6">
        <v>1</v>
      </c>
      <c r="M75" s="62">
        <v>1</v>
      </c>
      <c r="N75" s="6">
        <v>0</v>
      </c>
      <c r="O75" s="6">
        <v>0</v>
      </c>
      <c r="P75" s="6">
        <v>0</v>
      </c>
      <c r="Q75" s="6">
        <v>0</v>
      </c>
      <c r="R75" s="13">
        <f>SUM(H75:H$120)/SUM(F75:F$120)*7</f>
        <v>13.79482827642399</v>
      </c>
      <c r="S75" s="6">
        <v>63</v>
      </c>
      <c r="T75" s="6">
        <v>23</v>
      </c>
      <c r="U75" s="6">
        <v>40</v>
      </c>
      <c r="V75" s="17">
        <f>SUM(I75:I$120,J75:J$120)/SUM(F75:F$120)</f>
        <v>3.8482760546154666</v>
      </c>
    </row>
    <row r="76" spans="1:22" ht="17.100000000000001" customHeight="1" x14ac:dyDescent="0.25">
      <c r="A76" s="54"/>
      <c r="B76" s="5">
        <v>42522</v>
      </c>
      <c r="C76" s="6" t="s">
        <v>41</v>
      </c>
      <c r="D76" s="6">
        <v>1</v>
      </c>
      <c r="E76" s="6">
        <v>1</v>
      </c>
      <c r="F76" s="20">
        <v>6</v>
      </c>
      <c r="G76" s="6">
        <v>10</v>
      </c>
      <c r="H76" s="6">
        <v>8</v>
      </c>
      <c r="I76" s="6">
        <v>14</v>
      </c>
      <c r="J76" s="6">
        <v>3</v>
      </c>
      <c r="K76" s="6">
        <v>0</v>
      </c>
      <c r="L76" s="6">
        <v>1</v>
      </c>
      <c r="M76" s="62">
        <v>1</v>
      </c>
      <c r="N76" s="6">
        <v>0</v>
      </c>
      <c r="O76" s="6">
        <v>0</v>
      </c>
      <c r="P76" s="6">
        <v>0</v>
      </c>
      <c r="Q76" s="6">
        <v>0</v>
      </c>
      <c r="R76" s="13">
        <f>SUM(H76:H$120)/SUM(F76:F$120)*7</f>
        <v>14.236655539408794</v>
      </c>
      <c r="S76" s="6">
        <v>90</v>
      </c>
      <c r="T76" s="6">
        <v>32</v>
      </c>
      <c r="U76" s="6">
        <v>58</v>
      </c>
      <c r="V76" s="17">
        <f>SUM(I76:I$120,J76:J$120)/SUM(F76:F$120)</f>
        <v>3.9341639042160788</v>
      </c>
    </row>
    <row r="77" spans="1:22" ht="17.100000000000001" customHeight="1" x14ac:dyDescent="0.25">
      <c r="A77" s="54"/>
      <c r="B77" s="5">
        <v>42515</v>
      </c>
      <c r="C77" s="6" t="s">
        <v>28</v>
      </c>
      <c r="D77" s="6">
        <v>1</v>
      </c>
      <c r="E77" s="6">
        <v>1</v>
      </c>
      <c r="F77" s="20">
        <v>6</v>
      </c>
      <c r="G77" s="6">
        <v>6</v>
      </c>
      <c r="H77" s="6">
        <v>5</v>
      </c>
      <c r="I77" s="6">
        <v>10</v>
      </c>
      <c r="J77" s="6">
        <v>2</v>
      </c>
      <c r="K77" s="6">
        <v>1</v>
      </c>
      <c r="L77" s="6">
        <v>1</v>
      </c>
      <c r="M77" s="62">
        <v>1</v>
      </c>
      <c r="N77" s="6">
        <v>0</v>
      </c>
      <c r="O77" s="6">
        <v>0</v>
      </c>
      <c r="P77" s="6">
        <v>0</v>
      </c>
      <c r="Q77" s="6">
        <v>0</v>
      </c>
      <c r="R77" s="13">
        <f>SUM(H77:H$120)/SUM(F77:F$120)*7</f>
        <v>14.398897826941202</v>
      </c>
      <c r="S77" s="6">
        <v>83</v>
      </c>
      <c r="T77" s="6">
        <v>33</v>
      </c>
      <c r="U77" s="6">
        <v>50</v>
      </c>
      <c r="V77" s="17">
        <f>SUM(I77:I$120,J77:J$120)/SUM(F77:F$120)</f>
        <v>3.970588447107493</v>
      </c>
    </row>
    <row r="78" spans="1:22" ht="17.100000000000001" customHeight="1" x14ac:dyDescent="0.25">
      <c r="A78" s="54"/>
      <c r="B78" s="5">
        <v>42515</v>
      </c>
      <c r="C78" s="6" t="s">
        <v>28</v>
      </c>
      <c r="D78" s="6">
        <v>1</v>
      </c>
      <c r="E78" s="6">
        <v>1</v>
      </c>
      <c r="F78" s="20">
        <v>5.3333300000000001</v>
      </c>
      <c r="G78" s="6">
        <v>7</v>
      </c>
      <c r="H78" s="6">
        <v>6</v>
      </c>
      <c r="I78" s="6">
        <v>12</v>
      </c>
      <c r="J78" s="6">
        <v>1</v>
      </c>
      <c r="K78" s="6">
        <v>0</v>
      </c>
      <c r="L78" s="6">
        <v>1</v>
      </c>
      <c r="M78" s="6">
        <v>0</v>
      </c>
      <c r="N78" s="6">
        <v>1</v>
      </c>
      <c r="O78" s="6">
        <v>0</v>
      </c>
      <c r="P78" s="6">
        <v>0</v>
      </c>
      <c r="Q78" s="6">
        <v>0</v>
      </c>
      <c r="R78" s="13">
        <f>SUM(H78:H$120)/SUM(F78:F$120)*7</f>
        <v>14.692016019700199</v>
      </c>
      <c r="S78" s="6">
        <v>56</v>
      </c>
      <c r="T78" s="6">
        <v>16</v>
      </c>
      <c r="U78" s="6">
        <v>40</v>
      </c>
      <c r="V78" s="17">
        <f>SUM(I78:I$120,J78:J$120)/SUM(F78:F$120)</f>
        <v>4.0380230364703964</v>
      </c>
    </row>
    <row r="79" spans="1:22" ht="17.100000000000001" customHeight="1" x14ac:dyDescent="0.25">
      <c r="A79" s="54"/>
      <c r="B79" s="5">
        <v>42508</v>
      </c>
      <c r="C79" s="6" t="s">
        <v>24</v>
      </c>
      <c r="D79" s="6">
        <v>1</v>
      </c>
      <c r="E79" s="6">
        <v>1</v>
      </c>
      <c r="F79" s="20">
        <v>5</v>
      </c>
      <c r="G79" s="6">
        <v>1</v>
      </c>
      <c r="H79" s="6">
        <v>1</v>
      </c>
      <c r="I79" s="6">
        <v>9</v>
      </c>
      <c r="J79" s="6">
        <v>0</v>
      </c>
      <c r="K79" s="6">
        <v>0</v>
      </c>
      <c r="L79" s="6">
        <v>1</v>
      </c>
      <c r="M79" s="6">
        <v>1</v>
      </c>
      <c r="N79" s="6">
        <v>0</v>
      </c>
      <c r="O79" s="6">
        <v>0</v>
      </c>
      <c r="P79" s="6">
        <v>0</v>
      </c>
      <c r="Q79" s="6">
        <v>0</v>
      </c>
      <c r="R79" s="13">
        <f>SUM(H79:H$120)/SUM(F79:F$120)*7</f>
        <v>14.905882908842926</v>
      </c>
      <c r="S79" s="6">
        <v>40</v>
      </c>
      <c r="T79" s="6">
        <v>12</v>
      </c>
      <c r="U79" s="6">
        <v>28</v>
      </c>
      <c r="V79" s="17">
        <f>SUM(I79:I$120,J79:J$120)/SUM(F79:F$120)</f>
        <v>4.0882354465847808</v>
      </c>
    </row>
    <row r="80" spans="1:22" ht="17.100000000000001" customHeight="1" x14ac:dyDescent="0.25">
      <c r="A80" s="54"/>
      <c r="B80" s="5">
        <v>42508</v>
      </c>
      <c r="C80" s="6" t="s">
        <v>24</v>
      </c>
      <c r="D80" s="6">
        <v>1</v>
      </c>
      <c r="E80" s="6">
        <v>1</v>
      </c>
      <c r="F80" s="20">
        <v>5</v>
      </c>
      <c r="G80" s="6">
        <v>5</v>
      </c>
      <c r="H80" s="6">
        <v>1</v>
      </c>
      <c r="I80" s="6">
        <v>10</v>
      </c>
      <c r="J80" s="6">
        <v>0</v>
      </c>
      <c r="K80" s="6">
        <v>0</v>
      </c>
      <c r="L80" s="6">
        <v>1</v>
      </c>
      <c r="M80" s="6">
        <v>1</v>
      </c>
      <c r="N80" s="6">
        <v>0</v>
      </c>
      <c r="O80" s="6">
        <v>0</v>
      </c>
      <c r="P80" s="6">
        <v>0</v>
      </c>
      <c r="Q80" s="6">
        <v>0</v>
      </c>
      <c r="R80" s="13">
        <f>SUM(H80:H$120)/SUM(F80:F$120)*7</f>
        <v>15.315152103624632</v>
      </c>
      <c r="S80" s="6">
        <v>42</v>
      </c>
      <c r="T80" s="6">
        <v>9</v>
      </c>
      <c r="U80" s="6">
        <v>33</v>
      </c>
      <c r="V80" s="17">
        <f>SUM(I80:I$120,J80:J$120)/SUM(F80:F$120)</f>
        <v>4.1575759173274625</v>
      </c>
    </row>
    <row r="81" spans="1:22" ht="17.100000000000001" customHeight="1" x14ac:dyDescent="0.25">
      <c r="A81" s="54"/>
      <c r="B81" s="5">
        <v>42501</v>
      </c>
      <c r="C81" s="6" t="s">
        <v>29</v>
      </c>
      <c r="D81" s="6">
        <v>1</v>
      </c>
      <c r="E81" s="6">
        <v>1</v>
      </c>
      <c r="F81" s="20">
        <v>6.6666660000000002</v>
      </c>
      <c r="G81" s="6">
        <v>2</v>
      </c>
      <c r="H81" s="6">
        <v>0</v>
      </c>
      <c r="I81" s="6">
        <v>7</v>
      </c>
      <c r="J81" s="64">
        <v>2</v>
      </c>
      <c r="K81" s="6">
        <v>1</v>
      </c>
      <c r="L81" s="6">
        <v>1</v>
      </c>
      <c r="M81" s="6">
        <v>1</v>
      </c>
      <c r="N81" s="6">
        <v>0</v>
      </c>
      <c r="O81" s="6">
        <v>0</v>
      </c>
      <c r="P81" s="6">
        <v>0</v>
      </c>
      <c r="Q81" s="6">
        <v>0</v>
      </c>
      <c r="R81" s="13">
        <f>SUM(H81:H$120)/SUM(F81:F$120)*7</f>
        <v>15.750000624093774</v>
      </c>
      <c r="S81" s="6">
        <v>56</v>
      </c>
      <c r="T81" s="6">
        <v>18</v>
      </c>
      <c r="U81" s="6">
        <v>38</v>
      </c>
      <c r="V81" s="17">
        <f>SUM(I81:I$120,J81:J$120)/SUM(F81:F$120)</f>
        <v>4.2250001674156312</v>
      </c>
    </row>
    <row r="82" spans="1:22" ht="17.100000000000001" customHeight="1" thickBot="1" x14ac:dyDescent="0.3">
      <c r="A82" s="55"/>
      <c r="B82" s="9">
        <v>42501</v>
      </c>
      <c r="C82" s="10" t="s">
        <v>29</v>
      </c>
      <c r="D82" s="10">
        <v>1</v>
      </c>
      <c r="E82" s="10">
        <v>1</v>
      </c>
      <c r="F82" s="21">
        <v>6</v>
      </c>
      <c r="G82" s="10">
        <v>5</v>
      </c>
      <c r="H82" s="10">
        <v>5</v>
      </c>
      <c r="I82" s="10">
        <v>13</v>
      </c>
      <c r="J82" s="65">
        <v>2</v>
      </c>
      <c r="K82" s="10">
        <v>0</v>
      </c>
      <c r="L82" s="10">
        <v>1</v>
      </c>
      <c r="M82" s="10">
        <v>1</v>
      </c>
      <c r="N82" s="10">
        <v>0</v>
      </c>
      <c r="O82" s="10">
        <v>0</v>
      </c>
      <c r="P82" s="10">
        <v>0</v>
      </c>
      <c r="Q82" s="10">
        <v>0</v>
      </c>
      <c r="R82" s="14">
        <f>SUM(H82:H$120)/SUM(F82:F$120)*7</f>
        <v>16.43478321678263</v>
      </c>
      <c r="S82" s="10">
        <v>72</v>
      </c>
      <c r="T82" s="10">
        <v>27</v>
      </c>
      <c r="U82" s="10">
        <v>45</v>
      </c>
      <c r="V82" s="18">
        <f>SUM(I82:I$120,J82:J$120)/SUM(F82:F$120)</f>
        <v>4.3500001609500059</v>
      </c>
    </row>
    <row r="83" spans="1:22" ht="17.100000000000001" customHeight="1" x14ac:dyDescent="0.25">
      <c r="A83" s="53" t="s">
        <v>54</v>
      </c>
      <c r="B83" s="7">
        <v>42234</v>
      </c>
      <c r="C83" s="8" t="s">
        <v>44</v>
      </c>
      <c r="D83" s="8">
        <v>1</v>
      </c>
      <c r="E83" s="8">
        <v>1</v>
      </c>
      <c r="F83" s="19">
        <v>2.3333300000000001</v>
      </c>
      <c r="G83" s="8">
        <v>9</v>
      </c>
      <c r="H83" s="8">
        <v>5</v>
      </c>
      <c r="I83" s="8">
        <v>9</v>
      </c>
      <c r="J83" s="66">
        <v>4</v>
      </c>
      <c r="K83" s="8">
        <v>0</v>
      </c>
      <c r="L83" s="8">
        <v>0</v>
      </c>
      <c r="M83" s="8">
        <v>0</v>
      </c>
      <c r="N83" s="8">
        <v>1</v>
      </c>
      <c r="O83" s="8">
        <v>0</v>
      </c>
      <c r="P83" s="8">
        <v>0</v>
      </c>
      <c r="Q83" s="8">
        <v>0</v>
      </c>
      <c r="R83" s="12">
        <f>SUM(H83:H$120)/SUM(F83:F$120)*7</f>
        <v>16.866516486579435</v>
      </c>
      <c r="S83" s="8">
        <v>56</v>
      </c>
      <c r="T83" s="8">
        <v>32</v>
      </c>
      <c r="U83" s="8">
        <v>24</v>
      </c>
      <c r="V83" s="16">
        <f>SUM(I83:I$120,J83:J$120)/SUM(F83:F$120)</f>
        <v>4.4253395369214452</v>
      </c>
    </row>
    <row r="84" spans="1:22" ht="17.100000000000001" customHeight="1" thickBot="1" x14ac:dyDescent="0.3">
      <c r="A84" s="55"/>
      <c r="B84" s="9">
        <v>42234</v>
      </c>
      <c r="C84" s="10" t="s">
        <v>44</v>
      </c>
      <c r="D84" s="10">
        <v>1</v>
      </c>
      <c r="E84" s="10">
        <v>1</v>
      </c>
      <c r="F84" s="21">
        <v>7</v>
      </c>
      <c r="G84" s="10">
        <v>15</v>
      </c>
      <c r="H84" s="10">
        <v>10</v>
      </c>
      <c r="I84" s="10">
        <v>29</v>
      </c>
      <c r="J84" s="65">
        <v>1</v>
      </c>
      <c r="K84" s="10">
        <v>0</v>
      </c>
      <c r="L84" s="10">
        <v>1</v>
      </c>
      <c r="M84" s="10">
        <v>0</v>
      </c>
      <c r="N84" s="10">
        <v>1</v>
      </c>
      <c r="O84" s="10">
        <v>0</v>
      </c>
      <c r="P84" s="10">
        <v>0</v>
      </c>
      <c r="Q84" s="10">
        <v>0</v>
      </c>
      <c r="R84" s="14">
        <f>SUM(H84:H$120)/SUM(F84:F$120)*7</f>
        <v>16.896551996813319</v>
      </c>
      <c r="S84" s="10">
        <v>129</v>
      </c>
      <c r="T84" s="10">
        <v>44</v>
      </c>
      <c r="U84" s="10">
        <v>85</v>
      </c>
      <c r="V84" s="18">
        <f>SUM(I84:I$120,J84:J$120)/SUM(F84:F$120)</f>
        <v>4.4068966228423312</v>
      </c>
    </row>
    <row r="85" spans="1:22" ht="17.100000000000001" customHeight="1" x14ac:dyDescent="0.25">
      <c r="A85" s="53" t="s">
        <v>55</v>
      </c>
      <c r="B85" s="7">
        <v>42227</v>
      </c>
      <c r="C85" s="8" t="s">
        <v>45</v>
      </c>
      <c r="D85" s="8">
        <v>1</v>
      </c>
      <c r="E85" s="8">
        <v>1</v>
      </c>
      <c r="F85" s="19">
        <v>7</v>
      </c>
      <c r="G85" s="8">
        <v>12</v>
      </c>
      <c r="H85" s="8">
        <v>8</v>
      </c>
      <c r="I85" s="8">
        <v>17</v>
      </c>
      <c r="J85" s="66">
        <v>2</v>
      </c>
      <c r="K85" s="8">
        <v>2</v>
      </c>
      <c r="L85" s="8">
        <v>1</v>
      </c>
      <c r="M85" s="8">
        <v>1</v>
      </c>
      <c r="N85" s="8">
        <v>0</v>
      </c>
      <c r="O85" s="8">
        <v>0</v>
      </c>
      <c r="P85" s="8">
        <v>0</v>
      </c>
      <c r="Q85" s="8">
        <v>0</v>
      </c>
      <c r="R85" s="12">
        <f>SUM(H85:H$120)/SUM(F85:F$120)*7</f>
        <v>17.246377104032771</v>
      </c>
      <c r="S85" s="8">
        <v>96</v>
      </c>
      <c r="T85" s="8">
        <v>34</v>
      </c>
      <c r="U85" s="8">
        <v>62</v>
      </c>
      <c r="V85" s="16">
        <f>SUM(I85:I$120,J85:J$120)/SUM(F85:F$120)</f>
        <v>4.4130435530907377</v>
      </c>
    </row>
    <row r="86" spans="1:22" ht="17.100000000000001" customHeight="1" x14ac:dyDescent="0.25">
      <c r="A86" s="54"/>
      <c r="B86" s="5">
        <v>42220</v>
      </c>
      <c r="C86" s="6" t="s">
        <v>47</v>
      </c>
      <c r="D86" s="6">
        <v>1</v>
      </c>
      <c r="E86" s="6">
        <v>1</v>
      </c>
      <c r="F86" s="20">
        <v>4.6666660000000002</v>
      </c>
      <c r="G86" s="6">
        <v>9</v>
      </c>
      <c r="H86" s="6">
        <v>9</v>
      </c>
      <c r="I86" s="6">
        <v>14</v>
      </c>
      <c r="J86" s="64">
        <v>3</v>
      </c>
      <c r="K86" s="6">
        <v>0</v>
      </c>
      <c r="L86" s="6">
        <v>1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13">
        <f>SUM(H86:H$120)/SUM(F86:F$120)*7</f>
        <v>17.740458332157804</v>
      </c>
      <c r="S86" s="6">
        <v>73</v>
      </c>
      <c r="T86" s="6">
        <v>32</v>
      </c>
      <c r="U86" s="6">
        <v>41</v>
      </c>
      <c r="V86" s="17">
        <f>SUM(I86:I$120,J86:J$120)/SUM(F86:F$120)</f>
        <v>4.5038168743429878</v>
      </c>
    </row>
    <row r="87" spans="1:22" ht="17.100000000000001" customHeight="1" x14ac:dyDescent="0.25">
      <c r="A87" s="54"/>
      <c r="B87" s="5">
        <v>42220</v>
      </c>
      <c r="C87" s="6" t="s">
        <v>47</v>
      </c>
      <c r="D87" s="6">
        <v>1</v>
      </c>
      <c r="E87" s="6">
        <v>1</v>
      </c>
      <c r="F87" s="20">
        <v>4</v>
      </c>
      <c r="G87" s="6">
        <v>2</v>
      </c>
      <c r="H87" s="6">
        <v>2</v>
      </c>
      <c r="I87" s="6">
        <v>8</v>
      </c>
      <c r="J87" s="64">
        <v>2</v>
      </c>
      <c r="K87" s="6">
        <v>0</v>
      </c>
      <c r="L87" s="6">
        <v>1</v>
      </c>
      <c r="M87" s="6">
        <v>1</v>
      </c>
      <c r="N87" s="6">
        <v>0</v>
      </c>
      <c r="O87" s="6">
        <v>0</v>
      </c>
      <c r="P87" s="6">
        <v>0</v>
      </c>
      <c r="Q87" s="6">
        <v>0</v>
      </c>
      <c r="R87" s="13">
        <f>SUM(H87:H$120)/SUM(F87:F$120)*7</f>
        <v>17.897097862383724</v>
      </c>
      <c r="S87" s="6">
        <v>49</v>
      </c>
      <c r="T87" s="6">
        <v>21</v>
      </c>
      <c r="U87" s="6">
        <v>28</v>
      </c>
      <c r="V87" s="17">
        <f>SUM(I87:I$120,J87:J$120)/SUM(F87:F$120)</f>
        <v>4.5356201128464724</v>
      </c>
    </row>
    <row r="88" spans="1:22" ht="17.100000000000001" customHeight="1" x14ac:dyDescent="0.25">
      <c r="A88" s="54"/>
      <c r="B88" s="5">
        <v>42213</v>
      </c>
      <c r="C88" s="6" t="s">
        <v>44</v>
      </c>
      <c r="D88" s="6">
        <v>1</v>
      </c>
      <c r="E88" s="6">
        <v>1</v>
      </c>
      <c r="F88" s="20">
        <v>4</v>
      </c>
      <c r="G88" s="6">
        <v>22</v>
      </c>
      <c r="H88" s="6">
        <v>16</v>
      </c>
      <c r="I88" s="6">
        <v>23</v>
      </c>
      <c r="J88" s="64">
        <v>6</v>
      </c>
      <c r="K88" s="6">
        <v>0</v>
      </c>
      <c r="L88" s="6">
        <v>1</v>
      </c>
      <c r="M88" s="6">
        <v>0</v>
      </c>
      <c r="N88" s="6">
        <v>1</v>
      </c>
      <c r="O88" s="6">
        <v>0</v>
      </c>
      <c r="P88" s="6">
        <v>0</v>
      </c>
      <c r="Q88" s="6">
        <v>0</v>
      </c>
      <c r="R88" s="13">
        <f>SUM(H88:H$120)/SUM(F88:F$120)*7</f>
        <v>18.36784766268827</v>
      </c>
      <c r="S88" s="6">
        <v>114</v>
      </c>
      <c r="T88" s="6">
        <v>53</v>
      </c>
      <c r="U88" s="6">
        <v>61</v>
      </c>
      <c r="V88" s="17">
        <f>SUM(I88:I$120,J88:J$120)/SUM(F88:F$120)</f>
        <v>4.6021798994630601</v>
      </c>
    </row>
    <row r="89" spans="1:22" ht="17.100000000000001" customHeight="1" x14ac:dyDescent="0.25">
      <c r="A89" s="54"/>
      <c r="B89" s="5">
        <v>42213</v>
      </c>
      <c r="C89" s="6" t="s">
        <v>44</v>
      </c>
      <c r="D89" s="6">
        <v>1</v>
      </c>
      <c r="E89" s="6">
        <v>1</v>
      </c>
      <c r="F89" s="20">
        <v>4.3333329999999997</v>
      </c>
      <c r="G89" s="6">
        <v>12</v>
      </c>
      <c r="H89" s="6">
        <v>12</v>
      </c>
      <c r="I89" s="6">
        <v>18</v>
      </c>
      <c r="J89" s="64">
        <v>3</v>
      </c>
      <c r="K89" s="6">
        <v>0</v>
      </c>
      <c r="L89" s="6">
        <v>1</v>
      </c>
      <c r="M89" s="6">
        <v>0</v>
      </c>
      <c r="N89" s="6">
        <v>1</v>
      </c>
      <c r="O89" s="6">
        <v>0</v>
      </c>
      <c r="P89" s="6">
        <v>0</v>
      </c>
      <c r="Q89" s="6">
        <v>0</v>
      </c>
      <c r="R89" s="13">
        <f>SUM(H89:H$120)/SUM(F89:F$120)*7</f>
        <v>18.042253776259475</v>
      </c>
      <c r="S89" s="6">
        <v>74</v>
      </c>
      <c r="T89" s="6">
        <v>31</v>
      </c>
      <c r="U89" s="6">
        <v>43</v>
      </c>
      <c r="V89" s="17">
        <f>SUM(I89:I$120,J89:J$120)/SUM(F89:F$120)</f>
        <v>4.5126761201510819</v>
      </c>
    </row>
    <row r="90" spans="1:22" ht="17.100000000000001" customHeight="1" x14ac:dyDescent="0.25">
      <c r="A90" s="54"/>
      <c r="B90" s="5">
        <v>42206</v>
      </c>
      <c r="C90" s="6" t="s">
        <v>46</v>
      </c>
      <c r="D90" s="6">
        <v>1</v>
      </c>
      <c r="E90" s="6">
        <v>1</v>
      </c>
      <c r="F90" s="20">
        <v>6</v>
      </c>
      <c r="G90" s="6">
        <v>20</v>
      </c>
      <c r="H90" s="6">
        <v>15</v>
      </c>
      <c r="I90" s="6">
        <v>23</v>
      </c>
      <c r="J90" s="6">
        <v>0</v>
      </c>
      <c r="K90" s="6">
        <v>0</v>
      </c>
      <c r="L90" s="6">
        <v>1</v>
      </c>
      <c r="M90" s="6">
        <v>0</v>
      </c>
      <c r="N90" s="6">
        <v>1</v>
      </c>
      <c r="O90" s="6">
        <v>0</v>
      </c>
      <c r="P90" s="6">
        <v>0</v>
      </c>
      <c r="Q90" s="6">
        <v>0</v>
      </c>
      <c r="R90" s="13">
        <f>SUM(H90:H$120)/SUM(F90:F$120)*7</f>
        <v>17.991228281651281</v>
      </c>
      <c r="S90" s="6">
        <v>95</v>
      </c>
      <c r="T90" s="6">
        <v>25</v>
      </c>
      <c r="U90" s="6">
        <v>70</v>
      </c>
      <c r="V90" s="17">
        <f>SUM(I90:I$120,J90:J$120)/SUM(F90:F$120)</f>
        <v>4.5000000528947375</v>
      </c>
    </row>
    <row r="91" spans="1:22" ht="17.100000000000001" customHeight="1" x14ac:dyDescent="0.25">
      <c r="A91" s="54"/>
      <c r="B91" s="5">
        <v>42206</v>
      </c>
      <c r="C91" s="6" t="s">
        <v>46</v>
      </c>
      <c r="D91" s="6">
        <v>1</v>
      </c>
      <c r="E91" s="6">
        <v>1</v>
      </c>
      <c r="F91" s="20">
        <v>3.3333330000000001</v>
      </c>
      <c r="G91" s="6">
        <v>15</v>
      </c>
      <c r="H91" s="6">
        <v>10</v>
      </c>
      <c r="I91" s="6">
        <v>18</v>
      </c>
      <c r="J91" s="6">
        <v>0</v>
      </c>
      <c r="K91" s="6">
        <v>0</v>
      </c>
      <c r="L91" s="6">
        <v>1</v>
      </c>
      <c r="M91" s="6">
        <v>0</v>
      </c>
      <c r="N91" s="6">
        <v>1</v>
      </c>
      <c r="O91" s="6">
        <v>0</v>
      </c>
      <c r="P91" s="6">
        <v>0</v>
      </c>
      <c r="Q91" s="6">
        <v>0</v>
      </c>
      <c r="R91" s="13">
        <f>SUM(H91:H$120)/SUM(F91:F$120)*7</f>
        <v>18.018518742081621</v>
      </c>
      <c r="S91" s="6">
        <v>62</v>
      </c>
      <c r="T91" s="6">
        <v>19</v>
      </c>
      <c r="U91" s="6">
        <v>43</v>
      </c>
      <c r="V91" s="17">
        <f>SUM(I91:I$120,J91:J$120)/SUM(F91:F$120)</f>
        <v>4.5370370933299045</v>
      </c>
    </row>
    <row r="92" spans="1:22" ht="17.100000000000001" customHeight="1" x14ac:dyDescent="0.25">
      <c r="A92" s="54"/>
      <c r="B92" s="5">
        <v>42199</v>
      </c>
      <c r="C92" s="6" t="s">
        <v>48</v>
      </c>
      <c r="D92" s="6">
        <v>1</v>
      </c>
      <c r="E92" s="6">
        <v>1</v>
      </c>
      <c r="F92" s="20">
        <v>4</v>
      </c>
      <c r="G92" s="6">
        <v>7</v>
      </c>
      <c r="H92" s="6">
        <v>5</v>
      </c>
      <c r="I92" s="6">
        <v>7</v>
      </c>
      <c r="J92" s="64">
        <v>5</v>
      </c>
      <c r="K92" s="6">
        <v>1</v>
      </c>
      <c r="L92" s="6">
        <v>1</v>
      </c>
      <c r="M92" s="6">
        <v>1</v>
      </c>
      <c r="N92" s="6">
        <v>0</v>
      </c>
      <c r="O92" s="6">
        <v>0</v>
      </c>
      <c r="P92" s="6">
        <v>0</v>
      </c>
      <c r="Q92" s="6">
        <v>0</v>
      </c>
      <c r="R92" s="13">
        <f>SUM(H92:H$120)/SUM(F92:F$120)*7</f>
        <v>17.923567051366788</v>
      </c>
      <c r="S92" s="6">
        <v>71</v>
      </c>
      <c r="T92" s="6">
        <v>35</v>
      </c>
      <c r="U92" s="6">
        <v>36</v>
      </c>
      <c r="V92" s="17">
        <f>SUM(I92:I$120,J92:J$120)/SUM(F92:F$120)</f>
        <v>4.5095541834995334</v>
      </c>
    </row>
    <row r="93" spans="1:22" ht="17.100000000000001" customHeight="1" x14ac:dyDescent="0.25">
      <c r="A93" s="54"/>
      <c r="B93" s="5">
        <v>42199</v>
      </c>
      <c r="C93" s="6" t="s">
        <v>48</v>
      </c>
      <c r="D93" s="6">
        <v>1</v>
      </c>
      <c r="E93" s="6">
        <v>1</v>
      </c>
      <c r="F93" s="20">
        <v>5</v>
      </c>
      <c r="G93" s="6">
        <v>11</v>
      </c>
      <c r="H93" s="6">
        <v>8</v>
      </c>
      <c r="I93" s="6">
        <v>13</v>
      </c>
      <c r="J93" s="64">
        <v>2</v>
      </c>
      <c r="K93" s="6">
        <v>0</v>
      </c>
      <c r="L93" s="6">
        <v>1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13">
        <f>SUM(H93:H$120)/SUM(F93:F$120)*7</f>
        <v>18.288079653079468</v>
      </c>
      <c r="S93" s="6">
        <v>82</v>
      </c>
      <c r="T93" s="6">
        <v>36</v>
      </c>
      <c r="U93" s="6">
        <v>46</v>
      </c>
      <c r="V93" s="17">
        <f>SUM(I93:I$120,J93:J$120)/SUM(F93:F$120)</f>
        <v>4.5695364695364233</v>
      </c>
    </row>
    <row r="94" spans="1:22" ht="17.100000000000001" customHeight="1" x14ac:dyDescent="0.25">
      <c r="A94" s="54"/>
      <c r="B94" s="5">
        <v>42192</v>
      </c>
      <c r="C94" s="6" t="s">
        <v>49</v>
      </c>
      <c r="D94" s="6">
        <v>1</v>
      </c>
      <c r="E94" s="6">
        <v>1</v>
      </c>
      <c r="F94" s="20">
        <v>4.3333332999999996</v>
      </c>
      <c r="G94" s="6">
        <v>17</v>
      </c>
      <c r="H94" s="6">
        <v>14</v>
      </c>
      <c r="I94" s="6">
        <v>18</v>
      </c>
      <c r="J94" s="64">
        <v>2</v>
      </c>
      <c r="K94" s="6">
        <v>0</v>
      </c>
      <c r="L94" s="6">
        <v>1</v>
      </c>
      <c r="M94" s="6">
        <v>0</v>
      </c>
      <c r="N94" s="6">
        <v>1</v>
      </c>
      <c r="O94" s="6">
        <v>0</v>
      </c>
      <c r="P94" s="6">
        <v>0</v>
      </c>
      <c r="Q94" s="6">
        <v>0</v>
      </c>
      <c r="R94" s="13">
        <f>SUM(H94:H$120)/SUM(F94:F$120)*7</f>
        <v>18.658536781703074</v>
      </c>
      <c r="S94" s="6">
        <v>87</v>
      </c>
      <c r="T94" s="6">
        <v>36</v>
      </c>
      <c r="U94" s="6">
        <v>51</v>
      </c>
      <c r="V94" s="17">
        <f>SUM(I94:I$120,J94:J$120)/SUM(F94:F$120)</f>
        <v>4.6515679931976841</v>
      </c>
    </row>
    <row r="95" spans="1:22" ht="17.100000000000001" customHeight="1" x14ac:dyDescent="0.25">
      <c r="A95" s="54"/>
      <c r="B95" s="5">
        <v>42192</v>
      </c>
      <c r="C95" s="6" t="s">
        <v>49</v>
      </c>
      <c r="D95" s="6">
        <v>1</v>
      </c>
      <c r="E95" s="6">
        <v>1</v>
      </c>
      <c r="F95" s="20">
        <v>5</v>
      </c>
      <c r="G95" s="6">
        <v>9</v>
      </c>
      <c r="H95" s="6">
        <v>7</v>
      </c>
      <c r="I95" s="6">
        <v>12</v>
      </c>
      <c r="J95" s="64">
        <v>1</v>
      </c>
      <c r="K95" s="6">
        <v>0</v>
      </c>
      <c r="L95" s="6">
        <v>1</v>
      </c>
      <c r="M95" s="6">
        <v>1</v>
      </c>
      <c r="N95" s="6">
        <v>0</v>
      </c>
      <c r="O95" s="6">
        <v>0</v>
      </c>
      <c r="P95" s="6">
        <v>0</v>
      </c>
      <c r="Q95" s="6">
        <v>0</v>
      </c>
      <c r="R95" s="13">
        <f>SUM(H95:H$120)/SUM(F95:F$120)*7</f>
        <v>18.470803116550165</v>
      </c>
      <c r="S95" s="6">
        <v>68</v>
      </c>
      <c r="T95" s="6">
        <v>31</v>
      </c>
      <c r="U95" s="6">
        <v>37</v>
      </c>
      <c r="V95" s="17">
        <f>SUM(I95:I$120,J95:J$120)/SUM(F95:F$120)</f>
        <v>4.6532847211225965</v>
      </c>
    </row>
    <row r="96" spans="1:22" ht="17.100000000000001" customHeight="1" x14ac:dyDescent="0.25">
      <c r="A96" s="54"/>
      <c r="B96" s="5">
        <v>42178</v>
      </c>
      <c r="C96" s="6" t="s">
        <v>44</v>
      </c>
      <c r="D96" s="6">
        <v>1</v>
      </c>
      <c r="E96" s="6">
        <v>1</v>
      </c>
      <c r="F96" s="20">
        <v>3.6666666600000002</v>
      </c>
      <c r="G96" s="6">
        <v>10</v>
      </c>
      <c r="H96" s="6">
        <v>10</v>
      </c>
      <c r="I96" s="6">
        <v>13</v>
      </c>
      <c r="J96" s="64">
        <v>2</v>
      </c>
      <c r="K96" s="6">
        <v>2</v>
      </c>
      <c r="L96" s="6">
        <v>1</v>
      </c>
      <c r="M96" s="6">
        <v>0</v>
      </c>
      <c r="N96" s="6">
        <v>1</v>
      </c>
      <c r="O96" s="6">
        <v>0</v>
      </c>
      <c r="P96" s="6">
        <v>0</v>
      </c>
      <c r="Q96" s="6">
        <v>0</v>
      </c>
      <c r="R96" s="13">
        <f>SUM(H96:H$120)/SUM(F96:F$120)*7</f>
        <v>18.972973186876764</v>
      </c>
      <c r="S96" s="6">
        <v>74</v>
      </c>
      <c r="T96" s="6">
        <v>33</v>
      </c>
      <c r="U96" s="6">
        <v>41</v>
      </c>
      <c r="V96" s="17">
        <f>SUM(I96:I$120,J96:J$120)/SUM(F96:F$120)</f>
        <v>4.772200826003191</v>
      </c>
    </row>
    <row r="97" spans="1:22" ht="17.100000000000001" customHeight="1" x14ac:dyDescent="0.25">
      <c r="A97" s="54"/>
      <c r="B97" s="5">
        <v>42171</v>
      </c>
      <c r="C97" s="6" t="s">
        <v>46</v>
      </c>
      <c r="D97" s="6">
        <v>1</v>
      </c>
      <c r="E97" s="6">
        <v>1</v>
      </c>
      <c r="F97" s="20">
        <v>4</v>
      </c>
      <c r="G97" s="6">
        <v>21</v>
      </c>
      <c r="H97" s="6">
        <v>18</v>
      </c>
      <c r="I97" s="6">
        <v>27</v>
      </c>
      <c r="J97" s="64">
        <v>3</v>
      </c>
      <c r="K97" s="6">
        <v>1</v>
      </c>
      <c r="L97" s="6">
        <v>1</v>
      </c>
      <c r="M97" s="6">
        <v>0</v>
      </c>
      <c r="N97" s="6">
        <v>1</v>
      </c>
      <c r="O97" s="6">
        <v>0</v>
      </c>
      <c r="P97" s="6">
        <v>0</v>
      </c>
      <c r="Q97" s="6">
        <v>0</v>
      </c>
      <c r="R97" s="13">
        <f>SUM(H97:H$120)/SUM(F97:F$120)*7</f>
        <v>18.967742157284082</v>
      </c>
      <c r="S97" s="6">
        <v>104</v>
      </c>
      <c r="T97" s="6">
        <v>36</v>
      </c>
      <c r="U97" s="6">
        <v>68</v>
      </c>
      <c r="V97" s="17">
        <f>SUM(I97:I$120,J97:J$120)/SUM(F97:F$120)</f>
        <v>4.8024194109960341</v>
      </c>
    </row>
    <row r="98" spans="1:22" ht="17.100000000000001" customHeight="1" x14ac:dyDescent="0.25">
      <c r="A98" s="54"/>
      <c r="B98" s="5">
        <v>42164</v>
      </c>
      <c r="C98" s="6" t="s">
        <v>45</v>
      </c>
      <c r="D98" s="6">
        <v>1</v>
      </c>
      <c r="E98" s="6">
        <v>1</v>
      </c>
      <c r="F98" s="20">
        <v>4.6666666000000001</v>
      </c>
      <c r="G98" s="6">
        <v>3</v>
      </c>
      <c r="H98" s="6">
        <v>1</v>
      </c>
      <c r="I98" s="6">
        <v>6</v>
      </c>
      <c r="J98" s="64">
        <v>3</v>
      </c>
      <c r="K98" s="6">
        <v>0</v>
      </c>
      <c r="L98" s="6">
        <v>1</v>
      </c>
      <c r="M98" s="6">
        <v>1</v>
      </c>
      <c r="N98" s="6">
        <v>0</v>
      </c>
      <c r="O98" s="6">
        <v>0</v>
      </c>
      <c r="P98" s="6">
        <v>0</v>
      </c>
      <c r="Q98" s="6">
        <v>0</v>
      </c>
      <c r="R98" s="13">
        <f>SUM(H98:H$120)/SUM(F98:F$120)*7</f>
        <v>18.330508699824048</v>
      </c>
      <c r="S98" s="6">
        <v>66</v>
      </c>
      <c r="T98" s="6">
        <v>27</v>
      </c>
      <c r="U98" s="6">
        <v>39</v>
      </c>
      <c r="V98" s="17">
        <f>SUM(I98:I$120,J98:J$120)/SUM(F98:F$120)</f>
        <v>4.665254294615413</v>
      </c>
    </row>
    <row r="99" spans="1:22" ht="17.100000000000001" customHeight="1" x14ac:dyDescent="0.25">
      <c r="A99" s="54"/>
      <c r="B99" s="5">
        <v>42164</v>
      </c>
      <c r="C99" s="6" t="s">
        <v>45</v>
      </c>
      <c r="D99" s="6">
        <v>1</v>
      </c>
      <c r="E99" s="6">
        <v>1</v>
      </c>
      <c r="F99" s="20">
        <v>4.6666666000000001</v>
      </c>
      <c r="G99" s="6">
        <v>13</v>
      </c>
      <c r="H99" s="6">
        <v>13</v>
      </c>
      <c r="I99" s="6">
        <v>20</v>
      </c>
      <c r="J99" s="64">
        <v>1</v>
      </c>
      <c r="K99" s="6">
        <v>0</v>
      </c>
      <c r="L99" s="6">
        <v>1</v>
      </c>
      <c r="M99" s="6">
        <v>1</v>
      </c>
      <c r="N99" s="6">
        <v>0</v>
      </c>
      <c r="O99" s="6">
        <v>0</v>
      </c>
      <c r="P99" s="6">
        <v>0</v>
      </c>
      <c r="Q99" s="6">
        <v>0</v>
      </c>
      <c r="R99" s="13">
        <f>SUM(H99:H$120)/SUM(F99:F$120)*7</f>
        <v>19.391892127739229</v>
      </c>
      <c r="S99" s="6">
        <v>93</v>
      </c>
      <c r="T99" s="6">
        <v>36</v>
      </c>
      <c r="U99" s="6">
        <v>57</v>
      </c>
      <c r="V99" s="17">
        <f>SUM(I99:I$120,J99:J$120)/SUM(F99:F$120)</f>
        <v>4.8378378966764073</v>
      </c>
    </row>
    <row r="100" spans="1:22" ht="17.100000000000001" customHeight="1" x14ac:dyDescent="0.25">
      <c r="A100" s="54"/>
      <c r="B100" s="5">
        <v>42157</v>
      </c>
      <c r="C100" s="6" t="s">
        <v>47</v>
      </c>
      <c r="D100" s="6">
        <v>1</v>
      </c>
      <c r="E100" s="6">
        <v>0</v>
      </c>
      <c r="F100" s="20">
        <v>4</v>
      </c>
      <c r="G100" s="6">
        <v>10</v>
      </c>
      <c r="H100" s="6">
        <v>6</v>
      </c>
      <c r="I100" s="6">
        <v>12</v>
      </c>
      <c r="J100" s="64">
        <v>2</v>
      </c>
      <c r="K100" s="6">
        <v>0</v>
      </c>
      <c r="L100" s="6">
        <v>0</v>
      </c>
      <c r="M100" s="6">
        <v>0</v>
      </c>
      <c r="N100" s="6">
        <v>1</v>
      </c>
      <c r="O100" s="6">
        <v>0</v>
      </c>
      <c r="P100" s="6">
        <v>0</v>
      </c>
      <c r="Q100" s="6">
        <v>0</v>
      </c>
      <c r="R100" s="13">
        <f>SUM(H100:H$120)/SUM(F100:F$120)*7</f>
        <v>19.384615617603554</v>
      </c>
      <c r="S100" s="6">
        <v>64</v>
      </c>
      <c r="T100" s="6">
        <v>27</v>
      </c>
      <c r="U100" s="6">
        <v>37</v>
      </c>
      <c r="V100" s="17">
        <f>SUM(I100:I$120,J100:J$120)/SUM(F100:F$120)</f>
        <v>4.8605769814973199</v>
      </c>
    </row>
    <row r="101" spans="1:22" ht="17.100000000000001" customHeight="1" x14ac:dyDescent="0.25">
      <c r="A101" s="54"/>
      <c r="B101" s="5">
        <v>42157</v>
      </c>
      <c r="C101" s="6" t="s">
        <v>47</v>
      </c>
      <c r="D101" s="6">
        <v>1</v>
      </c>
      <c r="E101" s="6">
        <v>1</v>
      </c>
      <c r="F101" s="20">
        <v>4</v>
      </c>
      <c r="G101" s="6">
        <v>13</v>
      </c>
      <c r="H101" s="6">
        <v>9</v>
      </c>
      <c r="I101" s="6">
        <v>16</v>
      </c>
      <c r="J101" s="64">
        <v>3</v>
      </c>
      <c r="K101" s="6">
        <v>0</v>
      </c>
      <c r="L101" s="6">
        <v>1</v>
      </c>
      <c r="M101" s="6">
        <v>1</v>
      </c>
      <c r="N101" s="6">
        <v>0</v>
      </c>
      <c r="O101" s="6">
        <v>0</v>
      </c>
      <c r="P101" s="6">
        <v>0</v>
      </c>
      <c r="Q101" s="6">
        <v>0</v>
      </c>
      <c r="R101" s="13">
        <f>SUM(H101:H$120)/SUM(F101:F$120)*7</f>
        <v>19.928571682762392</v>
      </c>
      <c r="S101" s="6">
        <v>79</v>
      </c>
      <c r="T101" s="6">
        <v>32</v>
      </c>
      <c r="U101" s="6">
        <v>47</v>
      </c>
      <c r="V101" s="17">
        <f>SUM(I101:I$120,J101:J$120)/SUM(F101:F$120)</f>
        <v>4.9438776140800718</v>
      </c>
    </row>
    <row r="102" spans="1:22" ht="17.100000000000001" customHeight="1" x14ac:dyDescent="0.25">
      <c r="A102" s="54"/>
      <c r="B102" s="5">
        <v>42150</v>
      </c>
      <c r="C102" s="6" t="s">
        <v>48</v>
      </c>
      <c r="D102" s="6">
        <v>1</v>
      </c>
      <c r="E102" s="6">
        <v>1</v>
      </c>
      <c r="F102" s="20">
        <v>4.3333332999999996</v>
      </c>
      <c r="G102" s="6">
        <v>13</v>
      </c>
      <c r="H102" s="6">
        <v>5</v>
      </c>
      <c r="I102" s="6">
        <v>11</v>
      </c>
      <c r="J102" s="64">
        <v>5</v>
      </c>
      <c r="K102" s="6">
        <v>0</v>
      </c>
      <c r="L102" s="6">
        <v>1</v>
      </c>
      <c r="M102" s="6">
        <v>1</v>
      </c>
      <c r="N102" s="6">
        <v>0</v>
      </c>
      <c r="O102" s="6">
        <v>0</v>
      </c>
      <c r="P102" s="6">
        <v>0</v>
      </c>
      <c r="Q102" s="6">
        <v>0</v>
      </c>
      <c r="R102" s="13">
        <f>SUM(H102:H$120)/SUM(F102:F$120)*7</f>
        <v>20.201087230993036</v>
      </c>
      <c r="S102" s="6">
        <v>84</v>
      </c>
      <c r="T102" s="6">
        <v>45</v>
      </c>
      <c r="U102" s="6">
        <v>39</v>
      </c>
      <c r="V102" s="17">
        <f>SUM(I102:I$120,J102:J$120)/SUM(F102:F$120)</f>
        <v>4.9565218064744814</v>
      </c>
    </row>
    <row r="103" spans="1:22" ht="17.100000000000001" customHeight="1" x14ac:dyDescent="0.25">
      <c r="A103" s="54"/>
      <c r="B103" s="5">
        <v>42150</v>
      </c>
      <c r="C103" s="6" t="s">
        <v>48</v>
      </c>
      <c r="D103" s="6">
        <v>1</v>
      </c>
      <c r="E103" s="6">
        <v>1</v>
      </c>
      <c r="F103" s="20">
        <v>3</v>
      </c>
      <c r="G103" s="6">
        <v>17</v>
      </c>
      <c r="H103" s="6">
        <v>16</v>
      </c>
      <c r="I103" s="6">
        <v>18</v>
      </c>
      <c r="J103" s="64">
        <v>4</v>
      </c>
      <c r="K103" s="6">
        <v>0</v>
      </c>
      <c r="L103" s="6">
        <v>1</v>
      </c>
      <c r="M103" s="6">
        <v>0</v>
      </c>
      <c r="N103" s="6">
        <v>1</v>
      </c>
      <c r="O103" s="6">
        <v>0</v>
      </c>
      <c r="P103" s="6">
        <v>0</v>
      </c>
      <c r="Q103" s="6">
        <v>0</v>
      </c>
      <c r="R103" s="13">
        <f>SUM(H103:H$120)/SUM(F103:F$120)*7</f>
        <v>21.122807314004316</v>
      </c>
      <c r="S103" s="6">
        <v>83</v>
      </c>
      <c r="T103" s="6">
        <v>37</v>
      </c>
      <c r="U103" s="6">
        <v>46</v>
      </c>
      <c r="V103" s="17">
        <f>SUM(I103:I$120,J103:J$120)/SUM(F103:F$120)</f>
        <v>5.0526316498614978</v>
      </c>
    </row>
    <row r="104" spans="1:22" ht="17.100000000000001" customHeight="1" x14ac:dyDescent="0.25">
      <c r="A104" s="54"/>
      <c r="B104" s="5">
        <v>42143</v>
      </c>
      <c r="C104" s="6" t="s">
        <v>49</v>
      </c>
      <c r="D104" s="6">
        <v>1</v>
      </c>
      <c r="E104" s="6">
        <v>1</v>
      </c>
      <c r="F104" s="20">
        <v>4.6666666000000001</v>
      </c>
      <c r="G104" s="6">
        <v>6</v>
      </c>
      <c r="H104" s="6">
        <v>4</v>
      </c>
      <c r="I104" s="6">
        <v>13</v>
      </c>
      <c r="J104" s="64">
        <v>2</v>
      </c>
      <c r="K104" s="6">
        <v>2</v>
      </c>
      <c r="L104" s="6">
        <v>1</v>
      </c>
      <c r="M104" s="6">
        <v>1</v>
      </c>
      <c r="N104" s="6">
        <v>0</v>
      </c>
      <c r="O104" s="6">
        <v>0</v>
      </c>
      <c r="P104" s="6">
        <v>0</v>
      </c>
      <c r="Q104" s="6">
        <v>0</v>
      </c>
      <c r="R104" s="13">
        <f>SUM(H104:H$120)/SUM(F104:F$120)*7</f>
        <v>20.222222521810703</v>
      </c>
      <c r="S104" s="6">
        <v>79</v>
      </c>
      <c r="T104" s="6">
        <v>32</v>
      </c>
      <c r="U104" s="6">
        <v>47</v>
      </c>
      <c r="V104" s="17">
        <f>SUM(I104:I$120,J104:J$120)/SUM(F104:F$120)</f>
        <v>4.9259259989026072</v>
      </c>
    </row>
    <row r="105" spans="1:22" ht="17.100000000000001" customHeight="1" thickBot="1" x14ac:dyDescent="0.3">
      <c r="A105" s="55"/>
      <c r="B105" s="9">
        <v>42143</v>
      </c>
      <c r="C105" s="10" t="s">
        <v>49</v>
      </c>
      <c r="D105" s="10">
        <v>1</v>
      </c>
      <c r="E105" s="10">
        <v>1</v>
      </c>
      <c r="F105" s="21">
        <v>4.3333329999999997</v>
      </c>
      <c r="G105" s="10">
        <v>8</v>
      </c>
      <c r="H105" s="10">
        <v>6</v>
      </c>
      <c r="I105" s="10">
        <v>10</v>
      </c>
      <c r="J105" s="65">
        <v>4</v>
      </c>
      <c r="K105" s="10">
        <v>1</v>
      </c>
      <c r="L105" s="10">
        <v>1</v>
      </c>
      <c r="M105" s="10">
        <v>1</v>
      </c>
      <c r="N105" s="10">
        <v>0</v>
      </c>
      <c r="O105" s="10">
        <v>0</v>
      </c>
      <c r="P105" s="10">
        <v>0</v>
      </c>
      <c r="Q105" s="10">
        <v>0</v>
      </c>
      <c r="R105" s="14">
        <f>SUM(H105:H$120)/SUM(F105:F$120)*7</f>
        <v>21.56756788816655</v>
      </c>
      <c r="S105" s="10">
        <v>89</v>
      </c>
      <c r="T105" s="10">
        <v>45</v>
      </c>
      <c r="U105" s="10">
        <v>44</v>
      </c>
      <c r="V105" s="18">
        <f>SUM(I105:I$120,J105:J$120)/SUM(F105:F$120)</f>
        <v>5.0878379134678609</v>
      </c>
    </row>
    <row r="106" spans="1:22" ht="17.100000000000001" customHeight="1" x14ac:dyDescent="0.25">
      <c r="A106" s="53" t="s">
        <v>56</v>
      </c>
      <c r="B106" s="7">
        <v>41863</v>
      </c>
      <c r="C106" s="8" t="s">
        <v>45</v>
      </c>
      <c r="D106" s="8">
        <v>1</v>
      </c>
      <c r="E106" s="8">
        <v>1</v>
      </c>
      <c r="F106" s="19">
        <v>5</v>
      </c>
      <c r="G106" s="8">
        <v>11</v>
      </c>
      <c r="H106" s="8">
        <v>10</v>
      </c>
      <c r="I106" s="8">
        <v>17</v>
      </c>
      <c r="J106" s="66">
        <v>1</v>
      </c>
      <c r="K106" s="8">
        <v>1</v>
      </c>
      <c r="L106" s="8">
        <v>1</v>
      </c>
      <c r="M106" s="8">
        <v>0</v>
      </c>
      <c r="N106" s="8">
        <v>1</v>
      </c>
      <c r="O106" s="8">
        <v>0</v>
      </c>
      <c r="P106" s="8">
        <v>0</v>
      </c>
      <c r="Q106" s="8">
        <v>0</v>
      </c>
      <c r="R106" s="12">
        <f>SUM(H106:H$120)/SUM(F106:F$120)*7</f>
        <v>22.711111312987658</v>
      </c>
      <c r="S106" s="8">
        <v>57</v>
      </c>
      <c r="T106" s="8">
        <v>18</v>
      </c>
      <c r="U106" s="8">
        <v>39</v>
      </c>
      <c r="V106" s="16">
        <f>SUM(I106:I$120,J106:J$120)/SUM(F106:F$120)</f>
        <v>5.2666667134814826</v>
      </c>
    </row>
    <row r="107" spans="1:22" ht="17.100000000000001" customHeight="1" x14ac:dyDescent="0.25">
      <c r="A107" s="54"/>
      <c r="B107" s="5">
        <v>41856</v>
      </c>
      <c r="C107" s="6" t="s">
        <v>47</v>
      </c>
      <c r="D107" s="6">
        <v>1</v>
      </c>
      <c r="E107" s="6">
        <v>1</v>
      </c>
      <c r="F107" s="20">
        <v>1.6666666000000001</v>
      </c>
      <c r="G107" s="6">
        <v>11</v>
      </c>
      <c r="H107" s="6">
        <v>10</v>
      </c>
      <c r="I107" s="6">
        <v>8</v>
      </c>
      <c r="J107" s="64">
        <v>6</v>
      </c>
      <c r="K107" s="6">
        <v>0</v>
      </c>
      <c r="L107" s="6">
        <v>0</v>
      </c>
      <c r="M107" s="6">
        <v>0</v>
      </c>
      <c r="N107" s="6">
        <v>1</v>
      </c>
      <c r="O107" s="6">
        <v>0</v>
      </c>
      <c r="P107" s="6">
        <v>0</v>
      </c>
      <c r="Q107" s="6">
        <v>0</v>
      </c>
      <c r="R107" s="13">
        <f>SUM(H107:H$120)/SUM(F107:F$120)*7</f>
        <v>23.800000238000006</v>
      </c>
      <c r="S107" s="6">
        <v>57</v>
      </c>
      <c r="T107" s="6">
        <v>34</v>
      </c>
      <c r="U107" s="6">
        <v>23</v>
      </c>
      <c r="V107" s="17">
        <f>SUM(I107:I$120,J107:J$120)/SUM(F107:F$120)</f>
        <v>5.4750000547500015</v>
      </c>
    </row>
    <row r="108" spans="1:22" ht="17.100000000000001" customHeight="1" x14ac:dyDescent="0.25">
      <c r="A108" s="54"/>
      <c r="B108" s="5">
        <v>41842</v>
      </c>
      <c r="C108" s="6" t="s">
        <v>50</v>
      </c>
      <c r="D108" s="6">
        <v>1</v>
      </c>
      <c r="E108" s="6">
        <v>1</v>
      </c>
      <c r="F108" s="20">
        <v>0.3333333</v>
      </c>
      <c r="G108" s="6">
        <v>1</v>
      </c>
      <c r="H108" s="6">
        <v>1</v>
      </c>
      <c r="I108" s="6">
        <v>0</v>
      </c>
      <c r="J108" s="64">
        <v>2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13">
        <f>SUM(H108:H$120)/SUM(F108:F$120)*7</f>
        <v>23.008695852249531</v>
      </c>
      <c r="S108" s="6">
        <v>9</v>
      </c>
      <c r="T108" s="6">
        <v>8</v>
      </c>
      <c r="U108" s="6">
        <v>1</v>
      </c>
      <c r="V108" s="17">
        <f>SUM(I108:I$120,J108:J$120)/SUM(F108:F$120)</f>
        <v>5.3478261334593586</v>
      </c>
    </row>
    <row r="109" spans="1:22" ht="17.100000000000001" customHeight="1" x14ac:dyDescent="0.25">
      <c r="A109" s="54"/>
      <c r="B109" s="5">
        <v>41842</v>
      </c>
      <c r="C109" s="6" t="s">
        <v>50</v>
      </c>
      <c r="D109" s="6">
        <v>1</v>
      </c>
      <c r="E109" s="6">
        <v>1</v>
      </c>
      <c r="F109" s="20">
        <v>3.6666666000000001</v>
      </c>
      <c r="G109" s="6">
        <v>11</v>
      </c>
      <c r="H109" s="6">
        <v>6</v>
      </c>
      <c r="I109" s="6">
        <v>6</v>
      </c>
      <c r="J109" s="64">
        <v>10</v>
      </c>
      <c r="K109" s="6">
        <v>0</v>
      </c>
      <c r="L109" s="6">
        <v>0</v>
      </c>
      <c r="M109" s="6">
        <v>1</v>
      </c>
      <c r="N109" s="6">
        <v>0</v>
      </c>
      <c r="O109" s="6">
        <v>0</v>
      </c>
      <c r="P109" s="6">
        <v>0</v>
      </c>
      <c r="Q109" s="6">
        <v>0</v>
      </c>
      <c r="R109" s="13">
        <f>SUM(H109:H$120)/SUM(F109:F$120)*7</f>
        <v>23.026315971260392</v>
      </c>
      <c r="S109" s="6">
        <v>97</v>
      </c>
      <c r="T109" s="6">
        <v>60</v>
      </c>
      <c r="U109" s="6">
        <v>37</v>
      </c>
      <c r="V109" s="17">
        <f>SUM(I109:I$120,J109:J$120)/SUM(F109:F$120)</f>
        <v>5.342105305332411</v>
      </c>
    </row>
    <row r="110" spans="1:22" ht="17.100000000000001" customHeight="1" x14ac:dyDescent="0.25">
      <c r="A110" s="54"/>
      <c r="B110" s="5">
        <v>41828</v>
      </c>
      <c r="C110" s="6" t="s">
        <v>46</v>
      </c>
      <c r="D110" s="6">
        <v>1</v>
      </c>
      <c r="E110" s="6">
        <v>1</v>
      </c>
      <c r="F110" s="20">
        <v>1.3333333000000001</v>
      </c>
      <c r="G110" s="6">
        <v>14</v>
      </c>
      <c r="H110" s="6">
        <v>11</v>
      </c>
      <c r="I110" s="6">
        <v>8</v>
      </c>
      <c r="J110" s="64">
        <v>8</v>
      </c>
      <c r="K110" s="6">
        <v>0</v>
      </c>
      <c r="L110" s="6">
        <v>0</v>
      </c>
      <c r="M110" s="6">
        <v>0</v>
      </c>
      <c r="N110" s="6">
        <v>1</v>
      </c>
      <c r="O110" s="6">
        <v>0</v>
      </c>
      <c r="P110" s="6">
        <v>0</v>
      </c>
      <c r="Q110" s="6">
        <v>0</v>
      </c>
      <c r="R110" s="13">
        <f>SUM(H110:H$120)/SUM(F110:F$120)*7</f>
        <v>24.262136087218401</v>
      </c>
      <c r="S110" s="6">
        <v>65</v>
      </c>
      <c r="T110" s="6">
        <v>42</v>
      </c>
      <c r="U110" s="6">
        <v>23</v>
      </c>
      <c r="V110" s="17">
        <f>SUM(I110:I$120,J110:J$120)/SUM(F110:F$120)</f>
        <v>5.4466019787633151</v>
      </c>
    </row>
    <row r="111" spans="1:22" ht="17.100000000000001" customHeight="1" x14ac:dyDescent="0.25">
      <c r="A111" s="54"/>
      <c r="B111" s="5">
        <v>41821</v>
      </c>
      <c r="C111" s="6" t="s">
        <v>48</v>
      </c>
      <c r="D111" s="6">
        <v>1</v>
      </c>
      <c r="E111" s="6">
        <v>1</v>
      </c>
      <c r="F111" s="20">
        <v>5</v>
      </c>
      <c r="G111" s="6">
        <v>16</v>
      </c>
      <c r="H111" s="6">
        <v>14</v>
      </c>
      <c r="I111" s="6">
        <v>18</v>
      </c>
      <c r="J111" s="64">
        <v>5</v>
      </c>
      <c r="K111" s="6">
        <v>0</v>
      </c>
      <c r="L111" s="6">
        <v>1</v>
      </c>
      <c r="M111" s="6">
        <v>1</v>
      </c>
      <c r="N111" s="6">
        <v>0</v>
      </c>
      <c r="O111" s="6">
        <v>0</v>
      </c>
      <c r="P111" s="6">
        <v>0</v>
      </c>
      <c r="Q111" s="6">
        <v>0</v>
      </c>
      <c r="R111" s="13">
        <f>SUM(H111:H$120)/SUM(F111:F$120)*7</f>
        <v>22.909091047933885</v>
      </c>
      <c r="S111" s="6">
        <v>115</v>
      </c>
      <c r="T111" s="6">
        <v>57</v>
      </c>
      <c r="U111" s="6">
        <v>58</v>
      </c>
      <c r="V111" s="17">
        <f>SUM(I111:I$120,J111:J$120)/SUM(F111:F$120)</f>
        <v>5.1818182132231412</v>
      </c>
    </row>
    <row r="112" spans="1:22" ht="17.100000000000001" customHeight="1" x14ac:dyDescent="0.25">
      <c r="A112" s="54"/>
      <c r="B112" s="5">
        <v>41814</v>
      </c>
      <c r="C112" s="6" t="s">
        <v>51</v>
      </c>
      <c r="D112" s="6">
        <v>1</v>
      </c>
      <c r="E112" s="6">
        <v>1</v>
      </c>
      <c r="F112" s="20">
        <v>4</v>
      </c>
      <c r="G112" s="6">
        <v>18</v>
      </c>
      <c r="H112" s="6">
        <v>15</v>
      </c>
      <c r="I112" s="6">
        <v>19</v>
      </c>
      <c r="J112" s="64">
        <v>2</v>
      </c>
      <c r="K112" s="6">
        <v>0</v>
      </c>
      <c r="L112" s="6">
        <v>1</v>
      </c>
      <c r="M112" s="6">
        <v>0</v>
      </c>
      <c r="N112" s="6">
        <v>1</v>
      </c>
      <c r="O112" s="6">
        <v>0</v>
      </c>
      <c r="P112" s="6">
        <v>0</v>
      </c>
      <c r="Q112" s="6">
        <v>0</v>
      </c>
      <c r="R112" s="13">
        <f>SUM(H112:H$120)/SUM(F112:F$120)*7</f>
        <v>23.500000167857145</v>
      </c>
      <c r="S112" s="6">
        <v>80</v>
      </c>
      <c r="T112" s="6">
        <v>35</v>
      </c>
      <c r="U112" s="6">
        <v>45</v>
      </c>
      <c r="V112" s="17">
        <f>SUM(I112:I$120,J112:J$120)/SUM(F112:F$120)</f>
        <v>5.2857143234693886</v>
      </c>
    </row>
    <row r="113" spans="1:22" ht="17.100000000000001" customHeight="1" x14ac:dyDescent="0.25">
      <c r="A113" s="54"/>
      <c r="B113" s="5">
        <v>41807</v>
      </c>
      <c r="C113" s="6" t="s">
        <v>50</v>
      </c>
      <c r="D113" s="6">
        <v>1</v>
      </c>
      <c r="E113" s="6">
        <v>1</v>
      </c>
      <c r="F113" s="20">
        <v>2</v>
      </c>
      <c r="G113" s="6">
        <v>12</v>
      </c>
      <c r="H113" s="6">
        <v>9</v>
      </c>
      <c r="I113" s="6">
        <v>7</v>
      </c>
      <c r="J113" s="64">
        <v>6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13">
        <f>SUM(H113:H$120)/SUM(F113:F$120)*7</f>
        <v>23.041666858680557</v>
      </c>
      <c r="S113" s="6">
        <v>52</v>
      </c>
      <c r="T113" s="6">
        <v>35</v>
      </c>
      <c r="U113" s="6">
        <v>17</v>
      </c>
      <c r="V113" s="17">
        <f>SUM(I113:I$120,J113:J$120)/SUM(F113:F$120)</f>
        <v>5.2916667107638897</v>
      </c>
    </row>
    <row r="114" spans="1:22" ht="17.100000000000001" customHeight="1" x14ac:dyDescent="0.25">
      <c r="A114" s="54"/>
      <c r="B114" s="5">
        <v>41800</v>
      </c>
      <c r="C114" s="6" t="s">
        <v>45</v>
      </c>
      <c r="D114" s="6">
        <v>1</v>
      </c>
      <c r="E114" s="6">
        <v>1</v>
      </c>
      <c r="F114" s="20">
        <v>4.3333332999999996</v>
      </c>
      <c r="G114" s="6">
        <v>12</v>
      </c>
      <c r="H114" s="6">
        <v>11</v>
      </c>
      <c r="I114" s="6">
        <v>14</v>
      </c>
      <c r="J114" s="64">
        <v>6</v>
      </c>
      <c r="K114" s="6">
        <v>0</v>
      </c>
      <c r="L114" s="6">
        <v>0</v>
      </c>
      <c r="M114" s="6">
        <v>1</v>
      </c>
      <c r="N114" s="6">
        <v>0</v>
      </c>
      <c r="O114" s="6">
        <v>0</v>
      </c>
      <c r="P114" s="6">
        <v>0</v>
      </c>
      <c r="Q114" s="6">
        <v>0</v>
      </c>
      <c r="R114" s="13">
        <f>SUM(H114:H$120)/SUM(F114:F$120)*7</f>
        <v>22.272727475206615</v>
      </c>
      <c r="S114" s="6">
        <v>101</v>
      </c>
      <c r="T114" s="6">
        <v>54</v>
      </c>
      <c r="U114" s="6">
        <v>47</v>
      </c>
      <c r="V114" s="17">
        <f>SUM(I114:I$120,J114:J$120)/SUM(F114:F$120)</f>
        <v>5.1818182289256205</v>
      </c>
    </row>
    <row r="115" spans="1:22" ht="17.100000000000001" customHeight="1" x14ac:dyDescent="0.25">
      <c r="A115" s="54"/>
      <c r="B115" s="5">
        <v>41800</v>
      </c>
      <c r="C115" s="6" t="s">
        <v>45</v>
      </c>
      <c r="D115" s="6">
        <v>1</v>
      </c>
      <c r="E115" s="6">
        <v>0</v>
      </c>
      <c r="F115" s="20">
        <v>1.3333333000000001</v>
      </c>
      <c r="G115" s="6">
        <v>10</v>
      </c>
      <c r="H115" s="6">
        <v>7</v>
      </c>
      <c r="I115" s="6">
        <v>9</v>
      </c>
      <c r="J115" s="64">
        <v>3</v>
      </c>
      <c r="K115" s="6">
        <v>0</v>
      </c>
      <c r="L115" s="6">
        <v>0</v>
      </c>
      <c r="M115" s="6">
        <v>0</v>
      </c>
      <c r="N115" s="6">
        <v>1</v>
      </c>
      <c r="O115" s="6">
        <v>0</v>
      </c>
      <c r="P115" s="6">
        <v>0</v>
      </c>
      <c r="Q115" s="6">
        <v>0</v>
      </c>
      <c r="R115" s="13">
        <f>SUM(H115:H$120)/SUM(F115:F$120)*7</f>
        <v>23.377358711107156</v>
      </c>
      <c r="S115" s="6">
        <v>39</v>
      </c>
      <c r="T115" s="6">
        <v>16</v>
      </c>
      <c r="U115" s="6">
        <v>23</v>
      </c>
      <c r="V115" s="17">
        <f>SUM(I115:I$120,J115:J$120)/SUM(F115:F$120)</f>
        <v>5.3207547671769309</v>
      </c>
    </row>
    <row r="116" spans="1:22" ht="17.100000000000001" customHeight="1" x14ac:dyDescent="0.25">
      <c r="A116" s="54"/>
      <c r="B116" s="5">
        <v>41793</v>
      </c>
      <c r="C116" s="6" t="s">
        <v>47</v>
      </c>
      <c r="D116" s="6">
        <v>1</v>
      </c>
      <c r="E116" s="6">
        <v>1</v>
      </c>
      <c r="F116" s="20">
        <v>3.6666666000000001</v>
      </c>
      <c r="G116" s="6">
        <v>13</v>
      </c>
      <c r="H116" s="6">
        <v>5</v>
      </c>
      <c r="I116" s="6">
        <v>10</v>
      </c>
      <c r="J116" s="64">
        <v>5</v>
      </c>
      <c r="K116" s="6">
        <v>0</v>
      </c>
      <c r="L116" s="6">
        <v>0</v>
      </c>
      <c r="M116" s="6">
        <v>1</v>
      </c>
      <c r="N116" s="6">
        <v>0</v>
      </c>
      <c r="O116" s="6">
        <v>0</v>
      </c>
      <c r="P116" s="6">
        <v>0</v>
      </c>
      <c r="Q116" s="6">
        <v>0</v>
      </c>
      <c r="R116" s="13">
        <f>SUM(H116:H$120)/SUM(F116:F$120)*7</f>
        <v>22.285714467638488</v>
      </c>
      <c r="S116" s="6">
        <v>78</v>
      </c>
      <c r="T116" s="6">
        <v>40</v>
      </c>
      <c r="U116" s="6">
        <v>38</v>
      </c>
      <c r="V116" s="17">
        <f>SUM(I116:I$120,J116:J$120)/SUM(F116:F$120)</f>
        <v>5.0204082042482305</v>
      </c>
    </row>
    <row r="117" spans="1:22" ht="17.100000000000001" customHeight="1" x14ac:dyDescent="0.25">
      <c r="A117" s="54"/>
      <c r="B117" s="5">
        <v>41793</v>
      </c>
      <c r="C117" s="6" t="s">
        <v>47</v>
      </c>
      <c r="D117" s="6">
        <v>1</v>
      </c>
      <c r="E117" s="6">
        <v>0</v>
      </c>
      <c r="F117" s="20">
        <v>3</v>
      </c>
      <c r="G117" s="6">
        <v>6</v>
      </c>
      <c r="H117" s="6">
        <v>6</v>
      </c>
      <c r="I117" s="6">
        <v>7</v>
      </c>
      <c r="J117" s="64">
        <v>2</v>
      </c>
      <c r="K117" s="6">
        <v>1</v>
      </c>
      <c r="L117" s="6">
        <v>0</v>
      </c>
      <c r="M117" s="6">
        <v>0</v>
      </c>
      <c r="N117" s="6">
        <v>1</v>
      </c>
      <c r="O117" s="6">
        <v>0</v>
      </c>
      <c r="P117" s="6">
        <v>0</v>
      </c>
      <c r="Q117" s="6">
        <v>0</v>
      </c>
      <c r="R117" s="13">
        <f>SUM(H117:H$120)/SUM(F117:F$120)*7</f>
        <v>25.97368434722992</v>
      </c>
      <c r="S117" s="6">
        <v>56</v>
      </c>
      <c r="T117" s="6">
        <v>26</v>
      </c>
      <c r="U117" s="6">
        <v>30</v>
      </c>
      <c r="V117" s="17">
        <f>SUM(I117:I$120,J117:J$120)/SUM(F117:F$120)</f>
        <v>5.2894737120498618</v>
      </c>
    </row>
    <row r="118" spans="1:22" ht="17.100000000000001" customHeight="1" x14ac:dyDescent="0.25">
      <c r="A118" s="54"/>
      <c r="B118" s="5">
        <v>41786</v>
      </c>
      <c r="C118" s="6" t="s">
        <v>44</v>
      </c>
      <c r="D118" s="6">
        <v>1</v>
      </c>
      <c r="E118" s="6">
        <v>1</v>
      </c>
      <c r="F118" s="20">
        <v>4</v>
      </c>
      <c r="G118" s="6">
        <v>10</v>
      </c>
      <c r="H118" s="6">
        <v>10</v>
      </c>
      <c r="I118" s="6">
        <v>15</v>
      </c>
      <c r="J118" s="64">
        <v>1</v>
      </c>
      <c r="K118" s="6">
        <v>0</v>
      </c>
      <c r="L118" s="6">
        <v>1</v>
      </c>
      <c r="M118" s="6">
        <v>0</v>
      </c>
      <c r="N118" s="6">
        <v>1</v>
      </c>
      <c r="O118" s="6">
        <v>0</v>
      </c>
      <c r="P118" s="6">
        <v>0</v>
      </c>
      <c r="Q118" s="6">
        <v>0</v>
      </c>
      <c r="R118" s="13">
        <f>SUM(H118:H$120)/SUM(F118:F$120)*7</f>
        <v>29.689655377170038</v>
      </c>
      <c r="S118" s="6">
        <v>56</v>
      </c>
      <c r="T118" s="6">
        <v>28</v>
      </c>
      <c r="U118" s="6">
        <v>28</v>
      </c>
      <c r="V118" s="17">
        <f>SUM(I118:I$120,J118:J$120)/SUM(F118:F$120)</f>
        <v>6.0000000413793115</v>
      </c>
    </row>
    <row r="119" spans="1:22" ht="17.100000000000001" customHeight="1" x14ac:dyDescent="0.25">
      <c r="A119" s="54"/>
      <c r="B119" s="5">
        <v>41779</v>
      </c>
      <c r="C119" s="6" t="s">
        <v>46</v>
      </c>
      <c r="D119" s="6">
        <v>1</v>
      </c>
      <c r="E119" s="6">
        <v>1</v>
      </c>
      <c r="F119" s="20">
        <v>3.6666666000000001</v>
      </c>
      <c r="G119" s="6">
        <v>26</v>
      </c>
      <c r="H119" s="6">
        <v>19</v>
      </c>
      <c r="I119" s="6">
        <v>21</v>
      </c>
      <c r="J119" s="64">
        <v>4</v>
      </c>
      <c r="K119" s="6">
        <v>0</v>
      </c>
      <c r="L119" s="6">
        <v>1</v>
      </c>
      <c r="M119" s="6">
        <v>0</v>
      </c>
      <c r="N119" s="6">
        <v>1</v>
      </c>
      <c r="O119" s="6">
        <v>0</v>
      </c>
      <c r="P119" s="6">
        <v>0</v>
      </c>
      <c r="Q119" s="6">
        <v>0</v>
      </c>
      <c r="R119" s="13">
        <f>SUM(H119:H$120)/SUM(F119:F$120)*7</f>
        <v>38.294118097577858</v>
      </c>
      <c r="S119" s="6">
        <v>90</v>
      </c>
      <c r="T119" s="6">
        <v>51</v>
      </c>
      <c r="U119" s="6">
        <v>39</v>
      </c>
      <c r="V119" s="17">
        <f>SUM(I119:I$120,J119:J$120)/SUM(F119:F$120)</f>
        <v>7.4117647930795858</v>
      </c>
    </row>
    <row r="120" spans="1:22" ht="17.100000000000001" customHeight="1" thickBot="1" x14ac:dyDescent="0.3">
      <c r="A120" s="55"/>
      <c r="B120" s="9">
        <v>41772</v>
      </c>
      <c r="C120" s="10" t="s">
        <v>48</v>
      </c>
      <c r="D120" s="10">
        <v>1</v>
      </c>
      <c r="E120" s="10">
        <v>1</v>
      </c>
      <c r="F120" s="21">
        <v>2</v>
      </c>
      <c r="G120" s="10">
        <v>15</v>
      </c>
      <c r="H120" s="10">
        <v>12</v>
      </c>
      <c r="I120" s="10">
        <v>13</v>
      </c>
      <c r="J120" s="65">
        <v>4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4">
        <f>SUM(H120:H$120)/SUM(F120:F$120)*7</f>
        <v>42</v>
      </c>
      <c r="S120" s="10">
        <v>28</v>
      </c>
      <c r="T120" s="10">
        <v>13</v>
      </c>
      <c r="U120" s="10">
        <v>15</v>
      </c>
      <c r="V120" s="18">
        <f>SUM(I120:I$120,J120:J$120)/SUM(F120:F$120)</f>
        <v>8.5</v>
      </c>
    </row>
    <row r="121" spans="1:22" ht="36.75" thickBot="1" x14ac:dyDescent="0.3">
      <c r="A121" s="32" t="s">
        <v>62</v>
      </c>
      <c r="B121" s="33" t="s">
        <v>57</v>
      </c>
      <c r="C121" s="34" t="s">
        <v>58</v>
      </c>
      <c r="D121" s="34">
        <f>SUM(D2:D120)</f>
        <v>118</v>
      </c>
      <c r="E121" s="34">
        <f t="shared" ref="E121:U121" si="0">SUM(E2:E120)</f>
        <v>114</v>
      </c>
      <c r="F121" s="35">
        <f t="shared" si="0"/>
        <v>570.99938566000003</v>
      </c>
      <c r="G121" s="34">
        <f t="shared" si="0"/>
        <v>1172</v>
      </c>
      <c r="H121" s="34">
        <f t="shared" si="0"/>
        <v>930</v>
      </c>
      <c r="I121" s="34">
        <f t="shared" si="0"/>
        <v>1602</v>
      </c>
      <c r="J121" s="34">
        <f t="shared" si="0"/>
        <v>261</v>
      </c>
      <c r="K121" s="34">
        <f t="shared" si="0"/>
        <v>48</v>
      </c>
      <c r="L121" s="34">
        <f t="shared" si="0"/>
        <v>95</v>
      </c>
      <c r="M121" s="34">
        <f t="shared" si="0"/>
        <v>61</v>
      </c>
      <c r="N121" s="34">
        <f t="shared" si="0"/>
        <v>51</v>
      </c>
      <c r="O121" s="34">
        <f t="shared" si="0"/>
        <v>0</v>
      </c>
      <c r="P121" s="34">
        <f t="shared" si="0"/>
        <v>0</v>
      </c>
      <c r="Q121" s="34">
        <f t="shared" si="0"/>
        <v>0</v>
      </c>
      <c r="R121" s="36">
        <f>SUM(H121/F121)*7</f>
        <v>11.40106305451677</v>
      </c>
      <c r="S121" s="34">
        <f t="shared" si="0"/>
        <v>9232</v>
      </c>
      <c r="T121" s="34">
        <f t="shared" si="0"/>
        <v>4077</v>
      </c>
      <c r="U121" s="34">
        <f t="shared" si="0"/>
        <v>5155</v>
      </c>
      <c r="V121" s="37">
        <f>SUM(I121+J121)/F121</f>
        <v>3.2627005331128642</v>
      </c>
    </row>
    <row r="122" spans="1:22" s="31" customFormat="1" ht="18.75" thickBot="1" x14ac:dyDescent="0.3">
      <c r="A122" s="11"/>
      <c r="B122" s="26" t="s">
        <v>0</v>
      </c>
      <c r="C122" s="27" t="s">
        <v>1</v>
      </c>
      <c r="D122" s="27" t="s">
        <v>2</v>
      </c>
      <c r="E122" s="27" t="s">
        <v>3</v>
      </c>
      <c r="F122" s="28" t="s">
        <v>4</v>
      </c>
      <c r="G122" s="27" t="s">
        <v>5</v>
      </c>
      <c r="H122" s="27" t="s">
        <v>6</v>
      </c>
      <c r="I122" s="27" t="s">
        <v>7</v>
      </c>
      <c r="J122" s="27" t="s">
        <v>8</v>
      </c>
      <c r="K122" s="27" t="s">
        <v>9</v>
      </c>
      <c r="L122" s="27" t="s">
        <v>10</v>
      </c>
      <c r="M122" s="27" t="s">
        <v>11</v>
      </c>
      <c r="N122" s="27" t="s">
        <v>12</v>
      </c>
      <c r="O122" s="27" t="s">
        <v>13</v>
      </c>
      <c r="P122" s="27" t="s">
        <v>14</v>
      </c>
      <c r="Q122" s="27" t="s">
        <v>15</v>
      </c>
      <c r="R122" s="29" t="s">
        <v>16</v>
      </c>
      <c r="S122" s="27" t="s">
        <v>17</v>
      </c>
      <c r="T122" s="27" t="s">
        <v>18</v>
      </c>
      <c r="U122" s="27" t="s">
        <v>19</v>
      </c>
      <c r="V122" s="30" t="s">
        <v>20</v>
      </c>
    </row>
    <row r="123" spans="1:22" ht="17.100000000000001" customHeight="1" x14ac:dyDescent="0.25">
      <c r="A123" s="59" t="s">
        <v>61</v>
      </c>
      <c r="B123" s="41" t="s">
        <v>60</v>
      </c>
      <c r="C123" s="38" t="s">
        <v>49</v>
      </c>
      <c r="D123" s="38">
        <f>SUM(D105+D104+D95+D94)</f>
        <v>4</v>
      </c>
      <c r="E123" s="38">
        <f t="shared" ref="E123:Q123" si="1">SUM(E105+E104+E95+E94)</f>
        <v>4</v>
      </c>
      <c r="F123" s="44">
        <f t="shared" si="1"/>
        <v>18.333332899999998</v>
      </c>
      <c r="G123" s="38">
        <f t="shared" si="1"/>
        <v>40</v>
      </c>
      <c r="H123" s="38">
        <f t="shared" si="1"/>
        <v>31</v>
      </c>
      <c r="I123" s="38">
        <f t="shared" si="1"/>
        <v>53</v>
      </c>
      <c r="J123" s="38">
        <f t="shared" si="1"/>
        <v>9</v>
      </c>
      <c r="K123" s="38">
        <f t="shared" si="1"/>
        <v>3</v>
      </c>
      <c r="L123" s="38">
        <f t="shared" si="1"/>
        <v>4</v>
      </c>
      <c r="M123" s="38">
        <f t="shared" si="1"/>
        <v>3</v>
      </c>
      <c r="N123" s="38">
        <f t="shared" si="1"/>
        <v>1</v>
      </c>
      <c r="O123" s="38">
        <f t="shared" si="1"/>
        <v>0</v>
      </c>
      <c r="P123" s="38">
        <f t="shared" si="1"/>
        <v>0</v>
      </c>
      <c r="Q123" s="38">
        <f t="shared" si="1"/>
        <v>0</v>
      </c>
      <c r="R123" s="47">
        <f>SUM(H123/F123)*7</f>
        <v>11.836363916132239</v>
      </c>
      <c r="S123" s="38">
        <f t="shared" ref="S123:U123" si="2">SUM(S105+S104+S95+S94)</f>
        <v>323</v>
      </c>
      <c r="T123" s="38">
        <f t="shared" si="2"/>
        <v>144</v>
      </c>
      <c r="U123" s="38">
        <f t="shared" si="2"/>
        <v>179</v>
      </c>
      <c r="V123" s="50">
        <f>SUM(I123+J123)/F123</f>
        <v>3.3818182617520685</v>
      </c>
    </row>
    <row r="124" spans="1:22" ht="17.100000000000001" customHeight="1" x14ac:dyDescent="0.25">
      <c r="A124" s="60"/>
      <c r="B124" s="42" t="s">
        <v>60</v>
      </c>
      <c r="C124" s="39" t="s">
        <v>51</v>
      </c>
      <c r="D124" s="39">
        <f>SUM(D112)</f>
        <v>1</v>
      </c>
      <c r="E124" s="39">
        <f t="shared" ref="E124:Q124" si="3">SUM(E112)</f>
        <v>1</v>
      </c>
      <c r="F124" s="45">
        <f t="shared" si="3"/>
        <v>4</v>
      </c>
      <c r="G124" s="39">
        <f t="shared" si="3"/>
        <v>18</v>
      </c>
      <c r="H124" s="39">
        <f t="shared" si="3"/>
        <v>15</v>
      </c>
      <c r="I124" s="39">
        <f t="shared" si="3"/>
        <v>19</v>
      </c>
      <c r="J124" s="39">
        <f t="shared" si="3"/>
        <v>2</v>
      </c>
      <c r="K124" s="39">
        <f t="shared" si="3"/>
        <v>0</v>
      </c>
      <c r="L124" s="39">
        <f t="shared" si="3"/>
        <v>1</v>
      </c>
      <c r="M124" s="39">
        <f t="shared" si="3"/>
        <v>0</v>
      </c>
      <c r="N124" s="39">
        <f t="shared" si="3"/>
        <v>1</v>
      </c>
      <c r="O124" s="39">
        <f t="shared" si="3"/>
        <v>0</v>
      </c>
      <c r="P124" s="39">
        <f t="shared" si="3"/>
        <v>0</v>
      </c>
      <c r="Q124" s="39">
        <f t="shared" si="3"/>
        <v>0</v>
      </c>
      <c r="R124" s="48">
        <f t="shared" ref="R124:R146" si="4">SUM(H124/F124)*7</f>
        <v>26.25</v>
      </c>
      <c r="S124" s="39">
        <f t="shared" ref="S124:U124" si="5">SUM(S112)</f>
        <v>80</v>
      </c>
      <c r="T124" s="39">
        <f t="shared" si="5"/>
        <v>35</v>
      </c>
      <c r="U124" s="39">
        <f t="shared" si="5"/>
        <v>45</v>
      </c>
      <c r="V124" s="51">
        <f t="shared" ref="V124:V146" si="6">SUM(I124+J124)/F124</f>
        <v>5.25</v>
      </c>
    </row>
    <row r="125" spans="1:22" ht="17.100000000000001" customHeight="1" x14ac:dyDescent="0.25">
      <c r="A125" s="60"/>
      <c r="B125" s="42" t="s">
        <v>60</v>
      </c>
      <c r="C125" s="39" t="s">
        <v>43</v>
      </c>
      <c r="D125" s="39">
        <f>SUM(D70+D69)</f>
        <v>2</v>
      </c>
      <c r="E125" s="39">
        <f t="shared" ref="E125:Q125" si="7">SUM(E70+E69)</f>
        <v>2</v>
      </c>
      <c r="F125" s="45">
        <f t="shared" si="7"/>
        <v>9.6666300000000014</v>
      </c>
      <c r="G125" s="39">
        <f t="shared" si="7"/>
        <v>25</v>
      </c>
      <c r="H125" s="39">
        <f t="shared" si="7"/>
        <v>18</v>
      </c>
      <c r="I125" s="39">
        <f t="shared" si="7"/>
        <v>33</v>
      </c>
      <c r="J125" s="39">
        <f t="shared" si="7"/>
        <v>2</v>
      </c>
      <c r="K125" s="39">
        <f t="shared" si="7"/>
        <v>0</v>
      </c>
      <c r="L125" s="39">
        <f t="shared" si="7"/>
        <v>2</v>
      </c>
      <c r="M125" s="39">
        <f t="shared" si="7"/>
        <v>1</v>
      </c>
      <c r="N125" s="39">
        <f t="shared" si="7"/>
        <v>1</v>
      </c>
      <c r="O125" s="39">
        <f t="shared" si="7"/>
        <v>0</v>
      </c>
      <c r="P125" s="39">
        <f t="shared" si="7"/>
        <v>0</v>
      </c>
      <c r="Q125" s="39">
        <f t="shared" si="7"/>
        <v>0</v>
      </c>
      <c r="R125" s="48">
        <f t="shared" si="4"/>
        <v>13.034532199949721</v>
      </c>
      <c r="S125" s="39">
        <f t="shared" ref="S125:U125" si="8">SUM(S70+S69)</f>
        <v>150</v>
      </c>
      <c r="T125" s="39">
        <f t="shared" si="8"/>
        <v>59</v>
      </c>
      <c r="U125" s="39">
        <f t="shared" si="8"/>
        <v>91</v>
      </c>
      <c r="V125" s="51">
        <f t="shared" si="6"/>
        <v>3.6207033888749227</v>
      </c>
    </row>
    <row r="126" spans="1:22" ht="17.100000000000001" customHeight="1" x14ac:dyDescent="0.25">
      <c r="A126" s="60"/>
      <c r="B126" s="42" t="s">
        <v>60</v>
      </c>
      <c r="C126" s="39" t="s">
        <v>26</v>
      </c>
      <c r="D126" s="39">
        <f>SUM(D16)</f>
        <v>1</v>
      </c>
      <c r="E126" s="39">
        <f t="shared" ref="E126:Q126" si="9">SUM(E16)</f>
        <v>1</v>
      </c>
      <c r="F126" s="45">
        <f t="shared" si="9"/>
        <v>5</v>
      </c>
      <c r="G126" s="39">
        <f t="shared" si="9"/>
        <v>0</v>
      </c>
      <c r="H126" s="39">
        <f t="shared" si="9"/>
        <v>0</v>
      </c>
      <c r="I126" s="39">
        <f t="shared" si="9"/>
        <v>6</v>
      </c>
      <c r="J126" s="39">
        <f t="shared" si="9"/>
        <v>0</v>
      </c>
      <c r="K126" s="39">
        <f t="shared" si="9"/>
        <v>0</v>
      </c>
      <c r="L126" s="39">
        <f t="shared" si="9"/>
        <v>1</v>
      </c>
      <c r="M126" s="39">
        <f t="shared" si="9"/>
        <v>1</v>
      </c>
      <c r="N126" s="39">
        <f t="shared" si="9"/>
        <v>0</v>
      </c>
      <c r="O126" s="39">
        <f t="shared" si="9"/>
        <v>0</v>
      </c>
      <c r="P126" s="39">
        <f t="shared" si="9"/>
        <v>0</v>
      </c>
      <c r="Q126" s="39">
        <f t="shared" si="9"/>
        <v>0</v>
      </c>
      <c r="R126" s="48">
        <f t="shared" si="4"/>
        <v>0</v>
      </c>
      <c r="S126" s="39">
        <f t="shared" ref="S126:U126" si="10">SUM(S16)</f>
        <v>58</v>
      </c>
      <c r="T126" s="39">
        <f t="shared" si="10"/>
        <v>25</v>
      </c>
      <c r="U126" s="39">
        <f t="shared" si="10"/>
        <v>33</v>
      </c>
      <c r="V126" s="51">
        <f t="shared" si="6"/>
        <v>1.2</v>
      </c>
    </row>
    <row r="127" spans="1:22" ht="17.100000000000001" customHeight="1" x14ac:dyDescent="0.25">
      <c r="A127" s="60"/>
      <c r="B127" s="42" t="s">
        <v>60</v>
      </c>
      <c r="C127" s="39" t="s">
        <v>41</v>
      </c>
      <c r="D127" s="39">
        <f>SUM(D76+D75+D62)</f>
        <v>3</v>
      </c>
      <c r="E127" s="39">
        <f t="shared" ref="E127:Q127" si="11">SUM(E76+E75+E62)</f>
        <v>3</v>
      </c>
      <c r="F127" s="45">
        <f t="shared" si="11"/>
        <v>16</v>
      </c>
      <c r="G127" s="39">
        <f t="shared" si="11"/>
        <v>23</v>
      </c>
      <c r="H127" s="39">
        <f t="shared" si="11"/>
        <v>20</v>
      </c>
      <c r="I127" s="39">
        <f t="shared" si="11"/>
        <v>37</v>
      </c>
      <c r="J127" s="39">
        <f t="shared" si="11"/>
        <v>6</v>
      </c>
      <c r="K127" s="39">
        <f t="shared" si="11"/>
        <v>0</v>
      </c>
      <c r="L127" s="39">
        <f t="shared" si="11"/>
        <v>3</v>
      </c>
      <c r="M127" s="39">
        <f t="shared" si="11"/>
        <v>3</v>
      </c>
      <c r="N127" s="39">
        <f t="shared" si="11"/>
        <v>0</v>
      </c>
      <c r="O127" s="39">
        <f t="shared" si="11"/>
        <v>0</v>
      </c>
      <c r="P127" s="39">
        <f t="shared" si="11"/>
        <v>0</v>
      </c>
      <c r="Q127" s="39">
        <f t="shared" si="11"/>
        <v>0</v>
      </c>
      <c r="R127" s="48">
        <f t="shared" si="4"/>
        <v>8.75</v>
      </c>
      <c r="S127" s="39">
        <f t="shared" ref="S127:U127" si="12">SUM(S76+S75+S62)</f>
        <v>228</v>
      </c>
      <c r="T127" s="39">
        <f t="shared" si="12"/>
        <v>89</v>
      </c>
      <c r="U127" s="39">
        <f t="shared" si="12"/>
        <v>139</v>
      </c>
      <c r="V127" s="51">
        <f t="shared" si="6"/>
        <v>2.6875</v>
      </c>
    </row>
    <row r="128" spans="1:22" ht="17.100000000000001" customHeight="1" x14ac:dyDescent="0.25">
      <c r="A128" s="60"/>
      <c r="B128" s="42" t="s">
        <v>60</v>
      </c>
      <c r="C128" s="39" t="s">
        <v>25</v>
      </c>
      <c r="D128" s="39">
        <f>SUM(D12+D6+D5)</f>
        <v>3</v>
      </c>
      <c r="E128" s="39">
        <f t="shared" ref="E128:Q128" si="13">SUM(E12+E6+E5)</f>
        <v>3</v>
      </c>
      <c r="F128" s="45">
        <f t="shared" si="13"/>
        <v>15</v>
      </c>
      <c r="G128" s="39">
        <f t="shared" si="13"/>
        <v>21</v>
      </c>
      <c r="H128" s="39">
        <f t="shared" si="13"/>
        <v>18</v>
      </c>
      <c r="I128" s="39">
        <f t="shared" si="13"/>
        <v>36</v>
      </c>
      <c r="J128" s="39">
        <f t="shared" si="13"/>
        <v>3</v>
      </c>
      <c r="K128" s="39">
        <f t="shared" si="13"/>
        <v>3</v>
      </c>
      <c r="L128" s="39">
        <f t="shared" si="13"/>
        <v>3</v>
      </c>
      <c r="M128" s="39">
        <f t="shared" si="13"/>
        <v>3</v>
      </c>
      <c r="N128" s="39">
        <f t="shared" si="13"/>
        <v>0</v>
      </c>
      <c r="O128" s="39">
        <f t="shared" si="13"/>
        <v>0</v>
      </c>
      <c r="P128" s="39">
        <f t="shared" si="13"/>
        <v>0</v>
      </c>
      <c r="Q128" s="39">
        <f t="shared" si="13"/>
        <v>0</v>
      </c>
      <c r="R128" s="48">
        <f t="shared" si="4"/>
        <v>8.4</v>
      </c>
      <c r="S128" s="39">
        <f t="shared" ref="S128:U128" si="14">SUM(S12+S6+S5)</f>
        <v>258</v>
      </c>
      <c r="T128" s="39">
        <f t="shared" si="14"/>
        <v>116</v>
      </c>
      <c r="U128" s="39">
        <f t="shared" si="14"/>
        <v>142</v>
      </c>
      <c r="V128" s="51">
        <f t="shared" si="6"/>
        <v>2.6</v>
      </c>
    </row>
    <row r="129" spans="1:22" ht="17.100000000000001" customHeight="1" x14ac:dyDescent="0.25">
      <c r="A129" s="60"/>
      <c r="B129" s="42" t="s">
        <v>60</v>
      </c>
      <c r="C129" s="39" t="s">
        <v>40</v>
      </c>
      <c r="D129" s="39">
        <f>SUM(D74+D73+D61)</f>
        <v>3</v>
      </c>
      <c r="E129" s="39">
        <f t="shared" ref="E129:Q129" si="15">SUM(E74+E73+E61)</f>
        <v>3</v>
      </c>
      <c r="F129" s="45">
        <f t="shared" si="15"/>
        <v>9.6666600000000003</v>
      </c>
      <c r="G129" s="39">
        <f t="shared" si="15"/>
        <v>25</v>
      </c>
      <c r="H129" s="39">
        <f t="shared" si="15"/>
        <v>16</v>
      </c>
      <c r="I129" s="39">
        <f t="shared" si="15"/>
        <v>22</v>
      </c>
      <c r="J129" s="39">
        <f t="shared" si="15"/>
        <v>10</v>
      </c>
      <c r="K129" s="39">
        <f t="shared" si="15"/>
        <v>0</v>
      </c>
      <c r="L129" s="39">
        <f t="shared" si="15"/>
        <v>2</v>
      </c>
      <c r="M129" s="39">
        <f t="shared" si="15"/>
        <v>2</v>
      </c>
      <c r="N129" s="39">
        <f t="shared" si="15"/>
        <v>1</v>
      </c>
      <c r="O129" s="39">
        <f t="shared" si="15"/>
        <v>0</v>
      </c>
      <c r="P129" s="39">
        <f t="shared" si="15"/>
        <v>0</v>
      </c>
      <c r="Q129" s="39">
        <f t="shared" si="15"/>
        <v>0</v>
      </c>
      <c r="R129" s="48">
        <f t="shared" si="4"/>
        <v>11.586214887044749</v>
      </c>
      <c r="S129" s="39">
        <f t="shared" ref="S129:U129" si="16">SUM(S74+S73+S61)</f>
        <v>199</v>
      </c>
      <c r="T129" s="39">
        <f t="shared" si="16"/>
        <v>101</v>
      </c>
      <c r="U129" s="39">
        <f t="shared" si="16"/>
        <v>98</v>
      </c>
      <c r="V129" s="51">
        <f t="shared" si="6"/>
        <v>3.3103471105842139</v>
      </c>
    </row>
    <row r="130" spans="1:22" ht="17.100000000000001" customHeight="1" x14ac:dyDescent="0.25">
      <c r="A130" s="60"/>
      <c r="B130" s="42" t="s">
        <v>60</v>
      </c>
      <c r="C130" s="39" t="s">
        <v>29</v>
      </c>
      <c r="D130" s="39">
        <f>SUM(D82+D81+D68+D67)</f>
        <v>4</v>
      </c>
      <c r="E130" s="39">
        <f t="shared" ref="E130:Q130" si="17">SUM(E82+E81+E68+E67)</f>
        <v>4</v>
      </c>
      <c r="F130" s="45">
        <f t="shared" si="17"/>
        <v>22.666665999999999</v>
      </c>
      <c r="G130" s="39">
        <f t="shared" si="17"/>
        <v>20</v>
      </c>
      <c r="H130" s="39">
        <f t="shared" si="17"/>
        <v>15</v>
      </c>
      <c r="I130" s="39">
        <f t="shared" si="17"/>
        <v>41</v>
      </c>
      <c r="J130" s="39">
        <f t="shared" si="17"/>
        <v>11</v>
      </c>
      <c r="K130" s="39">
        <f t="shared" si="17"/>
        <v>2</v>
      </c>
      <c r="L130" s="39">
        <f t="shared" si="17"/>
        <v>4</v>
      </c>
      <c r="M130" s="39">
        <f t="shared" si="17"/>
        <v>4</v>
      </c>
      <c r="N130" s="39">
        <f t="shared" si="17"/>
        <v>0</v>
      </c>
      <c r="O130" s="39">
        <f t="shared" si="17"/>
        <v>0</v>
      </c>
      <c r="P130" s="39">
        <f t="shared" si="17"/>
        <v>0</v>
      </c>
      <c r="Q130" s="39">
        <f t="shared" si="17"/>
        <v>0</v>
      </c>
      <c r="R130" s="48">
        <f t="shared" si="4"/>
        <v>4.6323530774221497</v>
      </c>
      <c r="S130" s="39">
        <f t="shared" ref="S130:U130" si="18">SUM(S82+S81+S68+S67)</f>
        <v>269</v>
      </c>
      <c r="T130" s="39">
        <f t="shared" si="18"/>
        <v>108</v>
      </c>
      <c r="U130" s="39">
        <f t="shared" si="18"/>
        <v>161</v>
      </c>
      <c r="V130" s="51">
        <f t="shared" si="6"/>
        <v>2.2941177145328742</v>
      </c>
    </row>
    <row r="131" spans="1:22" ht="17.100000000000001" customHeight="1" x14ac:dyDescent="0.25">
      <c r="A131" s="60"/>
      <c r="B131" s="42" t="s">
        <v>60</v>
      </c>
      <c r="C131" s="39" t="s">
        <v>45</v>
      </c>
      <c r="D131" s="39">
        <f>SUM(D115+D114+D106+D99+D98+D85)</f>
        <v>6</v>
      </c>
      <c r="E131" s="39">
        <f t="shared" ref="E131:Q131" si="19">SUM(E115+E114+E106+E99+E98+E85)</f>
        <v>5</v>
      </c>
      <c r="F131" s="45">
        <f t="shared" si="19"/>
        <v>26.999999799999998</v>
      </c>
      <c r="G131" s="39">
        <f t="shared" si="19"/>
        <v>61</v>
      </c>
      <c r="H131" s="39">
        <f t="shared" si="19"/>
        <v>50</v>
      </c>
      <c r="I131" s="39">
        <f t="shared" si="19"/>
        <v>83</v>
      </c>
      <c r="J131" s="39">
        <f t="shared" si="19"/>
        <v>16</v>
      </c>
      <c r="K131" s="39">
        <f t="shared" si="19"/>
        <v>3</v>
      </c>
      <c r="L131" s="39">
        <f t="shared" si="19"/>
        <v>4</v>
      </c>
      <c r="M131" s="39">
        <f t="shared" si="19"/>
        <v>4</v>
      </c>
      <c r="N131" s="39">
        <f t="shared" si="19"/>
        <v>2</v>
      </c>
      <c r="O131" s="39">
        <f t="shared" si="19"/>
        <v>0</v>
      </c>
      <c r="P131" s="39">
        <f t="shared" si="19"/>
        <v>0</v>
      </c>
      <c r="Q131" s="39">
        <f t="shared" si="19"/>
        <v>0</v>
      </c>
      <c r="R131" s="48">
        <f t="shared" si="4"/>
        <v>12.962963058984913</v>
      </c>
      <c r="S131" s="39">
        <f t="shared" ref="S131:U131" si="20">SUM(S115+S114+S106+S99+S98+S85)</f>
        <v>452</v>
      </c>
      <c r="T131" s="39">
        <f t="shared" si="20"/>
        <v>185</v>
      </c>
      <c r="U131" s="39">
        <f t="shared" si="20"/>
        <v>267</v>
      </c>
      <c r="V131" s="51">
        <f t="shared" si="6"/>
        <v>3.6666666938271608</v>
      </c>
    </row>
    <row r="132" spans="1:22" ht="17.100000000000001" customHeight="1" x14ac:dyDescent="0.25">
      <c r="A132" s="60"/>
      <c r="B132" s="42" t="s">
        <v>60</v>
      </c>
      <c r="C132" s="39" t="s">
        <v>22</v>
      </c>
      <c r="D132" s="39">
        <f>SUM(D15+D8+D7)</f>
        <v>3</v>
      </c>
      <c r="E132" s="39">
        <f t="shared" ref="E132:Q132" si="21">SUM(E15+E8+E7)</f>
        <v>3</v>
      </c>
      <c r="F132" s="45">
        <f t="shared" si="21"/>
        <v>6.9999599999999997</v>
      </c>
      <c r="G132" s="39">
        <f t="shared" si="21"/>
        <v>26</v>
      </c>
      <c r="H132" s="39">
        <f t="shared" si="21"/>
        <v>21</v>
      </c>
      <c r="I132" s="39">
        <f t="shared" si="21"/>
        <v>38</v>
      </c>
      <c r="J132" s="39">
        <f t="shared" si="21"/>
        <v>2</v>
      </c>
      <c r="K132" s="39">
        <f t="shared" si="21"/>
        <v>0</v>
      </c>
      <c r="L132" s="39">
        <f t="shared" si="21"/>
        <v>1</v>
      </c>
      <c r="M132" s="39">
        <f t="shared" si="21"/>
        <v>1</v>
      </c>
      <c r="N132" s="39">
        <f t="shared" si="21"/>
        <v>2</v>
      </c>
      <c r="O132" s="39">
        <f t="shared" si="21"/>
        <v>0</v>
      </c>
      <c r="P132" s="39">
        <f t="shared" si="21"/>
        <v>0</v>
      </c>
      <c r="Q132" s="39">
        <f t="shared" si="21"/>
        <v>0</v>
      </c>
      <c r="R132" s="48">
        <f t="shared" si="4"/>
        <v>21.000120000685719</v>
      </c>
      <c r="S132" s="39">
        <f t="shared" ref="S132:U132" si="22">SUM(S15+S8+S7)</f>
        <v>165</v>
      </c>
      <c r="T132" s="39">
        <f t="shared" si="22"/>
        <v>73</v>
      </c>
      <c r="U132" s="39">
        <f t="shared" si="22"/>
        <v>92</v>
      </c>
      <c r="V132" s="51">
        <f t="shared" si="6"/>
        <v>5.7143183675335294</v>
      </c>
    </row>
    <row r="133" spans="1:22" ht="17.100000000000001" customHeight="1" x14ac:dyDescent="0.25">
      <c r="A133" s="60"/>
      <c r="B133" s="42" t="s">
        <v>60</v>
      </c>
      <c r="C133" s="39" t="s">
        <v>46</v>
      </c>
      <c r="D133" s="39">
        <f>SUM(D119+D110+D97+D91+D90)</f>
        <v>5</v>
      </c>
      <c r="E133" s="39">
        <f t="shared" ref="E133:Q133" si="23">SUM(E119+E110+E97+E91+E90)</f>
        <v>5</v>
      </c>
      <c r="F133" s="45">
        <f t="shared" si="23"/>
        <v>18.333332900000002</v>
      </c>
      <c r="G133" s="39">
        <f t="shared" si="23"/>
        <v>96</v>
      </c>
      <c r="H133" s="39">
        <f t="shared" si="23"/>
        <v>73</v>
      </c>
      <c r="I133" s="39">
        <f t="shared" si="23"/>
        <v>97</v>
      </c>
      <c r="J133" s="39">
        <f t="shared" si="23"/>
        <v>15</v>
      </c>
      <c r="K133" s="39">
        <f t="shared" si="23"/>
        <v>1</v>
      </c>
      <c r="L133" s="39">
        <f t="shared" si="23"/>
        <v>4</v>
      </c>
      <c r="M133" s="39">
        <f t="shared" si="23"/>
        <v>0</v>
      </c>
      <c r="N133" s="39">
        <f t="shared" si="23"/>
        <v>5</v>
      </c>
      <c r="O133" s="39">
        <f t="shared" si="23"/>
        <v>0</v>
      </c>
      <c r="P133" s="39">
        <f t="shared" si="23"/>
        <v>0</v>
      </c>
      <c r="Q133" s="39">
        <f t="shared" si="23"/>
        <v>0</v>
      </c>
      <c r="R133" s="48">
        <f t="shared" si="4"/>
        <v>27.872727931537202</v>
      </c>
      <c r="S133" s="39">
        <f t="shared" ref="S133:U133" si="24">SUM(S119+S110+S97+S91+S90)</f>
        <v>416</v>
      </c>
      <c r="T133" s="39">
        <f t="shared" si="24"/>
        <v>173</v>
      </c>
      <c r="U133" s="39">
        <f t="shared" si="24"/>
        <v>243</v>
      </c>
      <c r="V133" s="51">
        <f t="shared" si="6"/>
        <v>6.1090910534876057</v>
      </c>
    </row>
    <row r="134" spans="1:22" ht="17.100000000000001" customHeight="1" x14ac:dyDescent="0.25">
      <c r="A134" s="60"/>
      <c r="B134" s="42" t="s">
        <v>60</v>
      </c>
      <c r="C134" s="39" t="s">
        <v>24</v>
      </c>
      <c r="D134" s="39">
        <f>SUM(D80+D79+D66+D65+D58+D57+D44+D43+D36+D35+D30+D29+D28+D27+D19+D18+D17)</f>
        <v>17</v>
      </c>
      <c r="E134" s="39">
        <f t="shared" ref="E134:Q134" si="25">SUM(E80+E79+E66+E65+E58+E57+E44+E43+E36+E35+E30+E29+E28+E27+E19+E18+E17)</f>
        <v>16</v>
      </c>
      <c r="F134" s="45">
        <f t="shared" si="25"/>
        <v>88.999926000000016</v>
      </c>
      <c r="G134" s="39">
        <f t="shared" si="25"/>
        <v>154</v>
      </c>
      <c r="H134" s="39">
        <f t="shared" si="25"/>
        <v>125</v>
      </c>
      <c r="I134" s="39">
        <f t="shared" si="25"/>
        <v>225</v>
      </c>
      <c r="J134" s="39">
        <f t="shared" si="25"/>
        <v>26</v>
      </c>
      <c r="K134" s="39">
        <f t="shared" si="25"/>
        <v>9</v>
      </c>
      <c r="L134" s="39">
        <f t="shared" si="25"/>
        <v>13</v>
      </c>
      <c r="M134" s="39">
        <f t="shared" si="25"/>
        <v>8</v>
      </c>
      <c r="N134" s="39">
        <f t="shared" si="25"/>
        <v>7</v>
      </c>
      <c r="O134" s="39">
        <f t="shared" si="25"/>
        <v>0</v>
      </c>
      <c r="P134" s="39">
        <f t="shared" si="25"/>
        <v>0</v>
      </c>
      <c r="Q134" s="39">
        <f t="shared" si="25"/>
        <v>0</v>
      </c>
      <c r="R134" s="48">
        <f t="shared" si="4"/>
        <v>9.8314688486370176</v>
      </c>
      <c r="S134" s="39">
        <f t="shared" ref="S134:U134" si="26">SUM(S80+S79+S66+S65+S58+S57+S44+S43+S36+S35+S30+S29+S28+S27+S19+S18+S17)</f>
        <v>1339</v>
      </c>
      <c r="T134" s="39">
        <f t="shared" si="26"/>
        <v>604</v>
      </c>
      <c r="U134" s="39">
        <f t="shared" si="26"/>
        <v>735</v>
      </c>
      <c r="V134" s="51">
        <f t="shared" si="6"/>
        <v>2.820227064009019</v>
      </c>
    </row>
    <row r="135" spans="1:22" ht="17.100000000000001" customHeight="1" x14ac:dyDescent="0.25">
      <c r="A135" s="60"/>
      <c r="B135" s="42" t="s">
        <v>60</v>
      </c>
      <c r="C135" s="39" t="s">
        <v>30</v>
      </c>
      <c r="D135" s="39">
        <f>SUM(D54+D53)</f>
        <v>2</v>
      </c>
      <c r="E135" s="39">
        <f t="shared" ref="E135:Q135" si="27">SUM(E54+E53)</f>
        <v>2</v>
      </c>
      <c r="F135" s="45">
        <f t="shared" si="27"/>
        <v>11.33333</v>
      </c>
      <c r="G135" s="39">
        <f t="shared" si="27"/>
        <v>16</v>
      </c>
      <c r="H135" s="39">
        <f t="shared" si="27"/>
        <v>12</v>
      </c>
      <c r="I135" s="39">
        <f t="shared" si="27"/>
        <v>28</v>
      </c>
      <c r="J135" s="39">
        <f t="shared" si="27"/>
        <v>1</v>
      </c>
      <c r="K135" s="39">
        <f t="shared" si="27"/>
        <v>0</v>
      </c>
      <c r="L135" s="39">
        <f t="shared" si="27"/>
        <v>2</v>
      </c>
      <c r="M135" s="39">
        <f t="shared" si="27"/>
        <v>2</v>
      </c>
      <c r="N135" s="39">
        <f t="shared" si="27"/>
        <v>0</v>
      </c>
      <c r="O135" s="39">
        <f t="shared" si="27"/>
        <v>0</v>
      </c>
      <c r="P135" s="39">
        <f t="shared" si="27"/>
        <v>0</v>
      </c>
      <c r="Q135" s="39">
        <f t="shared" si="27"/>
        <v>0</v>
      </c>
      <c r="R135" s="48">
        <f t="shared" si="4"/>
        <v>7.4117668858137904</v>
      </c>
      <c r="S135" s="39">
        <f t="shared" ref="S135:U135" si="28">SUM(S54+S53)</f>
        <v>128</v>
      </c>
      <c r="T135" s="39">
        <f t="shared" si="28"/>
        <v>42</v>
      </c>
      <c r="U135" s="39">
        <f t="shared" si="28"/>
        <v>86</v>
      </c>
      <c r="V135" s="51">
        <f t="shared" si="6"/>
        <v>2.5588242820071416</v>
      </c>
    </row>
    <row r="136" spans="1:22" ht="17.100000000000001" customHeight="1" x14ac:dyDescent="0.25">
      <c r="A136" s="60"/>
      <c r="B136" s="42" t="s">
        <v>60</v>
      </c>
      <c r="C136" s="39" t="s">
        <v>39</v>
      </c>
      <c r="D136" s="39">
        <f>SUM(D72+D71)</f>
        <v>2</v>
      </c>
      <c r="E136" s="39">
        <f t="shared" ref="E136:Q136" si="29">SUM(E72+E71)</f>
        <v>2</v>
      </c>
      <c r="F136" s="45">
        <f t="shared" si="29"/>
        <v>7.3332999999999995</v>
      </c>
      <c r="G136" s="39">
        <f t="shared" si="29"/>
        <v>26</v>
      </c>
      <c r="H136" s="39">
        <f t="shared" si="29"/>
        <v>25</v>
      </c>
      <c r="I136" s="39">
        <f t="shared" si="29"/>
        <v>37</v>
      </c>
      <c r="J136" s="39">
        <f t="shared" si="29"/>
        <v>1</v>
      </c>
      <c r="K136" s="39">
        <f t="shared" si="29"/>
        <v>0</v>
      </c>
      <c r="L136" s="39">
        <f t="shared" si="29"/>
        <v>2</v>
      </c>
      <c r="M136" s="39">
        <f t="shared" si="29"/>
        <v>0</v>
      </c>
      <c r="N136" s="39">
        <f t="shared" si="29"/>
        <v>2</v>
      </c>
      <c r="O136" s="39">
        <f t="shared" si="29"/>
        <v>0</v>
      </c>
      <c r="P136" s="39">
        <f t="shared" si="29"/>
        <v>0</v>
      </c>
      <c r="Q136" s="39">
        <f t="shared" si="29"/>
        <v>0</v>
      </c>
      <c r="R136" s="48">
        <f t="shared" si="4"/>
        <v>23.8637448352038</v>
      </c>
      <c r="S136" s="39">
        <f t="shared" ref="S136:U136" si="30">SUM(S72+S71)</f>
        <v>152</v>
      </c>
      <c r="T136" s="39">
        <f t="shared" si="30"/>
        <v>60</v>
      </c>
      <c r="U136" s="39">
        <f t="shared" si="30"/>
        <v>92</v>
      </c>
      <c r="V136" s="51">
        <f t="shared" si="6"/>
        <v>5.1818417356442534</v>
      </c>
    </row>
    <row r="137" spans="1:22" ht="17.100000000000001" customHeight="1" x14ac:dyDescent="0.25">
      <c r="A137" s="60"/>
      <c r="B137" s="42" t="s">
        <v>60</v>
      </c>
      <c r="C137" s="39" t="s">
        <v>48</v>
      </c>
      <c r="D137" s="39">
        <f>SUM(D120+D111+D103+D102+D93+D92)</f>
        <v>6</v>
      </c>
      <c r="E137" s="39">
        <f t="shared" ref="E137:Q137" si="31">SUM(E120+E111+E103+E102+E93+E92)</f>
        <v>6</v>
      </c>
      <c r="F137" s="45">
        <f t="shared" si="31"/>
        <v>23.3333333</v>
      </c>
      <c r="G137" s="39">
        <f t="shared" si="31"/>
        <v>79</v>
      </c>
      <c r="H137" s="39">
        <f t="shared" si="31"/>
        <v>60</v>
      </c>
      <c r="I137" s="39">
        <f t="shared" si="31"/>
        <v>80</v>
      </c>
      <c r="J137" s="39">
        <f t="shared" si="31"/>
        <v>25</v>
      </c>
      <c r="K137" s="39">
        <f t="shared" si="31"/>
        <v>1</v>
      </c>
      <c r="L137" s="39">
        <f t="shared" si="31"/>
        <v>5</v>
      </c>
      <c r="M137" s="39">
        <f t="shared" si="31"/>
        <v>3</v>
      </c>
      <c r="N137" s="39">
        <f t="shared" si="31"/>
        <v>1</v>
      </c>
      <c r="O137" s="39">
        <f t="shared" si="31"/>
        <v>0</v>
      </c>
      <c r="P137" s="39">
        <f t="shared" si="31"/>
        <v>0</v>
      </c>
      <c r="Q137" s="39">
        <f t="shared" si="31"/>
        <v>0</v>
      </c>
      <c r="R137" s="48">
        <f t="shared" si="4"/>
        <v>18.000000025714286</v>
      </c>
      <c r="S137" s="39">
        <f t="shared" ref="S137:U137" si="32">SUM(S120+S111+S103+S102+S93+S92)</f>
        <v>463</v>
      </c>
      <c r="T137" s="39">
        <f t="shared" si="32"/>
        <v>223</v>
      </c>
      <c r="U137" s="39">
        <f t="shared" si="32"/>
        <v>240</v>
      </c>
      <c r="V137" s="51">
        <f t="shared" si="6"/>
        <v>4.5000000064285715</v>
      </c>
    </row>
    <row r="138" spans="1:22" ht="17.100000000000001" customHeight="1" x14ac:dyDescent="0.25">
      <c r="A138" s="60"/>
      <c r="B138" s="42" t="s">
        <v>60</v>
      </c>
      <c r="C138" s="39" t="s">
        <v>50</v>
      </c>
      <c r="D138" s="39">
        <f>SUM(D113+D109+D108)</f>
        <v>3</v>
      </c>
      <c r="E138" s="39">
        <f t="shared" ref="E138:Q138" si="33">SUM(E113+E109+E108)</f>
        <v>3</v>
      </c>
      <c r="F138" s="45">
        <f t="shared" si="33"/>
        <v>5.9999998999999997</v>
      </c>
      <c r="G138" s="39">
        <f t="shared" si="33"/>
        <v>24</v>
      </c>
      <c r="H138" s="39">
        <f t="shared" si="33"/>
        <v>16</v>
      </c>
      <c r="I138" s="39">
        <f t="shared" si="33"/>
        <v>13</v>
      </c>
      <c r="J138" s="39">
        <f t="shared" si="33"/>
        <v>18</v>
      </c>
      <c r="K138" s="39">
        <f t="shared" si="33"/>
        <v>0</v>
      </c>
      <c r="L138" s="39">
        <f t="shared" si="33"/>
        <v>0</v>
      </c>
      <c r="M138" s="39">
        <f t="shared" si="33"/>
        <v>1</v>
      </c>
      <c r="N138" s="39">
        <f t="shared" si="33"/>
        <v>0</v>
      </c>
      <c r="O138" s="39">
        <f t="shared" si="33"/>
        <v>0</v>
      </c>
      <c r="P138" s="39">
        <f t="shared" si="33"/>
        <v>0</v>
      </c>
      <c r="Q138" s="39">
        <f t="shared" si="33"/>
        <v>0</v>
      </c>
      <c r="R138" s="48">
        <f t="shared" si="4"/>
        <v>18.666666977777783</v>
      </c>
      <c r="S138" s="39">
        <f t="shared" ref="S138:U138" si="34">SUM(S113+S109+S108)</f>
        <v>158</v>
      </c>
      <c r="T138" s="39">
        <f t="shared" si="34"/>
        <v>103</v>
      </c>
      <c r="U138" s="39">
        <f t="shared" si="34"/>
        <v>55</v>
      </c>
      <c r="V138" s="51">
        <f t="shared" si="6"/>
        <v>5.1666667527777799</v>
      </c>
    </row>
    <row r="139" spans="1:22" ht="17.100000000000001" customHeight="1" x14ac:dyDescent="0.25">
      <c r="A139" s="60"/>
      <c r="B139" s="42" t="s">
        <v>60</v>
      </c>
      <c r="C139" s="39" t="s">
        <v>32</v>
      </c>
      <c r="D139" s="39">
        <f>SUM(D56+D55+D48+D47)</f>
        <v>4</v>
      </c>
      <c r="E139" s="39">
        <f t="shared" ref="E139:Q139" si="35">SUM(E56+E55+E48+E47)</f>
        <v>4</v>
      </c>
      <c r="F139" s="45">
        <f t="shared" si="35"/>
        <v>21</v>
      </c>
      <c r="G139" s="39">
        <f t="shared" si="35"/>
        <v>24</v>
      </c>
      <c r="H139" s="39">
        <f t="shared" si="35"/>
        <v>18</v>
      </c>
      <c r="I139" s="39">
        <f t="shared" si="35"/>
        <v>50</v>
      </c>
      <c r="J139" s="39">
        <f t="shared" si="35"/>
        <v>7</v>
      </c>
      <c r="K139" s="39">
        <f t="shared" si="35"/>
        <v>2</v>
      </c>
      <c r="L139" s="39">
        <f t="shared" si="35"/>
        <v>4</v>
      </c>
      <c r="M139" s="39">
        <f t="shared" si="35"/>
        <v>4</v>
      </c>
      <c r="N139" s="39">
        <f t="shared" si="35"/>
        <v>0</v>
      </c>
      <c r="O139" s="39">
        <f t="shared" si="35"/>
        <v>0</v>
      </c>
      <c r="P139" s="39">
        <f t="shared" si="35"/>
        <v>0</v>
      </c>
      <c r="Q139" s="39">
        <f t="shared" si="35"/>
        <v>0</v>
      </c>
      <c r="R139" s="48">
        <f t="shared" si="4"/>
        <v>6</v>
      </c>
      <c r="S139" s="39">
        <f t="shared" ref="S139:U139" si="36">SUM(S56+S55+S48+S47)</f>
        <v>294</v>
      </c>
      <c r="T139" s="39">
        <f t="shared" si="36"/>
        <v>119</v>
      </c>
      <c r="U139" s="39">
        <f t="shared" si="36"/>
        <v>175</v>
      </c>
      <c r="V139" s="51">
        <f t="shared" si="6"/>
        <v>2.7142857142857144</v>
      </c>
    </row>
    <row r="140" spans="1:22" ht="17.100000000000001" customHeight="1" x14ac:dyDescent="0.25">
      <c r="A140" s="60"/>
      <c r="B140" s="42" t="s">
        <v>60</v>
      </c>
      <c r="C140" s="39" t="s">
        <v>31</v>
      </c>
      <c r="D140" s="39">
        <f>SUM(D50+D49)</f>
        <v>2</v>
      </c>
      <c r="E140" s="39">
        <f t="shared" ref="E140:Q140" si="37">SUM(E50+E49)</f>
        <v>2</v>
      </c>
      <c r="F140" s="45">
        <f t="shared" si="37"/>
        <v>8.3333300000000001</v>
      </c>
      <c r="G140" s="39">
        <f t="shared" si="37"/>
        <v>13</v>
      </c>
      <c r="H140" s="39">
        <f t="shared" si="37"/>
        <v>13</v>
      </c>
      <c r="I140" s="39">
        <f t="shared" si="37"/>
        <v>24</v>
      </c>
      <c r="J140" s="39">
        <f t="shared" si="37"/>
        <v>0</v>
      </c>
      <c r="K140" s="39">
        <f t="shared" si="37"/>
        <v>2</v>
      </c>
      <c r="L140" s="39">
        <f t="shared" si="37"/>
        <v>1</v>
      </c>
      <c r="M140" s="39">
        <f t="shared" si="37"/>
        <v>1</v>
      </c>
      <c r="N140" s="39">
        <f t="shared" si="37"/>
        <v>1</v>
      </c>
      <c r="O140" s="39">
        <f t="shared" si="37"/>
        <v>0</v>
      </c>
      <c r="P140" s="39">
        <f t="shared" si="37"/>
        <v>0</v>
      </c>
      <c r="Q140" s="39">
        <f t="shared" si="37"/>
        <v>0</v>
      </c>
      <c r="R140" s="48">
        <f t="shared" si="4"/>
        <v>10.920004368001747</v>
      </c>
      <c r="S140" s="39">
        <f t="shared" ref="S140:U140" si="38">SUM(S50+S49)</f>
        <v>98</v>
      </c>
      <c r="T140" s="39">
        <f t="shared" si="38"/>
        <v>29</v>
      </c>
      <c r="U140" s="39">
        <f t="shared" si="38"/>
        <v>69</v>
      </c>
      <c r="V140" s="51">
        <f t="shared" si="6"/>
        <v>2.8800011520004607</v>
      </c>
    </row>
    <row r="141" spans="1:22" ht="17.100000000000001" customHeight="1" x14ac:dyDescent="0.25">
      <c r="A141" s="60"/>
      <c r="B141" s="42" t="s">
        <v>60</v>
      </c>
      <c r="C141" s="39" t="s">
        <v>23</v>
      </c>
      <c r="D141" s="39">
        <f>SUM(D11)</f>
        <v>1</v>
      </c>
      <c r="E141" s="39">
        <f t="shared" ref="E141:Q141" si="39">SUM(E11)</f>
        <v>1</v>
      </c>
      <c r="F141" s="45">
        <f t="shared" si="39"/>
        <v>6.3333300000000001</v>
      </c>
      <c r="G141" s="39">
        <f t="shared" si="39"/>
        <v>8</v>
      </c>
      <c r="H141" s="39">
        <f t="shared" si="39"/>
        <v>7</v>
      </c>
      <c r="I141" s="39">
        <f t="shared" si="39"/>
        <v>11</v>
      </c>
      <c r="J141" s="39">
        <f t="shared" si="39"/>
        <v>2</v>
      </c>
      <c r="K141" s="39">
        <f t="shared" si="39"/>
        <v>0</v>
      </c>
      <c r="L141" s="39">
        <f t="shared" si="39"/>
        <v>1</v>
      </c>
      <c r="M141" s="39">
        <f t="shared" si="39"/>
        <v>1</v>
      </c>
      <c r="N141" s="39">
        <f t="shared" si="39"/>
        <v>0</v>
      </c>
      <c r="O141" s="39">
        <f t="shared" si="39"/>
        <v>0</v>
      </c>
      <c r="P141" s="39">
        <f t="shared" si="39"/>
        <v>0</v>
      </c>
      <c r="Q141" s="39">
        <f t="shared" si="39"/>
        <v>0</v>
      </c>
      <c r="R141" s="48">
        <f t="shared" si="4"/>
        <v>7.736846177287461</v>
      </c>
      <c r="S141" s="39">
        <f t="shared" ref="S141:U141" si="40">SUM(S11)</f>
        <v>89</v>
      </c>
      <c r="T141" s="39">
        <f t="shared" si="40"/>
        <v>49</v>
      </c>
      <c r="U141" s="39">
        <f t="shared" si="40"/>
        <v>40</v>
      </c>
      <c r="V141" s="51">
        <f t="shared" si="6"/>
        <v>2.0526326592803468</v>
      </c>
    </row>
    <row r="142" spans="1:22" ht="17.100000000000001" customHeight="1" x14ac:dyDescent="0.25">
      <c r="A142" s="60"/>
      <c r="B142" s="42" t="s">
        <v>60</v>
      </c>
      <c r="C142" s="39" t="s">
        <v>21</v>
      </c>
      <c r="D142" s="39">
        <f>SUM(D14+D13)</f>
        <v>2</v>
      </c>
      <c r="E142" s="39">
        <f t="shared" ref="E142:Q142" si="41">SUM(E14+E13)</f>
        <v>2</v>
      </c>
      <c r="F142" s="45">
        <f t="shared" si="41"/>
        <v>8</v>
      </c>
      <c r="G142" s="39">
        <f t="shared" si="41"/>
        <v>9</v>
      </c>
      <c r="H142" s="39">
        <f t="shared" si="41"/>
        <v>9</v>
      </c>
      <c r="I142" s="39">
        <f t="shared" si="41"/>
        <v>18</v>
      </c>
      <c r="J142" s="39">
        <f t="shared" si="41"/>
        <v>2</v>
      </c>
      <c r="K142" s="39">
        <f t="shared" si="41"/>
        <v>1</v>
      </c>
      <c r="L142" s="39">
        <f t="shared" si="41"/>
        <v>1</v>
      </c>
      <c r="M142" s="39">
        <f t="shared" si="41"/>
        <v>2</v>
      </c>
      <c r="N142" s="39">
        <f t="shared" si="41"/>
        <v>0</v>
      </c>
      <c r="O142" s="39">
        <f t="shared" si="41"/>
        <v>0</v>
      </c>
      <c r="P142" s="39">
        <f t="shared" si="41"/>
        <v>0</v>
      </c>
      <c r="Q142" s="39">
        <f t="shared" si="41"/>
        <v>0</v>
      </c>
      <c r="R142" s="48">
        <f t="shared" si="4"/>
        <v>7.875</v>
      </c>
      <c r="S142" s="39">
        <f t="shared" ref="S142:U142" si="42">SUM(S14+S13)</f>
        <v>96</v>
      </c>
      <c r="T142" s="39">
        <f t="shared" si="42"/>
        <v>30</v>
      </c>
      <c r="U142" s="39">
        <f t="shared" si="42"/>
        <v>66</v>
      </c>
      <c r="V142" s="51">
        <f t="shared" si="6"/>
        <v>2.5</v>
      </c>
    </row>
    <row r="143" spans="1:22" ht="17.100000000000001" customHeight="1" x14ac:dyDescent="0.25">
      <c r="A143" s="60"/>
      <c r="B143" s="42" t="s">
        <v>60</v>
      </c>
      <c r="C143" s="39" t="s">
        <v>28</v>
      </c>
      <c r="D143" s="39">
        <f>SUM(D78+D77+D64+D63+D60+D59+D46+D45+D42+D41+D40+D39+D34+D33)</f>
        <v>13</v>
      </c>
      <c r="E143" s="39">
        <f t="shared" ref="E143:Q143" si="43">SUM(E78+E77+E64+E63+E60+E59+E46+E45+E42+E41+E40+E39+E34+E33)</f>
        <v>13</v>
      </c>
      <c r="F143" s="45">
        <f t="shared" si="43"/>
        <v>75.99991</v>
      </c>
      <c r="G143" s="39">
        <f t="shared" si="43"/>
        <v>141</v>
      </c>
      <c r="H143" s="39">
        <f t="shared" si="43"/>
        <v>123</v>
      </c>
      <c r="I143" s="39">
        <f t="shared" si="43"/>
        <v>198</v>
      </c>
      <c r="J143" s="39">
        <f t="shared" si="43"/>
        <v>35</v>
      </c>
      <c r="K143" s="39">
        <f t="shared" si="43"/>
        <v>5</v>
      </c>
      <c r="L143" s="39">
        <f t="shared" si="43"/>
        <v>12</v>
      </c>
      <c r="M143" s="39">
        <f t="shared" si="43"/>
        <v>6</v>
      </c>
      <c r="N143" s="39">
        <f t="shared" si="43"/>
        <v>7</v>
      </c>
      <c r="O143" s="39">
        <f t="shared" si="43"/>
        <v>0</v>
      </c>
      <c r="P143" s="39">
        <f t="shared" si="43"/>
        <v>0</v>
      </c>
      <c r="Q143" s="39">
        <f t="shared" si="43"/>
        <v>0</v>
      </c>
      <c r="R143" s="48">
        <f t="shared" si="4"/>
        <v>11.328960784295665</v>
      </c>
      <c r="S143" s="39">
        <f t="shared" ref="S143:U143" si="44">SUM(S78+S77+S64+S63+S60+S59+S46+S45+S42+S41+S40+S39+S34+S33)</f>
        <v>1136</v>
      </c>
      <c r="T143" s="39">
        <f t="shared" si="44"/>
        <v>501</v>
      </c>
      <c r="U143" s="39">
        <f t="shared" si="44"/>
        <v>635</v>
      </c>
      <c r="V143" s="51">
        <f t="shared" si="6"/>
        <v>3.0657931042286761</v>
      </c>
    </row>
    <row r="144" spans="1:22" ht="17.100000000000001" customHeight="1" x14ac:dyDescent="0.25">
      <c r="A144" s="60"/>
      <c r="B144" s="42" t="s">
        <v>60</v>
      </c>
      <c r="C144" s="39" t="s">
        <v>27</v>
      </c>
      <c r="D144" s="39">
        <f>SUM(D52+D51+D38+D37+D32+D31+D26+D25+D24+D23+D22+D21+D20+D10+D9+D4+D3+D2)</f>
        <v>18</v>
      </c>
      <c r="E144" s="39">
        <f t="shared" ref="E144:Q144" si="45">SUM(E52+E51+E38+E37+E32+E31+E26+E25+E24+E23+E22+E21+E20+E10+E9+E4+E3+E2)</f>
        <v>18</v>
      </c>
      <c r="F144" s="45">
        <f t="shared" si="45"/>
        <v>111.33301600000001</v>
      </c>
      <c r="G144" s="39">
        <f t="shared" si="45"/>
        <v>181</v>
      </c>
      <c r="H144" s="39">
        <f t="shared" si="45"/>
        <v>135</v>
      </c>
      <c r="I144" s="39">
        <f t="shared" si="45"/>
        <v>271</v>
      </c>
      <c r="J144" s="39">
        <f t="shared" si="45"/>
        <v>28</v>
      </c>
      <c r="K144" s="39">
        <f t="shared" si="45"/>
        <v>13</v>
      </c>
      <c r="L144" s="39">
        <f t="shared" si="45"/>
        <v>17</v>
      </c>
      <c r="M144" s="39">
        <f t="shared" si="45"/>
        <v>8</v>
      </c>
      <c r="N144" s="39">
        <f t="shared" si="45"/>
        <v>10</v>
      </c>
      <c r="O144" s="39">
        <f t="shared" si="45"/>
        <v>0</v>
      </c>
      <c r="P144" s="39">
        <f t="shared" si="45"/>
        <v>0</v>
      </c>
      <c r="Q144" s="39">
        <f t="shared" si="45"/>
        <v>0</v>
      </c>
      <c r="R144" s="48">
        <f t="shared" si="4"/>
        <v>8.4880481455743535</v>
      </c>
      <c r="S144" s="39">
        <f t="shared" ref="S144:U144" si="46">SUM(S52+S51+S38+S37+S32+S31+S26+S25+S24+S23+S22+S21+S20+S10+S9+S4+S3+S2)</f>
        <v>1722</v>
      </c>
      <c r="T144" s="39">
        <f t="shared" si="46"/>
        <v>776</v>
      </c>
      <c r="U144" s="39">
        <f t="shared" si="46"/>
        <v>946</v>
      </c>
      <c r="V144" s="51">
        <f t="shared" si="6"/>
        <v>2.685636397382785</v>
      </c>
    </row>
    <row r="145" spans="1:22" ht="17.100000000000001" customHeight="1" x14ac:dyDescent="0.25">
      <c r="A145" s="60"/>
      <c r="B145" s="42" t="s">
        <v>60</v>
      </c>
      <c r="C145" s="39" t="s">
        <v>44</v>
      </c>
      <c r="D145" s="39">
        <f>SUM(D118+D96+D89+D88+D84+D83)</f>
        <v>6</v>
      </c>
      <c r="E145" s="39">
        <f t="shared" ref="E145:Q145" si="47">SUM(E118+E96+E89+E88+E84+E83)</f>
        <v>6</v>
      </c>
      <c r="F145" s="45">
        <f t="shared" si="47"/>
        <v>25.33332966</v>
      </c>
      <c r="G145" s="39">
        <f t="shared" si="47"/>
        <v>78</v>
      </c>
      <c r="H145" s="39">
        <f t="shared" si="47"/>
        <v>63</v>
      </c>
      <c r="I145" s="39">
        <f t="shared" si="47"/>
        <v>107</v>
      </c>
      <c r="J145" s="39">
        <f t="shared" si="47"/>
        <v>17</v>
      </c>
      <c r="K145" s="39">
        <f t="shared" si="47"/>
        <v>2</v>
      </c>
      <c r="L145" s="39">
        <f t="shared" si="47"/>
        <v>5</v>
      </c>
      <c r="M145" s="39">
        <f t="shared" si="47"/>
        <v>0</v>
      </c>
      <c r="N145" s="39">
        <f t="shared" si="47"/>
        <v>6</v>
      </c>
      <c r="O145" s="39">
        <f t="shared" si="47"/>
        <v>0</v>
      </c>
      <c r="P145" s="39">
        <f t="shared" si="47"/>
        <v>0</v>
      </c>
      <c r="Q145" s="39">
        <f t="shared" si="47"/>
        <v>0</v>
      </c>
      <c r="R145" s="48">
        <f t="shared" si="4"/>
        <v>17.407897260987209</v>
      </c>
      <c r="S145" s="39">
        <f t="shared" ref="S145:U145" si="48">SUM(S118+S96+S89+S88+S84+S83)</f>
        <v>503</v>
      </c>
      <c r="T145" s="39">
        <f t="shared" si="48"/>
        <v>221</v>
      </c>
      <c r="U145" s="39">
        <f t="shared" si="48"/>
        <v>282</v>
      </c>
      <c r="V145" s="51">
        <f t="shared" si="6"/>
        <v>4.8947375518422085</v>
      </c>
    </row>
    <row r="146" spans="1:22" ht="17.100000000000001" customHeight="1" thickBot="1" x14ac:dyDescent="0.3">
      <c r="A146" s="61"/>
      <c r="B146" s="43" t="s">
        <v>60</v>
      </c>
      <c r="C146" s="40" t="s">
        <v>47</v>
      </c>
      <c r="D146" s="40">
        <f>SUM(D117+D116+D107+D101+D100+D87+D86)</f>
        <v>7</v>
      </c>
      <c r="E146" s="40">
        <f t="shared" ref="E146:Q146" si="49">SUM(E117+E116+E107+E101+E100+E87+E86)</f>
        <v>5</v>
      </c>
      <c r="F146" s="46">
        <f t="shared" si="49"/>
        <v>24.999999199999998</v>
      </c>
      <c r="G146" s="40">
        <f t="shared" si="49"/>
        <v>64</v>
      </c>
      <c r="H146" s="40">
        <f t="shared" si="49"/>
        <v>47</v>
      </c>
      <c r="I146" s="40">
        <f t="shared" si="49"/>
        <v>75</v>
      </c>
      <c r="J146" s="40">
        <f t="shared" si="49"/>
        <v>23</v>
      </c>
      <c r="K146" s="40">
        <f t="shared" si="49"/>
        <v>1</v>
      </c>
      <c r="L146" s="40">
        <f t="shared" si="49"/>
        <v>3</v>
      </c>
      <c r="M146" s="40">
        <f t="shared" si="49"/>
        <v>3</v>
      </c>
      <c r="N146" s="40">
        <f t="shared" si="49"/>
        <v>4</v>
      </c>
      <c r="O146" s="40">
        <f t="shared" si="49"/>
        <v>0</v>
      </c>
      <c r="P146" s="40">
        <f t="shared" si="49"/>
        <v>0</v>
      </c>
      <c r="Q146" s="40">
        <f t="shared" si="49"/>
        <v>0</v>
      </c>
      <c r="R146" s="49">
        <f t="shared" si="4"/>
        <v>13.160000421120014</v>
      </c>
      <c r="S146" s="40">
        <f t="shared" ref="S146:U146" si="50">SUM(S117+S116+S107+S101+S100+S87+S86)</f>
        <v>456</v>
      </c>
      <c r="T146" s="40">
        <f t="shared" si="50"/>
        <v>212</v>
      </c>
      <c r="U146" s="40">
        <f t="shared" si="50"/>
        <v>244</v>
      </c>
      <c r="V146" s="52">
        <f t="shared" si="6"/>
        <v>3.9200001254400045</v>
      </c>
    </row>
    <row r="148" spans="1:22" ht="18.75" thickBot="1" x14ac:dyDescent="0.3"/>
    <row r="149" spans="1:22" ht="36" x14ac:dyDescent="0.25">
      <c r="A149" s="23"/>
      <c r="B149" s="74" t="s">
        <v>70</v>
      </c>
      <c r="C149" s="75" t="s">
        <v>63</v>
      </c>
      <c r="D149" s="78" t="s">
        <v>68</v>
      </c>
      <c r="E149" s="76" t="s">
        <v>69</v>
      </c>
    </row>
    <row r="150" spans="1:22" x14ac:dyDescent="0.25">
      <c r="A150" s="24" t="s">
        <v>4</v>
      </c>
      <c r="B150" s="71">
        <v>7.2</v>
      </c>
      <c r="C150" s="71">
        <v>116.1</v>
      </c>
      <c r="D150" s="67" t="s">
        <v>64</v>
      </c>
      <c r="E150" s="68" t="s">
        <v>64</v>
      </c>
    </row>
    <row r="151" spans="1:22" x14ac:dyDescent="0.25">
      <c r="A151" s="24" t="s">
        <v>5</v>
      </c>
      <c r="B151" s="67">
        <v>26</v>
      </c>
      <c r="C151" s="67">
        <v>238</v>
      </c>
      <c r="D151" s="67" t="s">
        <v>64</v>
      </c>
      <c r="E151" s="68" t="s">
        <v>64</v>
      </c>
    </row>
    <row r="152" spans="1:22" x14ac:dyDescent="0.25">
      <c r="A152" s="24" t="s">
        <v>6</v>
      </c>
      <c r="B152" s="67">
        <v>20</v>
      </c>
      <c r="C152" s="67">
        <v>186</v>
      </c>
      <c r="D152" s="67" t="s">
        <v>64</v>
      </c>
      <c r="E152" s="68" t="s">
        <v>64</v>
      </c>
    </row>
    <row r="153" spans="1:22" x14ac:dyDescent="0.25">
      <c r="A153" s="24" t="s">
        <v>7</v>
      </c>
      <c r="B153" s="67">
        <v>29</v>
      </c>
      <c r="C153" s="67">
        <v>308</v>
      </c>
      <c r="D153" s="67" t="s">
        <v>64</v>
      </c>
      <c r="E153" s="68" t="s">
        <v>64</v>
      </c>
    </row>
    <row r="154" spans="1:22" x14ac:dyDescent="0.25">
      <c r="A154" s="24" t="s">
        <v>8</v>
      </c>
      <c r="B154" s="67">
        <v>10</v>
      </c>
      <c r="C154" s="67">
        <v>65</v>
      </c>
      <c r="D154" s="67">
        <v>29</v>
      </c>
      <c r="E154" s="68">
        <v>2</v>
      </c>
    </row>
    <row r="155" spans="1:22" x14ac:dyDescent="0.25">
      <c r="A155" s="24" t="s">
        <v>9</v>
      </c>
      <c r="B155" s="67">
        <v>4</v>
      </c>
      <c r="C155" s="67">
        <v>13</v>
      </c>
      <c r="D155" s="67">
        <v>5</v>
      </c>
      <c r="E155" s="68">
        <v>10</v>
      </c>
    </row>
    <row r="156" spans="1:22" x14ac:dyDescent="0.25">
      <c r="A156" s="24" t="s">
        <v>10</v>
      </c>
      <c r="B156" s="67" t="s">
        <v>64</v>
      </c>
      <c r="C156" s="67">
        <v>21</v>
      </c>
      <c r="D156" s="67" t="s">
        <v>64</v>
      </c>
      <c r="E156" s="68" t="s">
        <v>64</v>
      </c>
    </row>
    <row r="157" spans="1:22" x14ac:dyDescent="0.25">
      <c r="A157" s="24" t="s">
        <v>11</v>
      </c>
      <c r="B157" s="67" t="s">
        <v>64</v>
      </c>
      <c r="C157" s="67">
        <v>16</v>
      </c>
      <c r="D157" s="67">
        <v>7</v>
      </c>
      <c r="E157" s="68">
        <v>5</v>
      </c>
    </row>
    <row r="158" spans="1:22" x14ac:dyDescent="0.25">
      <c r="A158" s="24" t="s">
        <v>12</v>
      </c>
      <c r="B158" s="67" t="s">
        <v>64</v>
      </c>
      <c r="C158" s="67">
        <v>10</v>
      </c>
      <c r="D158" s="67">
        <v>4</v>
      </c>
      <c r="E158" s="68">
        <v>7</v>
      </c>
    </row>
    <row r="159" spans="1:22" x14ac:dyDescent="0.25">
      <c r="A159" s="24" t="s">
        <v>65</v>
      </c>
      <c r="B159" s="67">
        <v>154</v>
      </c>
      <c r="C159" s="67">
        <v>1912</v>
      </c>
      <c r="D159" s="67" t="s">
        <v>64</v>
      </c>
      <c r="E159" s="68" t="s">
        <v>64</v>
      </c>
    </row>
    <row r="160" spans="1:22" x14ac:dyDescent="0.25">
      <c r="A160" s="24" t="s">
        <v>66</v>
      </c>
      <c r="B160" s="67">
        <v>86</v>
      </c>
      <c r="C160" s="67">
        <v>908</v>
      </c>
      <c r="D160" s="67" t="s">
        <v>64</v>
      </c>
      <c r="E160" s="68" t="s">
        <v>64</v>
      </c>
    </row>
    <row r="161" spans="1:5" x14ac:dyDescent="0.25">
      <c r="A161" s="24" t="s">
        <v>67</v>
      </c>
      <c r="B161" s="67">
        <v>85</v>
      </c>
      <c r="C161" s="67">
        <v>1004</v>
      </c>
      <c r="D161" s="67" t="s">
        <v>64</v>
      </c>
      <c r="E161" s="68" t="s">
        <v>64</v>
      </c>
    </row>
    <row r="162" spans="1:5" x14ac:dyDescent="0.25">
      <c r="A162" s="24" t="s">
        <v>16</v>
      </c>
      <c r="B162" s="72" t="s">
        <v>74</v>
      </c>
      <c r="C162" s="72" t="s">
        <v>77</v>
      </c>
      <c r="D162" s="67" t="s">
        <v>64</v>
      </c>
      <c r="E162" s="68" t="s">
        <v>64</v>
      </c>
    </row>
    <row r="163" spans="1:5" ht="18.75" thickBot="1" x14ac:dyDescent="0.3">
      <c r="A163" s="25" t="s">
        <v>20</v>
      </c>
      <c r="B163" s="73" t="s">
        <v>75</v>
      </c>
      <c r="C163" s="73" t="s">
        <v>78</v>
      </c>
      <c r="D163" s="69" t="s">
        <v>64</v>
      </c>
      <c r="E163" s="70" t="s">
        <v>64</v>
      </c>
    </row>
    <row r="164" spans="1:5" ht="15.75" x14ac:dyDescent="0.25">
      <c r="A164" s="77" t="s">
        <v>71</v>
      </c>
    </row>
  </sheetData>
  <autoFilter ref="A1:V146"/>
  <mergeCells count="12">
    <mergeCell ref="A106:A120"/>
    <mergeCell ref="A123:A146"/>
    <mergeCell ref="A2:A4"/>
    <mergeCell ref="A59:A60"/>
    <mergeCell ref="A61:A82"/>
    <mergeCell ref="A83:A84"/>
    <mergeCell ref="A85:A105"/>
    <mergeCell ref="A5:A16"/>
    <mergeCell ref="A17:A24"/>
    <mergeCell ref="A25:A42"/>
    <mergeCell ref="A43:A44"/>
    <mergeCell ref="A45:A58"/>
  </mergeCells>
  <printOptions horizontalCentered="1" verticalCentered="1"/>
  <pageMargins left="0" right="0" top="0" bottom="0" header="0" footer="0"/>
  <pageSetup scale="58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Bobby Chapman</vt:lpstr>
      <vt:lpstr>Ryan Swire</vt:lpstr>
      <vt:lpstr>Sheet3</vt:lpstr>
      <vt:lpstr>'Bobby Chapman'!Print_Area</vt:lpstr>
      <vt:lpstr>'Ryan Swire'!Print_Area</vt:lpstr>
      <vt:lpstr>'Bobby Chapman'!Print_Titles</vt:lpstr>
      <vt:lpstr>'Ryan Swire'!Print_Titles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2019-09-25T14:21:57Z</dcterms:modified>
</cp:coreProperties>
</file>