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9"/>
  <workbookPr/>
  <mc:AlternateContent xmlns:mc="http://schemas.openxmlformats.org/markup-compatibility/2006">
    <mc:Choice Requires="x15">
      <x15ac:absPath xmlns:x15ac="http://schemas.microsoft.com/office/spreadsheetml/2010/11/ac" url="/Users/davidstein/Downloads/"/>
    </mc:Choice>
  </mc:AlternateContent>
  <xr:revisionPtr revIDLastSave="0" documentId="13_ncr:1_{A1C3B0AD-0E9C-C145-90C9-14B0B8D6121B}" xr6:coauthVersionLast="43" xr6:coauthVersionMax="43" xr10:uidLastSave="{00000000-0000-0000-0000-000000000000}"/>
  <bookViews>
    <workbookView xWindow="640" yWindow="1180" windowWidth="24960" windowHeight="134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5" i="1" l="1"/>
  <c r="U14" i="1"/>
  <c r="W18" i="1" l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N19" i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18" i="1"/>
  <c r="Y15" i="1"/>
  <c r="L11" i="1"/>
  <c r="P11" i="1" s="1"/>
  <c r="Y10" i="1"/>
  <c r="AA10" i="1" s="1"/>
  <c r="AA11" i="1" s="1"/>
  <c r="AA12" i="1" s="1"/>
  <c r="AA13" i="1" s="1"/>
  <c r="Y11" i="1"/>
  <c r="Y12" i="1"/>
  <c r="Y13" i="1"/>
  <c r="Y14" i="1"/>
  <c r="L9" i="1"/>
  <c r="L10" i="1"/>
  <c r="P10" i="1"/>
  <c r="R10" i="1" s="1"/>
  <c r="R11" i="1" s="1"/>
  <c r="B9" i="1"/>
  <c r="B10" i="1" s="1"/>
  <c r="F10" i="1" s="1"/>
  <c r="H10" i="1" s="1"/>
  <c r="H11" i="1" s="1"/>
  <c r="B11" i="1"/>
  <c r="F11" i="1" s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AA14" i="1" l="1"/>
  <c r="AA15" i="1"/>
  <c r="U16" i="1"/>
  <c r="Y16" i="1" s="1"/>
  <c r="AA16" i="1" s="1"/>
  <c r="L12" i="1"/>
  <c r="B12" i="1"/>
  <c r="U17" i="1" l="1"/>
  <c r="L13" i="1"/>
  <c r="P12" i="1"/>
  <c r="R12" i="1" s="1"/>
  <c r="B13" i="1"/>
  <c r="F12" i="1"/>
  <c r="H12" i="1" s="1"/>
  <c r="U18" i="1"/>
  <c r="Y17" i="1"/>
  <c r="AA17" i="1" s="1"/>
  <c r="B14" i="1" l="1"/>
  <c r="F13" i="1"/>
  <c r="H13" i="1" s="1"/>
  <c r="Y18" i="1"/>
  <c r="AA18" i="1" s="1"/>
  <c r="U19" i="1"/>
  <c r="L14" i="1"/>
  <c r="P13" i="1"/>
  <c r="R13" i="1" s="1"/>
  <c r="P14" i="1" l="1"/>
  <c r="R14" i="1" s="1"/>
  <c r="L15" i="1"/>
  <c r="Y19" i="1"/>
  <c r="AA19" i="1" s="1"/>
  <c r="U20" i="1"/>
  <c r="F14" i="1"/>
  <c r="H14" i="1" s="1"/>
  <c r="B15" i="1"/>
  <c r="U21" i="1" l="1"/>
  <c r="Y20" i="1"/>
  <c r="AA20" i="1" s="1"/>
  <c r="F15" i="1"/>
  <c r="H15" i="1" s="1"/>
  <c r="B16" i="1"/>
  <c r="P15" i="1"/>
  <c r="R15" i="1" s="1"/>
  <c r="L16" i="1"/>
  <c r="Y21" i="1" l="1"/>
  <c r="U22" i="1"/>
  <c r="F16" i="1"/>
  <c r="H16" i="1" s="1"/>
  <c r="B17" i="1"/>
  <c r="AA21" i="1"/>
  <c r="L17" i="1"/>
  <c r="P16" i="1"/>
  <c r="R16" i="1" s="1"/>
  <c r="U23" i="1" l="1"/>
  <c r="Y22" i="1"/>
  <c r="AA22" i="1" s="1"/>
  <c r="L18" i="1"/>
  <c r="P17" i="1"/>
  <c r="R17" i="1" s="1"/>
  <c r="F17" i="1"/>
  <c r="H17" i="1" s="1"/>
  <c r="B18" i="1"/>
  <c r="H18" i="1" l="1"/>
  <c r="L19" i="1"/>
  <c r="P18" i="1"/>
  <c r="R18" i="1" s="1"/>
  <c r="F18" i="1"/>
  <c r="B19" i="1"/>
  <c r="Y23" i="1"/>
  <c r="AA23" i="1" s="1"/>
  <c r="U24" i="1"/>
  <c r="U25" i="1" l="1"/>
  <c r="Y24" i="1"/>
  <c r="AA24" i="1" s="1"/>
  <c r="P19" i="1"/>
  <c r="R19" i="1" s="1"/>
  <c r="L20" i="1"/>
  <c r="F19" i="1"/>
  <c r="B20" i="1"/>
  <c r="H19" i="1"/>
  <c r="L21" i="1" l="1"/>
  <c r="P20" i="1"/>
  <c r="R20" i="1" s="1"/>
  <c r="F20" i="1"/>
  <c r="B21" i="1"/>
  <c r="Y25" i="1"/>
  <c r="AA25" i="1" s="1"/>
  <c r="U26" i="1"/>
  <c r="H20" i="1"/>
  <c r="Y26" i="1" l="1"/>
  <c r="AA26" i="1" s="1"/>
  <c r="U27" i="1"/>
  <c r="L22" i="1"/>
  <c r="P21" i="1"/>
  <c r="R21" i="1" s="1"/>
  <c r="F21" i="1"/>
  <c r="B22" i="1"/>
  <c r="H21" i="1"/>
  <c r="F22" i="1" l="1"/>
  <c r="H22" i="1" s="1"/>
  <c r="B23" i="1"/>
  <c r="Y27" i="1"/>
  <c r="AA27" i="1" s="1"/>
  <c r="U28" i="1"/>
  <c r="P22" i="1"/>
  <c r="R22" i="1" s="1"/>
  <c r="L23" i="1"/>
  <c r="F23" i="1" l="1"/>
  <c r="H23" i="1" s="1"/>
  <c r="B24" i="1"/>
  <c r="U29" i="1"/>
  <c r="Y28" i="1"/>
  <c r="AA28" i="1" s="1"/>
  <c r="P23" i="1"/>
  <c r="R23" i="1" s="1"/>
  <c r="L24" i="1"/>
  <c r="Y29" i="1" l="1"/>
  <c r="AA29" i="1" s="1"/>
  <c r="U30" i="1"/>
  <c r="L25" i="1"/>
  <c r="P24" i="1"/>
  <c r="R24" i="1" s="1"/>
  <c r="F24" i="1"/>
  <c r="H24" i="1" s="1"/>
  <c r="B25" i="1"/>
  <c r="F25" i="1" l="1"/>
  <c r="H25" i="1" s="1"/>
  <c r="B26" i="1"/>
  <c r="L26" i="1"/>
  <c r="P25" i="1"/>
  <c r="R25" i="1" s="1"/>
  <c r="U31" i="1"/>
  <c r="Y30" i="1"/>
  <c r="AA30" i="1" s="1"/>
  <c r="Y31" i="1" l="1"/>
  <c r="AA31" i="1" s="1"/>
  <c r="U32" i="1"/>
  <c r="L27" i="1"/>
  <c r="P26" i="1"/>
  <c r="R26" i="1" s="1"/>
  <c r="F26" i="1"/>
  <c r="H26" i="1" s="1"/>
  <c r="B27" i="1"/>
  <c r="F27" i="1" l="1"/>
  <c r="H27" i="1" s="1"/>
  <c r="B28" i="1"/>
  <c r="P27" i="1"/>
  <c r="R27" i="1" s="1"/>
  <c r="L28" i="1"/>
  <c r="U33" i="1"/>
  <c r="Y32" i="1"/>
  <c r="AA32" i="1" s="1"/>
  <c r="Y33" i="1" l="1"/>
  <c r="U34" i="1"/>
  <c r="L29" i="1"/>
  <c r="P28" i="1"/>
  <c r="R28" i="1" s="1"/>
  <c r="AA33" i="1"/>
  <c r="F28" i="1"/>
  <c r="H28" i="1" s="1"/>
  <c r="B29" i="1"/>
  <c r="B30" i="1" l="1"/>
  <c r="F29" i="1"/>
  <c r="H29" i="1" s="1"/>
  <c r="Y34" i="1"/>
  <c r="AA34" i="1" s="1"/>
  <c r="U35" i="1"/>
  <c r="L30" i="1"/>
  <c r="P29" i="1"/>
  <c r="R29" i="1" s="1"/>
  <c r="P30" i="1" l="1"/>
  <c r="R30" i="1" s="1"/>
  <c r="L31" i="1"/>
  <c r="F30" i="1"/>
  <c r="H30" i="1" s="1"/>
  <c r="B31" i="1"/>
  <c r="Y35" i="1"/>
  <c r="AA35" i="1" s="1"/>
  <c r="U36" i="1"/>
  <c r="B32" i="1" l="1"/>
  <c r="F31" i="1"/>
  <c r="H31" i="1" s="1"/>
  <c r="U37" i="1"/>
  <c r="Y36" i="1"/>
  <c r="AA36" i="1" s="1"/>
  <c r="P31" i="1"/>
  <c r="R31" i="1" s="1"/>
  <c r="L32" i="1"/>
  <c r="L33" i="1" l="1"/>
  <c r="P32" i="1"/>
  <c r="R32" i="1" s="1"/>
  <c r="F32" i="1"/>
  <c r="H32" i="1" s="1"/>
  <c r="B33" i="1"/>
  <c r="Y37" i="1"/>
  <c r="AA37" i="1" s="1"/>
  <c r="U38" i="1"/>
  <c r="L34" i="1" l="1"/>
  <c r="P33" i="1"/>
  <c r="R33" i="1" s="1"/>
  <c r="F33" i="1"/>
  <c r="H33" i="1" s="1"/>
  <c r="B34" i="1"/>
  <c r="U39" i="1"/>
  <c r="Y38" i="1"/>
  <c r="AA38" i="1" s="1"/>
  <c r="Y39" i="1" l="1"/>
  <c r="AA39" i="1" s="1"/>
  <c r="U40" i="1"/>
  <c r="L35" i="1"/>
  <c r="P34" i="1"/>
  <c r="R34" i="1" s="1"/>
  <c r="B35" i="1"/>
  <c r="F34" i="1"/>
  <c r="H34" i="1" s="1"/>
  <c r="R35" i="1" l="1"/>
  <c r="F35" i="1"/>
  <c r="H35" i="1" s="1"/>
  <c r="B36" i="1"/>
  <c r="P35" i="1"/>
  <c r="L36" i="1"/>
  <c r="U41" i="1"/>
  <c r="Y40" i="1"/>
  <c r="AA40" i="1" s="1"/>
  <c r="B37" i="1" l="1"/>
  <c r="F36" i="1"/>
  <c r="H36" i="1" s="1"/>
  <c r="Y41" i="1"/>
  <c r="AA41" i="1" s="1"/>
  <c r="U42" i="1"/>
  <c r="L37" i="1"/>
  <c r="P36" i="1"/>
  <c r="R36" i="1"/>
  <c r="Y42" i="1" l="1"/>
  <c r="AA42" i="1" s="1"/>
  <c r="U43" i="1"/>
  <c r="L38" i="1"/>
  <c r="P37" i="1"/>
  <c r="F37" i="1"/>
  <c r="H37" i="1" s="1"/>
  <c r="B38" i="1"/>
  <c r="R37" i="1"/>
  <c r="P38" i="1" l="1"/>
  <c r="R38" i="1" s="1"/>
  <c r="L39" i="1"/>
  <c r="F38" i="1"/>
  <c r="H38" i="1" s="1"/>
  <c r="H39" i="1" s="1"/>
  <c r="B39" i="1"/>
  <c r="F39" i="1" s="1"/>
  <c r="Y43" i="1"/>
  <c r="AA43" i="1" s="1"/>
  <c r="U44" i="1"/>
  <c r="P39" i="1" l="1"/>
  <c r="R39" i="1" s="1"/>
  <c r="L40" i="1"/>
  <c r="Y44" i="1"/>
  <c r="AA44" i="1" s="1"/>
  <c r="U45" i="1"/>
  <c r="L41" i="1" l="1"/>
  <c r="P40" i="1"/>
  <c r="R40" i="1" s="1"/>
  <c r="Y45" i="1"/>
  <c r="AA45" i="1" s="1"/>
  <c r="U46" i="1"/>
  <c r="P41" i="1" l="1"/>
  <c r="R41" i="1" s="1"/>
  <c r="R42" i="1" s="1"/>
  <c r="L42" i="1"/>
  <c r="P42" i="1" s="1"/>
  <c r="Y46" i="1"/>
  <c r="AA46" i="1" s="1"/>
  <c r="U47" i="1"/>
  <c r="Y47" i="1" l="1"/>
  <c r="AA47" i="1" s="1"/>
  <c r="U48" i="1"/>
  <c r="Y48" i="1" l="1"/>
  <c r="AA48" i="1" s="1"/>
  <c r="U49" i="1"/>
  <c r="Y49" i="1" l="1"/>
  <c r="AA49" i="1" s="1"/>
  <c r="U50" i="1"/>
  <c r="Y50" i="1" s="1"/>
  <c r="AA50" i="1" l="1"/>
</calcChain>
</file>

<file path=xl/sharedStrings.xml><?xml version="1.0" encoding="utf-8"?>
<sst xmlns="http://schemas.openxmlformats.org/spreadsheetml/2006/main" count="29" uniqueCount="11">
  <si>
    <t>Full Retirement</t>
  </si>
  <si>
    <t>Collect at 62</t>
  </si>
  <si>
    <t>Collect at 67</t>
  </si>
  <si>
    <t>Cost of Living Adjustment</t>
  </si>
  <si>
    <t>% of Full Retirement</t>
  </si>
  <si>
    <t>Difference</t>
  </si>
  <si>
    <t>Cumulative</t>
  </si>
  <si>
    <t>Investment Return</t>
  </si>
  <si>
    <t>with Earnings</t>
  </si>
  <si>
    <t>Collect at 70</t>
  </si>
  <si>
    <t>Collect at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</si>
</sst>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A50"/>
  <sheetViews>
    <sheetView tabSelected="1" workbookViewId="0">
      <selection activeCell="AA30" sqref="AA30"/>
    </sheetView>
  </sheetViews>
  <sheetFormatPr baseColWidth="10" defaultRowHeight="16" x14ac:dyDescent="0.2"/>
  <cols>
    <col min="1" max="1" width="20" customWidth="1"/>
    <col min="2" max="2" width="21.6640625" customWidth="1"/>
    <col min="5" max="5" width="3.6640625" customWidth="1"/>
    <col min="7" max="7" width="4.1640625" customWidth="1"/>
    <col min="8" max="8" width="12.1640625" customWidth="1"/>
    <col min="9" max="9" width="4.6640625" customWidth="1"/>
    <col min="11" max="11" width="17.6640625" bestFit="1" customWidth="1"/>
    <col min="12" max="12" width="21.83203125" bestFit="1" customWidth="1"/>
    <col min="15" max="15" width="4.6640625" customWidth="1"/>
    <col min="17" max="17" width="4.5" customWidth="1"/>
    <col min="18" max="18" width="12" bestFit="1" customWidth="1"/>
    <col min="20" max="20" width="17.6640625" bestFit="1" customWidth="1"/>
    <col min="21" max="21" width="23.83203125" customWidth="1"/>
    <col min="27" max="27" width="12" customWidth="1"/>
  </cols>
  <sheetData>
    <row r="4" spans="1:27" x14ac:dyDescent="0.2">
      <c r="B4" t="s">
        <v>0</v>
      </c>
      <c r="C4" s="1">
        <v>25000</v>
      </c>
      <c r="L4" t="s">
        <v>0</v>
      </c>
      <c r="M4" s="1">
        <v>25000</v>
      </c>
      <c r="U4" t="s">
        <v>0</v>
      </c>
      <c r="V4" s="1">
        <v>30000</v>
      </c>
    </row>
    <row r="5" spans="1:27" x14ac:dyDescent="0.2">
      <c r="B5" t="s">
        <v>3</v>
      </c>
      <c r="C5" s="3">
        <v>2.5000000000000001E-2</v>
      </c>
      <c r="H5" t="s">
        <v>6</v>
      </c>
      <c r="L5" t="s">
        <v>3</v>
      </c>
      <c r="M5" s="3">
        <v>2.5000000000000001E-2</v>
      </c>
      <c r="R5" t="s">
        <v>6</v>
      </c>
      <c r="U5" t="s">
        <v>3</v>
      </c>
      <c r="V5" s="3">
        <v>2.5000000000000001E-2</v>
      </c>
      <c r="AA5" t="s">
        <v>6</v>
      </c>
    </row>
    <row r="6" spans="1:27" x14ac:dyDescent="0.2">
      <c r="B6" t="s">
        <v>7</v>
      </c>
      <c r="C6" s="3">
        <v>0.05</v>
      </c>
      <c r="H6" s="2" t="s">
        <v>5</v>
      </c>
      <c r="L6" t="s">
        <v>7</v>
      </c>
      <c r="M6" s="3">
        <v>0.05</v>
      </c>
      <c r="R6" s="2" t="s">
        <v>5</v>
      </c>
      <c r="U6" t="s">
        <v>7</v>
      </c>
      <c r="V6" s="3">
        <v>0.03</v>
      </c>
      <c r="AA6" s="2" t="s">
        <v>5</v>
      </c>
    </row>
    <row r="7" spans="1:27" x14ac:dyDescent="0.2">
      <c r="H7" t="s">
        <v>8</v>
      </c>
      <c r="R7" t="s">
        <v>8</v>
      </c>
      <c r="AA7" t="s">
        <v>8</v>
      </c>
    </row>
    <row r="8" spans="1:27" x14ac:dyDescent="0.2">
      <c r="B8" s="2" t="s">
        <v>1</v>
      </c>
      <c r="C8" s="2"/>
      <c r="D8" s="2" t="s">
        <v>2</v>
      </c>
      <c r="E8" s="2"/>
      <c r="F8" s="2" t="s">
        <v>5</v>
      </c>
      <c r="G8" s="2"/>
      <c r="I8" s="2"/>
      <c r="L8" s="2" t="s">
        <v>1</v>
      </c>
      <c r="M8" s="2"/>
      <c r="N8" s="2" t="s">
        <v>9</v>
      </c>
      <c r="O8" s="2"/>
      <c r="P8" s="2" t="s">
        <v>5</v>
      </c>
      <c r="Q8" s="2"/>
      <c r="U8" s="2" t="s">
        <v>10</v>
      </c>
      <c r="V8" s="2"/>
      <c r="W8" s="2">
        <v>70</v>
      </c>
      <c r="X8" s="2"/>
      <c r="Y8" s="2" t="s">
        <v>5</v>
      </c>
      <c r="Z8" s="2"/>
    </row>
    <row r="9" spans="1:27" x14ac:dyDescent="0.2">
      <c r="A9" t="s">
        <v>4</v>
      </c>
      <c r="B9" s="4">
        <f>0.7166</f>
        <v>0.71660000000000001</v>
      </c>
      <c r="C9" s="2"/>
      <c r="D9" s="5">
        <v>1</v>
      </c>
      <c r="E9" s="5"/>
      <c r="F9" s="5"/>
      <c r="G9" s="5"/>
      <c r="H9" s="2"/>
      <c r="I9" s="2"/>
      <c r="K9" t="s">
        <v>4</v>
      </c>
      <c r="L9" s="4">
        <f>0.7166</f>
        <v>0.71660000000000001</v>
      </c>
      <c r="M9" s="2"/>
      <c r="N9" s="7">
        <v>1.2666999999999999</v>
      </c>
      <c r="O9" s="5"/>
      <c r="P9" s="5"/>
      <c r="Q9" s="5"/>
      <c r="R9" s="2"/>
      <c r="T9" t="s">
        <v>4</v>
      </c>
      <c r="U9" s="4">
        <v>1</v>
      </c>
      <c r="V9" s="2"/>
      <c r="W9" s="7">
        <v>1.4</v>
      </c>
      <c r="X9" s="5"/>
      <c r="Y9" s="5"/>
      <c r="Z9" s="5"/>
      <c r="AA9" s="2"/>
    </row>
    <row r="10" spans="1:27" x14ac:dyDescent="0.2">
      <c r="A10">
        <v>62</v>
      </c>
      <c r="B10" s="1">
        <f>B9*C4</f>
        <v>17915</v>
      </c>
      <c r="F10" s="6">
        <f>B10-D10</f>
        <v>17915</v>
      </c>
      <c r="G10" s="6"/>
      <c r="H10" s="6">
        <f>F10+((F10/2)*$C$6)</f>
        <v>18362.875</v>
      </c>
      <c r="K10">
        <v>62</v>
      </c>
      <c r="L10" s="1">
        <f>L9*M4</f>
        <v>17915</v>
      </c>
      <c r="P10" s="6">
        <f>L10-N10</f>
        <v>17915</v>
      </c>
      <c r="Q10" s="6"/>
      <c r="R10" s="6">
        <f>P10+((P10/2)*$M$6)</f>
        <v>18362.875</v>
      </c>
      <c r="T10">
        <v>62</v>
      </c>
      <c r="U10" s="1"/>
      <c r="Y10" s="6">
        <f>U10-W10</f>
        <v>0</v>
      </c>
      <c r="Z10" s="6"/>
      <c r="AA10" s="6">
        <f>Y10+((Y10/2)*$C$6)</f>
        <v>0</v>
      </c>
    </row>
    <row r="11" spans="1:27" x14ac:dyDescent="0.2">
      <c r="A11">
        <v>63</v>
      </c>
      <c r="B11" s="1">
        <f>B10*(1+$C$5)</f>
        <v>18362.875</v>
      </c>
      <c r="F11" s="6">
        <f t="shared" ref="F11:F18" si="0">B11-D11</f>
        <v>18362.875</v>
      </c>
      <c r="G11" s="6"/>
      <c r="H11" s="6">
        <f>(H10*(1+$C$6))+F11+((F11/2)*$C$6)</f>
        <v>38102.965625000004</v>
      </c>
      <c r="I11" s="6"/>
      <c r="K11">
        <v>63</v>
      </c>
      <c r="L11" s="1">
        <f>L10*(1+$M$5)</f>
        <v>18362.875</v>
      </c>
      <c r="P11" s="6">
        <f t="shared" ref="P11:P39" si="1">L11-N11</f>
        <v>18362.875</v>
      </c>
      <c r="Q11" s="6"/>
      <c r="R11" s="6">
        <f>(R10*(1+$M$6))+P11+((P11/2)*$M$6)</f>
        <v>38102.965625000004</v>
      </c>
      <c r="T11">
        <v>63</v>
      </c>
      <c r="U11" s="1"/>
      <c r="Y11" s="6">
        <f t="shared" ref="Y11:Y42" si="2">U11-W11</f>
        <v>0</v>
      </c>
      <c r="Z11" s="6"/>
      <c r="AA11" s="6">
        <f>(AA10*(1+$C$6))+Y11+((Y11/2)*$C$6)</f>
        <v>0</v>
      </c>
    </row>
    <row r="12" spans="1:27" x14ac:dyDescent="0.2">
      <c r="A12">
        <v>64</v>
      </c>
      <c r="B12" s="1">
        <f t="shared" ref="B12:D18" si="3">B11*(1+$C$5)</f>
        <v>18821.946874999998</v>
      </c>
      <c r="F12" s="6">
        <f t="shared" si="0"/>
        <v>18821.946874999998</v>
      </c>
      <c r="G12" s="6"/>
      <c r="H12" s="6">
        <f t="shared" ref="H12:H14" si="4">(H11*(1+$C$6))+F12+((F12/2)*$C$6)</f>
        <v>59300.609453125013</v>
      </c>
      <c r="I12" s="6"/>
      <c r="K12">
        <v>64</v>
      </c>
      <c r="L12" s="1">
        <f t="shared" ref="L12:L42" si="5">L11*(1+$M$5)</f>
        <v>18821.946874999998</v>
      </c>
      <c r="P12" s="6">
        <f t="shared" si="1"/>
        <v>18821.946874999998</v>
      </c>
      <c r="Q12" s="6"/>
      <c r="R12" s="6">
        <f t="shared" ref="R12:R17" si="6">(R11*(1+$M$6))+P12+((P12/2)*$M$6)</f>
        <v>59300.609453125013</v>
      </c>
      <c r="T12">
        <v>64</v>
      </c>
      <c r="U12" s="1"/>
      <c r="Y12" s="6">
        <f t="shared" si="2"/>
        <v>0</v>
      </c>
      <c r="Z12" s="6"/>
      <c r="AA12" s="6">
        <f t="shared" ref="AA12:AA14" si="7">(AA11*(1+$C$6))+Y12+((Y12/2)*$C$6)</f>
        <v>0</v>
      </c>
    </row>
    <row r="13" spans="1:27" x14ac:dyDescent="0.2">
      <c r="A13">
        <v>65</v>
      </c>
      <c r="B13" s="1">
        <f t="shared" si="3"/>
        <v>19292.495546874998</v>
      </c>
      <c r="F13" s="6">
        <f t="shared" si="0"/>
        <v>19292.495546874998</v>
      </c>
      <c r="G13" s="6"/>
      <c r="H13" s="6">
        <f t="shared" si="4"/>
        <v>82040.447861328139</v>
      </c>
      <c r="I13" s="6"/>
      <c r="K13">
        <v>65</v>
      </c>
      <c r="L13" s="1">
        <f t="shared" si="5"/>
        <v>19292.495546874998</v>
      </c>
      <c r="P13" s="6">
        <f t="shared" si="1"/>
        <v>19292.495546874998</v>
      </c>
      <c r="Q13" s="6"/>
      <c r="R13" s="6">
        <f t="shared" si="6"/>
        <v>82040.447861328139</v>
      </c>
      <c r="T13">
        <v>65</v>
      </c>
      <c r="U13" s="1"/>
      <c r="Y13" s="6">
        <f t="shared" si="2"/>
        <v>0</v>
      </c>
      <c r="Z13" s="6"/>
      <c r="AA13" s="6">
        <f t="shared" si="7"/>
        <v>0</v>
      </c>
    </row>
    <row r="14" spans="1:27" x14ac:dyDescent="0.2">
      <c r="A14">
        <v>66</v>
      </c>
      <c r="B14" s="1">
        <f t="shared" si="3"/>
        <v>19774.807935546873</v>
      </c>
      <c r="F14" s="6">
        <f t="shared" si="0"/>
        <v>19774.807935546873</v>
      </c>
      <c r="G14" s="6"/>
      <c r="H14" s="6">
        <f t="shared" si="4"/>
        <v>106411.6483883301</v>
      </c>
      <c r="I14" s="6"/>
      <c r="K14">
        <v>66</v>
      </c>
      <c r="L14" s="1">
        <f t="shared" si="5"/>
        <v>19774.807935546873</v>
      </c>
      <c r="P14" s="6">
        <f t="shared" si="1"/>
        <v>19774.807935546873</v>
      </c>
      <c r="Q14" s="6"/>
      <c r="R14" s="6">
        <f t="shared" si="6"/>
        <v>106411.6483883301</v>
      </c>
      <c r="T14">
        <v>66</v>
      </c>
      <c r="U14" s="1">
        <f>V4*U9</f>
        <v>30000</v>
      </c>
      <c r="Y14" s="6">
        <f t="shared" si="2"/>
        <v>30000</v>
      </c>
      <c r="Z14" s="6"/>
      <c r="AA14" s="6">
        <f t="shared" si="7"/>
        <v>30750</v>
      </c>
    </row>
    <row r="15" spans="1:27" x14ac:dyDescent="0.2">
      <c r="A15">
        <v>67</v>
      </c>
      <c r="B15" s="1">
        <f t="shared" si="3"/>
        <v>20269.178133935544</v>
      </c>
      <c r="D15" s="6">
        <f>C4</f>
        <v>25000</v>
      </c>
      <c r="E15" s="6"/>
      <c r="F15" s="6">
        <f t="shared" si="0"/>
        <v>-4730.8218660644561</v>
      </c>
      <c r="G15" s="6"/>
      <c r="H15" s="6">
        <f t="shared" ref="H15:H39" si="8">H14+F15</f>
        <v>101680.82652226565</v>
      </c>
      <c r="I15" s="6"/>
      <c r="K15">
        <v>67</v>
      </c>
      <c r="L15" s="1">
        <f t="shared" si="5"/>
        <v>20269.178133935544</v>
      </c>
      <c r="N15" s="6"/>
      <c r="O15" s="6"/>
      <c r="P15" s="6">
        <f t="shared" si="1"/>
        <v>20269.178133935544</v>
      </c>
      <c r="Q15" s="6"/>
      <c r="R15" s="6">
        <f t="shared" si="6"/>
        <v>132508.13839503052</v>
      </c>
      <c r="T15">
        <v>67</v>
      </c>
      <c r="U15" s="1">
        <f t="shared" ref="U15:U42" si="9">U14*(1+$V$5)</f>
        <v>30749.999999999996</v>
      </c>
      <c r="W15" s="6"/>
      <c r="X15" s="6"/>
      <c r="Y15" s="6">
        <f t="shared" si="2"/>
        <v>30749.999999999996</v>
      </c>
      <c r="Z15" s="6"/>
      <c r="AA15" s="6">
        <f>(AA14*(1+$V$6))+Y15+((Y15/2)*$V$6)</f>
        <v>62883.75</v>
      </c>
    </row>
    <row r="16" spans="1:27" x14ac:dyDescent="0.2">
      <c r="A16">
        <v>68</v>
      </c>
      <c r="B16" s="1">
        <f t="shared" si="3"/>
        <v>20775.907587283931</v>
      </c>
      <c r="D16" s="1">
        <f t="shared" si="3"/>
        <v>25624.999999999996</v>
      </c>
      <c r="E16" s="1"/>
      <c r="F16" s="6">
        <f t="shared" si="0"/>
        <v>-4849.0924127160652</v>
      </c>
      <c r="G16" s="6"/>
      <c r="H16" s="6">
        <f t="shared" si="8"/>
        <v>96831.734109549579</v>
      </c>
      <c r="I16" s="6"/>
      <c r="K16">
        <v>68</v>
      </c>
      <c r="L16" s="1">
        <f t="shared" si="5"/>
        <v>20775.907587283931</v>
      </c>
      <c r="N16" s="1"/>
      <c r="O16" s="1"/>
      <c r="P16" s="6">
        <f t="shared" si="1"/>
        <v>20775.907587283931</v>
      </c>
      <c r="Q16" s="6"/>
      <c r="R16" s="6">
        <f t="shared" si="6"/>
        <v>160428.85059174808</v>
      </c>
      <c r="T16">
        <v>68</v>
      </c>
      <c r="U16" s="1">
        <f t="shared" si="9"/>
        <v>31518.749999999993</v>
      </c>
      <c r="W16" s="1"/>
      <c r="X16" s="1"/>
      <c r="Y16" s="6">
        <f t="shared" si="2"/>
        <v>31518.749999999993</v>
      </c>
      <c r="Z16" s="6"/>
      <c r="AA16" s="6">
        <f>(AA15*(1+$V$6))+Y16+((Y16/2)*$V$6)</f>
        <v>96761.793749999997</v>
      </c>
    </row>
    <row r="17" spans="1:27" x14ac:dyDescent="0.2">
      <c r="A17">
        <v>69</v>
      </c>
      <c r="B17" s="1">
        <f t="shared" si="3"/>
        <v>21295.305276966028</v>
      </c>
      <c r="D17" s="1">
        <f t="shared" si="3"/>
        <v>26265.624999999993</v>
      </c>
      <c r="E17" s="1"/>
      <c r="F17" s="6">
        <f t="shared" si="0"/>
        <v>-4970.3197230339647</v>
      </c>
      <c r="G17" s="6"/>
      <c r="H17" s="6">
        <f t="shared" si="8"/>
        <v>91861.414386515622</v>
      </c>
      <c r="I17" s="6"/>
      <c r="K17">
        <v>69</v>
      </c>
      <c r="L17" s="1">
        <f t="shared" si="5"/>
        <v>21295.305276966028</v>
      </c>
      <c r="N17" s="1"/>
      <c r="O17" s="1"/>
      <c r="P17" s="6">
        <f t="shared" si="1"/>
        <v>21295.305276966028</v>
      </c>
      <c r="Q17" s="6"/>
      <c r="R17" s="6">
        <f t="shared" si="6"/>
        <v>190277.98103022567</v>
      </c>
      <c r="T17">
        <v>69</v>
      </c>
      <c r="U17" s="1">
        <f t="shared" si="9"/>
        <v>32306.718749999989</v>
      </c>
      <c r="W17" s="1"/>
      <c r="X17" s="1"/>
      <c r="Y17" s="6">
        <f t="shared" si="2"/>
        <v>32306.718749999989</v>
      </c>
      <c r="Z17" s="6"/>
      <c r="AA17" s="6">
        <f t="shared" ref="AA17" si="10">(AA16*(1+$V$6))+Y17+((Y17/2)*$V$6)</f>
        <v>132455.96709374999</v>
      </c>
    </row>
    <row r="18" spans="1:27" x14ac:dyDescent="0.2">
      <c r="A18">
        <v>70</v>
      </c>
      <c r="B18" s="1">
        <f t="shared" si="3"/>
        <v>21827.687908890177</v>
      </c>
      <c r="D18" s="1">
        <f t="shared" si="3"/>
        <v>26922.265624999989</v>
      </c>
      <c r="E18" s="1"/>
      <c r="F18" s="6">
        <f t="shared" si="0"/>
        <v>-5094.5777161098122</v>
      </c>
      <c r="G18" s="6"/>
      <c r="H18" s="6">
        <f t="shared" si="8"/>
        <v>86766.836670405813</v>
      </c>
      <c r="I18" s="6"/>
      <c r="K18">
        <v>70</v>
      </c>
      <c r="L18" s="1">
        <f t="shared" si="5"/>
        <v>21827.687908890177</v>
      </c>
      <c r="N18" s="1">
        <f>M4*N9</f>
        <v>31667.5</v>
      </c>
      <c r="O18" s="1"/>
      <c r="P18" s="6">
        <f t="shared" si="1"/>
        <v>-9839.8120911098231</v>
      </c>
      <c r="Q18" s="6"/>
      <c r="R18" s="6">
        <f t="shared" ref="R18:R39" si="11">R17+P18</f>
        <v>180438.16893911583</v>
      </c>
      <c r="T18">
        <v>70</v>
      </c>
      <c r="U18" s="1">
        <f t="shared" si="9"/>
        <v>33114.386718749985</v>
      </c>
      <c r="W18" s="1">
        <f>V4*W9</f>
        <v>42000</v>
      </c>
      <c r="X18" s="1"/>
      <c r="Y18" s="6">
        <f t="shared" si="2"/>
        <v>-8885.6132812500146</v>
      </c>
      <c r="Z18" s="6"/>
      <c r="AA18" s="6">
        <f t="shared" ref="AA18:AA42" si="12">AA17+Y18</f>
        <v>123570.35381249998</v>
      </c>
    </row>
    <row r="19" spans="1:27" x14ac:dyDescent="0.2">
      <c r="A19">
        <v>71</v>
      </c>
      <c r="B19" s="1">
        <f t="shared" ref="B19:B39" si="13">B18*(1+$C$5)</f>
        <v>22373.380106612429</v>
      </c>
      <c r="D19" s="1">
        <f t="shared" ref="D19:D39" si="14">D18*(1+$C$5)</f>
        <v>27595.322265624985</v>
      </c>
      <c r="E19" s="1"/>
      <c r="F19" s="6">
        <f t="shared" ref="F19:F39" si="15">B19-D19</f>
        <v>-5221.9421590125567</v>
      </c>
      <c r="G19" s="6"/>
      <c r="H19" s="6">
        <f t="shared" si="8"/>
        <v>81544.894511393257</v>
      </c>
      <c r="I19" s="6"/>
      <c r="K19">
        <v>71</v>
      </c>
      <c r="L19" s="1">
        <f t="shared" si="5"/>
        <v>22373.380106612429</v>
      </c>
      <c r="N19" s="1">
        <f t="shared" ref="N19:N21" si="16">N18*(1+$M$5)</f>
        <v>32459.187499999996</v>
      </c>
      <c r="O19" s="1"/>
      <c r="P19" s="6">
        <f t="shared" si="1"/>
        <v>-10085.807393387568</v>
      </c>
      <c r="Q19" s="6"/>
      <c r="R19" s="6">
        <f t="shared" si="11"/>
        <v>170352.36154572826</v>
      </c>
      <c r="T19">
        <v>71</v>
      </c>
      <c r="U19" s="1">
        <f t="shared" si="9"/>
        <v>33942.246386718733</v>
      </c>
      <c r="W19" s="1">
        <f t="shared" ref="W19:W21" si="17">W18*(1+$V$5)</f>
        <v>43049.999999999993</v>
      </c>
      <c r="X19" s="1"/>
      <c r="Y19" s="6">
        <f t="shared" si="2"/>
        <v>-9107.7536132812602</v>
      </c>
      <c r="Z19" s="6"/>
      <c r="AA19" s="6">
        <f t="shared" si="12"/>
        <v>114462.60019921872</v>
      </c>
    </row>
    <row r="20" spans="1:27" x14ac:dyDescent="0.2">
      <c r="A20">
        <v>72</v>
      </c>
      <c r="B20" s="1">
        <f t="shared" si="13"/>
        <v>22932.714609277737</v>
      </c>
      <c r="D20" s="1">
        <f t="shared" si="14"/>
        <v>28285.205322265607</v>
      </c>
      <c r="E20" s="1"/>
      <c r="F20" s="6">
        <f t="shared" si="15"/>
        <v>-5352.4907129878702</v>
      </c>
      <c r="G20" s="6"/>
      <c r="H20" s="6">
        <f t="shared" si="8"/>
        <v>76192.403798405387</v>
      </c>
      <c r="I20" s="6"/>
      <c r="K20">
        <v>72</v>
      </c>
      <c r="L20" s="1">
        <f t="shared" si="5"/>
        <v>22932.714609277737</v>
      </c>
      <c r="N20" s="1">
        <f t="shared" si="16"/>
        <v>33270.667187499996</v>
      </c>
      <c r="O20" s="1"/>
      <c r="P20" s="6">
        <f t="shared" si="1"/>
        <v>-10337.952578222259</v>
      </c>
      <c r="Q20" s="6"/>
      <c r="R20" s="6">
        <f t="shared" si="11"/>
        <v>160014.40896750599</v>
      </c>
      <c r="T20">
        <v>72</v>
      </c>
      <c r="U20" s="1">
        <f t="shared" si="9"/>
        <v>34790.802546386694</v>
      </c>
      <c r="W20" s="1">
        <f t="shared" si="17"/>
        <v>44126.249999999985</v>
      </c>
      <c r="X20" s="1"/>
      <c r="Y20" s="6">
        <f t="shared" si="2"/>
        <v>-9335.4474536132911</v>
      </c>
      <c r="Z20" s="6"/>
      <c r="AA20" s="6">
        <f t="shared" si="12"/>
        <v>105127.15274560543</v>
      </c>
    </row>
    <row r="21" spans="1:27" x14ac:dyDescent="0.2">
      <c r="A21">
        <v>73</v>
      </c>
      <c r="B21" s="1">
        <f t="shared" si="13"/>
        <v>23506.032474509677</v>
      </c>
      <c r="D21" s="1">
        <f t="shared" si="14"/>
        <v>28992.335455322245</v>
      </c>
      <c r="E21" s="1"/>
      <c r="F21" s="6">
        <f t="shared" si="15"/>
        <v>-5486.3029808125684</v>
      </c>
      <c r="G21" s="6"/>
      <c r="H21" s="6">
        <f t="shared" si="8"/>
        <v>70706.100817592815</v>
      </c>
      <c r="I21" s="6"/>
      <c r="K21">
        <v>73</v>
      </c>
      <c r="L21" s="1">
        <f t="shared" si="5"/>
        <v>23506.032474509677</v>
      </c>
      <c r="N21" s="1">
        <f t="shared" si="16"/>
        <v>34102.433867187494</v>
      </c>
      <c r="O21" s="1"/>
      <c r="P21" s="6">
        <f t="shared" si="1"/>
        <v>-10596.401392677817</v>
      </c>
      <c r="Q21" s="6"/>
      <c r="R21" s="6">
        <f t="shared" si="11"/>
        <v>149418.00757482817</v>
      </c>
      <c r="T21">
        <v>73</v>
      </c>
      <c r="U21" s="1">
        <f t="shared" si="9"/>
        <v>35660.572610046358</v>
      </c>
      <c r="W21" s="1">
        <f t="shared" si="17"/>
        <v>45229.406249999978</v>
      </c>
      <c r="X21" s="1"/>
      <c r="Y21" s="6">
        <f t="shared" si="2"/>
        <v>-9568.8336399536201</v>
      </c>
      <c r="Z21" s="6"/>
      <c r="AA21" s="6">
        <f t="shared" si="12"/>
        <v>95558.319105651812</v>
      </c>
    </row>
    <row r="22" spans="1:27" x14ac:dyDescent="0.2">
      <c r="A22">
        <v>74</v>
      </c>
      <c r="B22" s="1">
        <f t="shared" si="13"/>
        <v>24093.683286372416</v>
      </c>
      <c r="D22" s="1">
        <f t="shared" si="14"/>
        <v>29717.1438417053</v>
      </c>
      <c r="E22" s="1"/>
      <c r="F22" s="6">
        <f t="shared" si="15"/>
        <v>-5623.4605553328838</v>
      </c>
      <c r="G22" s="6"/>
      <c r="H22" s="6">
        <f t="shared" si="8"/>
        <v>65082.640262259927</v>
      </c>
      <c r="I22" s="6"/>
      <c r="K22">
        <v>74</v>
      </c>
      <c r="L22" s="1">
        <f t="shared" si="5"/>
        <v>24093.683286372416</v>
      </c>
      <c r="N22" s="1">
        <f t="shared" ref="N22:N42" si="18">N21*(1+$M$5)</f>
        <v>34954.994713867178</v>
      </c>
      <c r="O22" s="1"/>
      <c r="P22" s="6">
        <f t="shared" si="1"/>
        <v>-10861.311427494762</v>
      </c>
      <c r="Q22" s="6"/>
      <c r="R22" s="6">
        <f t="shared" si="11"/>
        <v>138556.69614733339</v>
      </c>
      <c r="T22">
        <v>74</v>
      </c>
      <c r="U22" s="1">
        <f t="shared" si="9"/>
        <v>36552.086925297517</v>
      </c>
      <c r="W22" s="1">
        <f t="shared" ref="W22:W42" si="19">W21*(1+$V$5)</f>
        <v>46360.141406249975</v>
      </c>
      <c r="X22" s="1"/>
      <c r="Y22" s="6">
        <f t="shared" si="2"/>
        <v>-9808.0544809524581</v>
      </c>
      <c r="Z22" s="6"/>
      <c r="AA22" s="6">
        <f t="shared" si="12"/>
        <v>85750.264624699354</v>
      </c>
    </row>
    <row r="23" spans="1:27" x14ac:dyDescent="0.2">
      <c r="A23">
        <v>75</v>
      </c>
      <c r="B23" s="1">
        <f t="shared" si="13"/>
        <v>24696.025368531726</v>
      </c>
      <c r="D23" s="1">
        <f t="shared" si="14"/>
        <v>30460.072437747931</v>
      </c>
      <c r="E23" s="1"/>
      <c r="F23" s="6">
        <f t="shared" si="15"/>
        <v>-5764.0470692162053</v>
      </c>
      <c r="G23" s="6"/>
      <c r="H23" s="6">
        <f t="shared" si="8"/>
        <v>59318.593193043722</v>
      </c>
      <c r="I23" s="6"/>
      <c r="K23">
        <v>75</v>
      </c>
      <c r="L23" s="1">
        <f t="shared" si="5"/>
        <v>24696.025368531726</v>
      </c>
      <c r="N23" s="1">
        <f t="shared" si="18"/>
        <v>35828.86958171385</v>
      </c>
      <c r="O23" s="1"/>
      <c r="P23" s="6">
        <f t="shared" si="1"/>
        <v>-11132.844213182125</v>
      </c>
      <c r="Q23" s="6"/>
      <c r="R23" s="6">
        <f t="shared" si="11"/>
        <v>127423.85193415127</v>
      </c>
      <c r="T23">
        <v>75</v>
      </c>
      <c r="U23" s="1">
        <f t="shared" si="9"/>
        <v>37465.889098429951</v>
      </c>
      <c r="W23" s="1">
        <f t="shared" si="19"/>
        <v>47519.144941406223</v>
      </c>
      <c r="X23" s="1"/>
      <c r="Y23" s="6">
        <f t="shared" si="2"/>
        <v>-10053.255842976272</v>
      </c>
      <c r="Z23" s="6"/>
      <c r="AA23" s="6">
        <f t="shared" si="12"/>
        <v>75697.008781723081</v>
      </c>
    </row>
    <row r="24" spans="1:27" x14ac:dyDescent="0.2">
      <c r="A24">
        <v>76</v>
      </c>
      <c r="B24" s="1">
        <f t="shared" si="13"/>
        <v>25313.426002745018</v>
      </c>
      <c r="D24" s="1">
        <f t="shared" si="14"/>
        <v>31221.574248691628</v>
      </c>
      <c r="E24" s="1"/>
      <c r="F24" s="6">
        <f t="shared" si="15"/>
        <v>-5908.1482459466097</v>
      </c>
      <c r="G24" s="6"/>
      <c r="H24" s="6">
        <f t="shared" si="8"/>
        <v>53410.444947097116</v>
      </c>
      <c r="I24" s="6"/>
      <c r="K24">
        <v>76</v>
      </c>
      <c r="L24" s="1">
        <f t="shared" si="5"/>
        <v>25313.426002745018</v>
      </c>
      <c r="N24" s="1">
        <f t="shared" si="18"/>
        <v>36724.591321256696</v>
      </c>
      <c r="O24" s="1"/>
      <c r="P24" s="6">
        <f t="shared" si="1"/>
        <v>-11411.165318511677</v>
      </c>
      <c r="Q24" s="6"/>
      <c r="R24" s="6">
        <f t="shared" si="11"/>
        <v>116012.6866156396</v>
      </c>
      <c r="T24">
        <v>76</v>
      </c>
      <c r="U24" s="1">
        <f t="shared" si="9"/>
        <v>38402.536325890695</v>
      </c>
      <c r="W24" s="1">
        <f t="shared" si="19"/>
        <v>48707.123564941372</v>
      </c>
      <c r="X24" s="1"/>
      <c r="Y24" s="6">
        <f t="shared" si="2"/>
        <v>-10304.587239050677</v>
      </c>
      <c r="Z24" s="6"/>
      <c r="AA24" s="6">
        <f t="shared" si="12"/>
        <v>65392.421542672404</v>
      </c>
    </row>
    <row r="25" spans="1:27" x14ac:dyDescent="0.2">
      <c r="A25">
        <v>77</v>
      </c>
      <c r="B25" s="1">
        <f t="shared" si="13"/>
        <v>25946.261652813642</v>
      </c>
      <c r="D25" s="1">
        <f t="shared" si="14"/>
        <v>32002.113604908915</v>
      </c>
      <c r="E25" s="1"/>
      <c r="F25" s="6">
        <f t="shared" si="15"/>
        <v>-6055.8519520952723</v>
      </c>
      <c r="G25" s="6"/>
      <c r="H25" s="6">
        <f t="shared" si="8"/>
        <v>47354.592995001847</v>
      </c>
      <c r="I25" s="6"/>
      <c r="K25">
        <v>77</v>
      </c>
      <c r="L25" s="1">
        <f t="shared" si="5"/>
        <v>25946.261652813642</v>
      </c>
      <c r="N25" s="1">
        <f t="shared" si="18"/>
        <v>37642.706104288111</v>
      </c>
      <c r="O25" s="1"/>
      <c r="P25" s="6">
        <f t="shared" si="1"/>
        <v>-11696.444451474468</v>
      </c>
      <c r="Q25" s="6"/>
      <c r="R25" s="6">
        <f t="shared" si="11"/>
        <v>104316.24216416513</v>
      </c>
      <c r="T25">
        <v>77</v>
      </c>
      <c r="U25" s="1">
        <f t="shared" si="9"/>
        <v>39362.599734037962</v>
      </c>
      <c r="W25" s="1">
        <f t="shared" si="19"/>
        <v>49924.801654064904</v>
      </c>
      <c r="X25" s="1"/>
      <c r="Y25" s="6">
        <f t="shared" si="2"/>
        <v>-10562.201920026942</v>
      </c>
      <c r="Z25" s="6"/>
      <c r="AA25" s="6">
        <f t="shared" si="12"/>
        <v>54830.219622645462</v>
      </c>
    </row>
    <row r="26" spans="1:27" x14ac:dyDescent="0.2">
      <c r="A26">
        <v>78</v>
      </c>
      <c r="B26" s="1">
        <f t="shared" si="13"/>
        <v>26594.918194133981</v>
      </c>
      <c r="D26" s="1">
        <f t="shared" si="14"/>
        <v>32802.166445031631</v>
      </c>
      <c r="E26" s="1"/>
      <c r="F26" s="6">
        <f t="shared" si="15"/>
        <v>-6207.24825089765</v>
      </c>
      <c r="G26" s="6"/>
      <c r="H26" s="6">
        <f t="shared" si="8"/>
        <v>41147.344744104194</v>
      </c>
      <c r="I26" s="6"/>
      <c r="K26">
        <v>78</v>
      </c>
      <c r="L26" s="1">
        <f t="shared" si="5"/>
        <v>26594.918194133981</v>
      </c>
      <c r="N26" s="1">
        <f t="shared" si="18"/>
        <v>38583.773756895309</v>
      </c>
      <c r="O26" s="1"/>
      <c r="P26" s="6">
        <f t="shared" si="1"/>
        <v>-11988.855562761328</v>
      </c>
      <c r="Q26" s="6"/>
      <c r="R26" s="6">
        <f t="shared" si="11"/>
        <v>92327.386601403807</v>
      </c>
      <c r="T26">
        <v>78</v>
      </c>
      <c r="U26" s="1">
        <f t="shared" si="9"/>
        <v>40346.66472738891</v>
      </c>
      <c r="W26" s="1">
        <f t="shared" si="19"/>
        <v>51172.921695416524</v>
      </c>
      <c r="X26" s="1"/>
      <c r="Y26" s="6">
        <f t="shared" si="2"/>
        <v>-10826.256968027614</v>
      </c>
      <c r="Z26" s="6"/>
      <c r="AA26" s="6">
        <f t="shared" si="12"/>
        <v>44003.962654617848</v>
      </c>
    </row>
    <row r="27" spans="1:27" x14ac:dyDescent="0.2">
      <c r="A27">
        <v>79</v>
      </c>
      <c r="B27" s="1">
        <f t="shared" si="13"/>
        <v>27259.79114898733</v>
      </c>
      <c r="D27" s="1">
        <f t="shared" si="14"/>
        <v>33622.220606157418</v>
      </c>
      <c r="E27" s="1"/>
      <c r="F27" s="6">
        <f t="shared" si="15"/>
        <v>-6362.4294571700884</v>
      </c>
      <c r="G27" s="6"/>
      <c r="H27" s="6">
        <f t="shared" si="8"/>
        <v>34784.915286934105</v>
      </c>
      <c r="I27" s="6"/>
      <c r="K27">
        <v>79</v>
      </c>
      <c r="L27" s="1">
        <f t="shared" si="5"/>
        <v>27259.79114898733</v>
      </c>
      <c r="N27" s="1">
        <f t="shared" si="18"/>
        <v>39548.368100817686</v>
      </c>
      <c r="O27" s="1"/>
      <c r="P27" s="6">
        <f t="shared" si="1"/>
        <v>-12288.576951830357</v>
      </c>
      <c r="Q27" s="6"/>
      <c r="R27" s="6">
        <f t="shared" si="11"/>
        <v>80038.80964957345</v>
      </c>
      <c r="T27">
        <v>79</v>
      </c>
      <c r="U27" s="1">
        <f t="shared" si="9"/>
        <v>41355.331345573628</v>
      </c>
      <c r="W27" s="1">
        <f t="shared" si="19"/>
        <v>52452.244737801935</v>
      </c>
      <c r="X27" s="1"/>
      <c r="Y27" s="6">
        <f t="shared" si="2"/>
        <v>-11096.913392228307</v>
      </c>
      <c r="Z27" s="6"/>
      <c r="AA27" s="6">
        <f t="shared" si="12"/>
        <v>32907.049262389541</v>
      </c>
    </row>
    <row r="28" spans="1:27" x14ac:dyDescent="0.2">
      <c r="A28">
        <v>80</v>
      </c>
      <c r="B28" s="1">
        <f t="shared" si="13"/>
        <v>27941.285927712011</v>
      </c>
      <c r="D28" s="1">
        <f t="shared" si="14"/>
        <v>34462.776121311348</v>
      </c>
      <c r="E28" s="1"/>
      <c r="F28" s="6">
        <f t="shared" si="15"/>
        <v>-6521.4901935993366</v>
      </c>
      <c r="G28" s="6"/>
      <c r="H28" s="6">
        <f t="shared" si="8"/>
        <v>28263.425093334768</v>
      </c>
      <c r="I28" s="6"/>
      <c r="K28">
        <v>80</v>
      </c>
      <c r="L28" s="1">
        <f t="shared" si="5"/>
        <v>27941.285927712011</v>
      </c>
      <c r="N28" s="1">
        <f t="shared" si="18"/>
        <v>40537.077303338127</v>
      </c>
      <c r="O28" s="1"/>
      <c r="P28" s="6">
        <f t="shared" si="1"/>
        <v>-12595.791375626115</v>
      </c>
      <c r="Q28" s="6"/>
      <c r="R28" s="6">
        <f t="shared" si="11"/>
        <v>67443.018273947338</v>
      </c>
      <c r="T28">
        <v>80</v>
      </c>
      <c r="U28" s="1">
        <f t="shared" si="9"/>
        <v>42389.214629212962</v>
      </c>
      <c r="W28" s="1">
        <f t="shared" si="19"/>
        <v>53763.550856246977</v>
      </c>
      <c r="X28" s="1"/>
      <c r="Y28" s="6">
        <f t="shared" si="2"/>
        <v>-11374.336227034015</v>
      </c>
      <c r="Z28" s="6"/>
      <c r="AA28" s="6">
        <f t="shared" si="12"/>
        <v>21532.713035355526</v>
      </c>
    </row>
    <row r="29" spans="1:27" x14ac:dyDescent="0.2">
      <c r="A29">
        <v>81</v>
      </c>
      <c r="B29" s="1">
        <f t="shared" si="13"/>
        <v>28639.818075904808</v>
      </c>
      <c r="D29" s="1">
        <f t="shared" si="14"/>
        <v>35324.345524344128</v>
      </c>
      <c r="E29" s="1"/>
      <c r="F29" s="6">
        <f t="shared" si="15"/>
        <v>-6684.5274484393194</v>
      </c>
      <c r="G29" s="6"/>
      <c r="H29" s="6">
        <f t="shared" si="8"/>
        <v>21578.897644895449</v>
      </c>
      <c r="I29" s="6"/>
      <c r="K29">
        <v>81</v>
      </c>
      <c r="L29" s="1">
        <f t="shared" si="5"/>
        <v>28639.818075904808</v>
      </c>
      <c r="N29" s="1">
        <f t="shared" si="18"/>
        <v>41550.504235921573</v>
      </c>
      <c r="O29" s="1"/>
      <c r="P29" s="6">
        <f t="shared" si="1"/>
        <v>-12910.686160016765</v>
      </c>
      <c r="Q29" s="6"/>
      <c r="R29" s="6">
        <f t="shared" si="11"/>
        <v>54532.332113930577</v>
      </c>
      <c r="T29">
        <v>81</v>
      </c>
      <c r="U29" s="1">
        <f t="shared" si="9"/>
        <v>43448.944994943282</v>
      </c>
      <c r="W29" s="1">
        <f t="shared" si="19"/>
        <v>55107.639627653145</v>
      </c>
      <c r="X29" s="1"/>
      <c r="Y29" s="6">
        <f t="shared" si="2"/>
        <v>-11658.694632709863</v>
      </c>
      <c r="Z29" s="6"/>
      <c r="AA29" s="6">
        <f t="shared" si="12"/>
        <v>9874.0184026456627</v>
      </c>
    </row>
    <row r="30" spans="1:27" x14ac:dyDescent="0.2">
      <c r="A30">
        <v>82</v>
      </c>
      <c r="B30" s="1">
        <f t="shared" si="13"/>
        <v>29355.813527802427</v>
      </c>
      <c r="D30" s="1">
        <f t="shared" si="14"/>
        <v>36207.454162452726</v>
      </c>
      <c r="E30" s="1"/>
      <c r="F30" s="6">
        <f t="shared" si="15"/>
        <v>-6851.640634650299</v>
      </c>
      <c r="G30" s="6"/>
      <c r="H30" s="6">
        <f t="shared" si="8"/>
        <v>14727.25701024515</v>
      </c>
      <c r="I30" s="6"/>
      <c r="K30">
        <v>82</v>
      </c>
      <c r="L30" s="1">
        <f t="shared" si="5"/>
        <v>29355.813527802427</v>
      </c>
      <c r="N30" s="1">
        <f t="shared" si="18"/>
        <v>42589.266841819612</v>
      </c>
      <c r="O30" s="1"/>
      <c r="P30" s="6">
        <f t="shared" si="1"/>
        <v>-13233.453314017184</v>
      </c>
      <c r="Q30" s="6"/>
      <c r="R30" s="6">
        <f t="shared" si="11"/>
        <v>41298.878799913393</v>
      </c>
      <c r="T30">
        <v>82</v>
      </c>
      <c r="U30" s="1">
        <f t="shared" si="9"/>
        <v>44535.168619816861</v>
      </c>
      <c r="W30" s="1">
        <f t="shared" si="19"/>
        <v>56485.330618344466</v>
      </c>
      <c r="X30" s="1"/>
      <c r="Y30" s="6">
        <f t="shared" si="2"/>
        <v>-11950.161998527605</v>
      </c>
      <c r="Z30" s="6"/>
      <c r="AA30" s="6">
        <f t="shared" si="12"/>
        <v>-2076.143595881942</v>
      </c>
    </row>
    <row r="31" spans="1:27" x14ac:dyDescent="0.2">
      <c r="A31">
        <v>83</v>
      </c>
      <c r="B31" s="1">
        <f t="shared" si="13"/>
        <v>30089.708865997487</v>
      </c>
      <c r="D31" s="1">
        <f t="shared" si="14"/>
        <v>37112.640516514039</v>
      </c>
      <c r="E31" s="1"/>
      <c r="F31" s="6">
        <f t="shared" si="15"/>
        <v>-7022.9316505165516</v>
      </c>
      <c r="G31" s="6"/>
      <c r="H31" s="6">
        <f t="shared" si="8"/>
        <v>7704.3253597285984</v>
      </c>
      <c r="I31" s="6"/>
      <c r="K31">
        <v>83</v>
      </c>
      <c r="L31" s="1">
        <f t="shared" si="5"/>
        <v>30089.708865997487</v>
      </c>
      <c r="N31" s="1">
        <f t="shared" si="18"/>
        <v>43653.998512865095</v>
      </c>
      <c r="O31" s="1"/>
      <c r="P31" s="6">
        <f t="shared" si="1"/>
        <v>-13564.289646867608</v>
      </c>
      <c r="Q31" s="6"/>
      <c r="R31" s="6">
        <f t="shared" si="11"/>
        <v>27734.589153045785</v>
      </c>
      <c r="T31">
        <v>83</v>
      </c>
      <c r="U31" s="1">
        <f t="shared" si="9"/>
        <v>45648.547835312282</v>
      </c>
      <c r="W31" s="1">
        <f t="shared" si="19"/>
        <v>57897.463883803073</v>
      </c>
      <c r="X31" s="1"/>
      <c r="Y31" s="6">
        <f t="shared" si="2"/>
        <v>-12248.916048490792</v>
      </c>
      <c r="Z31" s="6"/>
      <c r="AA31" s="6">
        <f t="shared" si="12"/>
        <v>-14325.059644372734</v>
      </c>
    </row>
    <row r="32" spans="1:27" x14ac:dyDescent="0.2">
      <c r="A32">
        <v>84</v>
      </c>
      <c r="B32" s="1">
        <f t="shared" si="13"/>
        <v>30841.951587647422</v>
      </c>
      <c r="D32" s="1">
        <f t="shared" si="14"/>
        <v>38040.456529426883</v>
      </c>
      <c r="E32" s="1"/>
      <c r="F32" s="6">
        <f t="shared" si="15"/>
        <v>-7198.5049417794617</v>
      </c>
      <c r="G32" s="6"/>
      <c r="H32" s="6">
        <f t="shared" si="8"/>
        <v>505.82041794913675</v>
      </c>
      <c r="I32" s="6"/>
      <c r="K32">
        <v>84</v>
      </c>
      <c r="L32" s="1">
        <f t="shared" si="5"/>
        <v>30841.951587647422</v>
      </c>
      <c r="N32" s="1">
        <f t="shared" si="18"/>
        <v>44745.348475686718</v>
      </c>
      <c r="O32" s="1"/>
      <c r="P32" s="6">
        <f t="shared" si="1"/>
        <v>-13903.396888039297</v>
      </c>
      <c r="Q32" s="6"/>
      <c r="R32" s="6">
        <f t="shared" si="11"/>
        <v>13831.192265006488</v>
      </c>
      <c r="T32">
        <v>84</v>
      </c>
      <c r="U32" s="1">
        <f t="shared" si="9"/>
        <v>46789.761531195087</v>
      </c>
      <c r="W32" s="1">
        <f t="shared" si="19"/>
        <v>59344.900480898148</v>
      </c>
      <c r="X32" s="1"/>
      <c r="Y32" s="6">
        <f t="shared" si="2"/>
        <v>-12555.138949703061</v>
      </c>
      <c r="Z32" s="6"/>
      <c r="AA32" s="6">
        <f t="shared" si="12"/>
        <v>-26880.198594075795</v>
      </c>
    </row>
    <row r="33" spans="1:27" x14ac:dyDescent="0.2">
      <c r="A33">
        <v>85</v>
      </c>
      <c r="B33" s="1">
        <f t="shared" si="13"/>
        <v>31613.000377338605</v>
      </c>
      <c r="D33" s="1">
        <f t="shared" si="14"/>
        <v>38991.467942662552</v>
      </c>
      <c r="E33" s="1"/>
      <c r="F33" s="6">
        <f t="shared" si="15"/>
        <v>-7378.4675653239465</v>
      </c>
      <c r="G33" s="6"/>
      <c r="H33" s="6">
        <f t="shared" si="8"/>
        <v>-6872.6471473748097</v>
      </c>
      <c r="I33" s="6"/>
      <c r="K33">
        <v>85</v>
      </c>
      <c r="L33" s="1">
        <f t="shared" si="5"/>
        <v>31613.000377338605</v>
      </c>
      <c r="N33" s="1">
        <f t="shared" si="18"/>
        <v>45863.982187578884</v>
      </c>
      <c r="O33" s="1"/>
      <c r="P33" s="6">
        <f t="shared" si="1"/>
        <v>-14250.981810240279</v>
      </c>
      <c r="Q33" s="6"/>
      <c r="R33" s="6">
        <f t="shared" si="11"/>
        <v>-419.7895452337907</v>
      </c>
      <c r="T33">
        <v>85</v>
      </c>
      <c r="U33" s="1">
        <f t="shared" si="9"/>
        <v>47959.505569474961</v>
      </c>
      <c r="W33" s="1">
        <f t="shared" si="19"/>
        <v>60828.522992920596</v>
      </c>
      <c r="X33" s="1"/>
      <c r="Y33" s="6">
        <f t="shared" si="2"/>
        <v>-12869.017423445635</v>
      </c>
      <c r="Z33" s="6"/>
      <c r="AA33" s="6">
        <f t="shared" si="12"/>
        <v>-39749.21601752143</v>
      </c>
    </row>
    <row r="34" spans="1:27" x14ac:dyDescent="0.2">
      <c r="A34">
        <v>86</v>
      </c>
      <c r="B34" s="1">
        <f t="shared" si="13"/>
        <v>32403.325386772067</v>
      </c>
      <c r="D34" s="1">
        <f t="shared" si="14"/>
        <v>39966.254641229112</v>
      </c>
      <c r="E34" s="1"/>
      <c r="F34" s="6">
        <f t="shared" si="15"/>
        <v>-7562.9292544570453</v>
      </c>
      <c r="G34" s="6"/>
      <c r="H34" s="6">
        <f t="shared" si="8"/>
        <v>-14435.576401831855</v>
      </c>
      <c r="I34" s="6"/>
      <c r="K34">
        <v>86</v>
      </c>
      <c r="L34" s="1">
        <f t="shared" si="5"/>
        <v>32403.325386772067</v>
      </c>
      <c r="N34" s="1">
        <f t="shared" si="18"/>
        <v>47010.581742268354</v>
      </c>
      <c r="O34" s="1"/>
      <c r="P34" s="6">
        <f t="shared" si="1"/>
        <v>-14607.256355496287</v>
      </c>
      <c r="Q34" s="6"/>
      <c r="R34" s="6">
        <f t="shared" si="11"/>
        <v>-15027.045900730078</v>
      </c>
      <c r="T34">
        <v>86</v>
      </c>
      <c r="U34" s="1">
        <f t="shared" si="9"/>
        <v>49158.493208711829</v>
      </c>
      <c r="W34" s="1">
        <f t="shared" si="19"/>
        <v>62349.236067743608</v>
      </c>
      <c r="X34" s="1"/>
      <c r="Y34" s="6">
        <f t="shared" si="2"/>
        <v>-13190.74285903178</v>
      </c>
      <c r="Z34" s="6"/>
      <c r="AA34" s="6">
        <f t="shared" si="12"/>
        <v>-52939.95887655321</v>
      </c>
    </row>
    <row r="35" spans="1:27" x14ac:dyDescent="0.2">
      <c r="A35">
        <v>87</v>
      </c>
      <c r="B35" s="1">
        <f t="shared" si="13"/>
        <v>33213.408521441364</v>
      </c>
      <c r="D35" s="1">
        <f t="shared" si="14"/>
        <v>40965.411007259834</v>
      </c>
      <c r="E35" s="1"/>
      <c r="F35" s="6">
        <f t="shared" si="15"/>
        <v>-7752.0024858184697</v>
      </c>
      <c r="G35" s="6"/>
      <c r="H35" s="6">
        <f t="shared" si="8"/>
        <v>-22187.578887650325</v>
      </c>
      <c r="I35" s="6"/>
      <c r="K35">
        <v>87</v>
      </c>
      <c r="L35" s="1">
        <f t="shared" si="5"/>
        <v>33213.408521441364</v>
      </c>
      <c r="N35" s="1">
        <f t="shared" si="18"/>
        <v>48185.846285825057</v>
      </c>
      <c r="O35" s="1"/>
      <c r="P35" s="6">
        <f t="shared" si="1"/>
        <v>-14972.437764383692</v>
      </c>
      <c r="Q35" s="6"/>
      <c r="R35" s="6">
        <f t="shared" si="11"/>
        <v>-29999.48366511377</v>
      </c>
      <c r="T35">
        <v>87</v>
      </c>
      <c r="U35" s="1">
        <f t="shared" si="9"/>
        <v>50387.455538929622</v>
      </c>
      <c r="W35" s="1">
        <f t="shared" si="19"/>
        <v>63907.966969437191</v>
      </c>
      <c r="X35" s="1"/>
      <c r="Y35" s="6">
        <f t="shared" si="2"/>
        <v>-13520.511430507569</v>
      </c>
      <c r="Z35" s="6"/>
      <c r="AA35" s="6">
        <f t="shared" si="12"/>
        <v>-66460.470307060779</v>
      </c>
    </row>
    <row r="36" spans="1:27" x14ac:dyDescent="0.2">
      <c r="A36">
        <v>88</v>
      </c>
      <c r="B36" s="1">
        <f t="shared" si="13"/>
        <v>34043.743734477393</v>
      </c>
      <c r="D36" s="1">
        <f t="shared" si="14"/>
        <v>41989.546282441326</v>
      </c>
      <c r="E36" s="1"/>
      <c r="F36" s="6">
        <f t="shared" si="15"/>
        <v>-7945.8025479639327</v>
      </c>
      <c r="G36" s="6"/>
      <c r="H36" s="6">
        <f t="shared" si="8"/>
        <v>-30133.381435614257</v>
      </c>
      <c r="I36" s="6"/>
      <c r="K36">
        <v>88</v>
      </c>
      <c r="L36" s="1">
        <f t="shared" si="5"/>
        <v>34043.743734477393</v>
      </c>
      <c r="N36" s="1">
        <f t="shared" si="18"/>
        <v>49390.492442970681</v>
      </c>
      <c r="O36" s="1"/>
      <c r="P36" s="6">
        <f t="shared" si="1"/>
        <v>-15346.748708493287</v>
      </c>
      <c r="Q36" s="6"/>
      <c r="R36" s="6">
        <f t="shared" si="11"/>
        <v>-45346.232373607054</v>
      </c>
      <c r="T36">
        <v>88</v>
      </c>
      <c r="U36" s="1">
        <f t="shared" si="9"/>
        <v>51647.141927402859</v>
      </c>
      <c r="W36" s="1">
        <f t="shared" si="19"/>
        <v>65505.666143673116</v>
      </c>
      <c r="X36" s="1"/>
      <c r="Y36" s="6">
        <f t="shared" si="2"/>
        <v>-13858.524216270256</v>
      </c>
      <c r="Z36" s="6"/>
      <c r="AA36" s="6">
        <f t="shared" si="12"/>
        <v>-80318.994523331028</v>
      </c>
    </row>
    <row r="37" spans="1:27" x14ac:dyDescent="0.2">
      <c r="A37">
        <v>89</v>
      </c>
      <c r="B37" s="1">
        <f t="shared" si="13"/>
        <v>34894.837327839326</v>
      </c>
      <c r="D37" s="1">
        <f t="shared" si="14"/>
        <v>43039.284939502359</v>
      </c>
      <c r="E37" s="1"/>
      <c r="F37" s="6">
        <f t="shared" si="15"/>
        <v>-8144.4476116630321</v>
      </c>
      <c r="G37" s="6"/>
      <c r="H37" s="6">
        <f t="shared" si="8"/>
        <v>-38277.829047277293</v>
      </c>
      <c r="I37" s="6"/>
      <c r="K37">
        <v>89</v>
      </c>
      <c r="L37" s="1">
        <f t="shared" si="5"/>
        <v>34894.837327839326</v>
      </c>
      <c r="N37" s="1">
        <f t="shared" si="18"/>
        <v>50625.254754044945</v>
      </c>
      <c r="O37" s="1"/>
      <c r="P37" s="6">
        <f t="shared" si="1"/>
        <v>-15730.417426205619</v>
      </c>
      <c r="Q37" s="6"/>
      <c r="R37" s="6">
        <f t="shared" si="11"/>
        <v>-61076.649799812672</v>
      </c>
      <c r="T37">
        <v>89</v>
      </c>
      <c r="U37" s="1">
        <f t="shared" si="9"/>
        <v>52938.320475587927</v>
      </c>
      <c r="W37" s="1">
        <f t="shared" si="19"/>
        <v>67143.307797264933</v>
      </c>
      <c r="X37" s="1"/>
      <c r="Y37" s="6">
        <f t="shared" si="2"/>
        <v>-14204.987321677007</v>
      </c>
      <c r="Z37" s="6"/>
      <c r="AA37" s="6">
        <f t="shared" si="12"/>
        <v>-94523.981845008035</v>
      </c>
    </row>
    <row r="38" spans="1:27" x14ac:dyDescent="0.2">
      <c r="A38">
        <v>90</v>
      </c>
      <c r="B38" s="1">
        <f t="shared" si="13"/>
        <v>35767.20826103531</v>
      </c>
      <c r="D38" s="1">
        <f t="shared" si="14"/>
        <v>44115.267062989915</v>
      </c>
      <c r="E38" s="1"/>
      <c r="F38" s="6">
        <f t="shared" si="15"/>
        <v>-8348.0588019546049</v>
      </c>
      <c r="G38" s="6"/>
      <c r="H38" s="6">
        <f t="shared" si="8"/>
        <v>-46625.887849231898</v>
      </c>
      <c r="I38" s="6"/>
      <c r="K38">
        <v>90</v>
      </c>
      <c r="L38" s="1">
        <f t="shared" si="5"/>
        <v>35767.20826103531</v>
      </c>
      <c r="N38" s="1">
        <f t="shared" si="18"/>
        <v>51890.886122896067</v>
      </c>
      <c r="O38" s="1"/>
      <c r="P38" s="6">
        <f t="shared" si="1"/>
        <v>-16123.677861860757</v>
      </c>
      <c r="Q38" s="6"/>
      <c r="R38" s="6">
        <f t="shared" si="11"/>
        <v>-77200.327661673422</v>
      </c>
      <c r="T38">
        <v>90</v>
      </c>
      <c r="U38" s="1">
        <f t="shared" si="9"/>
        <v>54261.778487477619</v>
      </c>
      <c r="W38" s="1">
        <f t="shared" si="19"/>
        <v>68821.890492196544</v>
      </c>
      <c r="X38" s="1"/>
      <c r="Y38" s="6">
        <f t="shared" si="2"/>
        <v>-14560.112004718925</v>
      </c>
      <c r="Z38" s="6"/>
      <c r="AA38" s="6">
        <f t="shared" si="12"/>
        <v>-109084.09384972695</v>
      </c>
    </row>
    <row r="39" spans="1:27" x14ac:dyDescent="0.2">
      <c r="A39">
        <v>91</v>
      </c>
      <c r="B39" s="1">
        <f t="shared" si="13"/>
        <v>36661.388467561192</v>
      </c>
      <c r="D39" s="1">
        <f t="shared" si="14"/>
        <v>45218.148739564662</v>
      </c>
      <c r="E39" s="1"/>
      <c r="F39" s="6">
        <f t="shared" si="15"/>
        <v>-8556.7602720034702</v>
      </c>
      <c r="G39" s="6"/>
      <c r="H39" s="6">
        <f t="shared" si="8"/>
        <v>-55182.648121235368</v>
      </c>
      <c r="I39" s="6"/>
      <c r="K39">
        <v>91</v>
      </c>
      <c r="L39" s="1">
        <f t="shared" si="5"/>
        <v>36661.388467561192</v>
      </c>
      <c r="N39" s="1">
        <f t="shared" si="18"/>
        <v>53188.158275968461</v>
      </c>
      <c r="O39" s="1"/>
      <c r="P39" s="6">
        <f t="shared" si="1"/>
        <v>-16526.769808407269</v>
      </c>
      <c r="Q39" s="6"/>
      <c r="R39" s="6">
        <f t="shared" si="11"/>
        <v>-93727.097470080684</v>
      </c>
      <c r="T39">
        <v>91</v>
      </c>
      <c r="U39" s="1">
        <f t="shared" si="9"/>
        <v>55618.322949664558</v>
      </c>
      <c r="W39" s="1">
        <f t="shared" si="19"/>
        <v>70542.437754501458</v>
      </c>
      <c r="X39" s="1"/>
      <c r="Y39" s="6">
        <f t="shared" si="2"/>
        <v>-14924.1148048369</v>
      </c>
      <c r="Z39" s="6"/>
      <c r="AA39" s="6">
        <f t="shared" si="12"/>
        <v>-124008.20865456384</v>
      </c>
    </row>
    <row r="40" spans="1:27" x14ac:dyDescent="0.2">
      <c r="K40">
        <v>92</v>
      </c>
      <c r="L40" s="1">
        <f t="shared" si="5"/>
        <v>37577.923179250218</v>
      </c>
      <c r="N40" s="1">
        <f t="shared" si="18"/>
        <v>54517.862232867665</v>
      </c>
      <c r="O40" s="1"/>
      <c r="P40" s="6">
        <f t="shared" ref="P40:P42" si="20">L40-N40</f>
        <v>-16939.939053617447</v>
      </c>
      <c r="Q40" s="6"/>
      <c r="R40" s="6">
        <f t="shared" ref="R40:R42" si="21">R39+P40</f>
        <v>-110667.03652369813</v>
      </c>
      <c r="T40">
        <v>92</v>
      </c>
      <c r="U40" s="1">
        <f t="shared" si="9"/>
        <v>57008.781023406169</v>
      </c>
      <c r="W40" s="1">
        <f t="shared" si="19"/>
        <v>72305.998698363983</v>
      </c>
      <c r="X40" s="1"/>
      <c r="Y40" s="6">
        <f t="shared" si="2"/>
        <v>-15297.217674957814</v>
      </c>
      <c r="Z40" s="6"/>
      <c r="AA40" s="6">
        <f t="shared" si="12"/>
        <v>-139305.42632952167</v>
      </c>
    </row>
    <row r="41" spans="1:27" x14ac:dyDescent="0.2">
      <c r="K41">
        <v>93</v>
      </c>
      <c r="L41" s="1">
        <f t="shared" si="5"/>
        <v>38517.371258731473</v>
      </c>
      <c r="N41" s="1">
        <f t="shared" si="18"/>
        <v>55880.808788689348</v>
      </c>
      <c r="O41" s="1"/>
      <c r="P41" s="6">
        <f t="shared" si="20"/>
        <v>-17363.437529957875</v>
      </c>
      <c r="Q41" s="6"/>
      <c r="R41" s="6">
        <f t="shared" si="21"/>
        <v>-128030.47405365601</v>
      </c>
      <c r="T41">
        <v>93</v>
      </c>
      <c r="U41" s="1">
        <f t="shared" si="9"/>
        <v>58434.000548991316</v>
      </c>
      <c r="W41" s="1">
        <f t="shared" si="19"/>
        <v>74113.648665823071</v>
      </c>
      <c r="X41" s="1"/>
      <c r="Y41" s="6">
        <f t="shared" si="2"/>
        <v>-15679.648116831755</v>
      </c>
      <c r="Z41" s="6"/>
      <c r="AA41" s="6">
        <f t="shared" si="12"/>
        <v>-154985.07444635342</v>
      </c>
    </row>
    <row r="42" spans="1:27" x14ac:dyDescent="0.2">
      <c r="K42">
        <v>94</v>
      </c>
      <c r="L42" s="1">
        <f t="shared" si="5"/>
        <v>39480.305540199755</v>
      </c>
      <c r="N42" s="1">
        <f t="shared" si="18"/>
        <v>57277.829008406574</v>
      </c>
      <c r="O42" s="1"/>
      <c r="P42" s="6">
        <f t="shared" si="20"/>
        <v>-17797.523468206819</v>
      </c>
      <c r="Q42" s="6"/>
      <c r="R42" s="6">
        <f t="shared" si="21"/>
        <v>-145827.99752186282</v>
      </c>
      <c r="T42">
        <v>94</v>
      </c>
      <c r="U42" s="1">
        <f t="shared" si="9"/>
        <v>59894.850562716092</v>
      </c>
      <c r="W42" s="1">
        <f t="shared" si="19"/>
        <v>75966.489882468639</v>
      </c>
      <c r="X42" s="1"/>
      <c r="Y42" s="6">
        <f t="shared" si="2"/>
        <v>-16071.639319752547</v>
      </c>
      <c r="Z42" s="6"/>
      <c r="AA42" s="6">
        <f t="shared" si="12"/>
        <v>-171056.71376610597</v>
      </c>
    </row>
    <row r="43" spans="1:27" x14ac:dyDescent="0.2">
      <c r="T43">
        <v>95</v>
      </c>
      <c r="U43" s="1">
        <f t="shared" ref="U43:U50" si="22">U42*(1+$V$5)</f>
        <v>61392.221826783993</v>
      </c>
      <c r="W43" s="1">
        <f t="shared" ref="W43:W50" si="23">W42*(1+$V$5)</f>
        <v>77865.652129530354</v>
      </c>
      <c r="X43" s="1"/>
      <c r="Y43" s="6">
        <f t="shared" ref="Y43:Y50" si="24">U43-W43</f>
        <v>-16473.430302746361</v>
      </c>
      <c r="Z43" s="6"/>
      <c r="AA43" s="6">
        <f t="shared" ref="AA43:AA50" si="25">AA42+Y43</f>
        <v>-187530.14406885233</v>
      </c>
    </row>
    <row r="44" spans="1:27" x14ac:dyDescent="0.2">
      <c r="T44">
        <v>96</v>
      </c>
      <c r="U44" s="1">
        <f t="shared" si="22"/>
        <v>62927.027372453587</v>
      </c>
      <c r="W44" s="1">
        <f t="shared" si="23"/>
        <v>79812.293432768609</v>
      </c>
      <c r="X44" s="1"/>
      <c r="Y44" s="6">
        <f t="shared" si="24"/>
        <v>-16885.266060315022</v>
      </c>
      <c r="Z44" s="6"/>
      <c r="AA44" s="6">
        <f t="shared" si="25"/>
        <v>-204415.41012916734</v>
      </c>
    </row>
    <row r="45" spans="1:27" x14ac:dyDescent="0.2">
      <c r="T45">
        <v>97</v>
      </c>
      <c r="U45" s="1">
        <f t="shared" si="22"/>
        <v>64500.20305676492</v>
      </c>
      <c r="W45" s="1">
        <f t="shared" si="23"/>
        <v>81807.600768587814</v>
      </c>
      <c r="X45" s="1"/>
      <c r="Y45" s="6">
        <f t="shared" si="24"/>
        <v>-17307.397711822894</v>
      </c>
      <c r="Z45" s="6"/>
      <c r="AA45" s="6">
        <f t="shared" si="25"/>
        <v>-221722.80784099025</v>
      </c>
    </row>
    <row r="46" spans="1:27" x14ac:dyDescent="0.2">
      <c r="T46">
        <v>98</v>
      </c>
      <c r="U46" s="1">
        <f t="shared" si="22"/>
        <v>66112.708133184031</v>
      </c>
      <c r="W46" s="1">
        <f t="shared" si="23"/>
        <v>83852.7907878025</v>
      </c>
      <c r="X46" s="1"/>
      <c r="Y46" s="6">
        <f t="shared" si="24"/>
        <v>-17740.082654618469</v>
      </c>
      <c r="Z46" s="6"/>
      <c r="AA46" s="6">
        <f t="shared" si="25"/>
        <v>-239462.89049560874</v>
      </c>
    </row>
    <row r="47" spans="1:27" x14ac:dyDescent="0.2">
      <c r="T47">
        <v>99</v>
      </c>
      <c r="U47" s="1">
        <f t="shared" si="22"/>
        <v>67765.525836513625</v>
      </c>
      <c r="W47" s="1">
        <f t="shared" si="23"/>
        <v>85949.110557497552</v>
      </c>
      <c r="X47" s="1"/>
      <c r="Y47" s="6">
        <f t="shared" si="24"/>
        <v>-18183.584720983927</v>
      </c>
      <c r="Z47" s="6"/>
      <c r="AA47" s="6">
        <f t="shared" si="25"/>
        <v>-257646.47521659266</v>
      </c>
    </row>
    <row r="48" spans="1:27" x14ac:dyDescent="0.2">
      <c r="T48">
        <v>100</v>
      </c>
      <c r="U48" s="1">
        <f t="shared" si="22"/>
        <v>69459.663982426457</v>
      </c>
      <c r="W48" s="1">
        <f t="shared" si="23"/>
        <v>88097.838321434989</v>
      </c>
      <c r="X48" s="1"/>
      <c r="Y48" s="6">
        <f t="shared" si="24"/>
        <v>-18638.174339008532</v>
      </c>
      <c r="Z48" s="6"/>
      <c r="AA48" s="6">
        <f t="shared" si="25"/>
        <v>-276284.64955560118</v>
      </c>
    </row>
    <row r="49" spans="20:27" x14ac:dyDescent="0.2">
      <c r="T49">
        <v>101</v>
      </c>
      <c r="U49" s="1">
        <f t="shared" si="22"/>
        <v>71196.155581987114</v>
      </c>
      <c r="W49" s="1">
        <f t="shared" si="23"/>
        <v>90300.284279470856</v>
      </c>
      <c r="X49" s="1"/>
      <c r="Y49" s="6">
        <f t="shared" si="24"/>
        <v>-19104.128697483742</v>
      </c>
      <c r="Z49" s="6"/>
      <c r="AA49" s="6">
        <f t="shared" si="25"/>
        <v>-295388.77825308492</v>
      </c>
    </row>
    <row r="50" spans="20:27" x14ac:dyDescent="0.2">
      <c r="T50">
        <v>102</v>
      </c>
      <c r="U50" s="1">
        <f t="shared" si="22"/>
        <v>72976.059471536792</v>
      </c>
      <c r="W50" s="1">
        <f t="shared" si="23"/>
        <v>92557.791386457626</v>
      </c>
      <c r="X50" s="1"/>
      <c r="Y50" s="6">
        <f t="shared" si="24"/>
        <v>-19581.731914920834</v>
      </c>
      <c r="Z50" s="6"/>
      <c r="AA50" s="6">
        <f t="shared" si="25"/>
        <v>-314970.51016800577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Stein</cp:lastModifiedBy>
  <dcterms:created xsi:type="dcterms:W3CDTF">2016-11-26T15:42:24Z</dcterms:created>
  <dcterms:modified xsi:type="dcterms:W3CDTF">2019-03-15T16:24:46Z</dcterms:modified>
</cp:coreProperties>
</file>