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4FED2D5E-EB95-4A1D-B2E7-EA5723A846B4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 iterateCount="100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15" i="1" l="1"/>
  <c r="M16" i="1" s="1"/>
  <c r="L15" i="1"/>
  <c r="L16" i="1" s="1"/>
  <c r="K15" i="1"/>
  <c r="K16" i="1" s="1"/>
  <c r="J15" i="1"/>
  <c r="J16" i="1" s="1"/>
  <c r="I15" i="1"/>
  <c r="I16" i="1" s="1"/>
  <c r="H15" i="1"/>
  <c r="H16" i="1" s="1"/>
  <c r="G15" i="1"/>
  <c r="G16" i="1" s="1"/>
  <c r="F15" i="1"/>
  <c r="F16" i="1" s="1"/>
  <c r="E14" i="1"/>
  <c r="E16" i="1" s="1"/>
  <c r="F13" i="1"/>
  <c r="G13" i="1" s="1"/>
  <c r="H13" i="1" s="1"/>
  <c r="I13" i="1" s="1"/>
  <c r="J13" i="1" s="1"/>
  <c r="K13" i="1" s="1"/>
  <c r="L13" i="1" s="1"/>
  <c r="M13" i="1" s="1"/>
  <c r="G9" i="1"/>
  <c r="G10" i="1" s="1"/>
  <c r="G11" i="1" s="1"/>
  <c r="M7" i="1" s="1"/>
  <c r="M5" i="1" l="1"/>
  <c r="M18" i="1"/>
  <c r="M19" i="1" s="1"/>
</calcChain>
</file>

<file path=xl/sharedStrings.xml><?xml version="1.0" encoding="utf-8"?>
<sst xmlns="http://schemas.openxmlformats.org/spreadsheetml/2006/main" count="27" uniqueCount="25">
  <si>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</si>
  <si>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</si>
  <si>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</si>
  <si>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</si>
  <si>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</si>
  <si>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</si>
  <si>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</si>
  <si>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Cost of Debt (kd)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</si>
  <si>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Cost of Debt (kd)</t>
    </r>
  </si>
  <si>
    <t>Cost of Debt (kd)</t>
  </si>
  <si>
    <t>Face Value of Bond (Par Value)</t>
  </si>
  <si>
    <t>Current Market Price of Bond</t>
  </si>
  <si>
    <t>Annual Coupon Rate (%)</t>
  </si>
  <si>
    <t>Term (# of Years)</t>
  </si>
  <si>
    <t>Semi-Annual Interest Expense</t>
  </si>
  <si>
    <t>Semi-Annual Interest Rate (%)</t>
  </si>
  <si>
    <t>Pre-Tax Cost of Debt</t>
  </si>
  <si>
    <t>Effective Tax Rate (%)</t>
  </si>
  <si>
    <t>After-Tax Cost of Debt</t>
  </si>
  <si>
    <t>Yield-to-Maturity (YTM)</t>
  </si>
  <si>
    <t>Example #1</t>
  </si>
  <si>
    <t>Example #2</t>
  </si>
  <si>
    <t>Coupon + Principal</t>
  </si>
  <si>
    <t>Face Value of Bond (Par)</t>
  </si>
  <si>
    <t>Cash Inflows / (Outflows)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</si>
</sst>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&quot;$&quot;#,##0_);\(&quot;$&quot;#,##0\);\-\-_);@_)"/>
    <numFmt numFmtId="167" formatCode="0.0%_);\(0.0%\)_);&quot;--&quot;_);@_)"/>
    <numFmt numFmtId="168" formatCode="0\ &quot;Years&quot;_)"/>
    <numFmt numFmtId="169" formatCode="&quot;Year&quot;\ 0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86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165" fontId="23" fillId="0" borderId="0" xfId="0" applyNumberFormat="1" applyFont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22" fillId="0" borderId="17" xfId="0" quotePrefix="1" applyNumberFormat="1" applyFont="1" applyBorder="1" applyAlignment="1">
      <alignment horizontal="left"/>
    </xf>
    <xf numFmtId="164" fontId="22" fillId="12" borderId="0" xfId="0" quotePrefix="1" applyNumberFormat="1" applyFont="1" applyFill="1" applyAlignment="1">
      <alignment horizontal="left"/>
    </xf>
    <xf numFmtId="164" fontId="22" fillId="12" borderId="0" xfId="0" quotePrefix="1" applyNumberFormat="1" applyFont="1" applyFill="1" applyBorder="1" applyAlignment="1">
      <alignment horizontal="left"/>
    </xf>
    <xf numFmtId="169" fontId="0" fillId="12" borderId="0" xfId="0" applyNumberFormat="1" applyFont="1" applyFill="1" applyBorder="1" applyAlignment="1">
      <alignment horizontal="right"/>
    </xf>
    <xf numFmtId="164" fontId="22" fillId="13" borderId="18" xfId="0" quotePrefix="1" applyNumberFormat="1" applyFont="1" applyFill="1" applyBorder="1" applyAlignment="1">
      <alignment horizontal="left"/>
    </xf>
    <xf numFmtId="167" fontId="22" fillId="13" borderId="20" xfId="0" applyNumberFormat="1" applyFont="1" applyFill="1" applyBorder="1" applyAlignment="1">
      <alignment horizontal="right"/>
    </xf>
    <xf numFmtId="164" fontId="0" fillId="0" borderId="17" xfId="0" applyNumberFormat="1" applyFont="1" applyBorder="1" applyAlignment="1"/>
    <xf numFmtId="164" fontId="0" fillId="0" borderId="17" xfId="0" applyNumberFormat="1" applyFont="1" applyBorder="1" applyAlignment="1">
      <alignment horizontal="right"/>
    </xf>
    <xf numFmtId="164" fontId="0" fillId="0" borderId="0" xfId="0" applyNumberFormat="1" applyFont="1" applyAlignment="1">
      <alignment horizontal="right"/>
    </xf>
    <xf numFmtId="164" fontId="0" fillId="0" borderId="17" xfId="0" quotePrefix="1" applyNumberFormat="1" applyFont="1" applyBorder="1" applyAlignment="1">
      <alignment horizontal="left"/>
    </xf>
    <xf numFmtId="164" fontId="0" fillId="0" borderId="0" xfId="0" quotePrefix="1" applyNumberFormat="1" applyFont="1" applyAlignment="1">
      <alignment horizontal="left"/>
    </xf>
    <xf numFmtId="164" fontId="0" fillId="0" borderId="0" xfId="0" applyNumberFormat="1" applyFont="1" applyAlignment="1">
      <alignment horizontal="left"/>
    </xf>
    <xf numFmtId="167" fontId="0" fillId="0" borderId="0" xfId="0" applyNumberFormat="1" applyFont="1" applyAlignment="1">
      <alignment horizontal="right"/>
    </xf>
    <xf numFmtId="164" fontId="0" fillId="12" borderId="0" xfId="0" applyNumberFormat="1" applyFont="1" applyFill="1" applyAlignment="1"/>
    <xf numFmtId="164" fontId="22" fillId="12" borderId="0" xfId="0" applyNumberFormat="1" applyFont="1" applyFill="1" applyBorder="1" applyAlignment="1"/>
    <xf numFmtId="165" fontId="23" fillId="0" borderId="17" xfId="0" applyNumberFormat="1" applyFont="1" applyBorder="1" applyAlignment="1"/>
    <xf numFmtId="165" fontId="24" fillId="0" borderId="17" xfId="0" applyNumberFormat="1" applyFont="1" applyBorder="1" applyAlignment="1"/>
    <xf numFmtId="164" fontId="23" fillId="0" borderId="0" xfId="0" applyNumberFormat="1" applyFont="1" applyAlignment="1"/>
    <xf numFmtId="164" fontId="24" fillId="0" borderId="0" xfId="0" applyNumberFormat="1" applyFont="1" applyAlignment="1"/>
    <xf numFmtId="167" fontId="23" fillId="0" borderId="0" xfId="0" applyNumberFormat="1" applyFont="1" applyAlignment="1"/>
    <xf numFmtId="164" fontId="22" fillId="0" borderId="17" xfId="0" applyNumberFormat="1" applyFont="1" applyBorder="1" applyAlignment="1"/>
    <xf numFmtId="165" fontId="22" fillId="0" borderId="17" xfId="0" applyNumberFormat="1" applyFont="1" applyBorder="1" applyAlignment="1"/>
    <xf numFmtId="168" fontId="23" fillId="0" borderId="0" xfId="0" applyNumberFormat="1" applyFont="1" applyAlignment="1"/>
    <xf numFmtId="165" fontId="0" fillId="0" borderId="0" xfId="0" applyNumberFormat="1" applyFont="1" applyAlignment="1"/>
    <xf numFmtId="167" fontId="0" fillId="0" borderId="0" xfId="0" applyNumberFormat="1" applyFont="1" applyAlignment="1"/>
    <xf numFmtId="164" fontId="22" fillId="13" borderId="19" xfId="0" applyNumberFormat="1" applyFont="1" applyFill="1" applyBorder="1" applyAlignment="1"/>
    <xf numFmtId="167" fontId="22" fillId="0" borderId="17" xfId="0" applyNumberFormat="1" applyFont="1" applyBorder="1" applyAlignment="1"/>
    <xf numFmtId="167" fontId="22" fillId="13" borderId="20" xfId="0" applyNumberFormat="1" applyFont="1" applyFill="1" applyBorder="1" applyAlignment="1"/>
    <xf numFmtId="167" fontId="0" fillId="0" borderId="17" xfId="0" applyNumberFormat="1" applyFont="1" applyBorder="1" applyAlignment="1"/>
    <xf numFmtId="164" fontId="0" fillId="13" borderId="19" xfId="0" applyNumberFormat="1" applyFont="1" applyFill="1" applyBorder="1" applyAlignment="1"/>
    <xf numFmtId="164" fontId="0" fillId="13" borderId="19" xfId="0" applyNumberFormat="1" applyFont="1" applyFill="1" applyBorder="1" applyAlignment="1">
      <alignment horizontal="right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cost-of-debt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2" customHeight="1" x14ac:dyDescent="0.25">
      <c r="B7" s="19"/>
      <c r="C7" s="45" t="s">
        <v>7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2" customHeight="1" x14ac:dyDescent="0.25">
      <c r="B11" s="11"/>
      <c r="C11" s="46" t="s">
        <v>8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2" customHeight="1" x14ac:dyDescent="0.25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2" customHeight="1" x14ac:dyDescent="0.25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2" customHeight="1" x14ac:dyDescent="0.25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2" customHeight="1" x14ac:dyDescent="0.25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2" customHeight="1" x14ac:dyDescent="0.25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2" customHeight="1" x14ac:dyDescent="0.25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2" customHeight="1" x14ac:dyDescent="0.25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2" customHeight="1" x14ac:dyDescent="0.25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2" customHeight="1" x14ac:dyDescent="0.25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2" customHeight="1" x14ac:dyDescent="0.25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2" customHeight="1" x14ac:dyDescent="0.25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pa5JC+lsf5uPLmRvSSiW3rVXXjXW4SKIwab2dZjONvdVpjeQpIKMyB1ZveNDsi+799l4FkyxEQZEmkW0zTmCbg==" saltValue="NPq4RYQSNmMKi3iszykT0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Cost of Debt (kd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U19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13" width="8.77734375" style="30" customWidth="1"/>
    <col min="14" max="16384" width="10.77734375" style="30"/>
  </cols>
  <sheetData>
    <row r="2" spans="2:21" s="31" customFormat="1" ht="13.2" customHeight="1" x14ac:dyDescent="0.25">
      <c r="B2" s="32" t="s">
        <v>9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0"/>
      <c r="O2" s="30"/>
      <c r="P2" s="30"/>
      <c r="Q2" s="30"/>
      <c r="R2" s="30"/>
      <c r="S2" s="30"/>
      <c r="T2" s="30"/>
      <c r="U2" s="30"/>
    </row>
    <row r="3" spans="2:21" ht="13.2" customHeight="1" x14ac:dyDescent="0.25">
      <c r="B3" s="61"/>
      <c r="C3" s="61"/>
      <c r="D3" s="61"/>
      <c r="E3" s="61"/>
      <c r="F3" s="61"/>
      <c r="G3" s="62"/>
      <c r="H3" s="61"/>
      <c r="I3" s="61"/>
      <c r="J3" s="61"/>
      <c r="K3" s="61"/>
      <c r="L3" s="61"/>
      <c r="M3" s="61"/>
    </row>
    <row r="4" spans="2:21" ht="13.2" customHeight="1" x14ac:dyDescent="0.25">
      <c r="B4" s="56" t="s">
        <v>20</v>
      </c>
      <c r="C4" s="56"/>
      <c r="D4" s="68"/>
      <c r="E4" s="68"/>
      <c r="F4" s="68"/>
      <c r="G4" s="68"/>
      <c r="H4" s="68"/>
      <c r="I4" s="68"/>
      <c r="J4" s="68"/>
      <c r="K4" s="68"/>
      <c r="L4" s="68"/>
      <c r="M4" s="68"/>
    </row>
    <row r="5" spans="2:21" ht="13.2" customHeight="1" x14ac:dyDescent="0.25">
      <c r="B5" s="64" t="s">
        <v>10</v>
      </c>
      <c r="C5" s="64"/>
      <c r="D5" s="61"/>
      <c r="E5" s="61"/>
      <c r="F5" s="61"/>
      <c r="G5" s="70">
        <v>1000</v>
      </c>
      <c r="H5" s="62"/>
      <c r="I5" s="64" t="s">
        <v>16</v>
      </c>
      <c r="J5" s="61"/>
      <c r="K5" s="61"/>
      <c r="L5" s="61"/>
      <c r="M5" s="83">
        <f>+G11</f>
        <v>5.607887954734779E-2</v>
      </c>
    </row>
    <row r="6" spans="2:21" ht="13.2" customHeight="1" x14ac:dyDescent="0.25">
      <c r="B6" s="65" t="s">
        <v>11</v>
      </c>
      <c r="C6" s="65"/>
      <c r="G6" s="33">
        <v>1025</v>
      </c>
      <c r="H6" s="63"/>
      <c r="I6" s="65" t="s">
        <v>17</v>
      </c>
      <c r="M6" s="74">
        <v>0.25</v>
      </c>
    </row>
    <row r="7" spans="2:21" ht="13.2" customHeight="1" x14ac:dyDescent="0.25">
      <c r="B7" s="65" t="s">
        <v>12</v>
      </c>
      <c r="C7" s="65"/>
      <c r="G7" s="74">
        <v>0.06</v>
      </c>
      <c r="H7" s="63"/>
      <c r="I7" s="59" t="s">
        <v>18</v>
      </c>
      <c r="J7" s="80"/>
      <c r="K7" s="80"/>
      <c r="L7" s="80"/>
      <c r="M7" s="82">
        <f>+G11*(1-M6)</f>
        <v>4.2059159660510839E-2</v>
      </c>
    </row>
    <row r="8" spans="2:21" ht="13.2" customHeight="1" x14ac:dyDescent="0.25">
      <c r="B8" s="65" t="s">
        <v>13</v>
      </c>
      <c r="C8" s="65"/>
      <c r="G8" s="77">
        <v>8</v>
      </c>
      <c r="H8" s="63"/>
    </row>
    <row r="9" spans="2:21" ht="13.2" customHeight="1" x14ac:dyDescent="0.25">
      <c r="B9" s="65" t="s">
        <v>14</v>
      </c>
      <c r="C9" s="65"/>
      <c r="G9" s="78">
        <f>+G7/2*G5</f>
        <v>30</v>
      </c>
      <c r="H9" s="63"/>
    </row>
    <row r="10" spans="2:21" ht="13.2" customHeight="1" x14ac:dyDescent="0.25">
      <c r="B10" s="65" t="s">
        <v>15</v>
      </c>
      <c r="C10" s="65"/>
      <c r="G10" s="79">
        <f>+RATE(G8*2,G9,-G6,G5)</f>
        <v>2.8039439773673895E-2</v>
      </c>
      <c r="H10" s="63"/>
    </row>
    <row r="11" spans="2:21" ht="13.2" customHeight="1" x14ac:dyDescent="0.25">
      <c r="B11" s="55" t="s">
        <v>16</v>
      </c>
      <c r="C11" s="55"/>
      <c r="D11" s="75"/>
      <c r="E11" s="75"/>
      <c r="F11" s="75"/>
      <c r="G11" s="81">
        <f>+G10*2</f>
        <v>5.607887954734779E-2</v>
      </c>
      <c r="H11" s="63"/>
      <c r="I11" s="63"/>
      <c r="J11" s="63"/>
      <c r="K11" s="63"/>
      <c r="L11" s="63"/>
      <c r="M11" s="63"/>
    </row>
    <row r="12" spans="2:21" ht="13.2" customHeight="1" x14ac:dyDescent="0.25">
      <c r="B12" s="66"/>
      <c r="C12" s="66"/>
      <c r="F12" s="63"/>
      <c r="G12" s="63"/>
      <c r="H12" s="63"/>
      <c r="I12" s="63"/>
      <c r="J12" s="63"/>
      <c r="K12" s="63"/>
      <c r="L12" s="63"/>
      <c r="M12" s="63"/>
    </row>
    <row r="13" spans="2:21" ht="13.2" customHeight="1" x14ac:dyDescent="0.25">
      <c r="B13" s="57" t="s">
        <v>21</v>
      </c>
      <c r="C13" s="57"/>
      <c r="D13" s="69"/>
      <c r="E13" s="58">
        <v>0</v>
      </c>
      <c r="F13" s="58">
        <f>+E13+1</f>
        <v>1</v>
      </c>
      <c r="G13" s="58">
        <f>+F13+1</f>
        <v>2</v>
      </c>
      <c r="H13" s="58">
        <f>+G13+1</f>
        <v>3</v>
      </c>
      <c r="I13" s="58">
        <f>+H13+1</f>
        <v>4</v>
      </c>
      <c r="J13" s="58">
        <f>+I13+1</f>
        <v>5</v>
      </c>
      <c r="K13" s="58">
        <f>+J13+1</f>
        <v>6</v>
      </c>
      <c r="L13" s="58">
        <f>+K13+1</f>
        <v>7</v>
      </c>
      <c r="M13" s="58">
        <f>+L13+1</f>
        <v>8</v>
      </c>
    </row>
    <row r="14" spans="2:21" ht="13.2" customHeight="1" x14ac:dyDescent="0.25">
      <c r="B14" s="64" t="s">
        <v>23</v>
      </c>
      <c r="C14" s="64"/>
      <c r="D14" s="61"/>
      <c r="E14" s="71">
        <f>-G5</f>
        <v>-1000</v>
      </c>
      <c r="F14" s="70">
        <v>0</v>
      </c>
      <c r="G14" s="70">
        <v>0</v>
      </c>
      <c r="H14" s="70">
        <v>0</v>
      </c>
      <c r="I14" s="70">
        <v>0</v>
      </c>
      <c r="J14" s="70">
        <v>0</v>
      </c>
      <c r="K14" s="70">
        <v>0</v>
      </c>
      <c r="L14" s="70">
        <v>0</v>
      </c>
      <c r="M14" s="70">
        <v>0</v>
      </c>
    </row>
    <row r="15" spans="2:21" ht="13.2" customHeight="1" x14ac:dyDescent="0.25">
      <c r="B15" s="65" t="s">
        <v>22</v>
      </c>
      <c r="C15" s="65"/>
      <c r="E15" s="72">
        <v>0</v>
      </c>
      <c r="F15" s="73">
        <f>+$G$7*$G$5</f>
        <v>60</v>
      </c>
      <c r="G15" s="73">
        <f>+$G$7*$G$5</f>
        <v>60</v>
      </c>
      <c r="H15" s="73">
        <f>+$G$7*$G$5</f>
        <v>60</v>
      </c>
      <c r="I15" s="73">
        <f>+$G$7*$G$5</f>
        <v>60</v>
      </c>
      <c r="J15" s="73">
        <f>+$G$7*$G$5</f>
        <v>60</v>
      </c>
      <c r="K15" s="73">
        <f>+$G$7*$G$5</f>
        <v>60</v>
      </c>
      <c r="L15" s="73">
        <f>+$G$7*$G$5</f>
        <v>60</v>
      </c>
      <c r="M15" s="73">
        <f>+G6</f>
        <v>1025</v>
      </c>
    </row>
    <row r="16" spans="2:21" ht="13.2" customHeight="1" x14ac:dyDescent="0.25">
      <c r="B16" s="55" t="s">
        <v>24</v>
      </c>
      <c r="C16" s="55"/>
      <c r="D16" s="75"/>
      <c r="E16" s="76">
        <f>+SUM(E14:E15)</f>
        <v>-1000</v>
      </c>
      <c r="F16" s="76">
        <f>+SUM(F14:F15)</f>
        <v>60</v>
      </c>
      <c r="G16" s="76">
        <f>+SUM(G14:G15)</f>
        <v>60</v>
      </c>
      <c r="H16" s="76">
        <f>+SUM(H14:H15)</f>
        <v>60</v>
      </c>
      <c r="I16" s="76">
        <f>+SUM(I14:I15)</f>
        <v>60</v>
      </c>
      <c r="J16" s="76">
        <f>+SUM(J14:J15)</f>
        <v>60</v>
      </c>
      <c r="K16" s="76">
        <f>+SUM(K14:K15)</f>
        <v>60</v>
      </c>
      <c r="L16" s="76">
        <f>+SUM(L14:L15)</f>
        <v>60</v>
      </c>
      <c r="M16" s="76">
        <f>+SUM(M14:M15)</f>
        <v>1025</v>
      </c>
    </row>
    <row r="17" spans="2:13" ht="13.2" customHeight="1" x14ac:dyDescent="0.25">
      <c r="B17" s="66"/>
      <c r="C17" s="66"/>
      <c r="E17" s="63"/>
      <c r="F17" s="63"/>
      <c r="G17" s="63"/>
      <c r="H17" s="63"/>
      <c r="I17" s="63"/>
      <c r="J17" s="63"/>
      <c r="K17" s="63"/>
      <c r="L17" s="63"/>
      <c r="M17" s="63"/>
    </row>
    <row r="18" spans="2:13" ht="13.2" customHeight="1" x14ac:dyDescent="0.25">
      <c r="F18" s="63"/>
      <c r="G18" s="63"/>
      <c r="H18" s="63"/>
      <c r="I18" s="65" t="s">
        <v>19</v>
      </c>
      <c r="L18" s="63"/>
      <c r="M18" s="67">
        <f>+IRR(E16:M16)</f>
        <v>5.6418010382174311E-2</v>
      </c>
    </row>
    <row r="19" spans="2:13" ht="13.2" customHeight="1" x14ac:dyDescent="0.25">
      <c r="F19" s="63"/>
      <c r="G19" s="63"/>
      <c r="H19" s="63"/>
      <c r="I19" s="59" t="s">
        <v>18</v>
      </c>
      <c r="J19" s="80"/>
      <c r="K19" s="84"/>
      <c r="L19" s="85"/>
      <c r="M19" s="60">
        <f>+M18*(1-M6)</f>
        <v>4.2313507786630733E-2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2022-09-26T14:59:47Z</dcterms:modified>
</cp:coreProperties>
</file>