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DFFC37DD-C386-41E0-9869-51CC26ADF09E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0" i="1" l="1"/>
  <c r="D65" i="1"/>
  <c r="D67" i="1"/>
  <c r="C60" i="1" s="1"/>
  <c r="E83" i="1" s="1"/>
  <c r="H69" i="1"/>
  <c r="E78" i="1" s="1"/>
  <c r="C71" i="1"/>
  <c r="C72" i="1" s="1"/>
  <c r="D71" i="1"/>
  <c r="D72" i="1" s="1"/>
  <c r="H76" i="1"/>
  <c r="H78" i="1" s="1"/>
  <c r="E76" i="1" s="1"/>
  <c r="E77" i="1"/>
  <c r="E79" i="1"/>
  <c r="E86" i="1"/>
  <c r="H11" i="1"/>
  <c r="H16" i="1" s="1"/>
  <c r="H20" i="1"/>
  <c r="H27" i="1"/>
  <c r="H29" i="1" s="1"/>
  <c r="C45" i="1"/>
  <c r="E74" i="1" l="1"/>
  <c r="H65" i="1"/>
  <c r="E75" i="1" s="1"/>
  <c r="E80" i="1" l="1"/>
  <c r="E82" i="1" s="1"/>
  <c r="E85" i="1" s="1"/>
  <c r="E88" i="1" s="1"/>
  <c r="E87" i="1" l="1"/>
  <c r="C9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G1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Assume cash portion financed entirely by debt for simplicity of this exercise.</t>
        </r>
      </text>
    </comment>
    <comment ref="B4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INSTRUCTIONS: Change the blue assumptions below to see how the accretion/dilution analysis is impacted.  You'll need to hit F9 after making the changes to see the impact.</t>
        </r>
      </text>
    </comment>
    <comment ref="C4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Usually this cell is formatted white when presenting to clients</t>
        </r>
      </text>
    </comment>
    <comment ref="G60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Assume cash portion financed entirely by debt for simplicity of this exercise.</t>
        </r>
      </text>
    </comment>
    <comment ref="B91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INSTRUCTIONS: Change the blue assumptions below to see how the accretion/dilution analysis is impacted.  You'll need to hit F9 after making the changes to see the impact.</t>
        </r>
      </text>
    </comment>
    <comment ref="C94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Usually this cell is formatted white when presenting to clients</t>
        </r>
      </text>
    </comment>
  </commentList>
</comments>
</file>

<file path=xl/sharedStrings.xml><?xml version="1.0" encoding="utf-8"?>
<sst xmlns="http://schemas.openxmlformats.org/spreadsheetml/2006/main" count="133" uniqueCount="69">
  <si>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</si>
  <si>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</si>
  <si>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</si>
  <si>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</si>
  <si>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</si>
  <si>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</si>
  <si>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</si>
  <si>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Accretion / Dilution Analysis Template</t>
  </si>
  <si>
    <r>
      <rPr>
        <i/>
        <sz val="14"/>
        <rFont val="Arial"/>
        <family val="2"/>
      </rPr>
      <t xml:space="preserve">Further Reading → </t>
    </r>
    <r>
      <rPr>
        <i/>
        <sz val="14"/>
        <color theme="10"/>
        <rFont val="Arial"/>
        <family val="2"/>
      </rPr>
      <t>Accretion / Dilution Analysis</t>
    </r>
  </si>
  <si>
    <t>Offer price:</t>
  </si>
  <si>
    <t>% stock:</t>
  </si>
  <si>
    <t>Accretion / dilution sensitivity at various % consideration and $ offer price per share assumptions</t>
  </si>
  <si>
    <t>Sensitivity analysis</t>
  </si>
  <si>
    <t>Accretion / Dilution %</t>
  </si>
  <si>
    <t>Accretion / Dilution per share</t>
  </si>
  <si>
    <t>Acquirer standalone EPS</t>
  </si>
  <si>
    <t>Pro Forma EPS</t>
  </si>
  <si>
    <t>Pro Forma Shares Outstanding</t>
  </si>
  <si>
    <t xml:space="preserve">Pro Forma Net Income </t>
  </si>
  <si>
    <t>Advisory fees in M&amp;A</t>
  </si>
  <si>
    <t>Deal fees:</t>
  </si>
  <si>
    <t>Pro forma pretax income - adjusted</t>
  </si>
  <si>
    <t>Plus: Synergies</t>
  </si>
  <si>
    <t>Incremental D&amp;A expense</t>
  </si>
  <si>
    <t>Less: Financing fees amortization</t>
  </si>
  <si>
    <t>Useful life</t>
  </si>
  <si>
    <t>Less: Deal fees</t>
  </si>
  <si>
    <t>Asset write-up</t>
  </si>
  <si>
    <t>Less: Incremental D&amp;A expense</t>
  </si>
  <si>
    <t>Fair market value of target assets</t>
  </si>
  <si>
    <t>Less: Interest expense from new deal debt</t>
  </si>
  <si>
    <t xml:space="preserve">Book value of target assets </t>
  </si>
  <si>
    <t>Pro forma pretax income - unadjusted</t>
  </si>
  <si>
    <t>Asset write-ups:</t>
  </si>
  <si>
    <t>Implied standalone pretax income</t>
  </si>
  <si>
    <t>Synergies:</t>
  </si>
  <si>
    <t>Implied standalone net income</t>
  </si>
  <si>
    <t>Accretion / dilution analysis</t>
  </si>
  <si>
    <t>Annual financing fee amortization</t>
  </si>
  <si>
    <t>Financing fees</t>
  </si>
  <si>
    <t>2013 Earnings per share (EPS) forecast</t>
  </si>
  <si>
    <t>Interest rate on new debt</t>
  </si>
  <si>
    <t>Offer value</t>
  </si>
  <si>
    <t>Term of loan</t>
  </si>
  <si>
    <t>Shares outstanding</t>
  </si>
  <si>
    <t xml:space="preserve">Acquirer new borrowing </t>
  </si>
  <si>
    <t>% Offer Premium</t>
  </si>
  <si>
    <t>Deal debt:</t>
  </si>
  <si>
    <t>Offer price per share</t>
  </si>
  <si>
    <t>Pre-deal share price</t>
  </si>
  <si>
    <t>Tax rate:</t>
  </si>
  <si>
    <t>Target</t>
  </si>
  <si>
    <t>% Cash</t>
  </si>
  <si>
    <t>Acquirer shares issued in transaction</t>
  </si>
  <si>
    <t>% Stock</t>
  </si>
  <si>
    <t>&lt;--Assume cash portion financed entirely by new acquirer debt for simplicity of this exercise.</t>
  </si>
  <si>
    <t>Form of consideration</t>
  </si>
  <si>
    <t>Diluted shares outstanding</t>
  </si>
  <si>
    <t>Current share price</t>
  </si>
  <si>
    <t>Deal date:</t>
  </si>
  <si>
    <t>Acquirer</t>
  </si>
  <si>
    <t>Assumptions</t>
  </si>
  <si>
    <t>Forma (Year 1)</t>
  </si>
  <si>
    <t>Motorola</t>
  </si>
  <si>
    <t>Google</t>
  </si>
  <si>
    <t>Deal</t>
  </si>
  <si>
    <t>Pro</t>
  </si>
  <si>
    <t>Accretion / Dilution Analysis [Empty]</t>
  </si>
  <si>
    <t>Accretion / Dilution Analysis [Complete]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</si>
</sst>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_);\(#,##0\);\-\-_);@_)"/>
    <numFmt numFmtId="167" formatCode="&quot;$&quot;#,##0.00_);\(&quot;$&quot;#,##0.00\);@_)"/>
    <numFmt numFmtId="168" formatCode="0%_);\(0%\);@_)"/>
    <numFmt numFmtId="169" formatCode="0.0%_);\(0.0%\);@_)"/>
    <numFmt numFmtId="170" formatCode="#,##0_);\(#,##0\);@_)"/>
    <numFmt numFmtId="171" formatCode="&quot;$&quot;#,##0_);\(&quot;$&quot;#,##0\);@_)"/>
    <numFmt numFmtId="172" formatCode="#,##0.0_);\(#,##0.0\);@_)"/>
    <numFmt numFmtId="173" formatCode="0\ &quot;years&quot;"/>
    <numFmt numFmtId="174" formatCode="0.0%"/>
  </numFmts>
  <fonts count="3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indexed="8"/>
      <name val="Calibri"/>
      <family val="2"/>
    </font>
    <font>
      <b/>
      <u/>
      <sz val="10"/>
      <color theme="1"/>
      <name val="Calibri"/>
      <family val="2"/>
    </font>
    <font>
      <sz val="10"/>
      <color rgb="FF0000FF"/>
      <name val="Calibri"/>
      <family val="2"/>
    </font>
    <font>
      <sz val="10"/>
      <color rgb="FF000000"/>
      <name val="Calibri"/>
      <family val="2"/>
    </font>
    <font>
      <i/>
      <sz val="10"/>
      <color theme="1"/>
      <name val="Calibri"/>
      <family val="2"/>
    </font>
    <font>
      <i/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i/>
      <sz val="10"/>
      <color theme="1"/>
      <name val="Calibri"/>
      <family val="2"/>
    </font>
    <font>
      <sz val="10"/>
      <color rgb="FFFF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</fills>
  <borders count="4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13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49" fontId="21" fillId="11" borderId="0" xfId="0" applyNumberFormat="1" applyFont="1" applyFill="1" applyAlignment="1" applyProtection="1">
      <alignment horizontal="left" vertical="center" wrapText="1"/>
      <protection locked="0"/>
    </xf>
    <xf numFmtId="49" fontId="18" fillId="10" borderId="15" xfId="10" applyNumberFormat="1" applyFont="1" applyFill="1" applyBorder="1" applyAlignment="1" applyProtection="1">
      <alignment horizontal="center" vertical="center" wrapText="1"/>
      <protection locked="0"/>
    </xf>
    <xf numFmtId="0" fontId="24" fillId="0" borderId="37" xfId="0" applyFont="1" applyBorder="1"/>
    <xf numFmtId="0" fontId="25" fillId="0" borderId="37" xfId="0" applyFont="1" applyBorder="1"/>
    <xf numFmtId="0" fontId="25" fillId="0" borderId="0" xfId="0" applyFont="1"/>
    <xf numFmtId="164" fontId="24" fillId="0" borderId="0" xfId="0" applyNumberFormat="1" applyFont="1" applyAlignment="1"/>
    <xf numFmtId="0" fontId="24" fillId="0" borderId="27" xfId="0" applyFont="1" applyBorder="1"/>
    <xf numFmtId="0" fontId="24" fillId="0" borderId="39" xfId="0" applyFont="1" applyBorder="1"/>
    <xf numFmtId="0" fontId="25" fillId="0" borderId="38" xfId="0" applyFont="1" applyBorder="1"/>
    <xf numFmtId="164" fontId="25" fillId="0" borderId="0" xfId="0" applyNumberFormat="1" applyFont="1" applyAlignment="1"/>
    <xf numFmtId="0" fontId="24" fillId="0" borderId="36" xfId="0" applyFont="1" applyBorder="1"/>
    <xf numFmtId="0" fontId="26" fillId="0" borderId="35" xfId="0" applyFont="1" applyBorder="1"/>
    <xf numFmtId="0" fontId="25" fillId="0" borderId="21" xfId="0" applyFont="1" applyBorder="1"/>
    <xf numFmtId="0" fontId="25" fillId="0" borderId="20" xfId="0" applyFont="1" applyBorder="1"/>
    <xf numFmtId="0" fontId="27" fillId="0" borderId="0" xfId="0" applyFont="1"/>
    <xf numFmtId="0" fontId="27" fillId="0" borderId="21" xfId="0" applyFont="1" applyBorder="1"/>
    <xf numFmtId="14" fontId="28" fillId="0" borderId="20" xfId="0" applyNumberFormat="1" applyFont="1" applyBorder="1"/>
    <xf numFmtId="0" fontId="25" fillId="0" borderId="0" xfId="0" applyFont="1" applyAlignment="1">
      <alignment horizontal="left" indent="1"/>
    </xf>
    <xf numFmtId="167" fontId="28" fillId="0" borderId="0" xfId="0" applyNumberFormat="1" applyFont="1"/>
    <xf numFmtId="170" fontId="28" fillId="0" borderId="0" xfId="0" applyNumberFormat="1" applyFont="1"/>
    <xf numFmtId="174" fontId="28" fillId="0" borderId="20" xfId="0" applyNumberFormat="1" applyFont="1" applyBorder="1"/>
    <xf numFmtId="170" fontId="29" fillId="0" borderId="34" xfId="0" applyNumberFormat="1" applyFont="1" applyBorder="1"/>
    <xf numFmtId="174" fontId="29" fillId="0" borderId="20" xfId="0" applyNumberFormat="1" applyFont="1" applyBorder="1"/>
    <xf numFmtId="167" fontId="25" fillId="0" borderId="0" xfId="0" applyNumberFormat="1" applyFont="1"/>
    <xf numFmtId="10" fontId="28" fillId="0" borderId="20" xfId="0" applyNumberFormat="1" applyFont="1" applyBorder="1"/>
    <xf numFmtId="0" fontId="30" fillId="0" borderId="0" xfId="0" applyFont="1" applyAlignment="1">
      <alignment horizontal="left" indent="1"/>
    </xf>
    <xf numFmtId="0" fontId="30" fillId="0" borderId="0" xfId="0" applyFont="1"/>
    <xf numFmtId="169" fontId="31" fillId="0" borderId="34" xfId="0" applyNumberFormat="1" applyFont="1" applyBorder="1"/>
    <xf numFmtId="171" fontId="29" fillId="0" borderId="20" xfId="0" applyNumberFormat="1" applyFont="1" applyBorder="1"/>
    <xf numFmtId="0" fontId="29" fillId="0" borderId="0" xfId="0" applyFont="1"/>
    <xf numFmtId="173" fontId="28" fillId="0" borderId="20" xfId="0" applyNumberFormat="1" applyFont="1" applyBorder="1"/>
    <xf numFmtId="171" fontId="29" fillId="0" borderId="34" xfId="0" applyNumberFormat="1" applyFont="1" applyBorder="1"/>
    <xf numFmtId="171" fontId="28" fillId="0" borderId="20" xfId="0" applyNumberFormat="1" applyFont="1" applyBorder="1"/>
    <xf numFmtId="171" fontId="31" fillId="0" borderId="33" xfId="0" applyNumberFormat="1" applyFont="1" applyBorder="1"/>
    <xf numFmtId="171" fontId="31" fillId="0" borderId="32" xfId="0" applyNumberFormat="1" applyFont="1" applyBorder="1"/>
    <xf numFmtId="170" fontId="25" fillId="0" borderId="0" xfId="0" applyNumberFormat="1" applyFont="1"/>
    <xf numFmtId="171" fontId="31" fillId="0" borderId="31" xfId="0" applyNumberFormat="1" applyFont="1" applyBorder="1"/>
    <xf numFmtId="171" fontId="31" fillId="0" borderId="30" xfId="0" applyNumberFormat="1" applyFont="1" applyBorder="1"/>
    <xf numFmtId="170" fontId="31" fillId="0" borderId="0" xfId="0" applyNumberFormat="1" applyFont="1"/>
    <xf numFmtId="171" fontId="29" fillId="0" borderId="25" xfId="0" applyNumberFormat="1" applyFont="1" applyBorder="1"/>
    <xf numFmtId="172" fontId="29" fillId="0" borderId="20" xfId="0" applyNumberFormat="1" applyFont="1" applyBorder="1"/>
    <xf numFmtId="171" fontId="29" fillId="0" borderId="29" xfId="0" applyNumberFormat="1" applyFont="1" applyBorder="1"/>
    <xf numFmtId="0" fontId="27" fillId="0" borderId="19" xfId="0" applyFont="1" applyBorder="1"/>
    <xf numFmtId="171" fontId="28" fillId="0" borderId="17" xfId="0" applyNumberFormat="1" applyFont="1" applyBorder="1"/>
    <xf numFmtId="170" fontId="25" fillId="0" borderId="18" xfId="0" applyNumberFormat="1" applyFont="1" applyBorder="1"/>
    <xf numFmtId="0" fontId="24" fillId="0" borderId="0" xfId="0" applyFont="1" applyAlignment="1">
      <alignment horizontal="left" indent="1"/>
    </xf>
    <xf numFmtId="171" fontId="32" fillId="0" borderId="26" xfId="0" applyNumberFormat="1" applyFont="1" applyBorder="1"/>
    <xf numFmtId="170" fontId="29" fillId="0" borderId="25" xfId="0" applyNumberFormat="1" applyFont="1" applyBorder="1"/>
    <xf numFmtId="0" fontId="24" fillId="0" borderId="28" xfId="0" applyFont="1" applyBorder="1" applyAlignment="1">
      <alignment horizontal="left" indent="1"/>
    </xf>
    <xf numFmtId="0" fontId="25" fillId="0" borderId="27" xfId="0" applyFont="1" applyBorder="1"/>
    <xf numFmtId="167" fontId="24" fillId="0" borderId="26" xfId="0" applyNumberFormat="1" applyFont="1" applyBorder="1"/>
    <xf numFmtId="0" fontId="30" fillId="0" borderId="21" xfId="0" applyFont="1" applyBorder="1" applyAlignment="1">
      <alignment horizontal="left" indent="1"/>
    </xf>
    <xf numFmtId="167" fontId="30" fillId="0" borderId="26" xfId="0" applyNumberFormat="1" applyFont="1" applyBorder="1"/>
    <xf numFmtId="0" fontId="33" fillId="0" borderId="21" xfId="0" applyFont="1" applyBorder="1" applyAlignment="1">
      <alignment horizontal="left" indent="1"/>
    </xf>
    <xf numFmtId="0" fontId="33" fillId="0" borderId="0" xfId="0" applyFont="1"/>
    <xf numFmtId="167" fontId="33" fillId="0" borderId="26" xfId="0" applyNumberFormat="1" applyFont="1" applyBorder="1"/>
    <xf numFmtId="0" fontId="33" fillId="0" borderId="19" xfId="0" applyFont="1" applyBorder="1" applyAlignment="1">
      <alignment horizontal="left" indent="1"/>
    </xf>
    <xf numFmtId="0" fontId="24" fillId="0" borderId="18" xfId="0" applyFont="1" applyBorder="1"/>
    <xf numFmtId="169" fontId="33" fillId="0" borderId="25" xfId="0" applyNumberFormat="1" applyFont="1" applyBorder="1"/>
    <xf numFmtId="0" fontId="24" fillId="0" borderId="0" xfId="0" applyFont="1"/>
    <xf numFmtId="0" fontId="24" fillId="13" borderId="24" xfId="0" applyFont="1" applyFill="1" applyBorder="1"/>
    <xf numFmtId="0" fontId="25" fillId="13" borderId="23" xfId="0" applyFont="1" applyFill="1" applyBorder="1"/>
    <xf numFmtId="0" fontId="25" fillId="13" borderId="22" xfId="0" applyFont="1" applyFill="1" applyBorder="1"/>
    <xf numFmtId="167" fontId="34" fillId="0" borderId="0" xfId="0" applyNumberFormat="1" applyFont="1"/>
    <xf numFmtId="168" fontId="28" fillId="12" borderId="0" xfId="0" applyNumberFormat="1" applyFont="1" applyFill="1"/>
    <xf numFmtId="168" fontId="28" fillId="12" borderId="20" xfId="0" applyNumberFormat="1" applyFont="1" applyFill="1" applyBorder="1"/>
    <xf numFmtId="0" fontId="25" fillId="0" borderId="21" xfId="0" applyFont="1" applyBorder="1" applyAlignment="1">
      <alignment horizontal="right"/>
    </xf>
    <xf numFmtId="167" fontId="28" fillId="12" borderId="0" xfId="0" applyNumberFormat="1" applyFont="1" applyFill="1"/>
    <xf numFmtId="167" fontId="25" fillId="0" borderId="20" xfId="0" applyNumberFormat="1" applyFont="1" applyBorder="1"/>
    <xf numFmtId="0" fontId="25" fillId="0" borderId="19" xfId="0" applyFont="1" applyBorder="1"/>
    <xf numFmtId="167" fontId="28" fillId="12" borderId="18" xfId="0" applyNumberFormat="1" applyFont="1" applyFill="1" applyBorder="1"/>
    <xf numFmtId="167" fontId="25" fillId="0" borderId="18" xfId="0" applyNumberFormat="1" applyFont="1" applyBorder="1"/>
    <xf numFmtId="167" fontId="25" fillId="0" borderId="17" xfId="0" applyNumberFormat="1" applyFont="1" applyBorder="1"/>
    <xf numFmtId="170" fontId="29" fillId="0" borderId="0" xfId="0" applyNumberFormat="1" applyFont="1"/>
    <xf numFmtId="169" fontId="31" fillId="0" borderId="0" xfId="0" applyNumberFormat="1" applyFont="1"/>
    <xf numFmtId="171" fontId="29" fillId="0" borderId="0" xfId="0" applyNumberFormat="1" applyFont="1"/>
    <xf numFmtId="171" fontId="31" fillId="0" borderId="0" xfId="0" applyNumberFormat="1" applyFont="1"/>
    <xf numFmtId="171" fontId="29" fillId="0" borderId="18" xfId="0" applyNumberFormat="1" applyFont="1" applyBorder="1"/>
    <xf numFmtId="171" fontId="32" fillId="0" borderId="0" xfId="0" applyNumberFormat="1" applyFont="1"/>
    <xf numFmtId="167" fontId="24" fillId="0" borderId="40" xfId="0" applyNumberFormat="1" applyFont="1" applyBorder="1"/>
    <xf numFmtId="167" fontId="30" fillId="0" borderId="20" xfId="0" applyNumberFormat="1" applyFont="1" applyBorder="1"/>
    <xf numFmtId="167" fontId="33" fillId="0" borderId="20" xfId="0" applyNumberFormat="1" applyFont="1" applyBorder="1"/>
    <xf numFmtId="169" fontId="33" fillId="0" borderId="17" xfId="0" applyNumberFormat="1" applyFont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financial-modeling-quick-lesson-accretion-dilution-model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" customHeight="1" x14ac:dyDescent="0.25">
      <c r="B7" s="19"/>
      <c r="C7" s="50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" customHeight="1" x14ac:dyDescent="0.25">
      <c r="B11" s="11"/>
      <c r="C11" s="51" t="s">
        <v>8</v>
      </c>
      <c r="D11" s="42"/>
      <c r="E11" s="42"/>
      <c r="F11" s="42"/>
      <c r="G11" s="42"/>
      <c r="H11" s="42"/>
      <c r="I11" s="42"/>
      <c r="J11" s="42"/>
      <c r="K11" s="43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" customHeight="1" x14ac:dyDescent="0.25">
      <c r="B12" s="11"/>
      <c r="C12" s="44"/>
      <c r="D12" s="45"/>
      <c r="E12" s="45"/>
      <c r="F12" s="45"/>
      <c r="G12" s="45"/>
      <c r="H12" s="45"/>
      <c r="I12" s="45"/>
      <c r="J12" s="45"/>
      <c r="K12" s="46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4"/>
      <c r="D13" s="45"/>
      <c r="E13" s="45"/>
      <c r="F13" s="45"/>
      <c r="G13" s="45"/>
      <c r="H13" s="45"/>
      <c r="I13" s="45"/>
      <c r="J13" s="45"/>
      <c r="K13" s="46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" customHeight="1" x14ac:dyDescent="0.25">
      <c r="B14" s="11"/>
      <c r="C14" s="44"/>
      <c r="D14" s="45"/>
      <c r="E14" s="45"/>
      <c r="F14" s="45"/>
      <c r="G14" s="45"/>
      <c r="H14" s="45"/>
      <c r="I14" s="45"/>
      <c r="J14" s="45"/>
      <c r="K14" s="46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" customHeight="1" x14ac:dyDescent="0.25">
      <c r="B15" s="11"/>
      <c r="C15" s="44"/>
      <c r="D15" s="45"/>
      <c r="E15" s="45"/>
      <c r="F15" s="45"/>
      <c r="G15" s="45"/>
      <c r="H15" s="45"/>
      <c r="I15" s="45"/>
      <c r="J15" s="45"/>
      <c r="K15" s="46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" customHeight="1" x14ac:dyDescent="0.25">
      <c r="B16" s="11"/>
      <c r="C16" s="47"/>
      <c r="D16" s="48"/>
      <c r="E16" s="48"/>
      <c r="F16" s="48"/>
      <c r="G16" s="48"/>
      <c r="H16" s="48"/>
      <c r="I16" s="48"/>
      <c r="J16" s="48"/>
      <c r="K16" s="49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25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4clS69bJtpOvDW8opPXPUilMyU2BpSDuEnJlt39V6xik6GBpUQ0H1ASQAxII3s/dnGO1p9kZqB7O40ulCQ+TCw==" saltValue="ZCNjvzSIMDf39MG/CO1Bh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ccretion / Dilution Analysis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M99"/>
  <sheetViews>
    <sheetView showGridLines="0" zoomScaleNormal="100" workbookViewId="0"/>
  </sheetViews>
  <sheetFormatPr defaultColWidth="10.77734375" defaultRowHeight="13.2" customHeight="1" outlineLevelRow="1" x14ac:dyDescent="0.3"/>
  <cols>
    <col min="1" max="1" width="2.77734375" style="59" customWidth="1"/>
    <col min="2" max="2" width="40.77734375" style="59" customWidth="1"/>
    <col min="3" max="6" width="16.77734375" style="59" customWidth="1"/>
    <col min="7" max="7" width="40.77734375" style="59" customWidth="1"/>
    <col min="8" max="13" width="16.77734375" style="59" customWidth="1"/>
    <col min="14" max="16384" width="10.77734375" style="59"/>
  </cols>
  <sheetData>
    <row r="2" spans="2:13" s="55" customFormat="1" ht="13.2" customHeight="1" thickBot="1" x14ac:dyDescent="0.35">
      <c r="B2" s="52" t="s">
        <v>67</v>
      </c>
      <c r="C2" s="53"/>
      <c r="D2" s="53"/>
      <c r="E2" s="53"/>
      <c r="F2" s="53"/>
      <c r="G2" s="53"/>
      <c r="H2" s="53"/>
      <c r="I2" s="54"/>
      <c r="J2" s="54"/>
      <c r="K2" s="54"/>
      <c r="L2" s="54"/>
      <c r="M2" s="54"/>
    </row>
    <row r="3" spans="2:13" s="55" customFormat="1" ht="13.2" customHeight="1" outlineLevel="1" thickBot="1" x14ac:dyDescent="0.35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2:13" ht="13.2" customHeight="1" outlineLevel="1" x14ac:dyDescent="0.3">
      <c r="B4" s="54"/>
      <c r="C4" s="56" t="s">
        <v>60</v>
      </c>
      <c r="D4" s="56" t="s">
        <v>51</v>
      </c>
      <c r="E4" s="56" t="s">
        <v>66</v>
      </c>
      <c r="F4" s="54"/>
      <c r="G4" s="57" t="s">
        <v>65</v>
      </c>
      <c r="H4" s="58"/>
      <c r="I4" s="54"/>
      <c r="J4" s="54"/>
      <c r="K4" s="54"/>
      <c r="L4" s="54"/>
      <c r="M4" s="54"/>
    </row>
    <row r="5" spans="2:13" ht="13.2" customHeight="1" outlineLevel="1" thickBot="1" x14ac:dyDescent="0.35">
      <c r="B5" s="54"/>
      <c r="C5" s="52" t="s">
        <v>64</v>
      </c>
      <c r="D5" s="52" t="s">
        <v>63</v>
      </c>
      <c r="E5" s="52" t="s">
        <v>62</v>
      </c>
      <c r="F5" s="54"/>
      <c r="G5" s="60" t="s">
        <v>61</v>
      </c>
      <c r="H5" s="61"/>
      <c r="I5" s="54"/>
      <c r="J5" s="54"/>
      <c r="K5" s="54"/>
      <c r="L5" s="54"/>
      <c r="M5" s="54"/>
    </row>
    <row r="6" spans="2:13" ht="13.2" customHeight="1" outlineLevel="1" x14ac:dyDescent="0.3">
      <c r="B6" s="54"/>
      <c r="C6" s="54"/>
      <c r="D6" s="54"/>
      <c r="E6" s="54"/>
      <c r="F6" s="54"/>
      <c r="G6" s="62"/>
      <c r="H6" s="63"/>
      <c r="I6" s="54"/>
      <c r="J6" s="54"/>
      <c r="K6" s="54"/>
      <c r="L6" s="54"/>
      <c r="M6" s="54"/>
    </row>
    <row r="7" spans="2:13" ht="13.2" customHeight="1" outlineLevel="1" x14ac:dyDescent="0.3">
      <c r="B7" s="64" t="s">
        <v>60</v>
      </c>
      <c r="C7" s="54"/>
      <c r="D7" s="54"/>
      <c r="E7" s="54"/>
      <c r="F7" s="54"/>
      <c r="G7" s="65" t="s">
        <v>59</v>
      </c>
      <c r="H7" s="66">
        <v>41275</v>
      </c>
      <c r="I7" s="54"/>
      <c r="J7" s="54"/>
      <c r="K7" s="54"/>
      <c r="L7" s="54"/>
      <c r="M7" s="54"/>
    </row>
    <row r="8" spans="2:13" ht="13.2" customHeight="1" outlineLevel="1" x14ac:dyDescent="0.3">
      <c r="B8" s="67" t="s">
        <v>58</v>
      </c>
      <c r="C8" s="68">
        <v>750</v>
      </c>
      <c r="D8" s="54"/>
      <c r="E8" s="54"/>
      <c r="F8" s="54"/>
      <c r="G8" s="62"/>
      <c r="H8" s="63"/>
      <c r="I8" s="54"/>
      <c r="J8" s="54"/>
      <c r="K8" s="54"/>
      <c r="L8" s="54"/>
      <c r="M8" s="54"/>
    </row>
    <row r="9" spans="2:13" ht="13.2" customHeight="1" outlineLevel="1" x14ac:dyDescent="0.3">
      <c r="B9" s="67" t="s">
        <v>57</v>
      </c>
      <c r="C9" s="69">
        <v>310000000</v>
      </c>
      <c r="D9" s="54"/>
      <c r="E9" s="54"/>
      <c r="F9" s="54"/>
      <c r="G9" s="65" t="s">
        <v>56</v>
      </c>
      <c r="H9" s="63"/>
      <c r="I9" s="54" t="s">
        <v>55</v>
      </c>
      <c r="J9" s="54"/>
      <c r="K9" s="54"/>
      <c r="L9" s="54"/>
      <c r="M9" s="54"/>
    </row>
    <row r="10" spans="2:13" ht="13.2" customHeight="1" outlineLevel="1" x14ac:dyDescent="0.3">
      <c r="B10" s="67" t="s">
        <v>40</v>
      </c>
      <c r="C10" s="68">
        <v>25</v>
      </c>
      <c r="D10" s="54"/>
      <c r="E10" s="54"/>
      <c r="F10" s="54"/>
      <c r="G10" s="62" t="s">
        <v>54</v>
      </c>
      <c r="H10" s="70">
        <v>0.5</v>
      </c>
      <c r="I10" s="54"/>
      <c r="J10" s="54"/>
      <c r="K10" s="54"/>
      <c r="L10" s="54"/>
      <c r="M10" s="54"/>
    </row>
    <row r="11" spans="2:13" ht="13.2" customHeight="1" outlineLevel="1" x14ac:dyDescent="0.3">
      <c r="B11" s="67" t="s">
        <v>53</v>
      </c>
      <c r="C11" s="71"/>
      <c r="D11" s="54"/>
      <c r="E11" s="54"/>
      <c r="F11" s="54"/>
      <c r="G11" s="62" t="s">
        <v>52</v>
      </c>
      <c r="H11" s="72">
        <f>1-H10</f>
        <v>0.5</v>
      </c>
      <c r="I11" s="54"/>
      <c r="J11" s="54"/>
      <c r="K11" s="54"/>
      <c r="L11" s="54"/>
      <c r="M11" s="54"/>
    </row>
    <row r="12" spans="2:13" ht="13.2" customHeight="1" outlineLevel="1" x14ac:dyDescent="0.3">
      <c r="B12" s="54"/>
      <c r="C12" s="54"/>
      <c r="D12" s="54"/>
      <c r="E12" s="54"/>
      <c r="F12" s="54"/>
      <c r="G12" s="62"/>
      <c r="H12" s="72"/>
      <c r="I12" s="54"/>
      <c r="J12" s="54"/>
      <c r="K12" s="54"/>
      <c r="L12" s="54"/>
      <c r="M12" s="54"/>
    </row>
    <row r="13" spans="2:13" ht="13.2" customHeight="1" outlineLevel="1" x14ac:dyDescent="0.3">
      <c r="B13" s="64" t="s">
        <v>51</v>
      </c>
      <c r="C13" s="73"/>
      <c r="D13" s="54"/>
      <c r="E13" s="54"/>
      <c r="F13" s="54"/>
      <c r="G13" s="65" t="s">
        <v>50</v>
      </c>
      <c r="H13" s="74">
        <v>0.4</v>
      </c>
      <c r="I13" s="54"/>
      <c r="J13" s="54"/>
      <c r="K13" s="54"/>
      <c r="L13" s="54"/>
      <c r="M13" s="54"/>
    </row>
    <row r="14" spans="2:13" s="55" customFormat="1" ht="13.2" customHeight="1" outlineLevel="1" x14ac:dyDescent="0.3">
      <c r="B14" s="67" t="s">
        <v>49</v>
      </c>
      <c r="C14" s="54"/>
      <c r="D14" s="68">
        <v>25</v>
      </c>
      <c r="E14" s="54"/>
      <c r="F14" s="54"/>
      <c r="G14" s="62"/>
      <c r="H14" s="74"/>
      <c r="I14" s="54"/>
      <c r="J14" s="54"/>
      <c r="K14" s="54"/>
      <c r="L14" s="54"/>
      <c r="M14" s="54"/>
    </row>
    <row r="15" spans="2:13" ht="13.2" customHeight="1" outlineLevel="1" x14ac:dyDescent="0.3">
      <c r="B15" s="67" t="s">
        <v>48</v>
      </c>
      <c r="C15" s="54"/>
      <c r="D15" s="68">
        <v>40</v>
      </c>
      <c r="E15" s="54"/>
      <c r="F15" s="54"/>
      <c r="G15" s="65" t="s">
        <v>47</v>
      </c>
      <c r="H15" s="63"/>
      <c r="I15" s="54"/>
      <c r="J15" s="54"/>
      <c r="K15" s="54"/>
      <c r="L15" s="54"/>
      <c r="M15" s="54"/>
    </row>
    <row r="16" spans="2:13" ht="13.2" customHeight="1" outlineLevel="1" x14ac:dyDescent="0.3">
      <c r="B16" s="75" t="s">
        <v>46</v>
      </c>
      <c r="C16" s="76"/>
      <c r="D16" s="77"/>
      <c r="E16" s="54"/>
      <c r="F16" s="54"/>
      <c r="G16" s="62" t="s">
        <v>45</v>
      </c>
      <c r="H16" s="78">
        <f>D18*H11</f>
        <v>0</v>
      </c>
      <c r="I16" s="54"/>
      <c r="J16" s="54"/>
      <c r="K16" s="79"/>
      <c r="L16" s="54"/>
      <c r="M16" s="54"/>
    </row>
    <row r="17" spans="2:13" ht="13.2" customHeight="1" outlineLevel="1" x14ac:dyDescent="0.3">
      <c r="B17" s="67" t="s">
        <v>44</v>
      </c>
      <c r="C17" s="54"/>
      <c r="D17" s="69">
        <v>315000000</v>
      </c>
      <c r="E17" s="54"/>
      <c r="F17" s="54"/>
      <c r="G17" s="62" t="s">
        <v>43</v>
      </c>
      <c r="H17" s="80">
        <v>5</v>
      </c>
      <c r="I17" s="54"/>
      <c r="J17" s="54"/>
      <c r="K17" s="54"/>
      <c r="L17" s="54"/>
      <c r="M17" s="54"/>
    </row>
    <row r="18" spans="2:13" ht="13.2" customHeight="1" outlineLevel="1" x14ac:dyDescent="0.3">
      <c r="B18" s="67" t="s">
        <v>42</v>
      </c>
      <c r="C18" s="54"/>
      <c r="D18" s="81"/>
      <c r="E18" s="54"/>
      <c r="F18" s="54"/>
      <c r="G18" s="62" t="s">
        <v>41</v>
      </c>
      <c r="H18" s="70">
        <v>0.05</v>
      </c>
      <c r="I18" s="54"/>
      <c r="J18" s="54"/>
      <c r="K18" s="54"/>
      <c r="L18" s="54"/>
      <c r="M18" s="54"/>
    </row>
    <row r="19" spans="2:13" ht="13.2" customHeight="1" outlineLevel="1" x14ac:dyDescent="0.3">
      <c r="B19" s="67" t="s">
        <v>40</v>
      </c>
      <c r="C19" s="54"/>
      <c r="D19" s="68">
        <v>2</v>
      </c>
      <c r="E19" s="54"/>
      <c r="F19" s="54"/>
      <c r="G19" s="62" t="s">
        <v>39</v>
      </c>
      <c r="H19" s="82">
        <v>2000000</v>
      </c>
      <c r="I19" s="54"/>
      <c r="J19" s="54"/>
      <c r="K19" s="54"/>
      <c r="L19" s="54"/>
      <c r="M19" s="54"/>
    </row>
    <row r="20" spans="2:13" ht="13.2" customHeight="1" outlineLevel="1" x14ac:dyDescent="0.3">
      <c r="B20" s="54"/>
      <c r="C20" s="54"/>
      <c r="D20" s="54"/>
      <c r="E20" s="54"/>
      <c r="F20" s="54"/>
      <c r="G20" s="62" t="s">
        <v>38</v>
      </c>
      <c r="H20" s="78">
        <f>H19/H17</f>
        <v>400000</v>
      </c>
      <c r="I20" s="54"/>
      <c r="J20" s="54"/>
      <c r="K20" s="54"/>
      <c r="L20" s="54"/>
      <c r="M20" s="54"/>
    </row>
    <row r="21" spans="2:13" ht="13.2" customHeight="1" outlineLevel="1" x14ac:dyDescent="0.3">
      <c r="B21" s="64" t="s">
        <v>37</v>
      </c>
      <c r="C21" s="54"/>
      <c r="D21" s="54"/>
      <c r="E21" s="54"/>
      <c r="F21" s="54"/>
      <c r="G21" s="62"/>
      <c r="H21" s="74"/>
      <c r="I21" s="54"/>
      <c r="J21" s="54"/>
      <c r="K21" s="54"/>
      <c r="L21" s="54"/>
      <c r="M21" s="54"/>
    </row>
    <row r="22" spans="2:13" ht="13.2" customHeight="1" outlineLevel="1" x14ac:dyDescent="0.3">
      <c r="B22" s="75" t="s">
        <v>36</v>
      </c>
      <c r="C22" s="83"/>
      <c r="D22" s="84"/>
      <c r="E22" s="85"/>
      <c r="F22" s="54"/>
      <c r="G22" s="65" t="s">
        <v>35</v>
      </c>
      <c r="H22" s="82">
        <v>100000000</v>
      </c>
      <c r="I22" s="54"/>
      <c r="J22" s="54"/>
      <c r="K22" s="54"/>
      <c r="L22" s="54"/>
      <c r="M22" s="54"/>
    </row>
    <row r="23" spans="2:13" ht="13.2" customHeight="1" outlineLevel="1" x14ac:dyDescent="0.3">
      <c r="B23" s="75" t="s">
        <v>34</v>
      </c>
      <c r="C23" s="86"/>
      <c r="D23" s="87"/>
      <c r="E23" s="85"/>
      <c r="F23" s="54"/>
      <c r="G23" s="62"/>
      <c r="H23" s="74"/>
      <c r="I23" s="54"/>
      <c r="J23" s="54"/>
      <c r="K23" s="54"/>
      <c r="L23" s="54"/>
      <c r="M23" s="54"/>
    </row>
    <row r="24" spans="2:13" ht="13.2" customHeight="1" outlineLevel="1" x14ac:dyDescent="0.3">
      <c r="B24" s="75"/>
      <c r="C24" s="88"/>
      <c r="D24" s="88"/>
      <c r="E24" s="85"/>
      <c r="F24" s="54"/>
      <c r="G24" s="65" t="s">
        <v>33</v>
      </c>
      <c r="H24" s="74"/>
      <c r="I24" s="54"/>
      <c r="J24" s="54"/>
      <c r="K24" s="54"/>
      <c r="L24" s="54"/>
      <c r="M24" s="54"/>
    </row>
    <row r="25" spans="2:13" ht="13.2" customHeight="1" outlineLevel="1" x14ac:dyDescent="0.3">
      <c r="B25" s="67" t="s">
        <v>32</v>
      </c>
      <c r="C25" s="88"/>
      <c r="D25" s="88"/>
      <c r="E25" s="89"/>
      <c r="F25" s="54"/>
      <c r="G25" s="62" t="s">
        <v>31</v>
      </c>
      <c r="H25" s="82">
        <v>20000000</v>
      </c>
      <c r="I25" s="54"/>
      <c r="J25" s="54"/>
      <c r="K25" s="54"/>
      <c r="L25" s="54"/>
      <c r="M25" s="54"/>
    </row>
    <row r="26" spans="2:13" ht="13.2" customHeight="1" outlineLevel="1" x14ac:dyDescent="0.3">
      <c r="B26" s="67" t="s">
        <v>30</v>
      </c>
      <c r="C26" s="54"/>
      <c r="D26" s="54"/>
      <c r="E26" s="89"/>
      <c r="F26" s="54"/>
      <c r="G26" s="62" t="s">
        <v>29</v>
      </c>
      <c r="H26" s="82">
        <v>25000000</v>
      </c>
      <c r="I26" s="54"/>
      <c r="J26" s="54"/>
      <c r="K26" s="54"/>
      <c r="L26" s="54"/>
      <c r="M26" s="54"/>
    </row>
    <row r="27" spans="2:13" ht="13.2" customHeight="1" outlineLevel="1" x14ac:dyDescent="0.3">
      <c r="B27" s="67" t="s">
        <v>28</v>
      </c>
      <c r="C27" s="54"/>
      <c r="D27" s="54"/>
      <c r="E27" s="89"/>
      <c r="F27" s="54"/>
      <c r="G27" s="62" t="s">
        <v>27</v>
      </c>
      <c r="H27" s="78">
        <f>H26-H25</f>
        <v>5000000</v>
      </c>
      <c r="I27" s="54"/>
      <c r="J27" s="54"/>
      <c r="K27" s="54"/>
      <c r="L27" s="54"/>
      <c r="M27" s="54"/>
    </row>
    <row r="28" spans="2:13" ht="13.2" customHeight="1" outlineLevel="1" x14ac:dyDescent="0.3">
      <c r="B28" s="67" t="s">
        <v>26</v>
      </c>
      <c r="C28" s="54"/>
      <c r="D28" s="54"/>
      <c r="E28" s="89"/>
      <c r="F28" s="54"/>
      <c r="G28" s="62" t="s">
        <v>25</v>
      </c>
      <c r="H28" s="80">
        <v>10</v>
      </c>
      <c r="I28" s="54"/>
      <c r="J28" s="54"/>
      <c r="K28" s="54"/>
      <c r="L28" s="54"/>
      <c r="M28" s="54"/>
    </row>
    <row r="29" spans="2:13" ht="13.2" customHeight="1" outlineLevel="1" x14ac:dyDescent="0.3">
      <c r="B29" s="67" t="s">
        <v>24</v>
      </c>
      <c r="C29" s="54"/>
      <c r="D29" s="54"/>
      <c r="E29" s="89"/>
      <c r="F29" s="54"/>
      <c r="G29" s="62" t="s">
        <v>23</v>
      </c>
      <c r="H29" s="78">
        <f>H27/H28</f>
        <v>500000</v>
      </c>
      <c r="I29" s="54"/>
      <c r="J29" s="54"/>
      <c r="K29" s="54"/>
      <c r="L29" s="54"/>
      <c r="M29" s="54"/>
    </row>
    <row r="30" spans="2:13" ht="13.2" customHeight="1" outlineLevel="1" x14ac:dyDescent="0.3">
      <c r="B30" s="67" t="s">
        <v>22</v>
      </c>
      <c r="C30" s="54"/>
      <c r="D30" s="54"/>
      <c r="E30" s="89"/>
      <c r="F30" s="63"/>
      <c r="G30" s="62"/>
      <c r="H30" s="90"/>
      <c r="I30" s="54"/>
      <c r="J30" s="54"/>
      <c r="K30" s="54"/>
      <c r="L30" s="54"/>
      <c r="M30" s="54"/>
    </row>
    <row r="31" spans="2:13" ht="13.2" customHeight="1" outlineLevel="1" x14ac:dyDescent="0.3">
      <c r="B31" s="67" t="s">
        <v>21</v>
      </c>
      <c r="C31" s="54"/>
      <c r="D31" s="54"/>
      <c r="E31" s="91"/>
      <c r="F31" s="63"/>
      <c r="G31" s="92" t="s">
        <v>20</v>
      </c>
      <c r="H31" s="93">
        <v>5000000</v>
      </c>
      <c r="I31" s="54" t="s">
        <v>19</v>
      </c>
      <c r="J31" s="54"/>
      <c r="K31" s="54"/>
      <c r="L31" s="54"/>
      <c r="M31" s="54"/>
    </row>
    <row r="32" spans="2:13" ht="13.2" customHeight="1" outlineLevel="1" x14ac:dyDescent="0.3">
      <c r="B32" s="67"/>
      <c r="C32" s="54"/>
      <c r="D32" s="54"/>
      <c r="E32" s="94"/>
      <c r="F32" s="54"/>
      <c r="G32" s="54"/>
      <c r="H32" s="54"/>
      <c r="I32" s="54"/>
      <c r="J32" s="54"/>
      <c r="K32" s="54"/>
      <c r="L32" s="54"/>
      <c r="M32" s="54"/>
    </row>
    <row r="33" spans="2:13" ht="13.2" customHeight="1" outlineLevel="1" x14ac:dyDescent="0.3">
      <c r="B33" s="95" t="s">
        <v>18</v>
      </c>
      <c r="C33" s="54"/>
      <c r="D33" s="54"/>
      <c r="E33" s="96"/>
      <c r="F33" s="54"/>
      <c r="G33" s="54"/>
      <c r="H33" s="54"/>
      <c r="I33" s="54"/>
      <c r="J33" s="54"/>
      <c r="K33" s="54"/>
      <c r="L33" s="54"/>
      <c r="M33" s="54"/>
    </row>
    <row r="34" spans="2:13" ht="13.2" customHeight="1" outlineLevel="1" x14ac:dyDescent="0.3">
      <c r="B34" s="67" t="s">
        <v>17</v>
      </c>
      <c r="C34" s="54"/>
      <c r="D34" s="54"/>
      <c r="E34" s="97"/>
      <c r="F34" s="54"/>
      <c r="G34" s="54"/>
      <c r="H34" s="54"/>
      <c r="I34" s="54"/>
      <c r="J34" s="54"/>
      <c r="K34" s="54"/>
      <c r="L34" s="54"/>
      <c r="M34" s="54"/>
    </row>
    <row r="35" spans="2:13" ht="13.2" customHeight="1" outlineLevel="1" x14ac:dyDescent="0.3">
      <c r="B35" s="67"/>
      <c r="C35" s="54"/>
      <c r="D35" s="54"/>
      <c r="E35" s="85"/>
      <c r="F35" s="54"/>
      <c r="G35" s="54"/>
      <c r="H35" s="54"/>
      <c r="I35" s="54"/>
      <c r="J35" s="54"/>
      <c r="K35" s="54"/>
      <c r="L35" s="54"/>
      <c r="M35" s="54"/>
    </row>
    <row r="36" spans="2:13" ht="13.2" customHeight="1" outlineLevel="1" x14ac:dyDescent="0.3">
      <c r="B36" s="98" t="s">
        <v>16</v>
      </c>
      <c r="C36" s="99"/>
      <c r="D36" s="99"/>
      <c r="E36" s="100"/>
      <c r="F36" s="54"/>
      <c r="G36" s="54"/>
      <c r="H36" s="54"/>
      <c r="I36" s="54"/>
      <c r="J36" s="54"/>
      <c r="K36" s="54"/>
      <c r="L36" s="54"/>
      <c r="M36" s="54"/>
    </row>
    <row r="37" spans="2:13" ht="13.2" customHeight="1" outlineLevel="1" x14ac:dyDescent="0.3">
      <c r="B37" s="101" t="s">
        <v>15</v>
      </c>
      <c r="C37" s="76"/>
      <c r="D37" s="76"/>
      <c r="E37" s="102"/>
      <c r="F37" s="54"/>
      <c r="G37" s="54"/>
      <c r="H37" s="54"/>
      <c r="I37" s="54"/>
      <c r="J37" s="54"/>
      <c r="K37" s="54"/>
      <c r="L37" s="54"/>
      <c r="M37" s="54"/>
    </row>
    <row r="38" spans="2:13" ht="13.2" customHeight="1" outlineLevel="1" x14ac:dyDescent="0.3">
      <c r="B38" s="103" t="s">
        <v>14</v>
      </c>
      <c r="C38" s="104"/>
      <c r="D38" s="104"/>
      <c r="E38" s="105"/>
      <c r="F38" s="54"/>
      <c r="G38" s="54"/>
      <c r="H38" s="54"/>
      <c r="I38" s="54"/>
      <c r="J38" s="54"/>
      <c r="K38" s="54"/>
      <c r="L38" s="54"/>
      <c r="M38" s="54"/>
    </row>
    <row r="39" spans="2:13" ht="13.2" customHeight="1" outlineLevel="1" x14ac:dyDescent="0.3">
      <c r="B39" s="106" t="s">
        <v>13</v>
      </c>
      <c r="C39" s="107"/>
      <c r="D39" s="107"/>
      <c r="E39" s="108"/>
      <c r="F39" s="54"/>
      <c r="G39" s="54"/>
      <c r="H39" s="54"/>
      <c r="I39" s="54"/>
      <c r="J39" s="54"/>
      <c r="K39" s="54"/>
      <c r="L39" s="54"/>
      <c r="M39" s="54"/>
    </row>
    <row r="40" spans="2:13" ht="13.2" customHeight="1" outlineLevel="1" x14ac:dyDescent="0.3"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</row>
    <row r="41" spans="2:13" ht="13.2" customHeight="1" outlineLevel="1" x14ac:dyDescent="0.3"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</row>
    <row r="42" spans="2:13" ht="13.2" customHeight="1" outlineLevel="1" x14ac:dyDescent="0.3">
      <c r="B42" s="109" t="s">
        <v>12</v>
      </c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</row>
    <row r="43" spans="2:13" ht="13.2" customHeight="1" outlineLevel="1" x14ac:dyDescent="0.3">
      <c r="B43" s="110" t="s">
        <v>11</v>
      </c>
      <c r="C43" s="111"/>
      <c r="D43" s="111"/>
      <c r="E43" s="111"/>
      <c r="F43" s="112"/>
      <c r="G43" s="54"/>
      <c r="H43" s="54"/>
      <c r="I43" s="54"/>
      <c r="J43" s="54"/>
      <c r="K43" s="54"/>
      <c r="L43" s="54"/>
      <c r="M43" s="54"/>
    </row>
    <row r="44" spans="2:13" ht="13.2" customHeight="1" outlineLevel="1" x14ac:dyDescent="0.3">
      <c r="B44" s="62"/>
      <c r="C44" s="54"/>
      <c r="D44" s="54" t="s">
        <v>10</v>
      </c>
      <c r="E44" s="54"/>
      <c r="F44" s="63"/>
      <c r="G44" s="54"/>
      <c r="H44" s="54"/>
      <c r="I44" s="54"/>
      <c r="J44" s="54"/>
      <c r="K44" s="54"/>
      <c r="L44" s="54"/>
      <c r="M44" s="54"/>
    </row>
    <row r="45" spans="2:13" ht="13.2" customHeight="1" outlineLevel="1" x14ac:dyDescent="0.3">
      <c r="B45" s="62"/>
      <c r="C45" s="113">
        <f>E38</f>
        <v>0</v>
      </c>
      <c r="D45" s="114">
        <v>0</v>
      </c>
      <c r="E45" s="114">
        <v>0.5</v>
      </c>
      <c r="F45" s="115">
        <v>1</v>
      </c>
      <c r="G45" s="54"/>
      <c r="H45" s="54"/>
      <c r="I45" s="54"/>
      <c r="J45" s="54"/>
      <c r="K45" s="54"/>
      <c r="L45" s="54"/>
      <c r="M45" s="54"/>
    </row>
    <row r="46" spans="2:13" ht="13.2" customHeight="1" outlineLevel="1" x14ac:dyDescent="0.3">
      <c r="B46" s="116" t="s">
        <v>9</v>
      </c>
      <c r="C46" s="117">
        <v>30</v>
      </c>
      <c r="D46" s="73">
        <f t="dataTable" ref="D46:F48" dt2D="1" dtr="1" r1="H10" r2="D15"/>
        <v>0</v>
      </c>
      <c r="E46" s="73">
        <v>0</v>
      </c>
      <c r="F46" s="118">
        <v>0</v>
      </c>
      <c r="G46" s="54"/>
      <c r="H46" s="54"/>
      <c r="I46" s="54"/>
      <c r="J46" s="54"/>
      <c r="K46" s="54"/>
      <c r="L46" s="54"/>
      <c r="M46" s="54"/>
    </row>
    <row r="47" spans="2:13" ht="13.2" customHeight="1" outlineLevel="1" x14ac:dyDescent="0.3">
      <c r="B47" s="62"/>
      <c r="C47" s="117">
        <v>40</v>
      </c>
      <c r="D47" s="73">
        <v>0</v>
      </c>
      <c r="E47" s="73">
        <v>0</v>
      </c>
      <c r="F47" s="118">
        <v>0</v>
      </c>
      <c r="G47" s="54"/>
      <c r="H47" s="54"/>
      <c r="I47" s="54"/>
      <c r="J47" s="54"/>
      <c r="K47" s="54"/>
      <c r="L47" s="54"/>
      <c r="M47" s="54"/>
    </row>
    <row r="48" spans="2:13" ht="13.2" customHeight="1" outlineLevel="1" x14ac:dyDescent="0.3">
      <c r="B48" s="119"/>
      <c r="C48" s="120">
        <v>70</v>
      </c>
      <c r="D48" s="121">
        <v>0</v>
      </c>
      <c r="E48" s="121">
        <v>0</v>
      </c>
      <c r="F48" s="122">
        <v>0</v>
      </c>
      <c r="G48" s="54"/>
      <c r="H48" s="54"/>
      <c r="I48" s="54"/>
      <c r="J48" s="54"/>
      <c r="K48" s="54"/>
      <c r="L48" s="54"/>
      <c r="M48" s="54"/>
    </row>
    <row r="49" spans="2:13" ht="13.2" customHeight="1" outlineLevel="1" x14ac:dyDescent="0.3"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</row>
    <row r="50" spans="2:13" ht="13.2" customHeight="1" x14ac:dyDescent="0.3"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</row>
    <row r="51" spans="2:13" ht="13.2" customHeight="1" thickBot="1" x14ac:dyDescent="0.35">
      <c r="B51" s="52" t="s">
        <v>68</v>
      </c>
      <c r="C51" s="53"/>
      <c r="D51" s="53"/>
      <c r="E51" s="53"/>
      <c r="F51" s="53"/>
      <c r="G51" s="53"/>
      <c r="H51" s="53"/>
      <c r="I51" s="54"/>
    </row>
    <row r="52" spans="2:13" ht="13.2" hidden="1" customHeight="1" outlineLevel="1" thickBot="1" x14ac:dyDescent="0.35">
      <c r="B52" s="54"/>
      <c r="C52" s="54"/>
      <c r="D52" s="54"/>
      <c r="E52" s="54"/>
      <c r="F52" s="54"/>
      <c r="G52" s="54"/>
      <c r="H52" s="54"/>
      <c r="I52" s="54"/>
    </row>
    <row r="53" spans="2:13" ht="13.2" hidden="1" customHeight="1" outlineLevel="1" x14ac:dyDescent="0.3">
      <c r="B53" s="54"/>
      <c r="C53" s="56" t="s">
        <v>60</v>
      </c>
      <c r="D53" s="56" t="s">
        <v>51</v>
      </c>
      <c r="E53" s="56" t="s">
        <v>66</v>
      </c>
      <c r="F53" s="54"/>
      <c r="G53" s="57" t="s">
        <v>65</v>
      </c>
      <c r="H53" s="58"/>
      <c r="I53" s="54"/>
    </row>
    <row r="54" spans="2:13" ht="13.2" hidden="1" customHeight="1" outlineLevel="1" thickBot="1" x14ac:dyDescent="0.35">
      <c r="B54" s="54"/>
      <c r="C54" s="52" t="s">
        <v>64</v>
      </c>
      <c r="D54" s="52" t="s">
        <v>63</v>
      </c>
      <c r="E54" s="52" t="s">
        <v>62</v>
      </c>
      <c r="F54" s="54"/>
      <c r="G54" s="60" t="s">
        <v>61</v>
      </c>
      <c r="H54" s="61"/>
      <c r="I54" s="54"/>
    </row>
    <row r="55" spans="2:13" ht="13.2" hidden="1" customHeight="1" outlineLevel="1" x14ac:dyDescent="0.3">
      <c r="B55" s="54"/>
      <c r="C55" s="54"/>
      <c r="D55" s="54"/>
      <c r="E55" s="54"/>
      <c r="F55" s="54"/>
      <c r="G55" s="62"/>
      <c r="H55" s="63"/>
      <c r="I55" s="54"/>
    </row>
    <row r="56" spans="2:13" ht="13.2" hidden="1" customHeight="1" outlineLevel="1" x14ac:dyDescent="0.3">
      <c r="B56" s="64" t="s">
        <v>60</v>
      </c>
      <c r="C56" s="54"/>
      <c r="D56" s="54"/>
      <c r="E56" s="54"/>
      <c r="F56" s="54"/>
      <c r="G56" s="65" t="s">
        <v>59</v>
      </c>
      <c r="H56" s="66">
        <v>41275</v>
      </c>
      <c r="I56" s="54"/>
    </row>
    <row r="57" spans="2:13" ht="13.2" hidden="1" customHeight="1" outlineLevel="1" x14ac:dyDescent="0.3">
      <c r="B57" s="67" t="s">
        <v>58</v>
      </c>
      <c r="C57" s="68">
        <v>750</v>
      </c>
      <c r="D57" s="54"/>
      <c r="E57" s="54"/>
      <c r="F57" s="54"/>
      <c r="G57" s="62"/>
      <c r="H57" s="63"/>
      <c r="I57" s="54"/>
    </row>
    <row r="58" spans="2:13" ht="13.2" hidden="1" customHeight="1" outlineLevel="1" x14ac:dyDescent="0.3">
      <c r="B58" s="67" t="s">
        <v>57</v>
      </c>
      <c r="C58" s="69">
        <v>310000000</v>
      </c>
      <c r="D58" s="54"/>
      <c r="E58" s="54"/>
      <c r="F58" s="54"/>
      <c r="G58" s="65" t="s">
        <v>56</v>
      </c>
      <c r="H58" s="63"/>
      <c r="I58" s="54" t="s">
        <v>55</v>
      </c>
    </row>
    <row r="59" spans="2:13" ht="13.2" hidden="1" customHeight="1" outlineLevel="1" x14ac:dyDescent="0.3">
      <c r="B59" s="67" t="s">
        <v>40</v>
      </c>
      <c r="C59" s="68">
        <v>25</v>
      </c>
      <c r="D59" s="54"/>
      <c r="E59" s="54"/>
      <c r="F59" s="54"/>
      <c r="G59" s="62" t="s">
        <v>54</v>
      </c>
      <c r="H59" s="70">
        <v>0.5</v>
      </c>
      <c r="I59" s="54"/>
    </row>
    <row r="60" spans="2:13" ht="13.2" hidden="1" customHeight="1" outlineLevel="1" x14ac:dyDescent="0.3">
      <c r="B60" s="67" t="s">
        <v>53</v>
      </c>
      <c r="C60" s="123">
        <f>H59*D67/C57</f>
        <v>8400000</v>
      </c>
      <c r="D60" s="54"/>
      <c r="E60" s="54"/>
      <c r="F60" s="54"/>
      <c r="G60" s="62" t="s">
        <v>52</v>
      </c>
      <c r="H60" s="72">
        <f>1-H59</f>
        <v>0.5</v>
      </c>
      <c r="I60" s="54"/>
    </row>
    <row r="61" spans="2:13" ht="13.2" hidden="1" customHeight="1" outlineLevel="1" x14ac:dyDescent="0.3">
      <c r="B61" s="54"/>
      <c r="C61" s="54"/>
      <c r="D61" s="54"/>
      <c r="E61" s="54"/>
      <c r="F61" s="54"/>
      <c r="G61" s="62"/>
      <c r="H61" s="72"/>
      <c r="I61" s="54"/>
    </row>
    <row r="62" spans="2:13" ht="13.2" hidden="1" customHeight="1" outlineLevel="1" x14ac:dyDescent="0.3">
      <c r="B62" s="64" t="s">
        <v>51</v>
      </c>
      <c r="C62" s="73"/>
      <c r="D62" s="54"/>
      <c r="E62" s="54"/>
      <c r="F62" s="54"/>
      <c r="G62" s="65" t="s">
        <v>50</v>
      </c>
      <c r="H62" s="74">
        <v>0.4</v>
      </c>
      <c r="I62" s="54"/>
    </row>
    <row r="63" spans="2:13" ht="13.2" hidden="1" customHeight="1" outlineLevel="1" x14ac:dyDescent="0.3">
      <c r="B63" s="67" t="s">
        <v>49</v>
      </c>
      <c r="C63" s="54"/>
      <c r="D63" s="68">
        <v>25</v>
      </c>
      <c r="E63" s="54"/>
      <c r="F63" s="54"/>
      <c r="G63" s="62"/>
      <c r="H63" s="74"/>
      <c r="I63" s="54"/>
    </row>
    <row r="64" spans="2:13" ht="13.2" hidden="1" customHeight="1" outlineLevel="1" x14ac:dyDescent="0.3">
      <c r="B64" s="67" t="s">
        <v>48</v>
      </c>
      <c r="C64" s="54"/>
      <c r="D64" s="68">
        <v>40</v>
      </c>
      <c r="E64" s="54"/>
      <c r="F64" s="54"/>
      <c r="G64" s="65" t="s">
        <v>47</v>
      </c>
      <c r="H64" s="63"/>
      <c r="I64" s="54"/>
    </row>
    <row r="65" spans="2:9" ht="13.2" hidden="1" customHeight="1" outlineLevel="1" x14ac:dyDescent="0.3">
      <c r="B65" s="75" t="s">
        <v>46</v>
      </c>
      <c r="C65" s="76"/>
      <c r="D65" s="124">
        <f>D64/D63-1</f>
        <v>0.60000000000000009</v>
      </c>
      <c r="E65" s="54"/>
      <c r="F65" s="54"/>
      <c r="G65" s="62" t="s">
        <v>45</v>
      </c>
      <c r="H65" s="78">
        <f>D67*H60</f>
        <v>6300000000</v>
      </c>
      <c r="I65" s="54"/>
    </row>
    <row r="66" spans="2:9" ht="13.2" hidden="1" customHeight="1" outlineLevel="1" x14ac:dyDescent="0.3">
      <c r="B66" s="67" t="s">
        <v>44</v>
      </c>
      <c r="C66" s="54"/>
      <c r="D66" s="69">
        <v>315000000</v>
      </c>
      <c r="E66" s="54"/>
      <c r="F66" s="54"/>
      <c r="G66" s="62" t="s">
        <v>43</v>
      </c>
      <c r="H66" s="80">
        <v>5</v>
      </c>
      <c r="I66" s="54"/>
    </row>
    <row r="67" spans="2:9" ht="13.2" hidden="1" customHeight="1" outlineLevel="1" x14ac:dyDescent="0.3">
      <c r="B67" s="67" t="s">
        <v>42</v>
      </c>
      <c r="C67" s="54"/>
      <c r="D67" s="125">
        <f>D64*D66</f>
        <v>12600000000</v>
      </c>
      <c r="E67" s="54"/>
      <c r="F67" s="54"/>
      <c r="G67" s="62" t="s">
        <v>41</v>
      </c>
      <c r="H67" s="70">
        <v>0.05</v>
      </c>
      <c r="I67" s="54"/>
    </row>
    <row r="68" spans="2:9" ht="13.2" hidden="1" customHeight="1" outlineLevel="1" x14ac:dyDescent="0.3">
      <c r="B68" s="67" t="s">
        <v>40</v>
      </c>
      <c r="C68" s="54"/>
      <c r="D68" s="68">
        <v>2</v>
      </c>
      <c r="E68" s="54"/>
      <c r="F68" s="54"/>
      <c r="G68" s="62" t="s">
        <v>39</v>
      </c>
      <c r="H68" s="82">
        <v>2000000</v>
      </c>
      <c r="I68" s="54"/>
    </row>
    <row r="69" spans="2:9" ht="13.2" hidden="1" customHeight="1" outlineLevel="1" x14ac:dyDescent="0.3">
      <c r="B69" s="54"/>
      <c r="C69" s="54"/>
      <c r="D69" s="54"/>
      <c r="E69" s="54"/>
      <c r="F69" s="54"/>
      <c r="G69" s="62" t="s">
        <v>38</v>
      </c>
      <c r="H69" s="78">
        <f>H68/H66</f>
        <v>400000</v>
      </c>
      <c r="I69" s="54"/>
    </row>
    <row r="70" spans="2:9" ht="13.2" hidden="1" customHeight="1" outlineLevel="1" x14ac:dyDescent="0.3">
      <c r="B70" s="64" t="s">
        <v>37</v>
      </c>
      <c r="C70" s="54"/>
      <c r="D70" s="54"/>
      <c r="E70" s="54"/>
      <c r="F70" s="54"/>
      <c r="G70" s="62"/>
      <c r="H70" s="74"/>
      <c r="I70" s="54"/>
    </row>
    <row r="71" spans="2:9" ht="13.2" hidden="1" customHeight="1" outlineLevel="1" x14ac:dyDescent="0.3">
      <c r="B71" s="75" t="s">
        <v>36</v>
      </c>
      <c r="C71" s="126">
        <f>C59*C58</f>
        <v>7750000000</v>
      </c>
      <c r="D71" s="126">
        <f>D68*D66</f>
        <v>630000000</v>
      </c>
      <c r="E71" s="85"/>
      <c r="F71" s="54"/>
      <c r="G71" s="65" t="s">
        <v>35</v>
      </c>
      <c r="H71" s="82">
        <v>100000000</v>
      </c>
      <c r="I71" s="54"/>
    </row>
    <row r="72" spans="2:9" ht="13.2" hidden="1" customHeight="1" outlineLevel="1" x14ac:dyDescent="0.3">
      <c r="B72" s="75" t="s">
        <v>34</v>
      </c>
      <c r="C72" s="126">
        <f>C71/(1-$H$62)</f>
        <v>12916666666.666668</v>
      </c>
      <c r="D72" s="126">
        <f>D71/(1-$H$62)</f>
        <v>1050000000</v>
      </c>
      <c r="E72" s="85"/>
      <c r="F72" s="54"/>
      <c r="G72" s="62"/>
      <c r="H72" s="74"/>
      <c r="I72" s="54"/>
    </row>
    <row r="73" spans="2:9" ht="13.2" hidden="1" customHeight="1" outlineLevel="1" x14ac:dyDescent="0.3">
      <c r="B73" s="75"/>
      <c r="C73" s="88"/>
      <c r="D73" s="88"/>
      <c r="E73" s="85"/>
      <c r="F73" s="54"/>
      <c r="G73" s="65" t="s">
        <v>33</v>
      </c>
      <c r="H73" s="74"/>
      <c r="I73" s="54"/>
    </row>
    <row r="74" spans="2:9" ht="13.2" hidden="1" customHeight="1" outlineLevel="1" x14ac:dyDescent="0.3">
      <c r="B74" s="67" t="s">
        <v>32</v>
      </c>
      <c r="C74" s="88"/>
      <c r="D74" s="88"/>
      <c r="E74" s="125">
        <f>C72+D72</f>
        <v>13966666666.666668</v>
      </c>
      <c r="F74" s="54"/>
      <c r="G74" s="62" t="s">
        <v>31</v>
      </c>
      <c r="H74" s="82">
        <v>20000000</v>
      </c>
      <c r="I74" s="54"/>
    </row>
    <row r="75" spans="2:9" ht="13.2" hidden="1" customHeight="1" outlineLevel="1" x14ac:dyDescent="0.3">
      <c r="B75" s="67" t="s">
        <v>30</v>
      </c>
      <c r="C75" s="54"/>
      <c r="D75" s="54"/>
      <c r="E75" s="125">
        <f>-H67*H65</f>
        <v>-315000000</v>
      </c>
      <c r="F75" s="54"/>
      <c r="G75" s="62" t="s">
        <v>29</v>
      </c>
      <c r="H75" s="82">
        <v>25000000</v>
      </c>
      <c r="I75" s="54"/>
    </row>
    <row r="76" spans="2:9" ht="13.2" hidden="1" customHeight="1" outlineLevel="1" x14ac:dyDescent="0.3">
      <c r="B76" s="67" t="s">
        <v>28</v>
      </c>
      <c r="C76" s="54"/>
      <c r="D76" s="54"/>
      <c r="E76" s="125">
        <f>-H78</f>
        <v>-500000</v>
      </c>
      <c r="F76" s="54"/>
      <c r="G76" s="62" t="s">
        <v>27</v>
      </c>
      <c r="H76" s="78">
        <f>H75-H74</f>
        <v>5000000</v>
      </c>
      <c r="I76" s="54"/>
    </row>
    <row r="77" spans="2:9" ht="13.2" hidden="1" customHeight="1" outlineLevel="1" x14ac:dyDescent="0.3">
      <c r="B77" s="67" t="s">
        <v>26</v>
      </c>
      <c r="C77" s="54"/>
      <c r="D77" s="54"/>
      <c r="E77" s="125">
        <f>-H80</f>
        <v>-5000000</v>
      </c>
      <c r="F77" s="54"/>
      <c r="G77" s="62" t="s">
        <v>25</v>
      </c>
      <c r="H77" s="80">
        <v>10</v>
      </c>
      <c r="I77" s="54"/>
    </row>
    <row r="78" spans="2:9" ht="13.2" hidden="1" customHeight="1" outlineLevel="1" x14ac:dyDescent="0.3">
      <c r="B78" s="67" t="s">
        <v>24</v>
      </c>
      <c r="C78" s="54"/>
      <c r="D78" s="54"/>
      <c r="E78" s="125">
        <f>-H69</f>
        <v>-400000</v>
      </c>
      <c r="F78" s="54"/>
      <c r="G78" s="62" t="s">
        <v>23</v>
      </c>
      <c r="H78" s="78">
        <f>H76/H77</f>
        <v>500000</v>
      </c>
      <c r="I78" s="54"/>
    </row>
    <row r="79" spans="2:9" ht="13.2" hidden="1" customHeight="1" outlineLevel="1" x14ac:dyDescent="0.3">
      <c r="B79" s="67" t="s">
        <v>22</v>
      </c>
      <c r="C79" s="54"/>
      <c r="D79" s="54"/>
      <c r="E79" s="127">
        <f>H71</f>
        <v>100000000</v>
      </c>
      <c r="F79" s="54"/>
      <c r="G79" s="62"/>
      <c r="H79" s="90"/>
      <c r="I79" s="54"/>
    </row>
    <row r="80" spans="2:9" ht="13.2" hidden="1" customHeight="1" outlineLevel="1" x14ac:dyDescent="0.3">
      <c r="B80" s="67" t="s">
        <v>21</v>
      </c>
      <c r="C80" s="54"/>
      <c r="D80" s="54"/>
      <c r="E80" s="125">
        <f>SUM(E74:E79)</f>
        <v>13745766666.666668</v>
      </c>
      <c r="F80" s="54"/>
      <c r="G80" s="92" t="s">
        <v>20</v>
      </c>
      <c r="H80" s="93">
        <v>5000000</v>
      </c>
      <c r="I80" s="54" t="s">
        <v>19</v>
      </c>
    </row>
    <row r="81" spans="2:9" ht="13.2" hidden="1" customHeight="1" outlineLevel="1" x14ac:dyDescent="0.3">
      <c r="B81" s="67"/>
      <c r="C81" s="54"/>
      <c r="D81" s="54"/>
      <c r="E81" s="85"/>
      <c r="F81" s="54"/>
      <c r="G81" s="54"/>
      <c r="H81" s="54"/>
      <c r="I81" s="54"/>
    </row>
    <row r="82" spans="2:9" ht="13.2" hidden="1" customHeight="1" outlineLevel="1" x14ac:dyDescent="0.3">
      <c r="B82" s="95" t="s">
        <v>18</v>
      </c>
      <c r="C82" s="54"/>
      <c r="D82" s="54"/>
      <c r="E82" s="128">
        <f>E80*(1-H62)</f>
        <v>8247460000</v>
      </c>
      <c r="F82" s="54"/>
      <c r="G82" s="54"/>
      <c r="H82" s="54"/>
      <c r="I82" s="54"/>
    </row>
    <row r="83" spans="2:9" ht="13.2" hidden="1" customHeight="1" outlineLevel="1" x14ac:dyDescent="0.3">
      <c r="B83" s="67" t="s">
        <v>17</v>
      </c>
      <c r="C83" s="54"/>
      <c r="D83" s="54"/>
      <c r="E83" s="123">
        <f>C58+C60</f>
        <v>318400000</v>
      </c>
      <c r="F83" s="54"/>
      <c r="G83" s="54"/>
      <c r="H83" s="54"/>
      <c r="I83" s="54"/>
    </row>
    <row r="84" spans="2:9" ht="13.2" hidden="1" customHeight="1" outlineLevel="1" x14ac:dyDescent="0.3">
      <c r="B84" s="67"/>
      <c r="C84" s="54"/>
      <c r="D84" s="54"/>
      <c r="E84" s="85"/>
      <c r="F84" s="54"/>
      <c r="G84" s="54"/>
      <c r="H84" s="54"/>
      <c r="I84" s="54"/>
    </row>
    <row r="85" spans="2:9" ht="13.2" hidden="1" customHeight="1" outlineLevel="1" x14ac:dyDescent="0.3">
      <c r="B85" s="98" t="s">
        <v>16</v>
      </c>
      <c r="C85" s="99"/>
      <c r="D85" s="99"/>
      <c r="E85" s="129">
        <f>E82/E83</f>
        <v>25.90282663316583</v>
      </c>
      <c r="F85" s="54"/>
      <c r="G85" s="54"/>
      <c r="H85" s="54"/>
      <c r="I85" s="54"/>
    </row>
    <row r="86" spans="2:9" ht="13.2" hidden="1" customHeight="1" outlineLevel="1" x14ac:dyDescent="0.3">
      <c r="B86" s="101" t="s">
        <v>15</v>
      </c>
      <c r="C86" s="76"/>
      <c r="D86" s="76"/>
      <c r="E86" s="130">
        <f>C59</f>
        <v>25</v>
      </c>
      <c r="F86" s="54"/>
      <c r="G86" s="54"/>
      <c r="H86" s="54"/>
      <c r="I86" s="54"/>
    </row>
    <row r="87" spans="2:9" ht="13.2" hidden="1" customHeight="1" outlineLevel="1" x14ac:dyDescent="0.3">
      <c r="B87" s="103" t="s">
        <v>14</v>
      </c>
      <c r="C87" s="104"/>
      <c r="D87" s="104"/>
      <c r="E87" s="131">
        <f>E85-E86</f>
        <v>0.90282663316583012</v>
      </c>
      <c r="F87" s="54"/>
      <c r="G87" s="54"/>
      <c r="H87" s="54"/>
      <c r="I87" s="54"/>
    </row>
    <row r="88" spans="2:9" ht="13.2" hidden="1" customHeight="1" outlineLevel="1" x14ac:dyDescent="0.3">
      <c r="B88" s="106" t="s">
        <v>13</v>
      </c>
      <c r="C88" s="107"/>
      <c r="D88" s="107"/>
      <c r="E88" s="132">
        <f>E85/E86-1</f>
        <v>3.6113065326633276E-2</v>
      </c>
      <c r="F88" s="54"/>
      <c r="G88" s="54"/>
      <c r="H88" s="54"/>
      <c r="I88" s="54"/>
    </row>
    <row r="89" spans="2:9" ht="13.2" hidden="1" customHeight="1" outlineLevel="1" x14ac:dyDescent="0.3">
      <c r="B89" s="54"/>
      <c r="C89" s="54"/>
      <c r="D89" s="54"/>
      <c r="E89" s="54"/>
      <c r="F89" s="54"/>
      <c r="G89" s="54"/>
      <c r="H89" s="54"/>
      <c r="I89" s="54"/>
    </row>
    <row r="90" spans="2:9" ht="13.2" hidden="1" customHeight="1" outlineLevel="1" x14ac:dyDescent="0.3">
      <c r="B90" s="54"/>
      <c r="C90" s="54"/>
      <c r="D90" s="54"/>
      <c r="E90" s="54"/>
      <c r="F90" s="54"/>
      <c r="G90" s="54"/>
      <c r="H90" s="54"/>
      <c r="I90" s="54"/>
    </row>
    <row r="91" spans="2:9" ht="13.2" hidden="1" customHeight="1" outlineLevel="1" x14ac:dyDescent="0.3">
      <c r="B91" s="109" t="s">
        <v>12</v>
      </c>
      <c r="C91" s="54"/>
      <c r="D91" s="54"/>
      <c r="E91" s="54"/>
      <c r="F91" s="54"/>
      <c r="G91" s="54"/>
      <c r="H91" s="54"/>
      <c r="I91" s="54"/>
    </row>
    <row r="92" spans="2:9" ht="13.2" hidden="1" customHeight="1" outlineLevel="1" x14ac:dyDescent="0.3">
      <c r="B92" s="110" t="s">
        <v>11</v>
      </c>
      <c r="C92" s="111"/>
      <c r="D92" s="111"/>
      <c r="E92" s="111"/>
      <c r="F92" s="112"/>
      <c r="G92" s="54"/>
      <c r="H92" s="54"/>
      <c r="I92" s="54"/>
    </row>
    <row r="93" spans="2:9" ht="13.2" hidden="1" customHeight="1" outlineLevel="1" x14ac:dyDescent="0.3">
      <c r="B93" s="62"/>
      <c r="C93" s="54"/>
      <c r="D93" s="54" t="s">
        <v>10</v>
      </c>
      <c r="E93" s="54"/>
      <c r="F93" s="63"/>
      <c r="G93" s="54"/>
      <c r="H93" s="54"/>
      <c r="I93" s="54"/>
    </row>
    <row r="94" spans="2:9" ht="13.2" hidden="1" customHeight="1" outlineLevel="1" x14ac:dyDescent="0.3">
      <c r="B94" s="62"/>
      <c r="C94" s="113">
        <f>E87</f>
        <v>0.90282663316583012</v>
      </c>
      <c r="D94" s="114">
        <v>0</v>
      </c>
      <c r="E94" s="114">
        <v>0.5</v>
      </c>
      <c r="F94" s="115">
        <v>1</v>
      </c>
      <c r="G94" s="54"/>
      <c r="H94" s="54"/>
      <c r="I94" s="54"/>
    </row>
    <row r="95" spans="2:9" ht="13.2" hidden="1" customHeight="1" outlineLevel="1" x14ac:dyDescent="0.3">
      <c r="B95" s="116" t="s">
        <v>9</v>
      </c>
      <c r="C95" s="117">
        <v>30</v>
      </c>
      <c r="D95" s="73">
        <f t="dataTable" ref="D95:F97" dt2D="1" dtr="1" r1="H59" r2="D64"/>
        <v>1.2998709677419349</v>
      </c>
      <c r="E95" s="73">
        <v>1.2241858994625368</v>
      </c>
      <c r="F95" s="118">
        <v>1.1514569125852461</v>
      </c>
      <c r="G95" s="54"/>
      <c r="H95" s="54"/>
      <c r="I95" s="54"/>
    </row>
    <row r="96" spans="2:9" ht="13.2" hidden="1" customHeight="1" outlineLevel="1" x14ac:dyDescent="0.3">
      <c r="B96" s="62"/>
      <c r="C96" s="117">
        <v>40</v>
      </c>
      <c r="D96" s="73">
        <v>0.99503225806451567</v>
      </c>
      <c r="E96" s="73">
        <v>0.90282663316583012</v>
      </c>
      <c r="F96" s="118">
        <v>0.81536107711138328</v>
      </c>
      <c r="G96" s="54"/>
      <c r="H96" s="54"/>
      <c r="I96" s="54"/>
    </row>
    <row r="97" spans="2:9" ht="13.2" hidden="1" customHeight="1" outlineLevel="1" x14ac:dyDescent="0.3">
      <c r="B97" s="119"/>
      <c r="C97" s="120">
        <v>70</v>
      </c>
      <c r="D97" s="121">
        <v>8.0516129032258021E-2</v>
      </c>
      <c r="E97" s="121">
        <v>-3.6310440406527533E-2</v>
      </c>
      <c r="F97" s="122">
        <v>-0.1430170889805531</v>
      </c>
      <c r="G97" s="54"/>
      <c r="H97" s="54"/>
      <c r="I97" s="54"/>
    </row>
    <row r="98" spans="2:9" ht="13.2" hidden="1" customHeight="1" outlineLevel="1" x14ac:dyDescent="0.3"/>
    <row r="99" spans="2:9" ht="13.2" customHeight="1" collapsed="1" x14ac:dyDescent="0.3"/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2022-09-26T06:21:57Z</dcterms:modified>
</cp:coreProperties>
</file>