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filterPrivacy="1"/>
  <xr:revisionPtr revIDLastSave="0" documentId="13_ncr:1_{BC7D9C36-5D9B-4EC0-8EBB-322E87508943}" xr6:coauthVersionLast="47" xr6:coauthVersionMax="47" xr10:uidLastSave="{00000000-0000-0000-0000-000000000000}"/>
  <bookViews>
    <workbookView xWindow="-108" yWindow="-108" windowWidth="46296" windowHeight="25416" xr2:uid="{F12934DF-49C4-4D64-9648-6E146B7C11DC}"/>
  </bookViews>
  <sheets>
    <sheet name="Cover" sheetId="3" r:id="rId1"/>
    <sheet name="ATP" sheetId="2" r:id="rId2"/>
  </sheets>
  <externalReferences>
    <externalReference r:id="rId3"/>
  </externalReferences>
  <definedNames>
    <definedName name="Circ">[1]Model!$M$3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36" i="2" l="1"/>
  <c r="B35" i="2"/>
  <c r="B34" i="2"/>
  <c r="B33" i="2"/>
  <c r="B32" i="2"/>
  <c r="B31" i="2"/>
  <c r="E30" i="2"/>
  <c r="B30" i="2"/>
  <c r="B29" i="2"/>
  <c r="G28" i="2"/>
  <c r="E20" i="2"/>
  <c r="G19" i="2"/>
  <c r="G29" i="2" s="1"/>
  <c r="H14" i="2"/>
  <c r="I14" i="2" s="1"/>
  <c r="J14" i="2" s="1"/>
  <c r="K14" i="2" s="1"/>
  <c r="G12" i="2"/>
  <c r="G13" i="2" s="1"/>
  <c r="H11" i="2"/>
  <c r="H19" i="2" s="1"/>
  <c r="H29" i="2" s="1"/>
  <c r="G10" i="2"/>
  <c r="F8" i="2"/>
  <c r="G22" i="2" s="1"/>
  <c r="G24" i="2" l="1"/>
  <c r="G34" i="2" s="1"/>
  <c r="G15" i="2"/>
  <c r="G23" i="2" s="1"/>
  <c r="G33" i="2" s="1"/>
  <c r="G32" i="2"/>
  <c r="H22" i="2"/>
  <c r="I11" i="2"/>
  <c r="H12" i="2"/>
  <c r="I12" i="2" s="1"/>
  <c r="J12" i="2" s="1"/>
  <c r="K12" i="2" s="1"/>
  <c r="G16" i="2" l="1"/>
  <c r="J11" i="2"/>
  <c r="I13" i="2"/>
  <c r="I19" i="2"/>
  <c r="I29" i="2" s="1"/>
  <c r="H13" i="2"/>
  <c r="I22" i="2"/>
  <c r="H32" i="2"/>
  <c r="G31" i="2"/>
  <c r="G35" i="2" s="1"/>
  <c r="G36" i="2" s="1"/>
  <c r="G21" i="2"/>
  <c r="G25" i="2" l="1"/>
  <c r="G26" i="2" s="1"/>
  <c r="H15" i="2"/>
  <c r="H23" i="2" s="1"/>
  <c r="H33" i="2" s="1"/>
  <c r="H24" i="2"/>
  <c r="H34" i="2" s="1"/>
  <c r="J22" i="2"/>
  <c r="I32" i="2"/>
  <c r="I24" i="2"/>
  <c r="I34" i="2" s="1"/>
  <c r="I15" i="2"/>
  <c r="I23" i="2" s="1"/>
  <c r="I33" i="2" s="1"/>
  <c r="K11" i="2"/>
  <c r="J13" i="2"/>
  <c r="J19" i="2"/>
  <c r="J29" i="2" s="1"/>
  <c r="K19" i="2" l="1"/>
  <c r="K29" i="2" s="1"/>
  <c r="K13" i="2"/>
  <c r="I16" i="2"/>
  <c r="J15" i="2"/>
  <c r="J23" i="2" s="1"/>
  <c r="J33" i="2" s="1"/>
  <c r="J24" i="2"/>
  <c r="J34" i="2" s="1"/>
  <c r="K22" i="2"/>
  <c r="K32" i="2" s="1"/>
  <c r="J32" i="2"/>
  <c r="H16" i="2"/>
  <c r="H31" i="2" l="1"/>
  <c r="H35" i="2" s="1"/>
  <c r="H36" i="2" s="1"/>
  <c r="H21" i="2"/>
  <c r="H25" i="2" s="1"/>
  <c r="H26" i="2" s="1"/>
  <c r="I31" i="2"/>
  <c r="I35" i="2" s="1"/>
  <c r="I36" i="2" s="1"/>
  <c r="I21" i="2"/>
  <c r="I25" i="2" s="1"/>
  <c r="I26" i="2" s="1"/>
  <c r="J16" i="2"/>
  <c r="K15" i="2"/>
  <c r="K23" i="2" s="1"/>
  <c r="K33" i="2" s="1"/>
  <c r="K24" i="2"/>
  <c r="K34" i="2" s="1"/>
  <c r="K16" i="2"/>
  <c r="K21" i="2" l="1"/>
  <c r="K25" i="2" s="1"/>
  <c r="K26" i="2" s="1"/>
  <c r="K31" i="2"/>
  <c r="K35" i="2" s="1"/>
  <c r="K36" i="2" s="1"/>
  <c r="J31" i="2"/>
  <c r="J35" i="2" s="1"/>
  <c r="J36" i="2" s="1"/>
  <c r="J21" i="2"/>
  <c r="J25" i="2" s="1"/>
  <c r="J26" i="2" s="1"/>
</calcChain>
</file>

<file path=xl/sharedStrings.xml><?xml version="1.0" encoding="utf-8"?>
<sst xmlns="http://schemas.openxmlformats.org/spreadsheetml/2006/main" count="33" uniqueCount="31">
  <si>
    <t>Ability-to-Pay Analysis</t>
  </si>
  <si>
    <t>($ in millions)</t>
  </si>
  <si>
    <t>LBO Assumptions</t>
  </si>
  <si>
    <t>LTM Entry EBITDA</t>
  </si>
  <si>
    <t>LBO Holding Period</t>
  </si>
  <si>
    <t>Entry Leverage Multiple</t>
  </si>
  <si>
    <t>Transaction Fees (% TEV)</t>
  </si>
  <si>
    <t>Initial Debt Raised</t>
  </si>
  <si>
    <t>Financing Fees (% TEV)</t>
  </si>
  <si>
    <t>Exit Multiple</t>
  </si>
  <si>
    <t>(×) LTM Exit EBITDA</t>
  </si>
  <si>
    <t>Enterprise Value @ Exit</t>
  </si>
  <si>
    <t>(–) Net Debt</t>
  </si>
  <si>
    <t>(–) Transaction Expenses</t>
  </si>
  <si>
    <t>Common Equity Value @ Exit</t>
  </si>
  <si>
    <t>Minimum Deal IRR</t>
  </si>
  <si>
    <t>Multiple of Money (MoM)</t>
  </si>
  <si>
    <t>Sponsor Equity Contribution</t>
  </si>
  <si>
    <t>(+) Initial Debt Raised</t>
  </si>
  <si>
    <t>(–) Financing Fees</t>
  </si>
  <si>
    <t>Enterprise Value @ Purchase</t>
  </si>
  <si>
    <t>Implied Maximum Purchase Multiple</t>
  </si>
  <si>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</si>
  <si>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</si>
  <si>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</si>
  <si>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</si>
  <si>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</si>
  <si>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</si>
  <si>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</si>
  <si>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Ability-To-Pay Analysis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</si>
  <si>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Ability-To-Pay Analysis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</si>
</sst>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@_)"/>
    <numFmt numFmtId="165" formatCode="&quot;$&quot;#,##0_);\(&quot;$&quot;#,##0\)_);\-\-_)"/>
    <numFmt numFmtId="166" formatCode="0\ &quot;Years&quot;_)"/>
    <numFmt numFmtId="167" formatCode="#,##0.0\x_);\(#,##0.0\x\);\-\-_)"/>
    <numFmt numFmtId="168" formatCode="0.0%_);\(0.0%\)_);\-\-_)"/>
    <numFmt numFmtId="169" formatCode="#,##0_);\(#,##0\);\-\-_)"/>
    <numFmt numFmtId="170" formatCode="0.0\x_);\(0.0\x\)_);\-\-_)"/>
    <numFmt numFmtId="171" formatCode="#,##0_);\(#,##0\)_);\-\-_)"/>
    <numFmt numFmtId="172" formatCode="#,##0_);\(#,##0\);\-\-_);@_)"/>
  </numFmts>
  <fonts count="18" x14ac:knownFonts="1">
    <font>
      <sz val="10"/>
      <color theme="1"/>
      <name val="Calibri"/>
      <family val="2"/>
    </font>
    <font>
      <sz val="10"/>
      <color theme="1"/>
      <name val="Arial"/>
      <family val="2"/>
    </font>
    <font>
      <sz val="10"/>
      <color theme="1"/>
      <name val="Arial"/>
      <family val="2"/>
      <scheme val="minor"/>
    </font>
    <font>
      <b/>
      <sz val="10"/>
      <color theme="1"/>
      <name val="Arial"/>
      <family val="2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color rgb="FF0000FF"/>
      <name val="Arial"/>
      <family val="2"/>
    </font>
    <font>
      <b/>
      <u val="singleAccounting"/>
      <sz val="10"/>
      <color theme="1"/>
      <name val="Arial"/>
      <family val="2"/>
    </font>
    <font>
      <sz val="10"/>
      <color rgb="FF3333FF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theme="0"/>
      </left>
      <right style="thick">
        <color theme="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3">
    <xf numFmtId="0" fontId="0" fillId="0" borderId="0"/>
    <xf numFmtId="0" fontId="2" fillId="0" borderId="0"/>
    <xf numFmtId="0" fontId="10" fillId="0" borderId="0" applyNumberFormat="0" applyFont="0" applyFill="0" applyBorder="0" applyAlignment="0" applyProtection="0"/>
  </cellStyleXfs>
  <cellXfs count="96">
    <xf numFmtId="0" fontId="0" fillId="0" borderId="0" xfId="0"/>
    <xf numFmtId="172" fontId="1" fillId="3" borderId="0" xfId="1" applyNumberFormat="1" applyFont="1" applyFill="1"/>
    <xf numFmtId="49" fontId="1" fillId="4" borderId="5" xfId="1" applyNumberFormat="1" applyFont="1" applyFill="1" applyBorder="1"/>
    <xf numFmtId="49" fontId="1" fillId="4" borderId="6" xfId="1" applyNumberFormat="1" applyFont="1" applyFill="1" applyBorder="1"/>
    <xf numFmtId="49" fontId="4" fillId="4" borderId="7" xfId="1" applyNumberFormat="1" applyFont="1" applyFill="1" applyBorder="1"/>
    <xf numFmtId="49" fontId="4" fillId="5" borderId="5" xfId="1" applyNumberFormat="1" applyFont="1" applyFill="1" applyBorder="1"/>
    <xf numFmtId="49" fontId="4" fillId="5" borderId="6" xfId="1" applyNumberFormat="1" applyFont="1" applyFill="1" applyBorder="1"/>
    <xf numFmtId="49" fontId="1" fillId="5" borderId="7" xfId="1" applyNumberFormat="1" applyFont="1" applyFill="1" applyBorder="1"/>
    <xf numFmtId="49" fontId="1" fillId="4" borderId="8" xfId="1" applyNumberFormat="1" applyFont="1" applyFill="1" applyBorder="1"/>
    <xf numFmtId="49" fontId="5" fillId="5" borderId="5" xfId="1" applyNumberFormat="1" applyFont="1" applyFill="1" applyBorder="1" applyAlignment="1">
      <alignment horizontal="center" vertical="center"/>
    </xf>
    <xf numFmtId="49" fontId="5" fillId="5" borderId="6" xfId="1" applyNumberFormat="1" applyFont="1" applyFill="1" applyBorder="1" applyAlignment="1">
      <alignment horizontal="center" vertical="center"/>
    </xf>
    <xf numFmtId="49" fontId="5" fillId="5" borderId="9" xfId="1" applyNumberFormat="1" applyFont="1" applyFill="1" applyBorder="1" applyAlignment="1">
      <alignment horizontal="center" vertical="center"/>
    </xf>
    <xf numFmtId="49" fontId="4" fillId="4" borderId="10" xfId="1" applyNumberFormat="1" applyFont="1" applyFill="1" applyBorder="1"/>
    <xf numFmtId="49" fontId="4" fillId="5" borderId="8" xfId="1" applyNumberFormat="1" applyFont="1" applyFill="1" applyBorder="1"/>
    <xf numFmtId="49" fontId="6" fillId="5" borderId="0" xfId="1" applyNumberFormat="1" applyFont="1" applyFill="1" applyAlignment="1">
      <alignment horizontal="center" vertical="center"/>
    </xf>
    <xf numFmtId="49" fontId="1" fillId="5" borderId="10" xfId="1" applyNumberFormat="1" applyFont="1" applyFill="1" applyBorder="1"/>
    <xf numFmtId="49" fontId="5" fillId="5" borderId="8" xfId="1" applyNumberFormat="1" applyFont="1" applyFill="1" applyBorder="1" applyAlignment="1">
      <alignment horizontal="center" vertical="center"/>
    </xf>
    <xf numFmtId="49" fontId="5" fillId="5" borderId="0" xfId="1" applyNumberFormat="1" applyFont="1" applyFill="1" applyAlignment="1">
      <alignment horizontal="center" vertical="center"/>
    </xf>
    <xf numFmtId="49" fontId="5" fillId="5" borderId="11" xfId="1" applyNumberFormat="1" applyFont="1" applyFill="1" applyBorder="1" applyAlignment="1">
      <alignment horizontal="center" vertical="center"/>
    </xf>
    <xf numFmtId="49" fontId="5" fillId="5" borderId="12" xfId="1" applyNumberFormat="1" applyFont="1" applyFill="1" applyBorder="1" applyAlignment="1">
      <alignment horizontal="center" vertical="center"/>
    </xf>
    <xf numFmtId="49" fontId="5" fillId="5" borderId="13" xfId="1" applyNumberFormat="1" applyFont="1" applyFill="1" applyBorder="1" applyAlignment="1">
      <alignment horizontal="center" vertical="center"/>
    </xf>
    <xf numFmtId="49" fontId="5" fillId="5" borderId="14" xfId="1" applyNumberFormat="1" applyFont="1" applyFill="1" applyBorder="1" applyAlignment="1">
      <alignment horizontal="center" vertical="center"/>
    </xf>
    <xf numFmtId="49" fontId="7" fillId="5" borderId="0" xfId="1" applyNumberFormat="1" applyFont="1" applyFill="1" applyAlignment="1">
      <alignment horizontal="center" vertical="center" wrapText="1"/>
    </xf>
    <xf numFmtId="49" fontId="1" fillId="4" borderId="0" xfId="1" applyNumberFormat="1" applyFont="1" applyFill="1"/>
    <xf numFmtId="49" fontId="9" fillId="5" borderId="0" xfId="1" applyNumberFormat="1" applyFont="1" applyFill="1" applyAlignment="1">
      <alignment vertical="center" wrapText="1"/>
    </xf>
    <xf numFmtId="49" fontId="11" fillId="4" borderId="5" xfId="2" applyNumberFormat="1" applyFont="1" applyFill="1" applyBorder="1" applyAlignment="1" applyProtection="1">
      <alignment horizontal="center" vertical="center"/>
      <protection locked="0"/>
    </xf>
    <xf numFmtId="49" fontId="11" fillId="4" borderId="6" xfId="2" applyNumberFormat="1" applyFont="1" applyFill="1" applyBorder="1" applyAlignment="1" applyProtection="1">
      <alignment horizontal="center" vertical="center"/>
      <protection locked="0"/>
    </xf>
    <xf numFmtId="49" fontId="11" fillId="4" borderId="7" xfId="2" applyNumberFormat="1" applyFont="1" applyFill="1" applyBorder="1" applyAlignment="1" applyProtection="1">
      <alignment horizontal="center" vertical="center"/>
      <protection locked="0"/>
    </xf>
    <xf numFmtId="49" fontId="11" fillId="4" borderId="8" xfId="2" applyNumberFormat="1" applyFont="1" applyFill="1" applyBorder="1" applyAlignment="1" applyProtection="1">
      <alignment horizontal="center" vertical="center"/>
      <protection locked="0"/>
    </xf>
    <xf numFmtId="49" fontId="11" fillId="4" borderId="0" xfId="2" applyNumberFormat="1" applyFont="1" applyFill="1" applyBorder="1" applyAlignment="1" applyProtection="1">
      <alignment horizontal="center" vertical="center"/>
      <protection locked="0"/>
    </xf>
    <xf numFmtId="49" fontId="11" fillId="4" borderId="10" xfId="2" applyNumberFormat="1" applyFont="1" applyFill="1" applyBorder="1" applyAlignment="1" applyProtection="1">
      <alignment horizontal="center" vertical="center"/>
      <protection locked="0"/>
    </xf>
    <xf numFmtId="49" fontId="4" fillId="5" borderId="8" xfId="1" applyNumberFormat="1" applyFont="1" applyFill="1" applyBorder="1" applyAlignment="1">
      <alignment horizontal="center" wrapText="1"/>
    </xf>
    <xf numFmtId="49" fontId="1" fillId="4" borderId="0" xfId="1" applyNumberFormat="1" applyFont="1" applyFill="1" applyAlignment="1">
      <alignment horizontal="center" wrapText="1"/>
    </xf>
    <xf numFmtId="49" fontId="11" fillId="4" borderId="12" xfId="2" applyNumberFormat="1" applyFont="1" applyFill="1" applyBorder="1" applyAlignment="1" applyProtection="1">
      <alignment horizontal="center" vertical="center"/>
      <protection locked="0"/>
    </xf>
    <xf numFmtId="49" fontId="11" fillId="4" borderId="13" xfId="2" applyNumberFormat="1" applyFont="1" applyFill="1" applyBorder="1" applyAlignment="1" applyProtection="1">
      <alignment horizontal="center" vertical="center"/>
      <protection locked="0"/>
    </xf>
    <xf numFmtId="49" fontId="11" fillId="4" borderId="15" xfId="2" applyNumberFormat="1" applyFont="1" applyFill="1" applyBorder="1" applyAlignment="1" applyProtection="1">
      <alignment horizontal="center" vertical="center"/>
      <protection locked="0"/>
    </xf>
    <xf numFmtId="49" fontId="4" fillId="5" borderId="0" xfId="1" applyNumberFormat="1" applyFont="1" applyFill="1"/>
    <xf numFmtId="49" fontId="4" fillId="5" borderId="8" xfId="1" applyNumberFormat="1" applyFont="1" applyFill="1" applyBorder="1" applyAlignment="1">
      <alignment vertical="center"/>
    </xf>
    <xf numFmtId="49" fontId="13" fillId="5" borderId="16" xfId="1" applyNumberFormat="1" applyFont="1" applyFill="1" applyBorder="1" applyAlignment="1" applyProtection="1">
      <alignment vertical="center"/>
      <protection locked="0"/>
    </xf>
    <xf numFmtId="49" fontId="1" fillId="5" borderId="10" xfId="1" applyNumberFormat="1" applyFont="1" applyFill="1" applyBorder="1" applyAlignment="1">
      <alignment vertical="center"/>
    </xf>
    <xf numFmtId="49" fontId="14" fillId="5" borderId="0" xfId="1" applyNumberFormat="1" applyFont="1" applyFill="1" applyAlignment="1" applyProtection="1">
      <alignment horizontal="left" vertical="center"/>
      <protection locked="0"/>
    </xf>
    <xf numFmtId="49" fontId="14" fillId="5" borderId="0" xfId="1" applyNumberFormat="1" applyFont="1" applyFill="1" applyAlignment="1" applyProtection="1">
      <alignment vertical="center"/>
      <protection locked="0"/>
    </xf>
    <xf numFmtId="49" fontId="13" fillId="5" borderId="10" xfId="1" applyNumberFormat="1" applyFont="1" applyFill="1" applyBorder="1" applyAlignment="1" applyProtection="1">
      <alignment vertical="center"/>
      <protection locked="0"/>
    </xf>
    <xf numFmtId="49" fontId="4" fillId="4" borderId="10" xfId="1" applyNumberFormat="1" applyFont="1" applyFill="1" applyBorder="1" applyAlignment="1">
      <alignment horizontal="center"/>
    </xf>
    <xf numFmtId="49" fontId="4" fillId="0" borderId="0" xfId="1" applyNumberFormat="1" applyFont="1"/>
    <xf numFmtId="49" fontId="4" fillId="4" borderId="12" xfId="1" applyNumberFormat="1" applyFont="1" applyFill="1" applyBorder="1"/>
    <xf numFmtId="49" fontId="4" fillId="4" borderId="13" xfId="1" applyNumberFormat="1" applyFont="1" applyFill="1" applyBorder="1"/>
    <xf numFmtId="49" fontId="4" fillId="4" borderId="15" xfId="1" applyNumberFormat="1" applyFont="1" applyFill="1" applyBorder="1"/>
    <xf numFmtId="49" fontId="4" fillId="5" borderId="12" xfId="1" applyNumberFormat="1" applyFont="1" applyFill="1" applyBorder="1"/>
    <xf numFmtId="49" fontId="4" fillId="5" borderId="13" xfId="1" applyNumberFormat="1" applyFont="1" applyFill="1" applyBorder="1"/>
    <xf numFmtId="49" fontId="1" fillId="5" borderId="15" xfId="1" applyNumberFormat="1" applyFont="1" applyFill="1" applyBorder="1"/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164" fontId="1" fillId="0" borderId="0" xfId="0" quotePrefix="1" applyNumberFormat="1" applyFont="1" applyAlignment="1">
      <alignment vertical="center"/>
    </xf>
    <xf numFmtId="0" fontId="1" fillId="0" borderId="0" xfId="0" quotePrefix="1" applyFont="1" applyAlignment="1">
      <alignment vertical="center"/>
    </xf>
    <xf numFmtId="167" fontId="15" fillId="0" borderId="0" xfId="0" applyNumberFormat="1" applyFont="1" applyAlignment="1">
      <alignment vertical="center"/>
    </xf>
    <xf numFmtId="168" fontId="15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vertical="center"/>
    </xf>
    <xf numFmtId="169" fontId="1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16" fillId="0" borderId="0" xfId="0" applyFont="1" applyAlignment="1">
      <alignment horizontal="centerContinuous" vertical="center"/>
    </xf>
    <xf numFmtId="170" fontId="17" fillId="0" borderId="0" xfId="0" applyNumberFormat="1" applyFont="1" applyAlignment="1">
      <alignment horizontal="center" vertical="center"/>
    </xf>
    <xf numFmtId="170" fontId="1" fillId="0" borderId="0" xfId="0" applyNumberFormat="1" applyFont="1" applyAlignment="1">
      <alignment horizontal="center" vertical="center"/>
    </xf>
    <xf numFmtId="165" fontId="4" fillId="0" borderId="3" xfId="0" applyNumberFormat="1" applyFont="1" applyBorder="1" applyAlignment="1">
      <alignment horizontal="center" vertical="center"/>
    </xf>
    <xf numFmtId="0" fontId="3" fillId="0" borderId="0" xfId="0" quotePrefix="1" applyFont="1" applyAlignment="1">
      <alignment vertical="center"/>
    </xf>
    <xf numFmtId="0" fontId="3" fillId="0" borderId="0" xfId="0" applyFont="1" applyAlignment="1">
      <alignment vertical="center"/>
    </xf>
    <xf numFmtId="165" fontId="3" fillId="0" borderId="0" xfId="0" applyNumberFormat="1" applyFont="1" applyAlignment="1">
      <alignment horizontal="center" vertical="center"/>
    </xf>
    <xf numFmtId="171" fontId="15" fillId="0" borderId="0" xfId="0" applyNumberFormat="1" applyFont="1" applyAlignment="1">
      <alignment horizontal="center" vertical="center"/>
    </xf>
    <xf numFmtId="171" fontId="1" fillId="0" borderId="0" xfId="0" applyNumberFormat="1" applyFont="1" applyAlignment="1">
      <alignment horizontal="center" vertical="center"/>
    </xf>
    <xf numFmtId="0" fontId="4" fillId="0" borderId="0" xfId="0" quotePrefix="1" applyFont="1" applyAlignment="1">
      <alignment vertical="center"/>
    </xf>
    <xf numFmtId="171" fontId="4" fillId="0" borderId="3" xfId="0" applyNumberFormat="1" applyFont="1" applyBorder="1" applyAlignment="1">
      <alignment horizontal="center" vertical="center"/>
    </xf>
    <xf numFmtId="0" fontId="13" fillId="0" borderId="0" xfId="0" quotePrefix="1" applyFont="1" applyAlignment="1">
      <alignment vertical="center"/>
    </xf>
    <xf numFmtId="0" fontId="13" fillId="0" borderId="0" xfId="0" applyFont="1" applyAlignment="1">
      <alignment vertical="center"/>
    </xf>
    <xf numFmtId="167" fontId="1" fillId="0" borderId="0" xfId="0" applyNumberFormat="1" applyFont="1" applyAlignment="1">
      <alignment horizontal="center" vertical="center"/>
    </xf>
    <xf numFmtId="167" fontId="3" fillId="0" borderId="0" xfId="0" applyNumberFormat="1" applyFont="1" applyAlignment="1">
      <alignment horizontal="centerContinuous" vertical="center"/>
    </xf>
    <xf numFmtId="167" fontId="1" fillId="0" borderId="0" xfId="0" applyNumberFormat="1" applyFont="1" applyAlignment="1">
      <alignment horizontal="centerContinuous" vertical="center"/>
    </xf>
    <xf numFmtId="168" fontId="15" fillId="0" borderId="4" xfId="0" applyNumberFormat="1" applyFont="1" applyBorder="1" applyAlignment="1">
      <alignment horizontal="center" vertical="center"/>
    </xf>
    <xf numFmtId="167" fontId="3" fillId="2" borderId="4" xfId="0" applyNumberFormat="1" applyFont="1" applyFill="1" applyBorder="1" applyAlignment="1">
      <alignment horizontal="center" vertical="center"/>
    </xf>
    <xf numFmtId="167" fontId="1" fillId="0" borderId="4" xfId="0" applyNumberFormat="1" applyFont="1" applyBorder="1" applyAlignment="1">
      <alignment horizontal="center" vertical="center"/>
    </xf>
    <xf numFmtId="171" fontId="4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vertical="center"/>
    </xf>
    <xf numFmtId="164" fontId="13" fillId="3" borderId="1" xfId="0" quotePrefix="1" applyNumberFormat="1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164" fontId="1" fillId="0" borderId="17" xfId="0" quotePrefix="1" applyNumberFormat="1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164" fontId="13" fillId="2" borderId="0" xfId="0" quotePrefix="1" applyNumberFormat="1" applyFont="1" applyFill="1" applyAlignment="1">
      <alignment horizontal="centerContinuous" vertical="center"/>
    </xf>
    <xf numFmtId="0" fontId="13" fillId="2" borderId="0" xfId="0" applyFont="1" applyFill="1" applyAlignment="1">
      <alignment horizontal="centerContinuous" vertical="center"/>
    </xf>
    <xf numFmtId="0" fontId="1" fillId="0" borderId="2" xfId="0" quotePrefix="1" applyFont="1" applyBorder="1" applyAlignment="1">
      <alignment vertical="center"/>
    </xf>
    <xf numFmtId="165" fontId="15" fillId="0" borderId="2" xfId="0" applyNumberFormat="1" applyFont="1" applyBorder="1" applyAlignment="1">
      <alignment horizontal="right" vertical="center"/>
    </xf>
    <xf numFmtId="166" fontId="15" fillId="0" borderId="2" xfId="0" applyNumberFormat="1" applyFont="1" applyBorder="1" applyAlignment="1">
      <alignment horizontal="right" vertical="center"/>
    </xf>
    <xf numFmtId="0" fontId="3" fillId="6" borderId="18" xfId="0" applyFont="1" applyFill="1" applyBorder="1" applyAlignment="1">
      <alignment vertical="center"/>
    </xf>
    <xf numFmtId="0" fontId="3" fillId="6" borderId="19" xfId="0" applyFont="1" applyFill="1" applyBorder="1" applyAlignment="1">
      <alignment vertical="center"/>
    </xf>
    <xf numFmtId="167" fontId="3" fillId="6" borderId="19" xfId="0" applyNumberFormat="1" applyFont="1" applyFill="1" applyBorder="1" applyAlignment="1">
      <alignment horizontal="center" vertical="center"/>
    </xf>
    <xf numFmtId="167" fontId="3" fillId="6" borderId="20" xfId="0" applyNumberFormat="1" applyFont="1" applyFill="1" applyBorder="1" applyAlignment="1">
      <alignment horizontal="center" vertical="center"/>
    </xf>
    <xf numFmtId="0" fontId="3" fillId="6" borderId="18" xfId="0" quotePrefix="1" applyFont="1" applyFill="1" applyBorder="1" applyAlignment="1">
      <alignment vertical="center"/>
    </xf>
  </cellXfs>
  <cellStyles count="3">
    <cellStyle name="Hyperlink" xfId="2" builtinId="8"/>
    <cellStyle name="Normal" xfId="0" builtinId="0"/>
    <cellStyle name="Normal 2" xfId="1" xr:uid="{031435E6-A935-4C7F-96E7-4E444B21E209}"/>
  </cellStyles>
  <dxfs count="0"/>
  <tableStyles count="0" defaultTableStyle="TableStyleMedium2" defaultPivotStyle="PivotStyleLight16"/>
  <colors>
    <mruColors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06DA5515-80E9-46B9-95C7-247F357B96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sti/Dropbox/WSP%20Amazon%20Valuation%20Model_v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DCF"/>
    </sheetNames>
    <sheetDataSet>
      <sheetData sheetId="0">
        <row r="3">
          <cell r="M3">
            <v>1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ability-to-pay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D4801-9B10-40FD-BD31-11433FCE77C4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50"/>
      <c r="C2" s="49"/>
      <c r="D2" s="49"/>
      <c r="E2" s="49"/>
      <c r="F2" s="49"/>
      <c r="G2" s="49"/>
      <c r="H2" s="49"/>
      <c r="I2" s="49"/>
      <c r="J2" s="49"/>
      <c r="K2" s="49"/>
      <c r="L2" s="48"/>
      <c r="M2" s="47"/>
      <c r="N2" s="46"/>
      <c r="O2" s="46"/>
      <c r="P2" s="46"/>
      <c r="Q2" s="46"/>
      <c r="R2" s="46"/>
      <c r="S2" s="46"/>
      <c r="T2" s="46"/>
      <c r="U2" s="46"/>
      <c r="V2" s="45"/>
    </row>
    <row r="3" spans="2:22" ht="13.2" customHeight="1" x14ac:dyDescent="0.25">
      <c r="B3" s="15"/>
      <c r="C3" s="36"/>
      <c r="D3" s="44"/>
      <c r="E3" s="36"/>
      <c r="F3" s="36"/>
      <c r="G3" s="36"/>
      <c r="H3" s="36"/>
      <c r="I3" s="36"/>
      <c r="J3" s="36"/>
      <c r="K3" s="36"/>
      <c r="L3" s="13"/>
      <c r="M3" s="43"/>
      <c r="N3" s="21" t="s">
        <v>28</v>
      </c>
      <c r="O3" s="20"/>
      <c r="P3" s="20"/>
      <c r="Q3" s="20"/>
      <c r="R3" s="20"/>
      <c r="S3" s="20"/>
      <c r="T3" s="20"/>
      <c r="U3" s="19"/>
      <c r="V3" s="8"/>
    </row>
    <row r="4" spans="2:22" ht="13.2" customHeight="1" x14ac:dyDescent="0.25">
      <c r="B4" s="15"/>
      <c r="C4" s="36"/>
      <c r="D4" s="36"/>
      <c r="E4" s="36"/>
      <c r="F4" s="36"/>
      <c r="G4" s="36"/>
      <c r="H4" s="36"/>
      <c r="I4" s="36"/>
      <c r="J4" s="36"/>
      <c r="K4" s="36"/>
      <c r="L4" s="13"/>
      <c r="M4" s="43"/>
      <c r="N4" s="18"/>
      <c r="O4" s="17"/>
      <c r="P4" s="17"/>
      <c r="Q4" s="17"/>
      <c r="R4" s="17"/>
      <c r="S4" s="17"/>
      <c r="T4" s="17"/>
      <c r="U4" s="16"/>
      <c r="V4" s="8"/>
    </row>
    <row r="5" spans="2:22" ht="13.2" customHeight="1" x14ac:dyDescent="0.25">
      <c r="B5" s="15"/>
      <c r="C5" s="36"/>
      <c r="D5" s="36"/>
      <c r="E5" s="36"/>
      <c r="F5" s="36"/>
      <c r="G5" s="36"/>
      <c r="H5" s="36"/>
      <c r="I5" s="36"/>
      <c r="J5" s="36"/>
      <c r="K5" s="36"/>
      <c r="L5" s="13"/>
      <c r="M5" s="12"/>
      <c r="N5" s="18"/>
      <c r="O5" s="17"/>
      <c r="P5" s="17"/>
      <c r="Q5" s="17"/>
      <c r="R5" s="17"/>
      <c r="S5" s="17"/>
      <c r="T5" s="17"/>
      <c r="U5" s="16"/>
      <c r="V5" s="8"/>
    </row>
    <row r="6" spans="2:22" ht="13.2" customHeight="1" x14ac:dyDescent="0.25">
      <c r="B6" s="42"/>
      <c r="C6" s="41"/>
      <c r="D6" s="41"/>
      <c r="E6" s="41"/>
      <c r="F6" s="41"/>
      <c r="G6" s="41"/>
      <c r="H6" s="41"/>
      <c r="I6" s="41"/>
      <c r="J6" s="41"/>
      <c r="K6" s="41"/>
      <c r="L6" s="37"/>
      <c r="M6" s="12"/>
      <c r="N6" s="11"/>
      <c r="O6" s="10"/>
      <c r="P6" s="10"/>
      <c r="Q6" s="10"/>
      <c r="R6" s="10"/>
      <c r="S6" s="10"/>
      <c r="T6" s="10"/>
      <c r="U6" s="9"/>
      <c r="V6" s="8"/>
    </row>
    <row r="7" spans="2:22" ht="13.2" customHeight="1" x14ac:dyDescent="0.25">
      <c r="B7" s="39"/>
      <c r="C7" s="40" t="s">
        <v>29</v>
      </c>
      <c r="D7" s="40"/>
      <c r="E7" s="40"/>
      <c r="F7" s="40"/>
      <c r="G7" s="40"/>
      <c r="H7" s="40"/>
      <c r="I7" s="40"/>
      <c r="J7" s="40"/>
      <c r="K7" s="40"/>
      <c r="L7" s="37"/>
      <c r="M7" s="12"/>
      <c r="N7" s="23"/>
      <c r="O7" s="23"/>
      <c r="P7" s="23"/>
      <c r="Q7" s="23"/>
      <c r="R7" s="23"/>
      <c r="S7" s="23"/>
      <c r="T7" s="23"/>
      <c r="U7" s="23"/>
      <c r="V7" s="8"/>
    </row>
    <row r="8" spans="2:22" ht="13.2" customHeight="1" thickBot="1" x14ac:dyDescent="0.3">
      <c r="B8" s="39"/>
      <c r="C8" s="40"/>
      <c r="D8" s="40"/>
      <c r="E8" s="40"/>
      <c r="F8" s="40"/>
      <c r="G8" s="40"/>
      <c r="H8" s="40"/>
      <c r="I8" s="40"/>
      <c r="J8" s="40"/>
      <c r="K8" s="40"/>
      <c r="L8" s="37"/>
      <c r="M8" s="12"/>
      <c r="N8" s="21" t="s">
        <v>27</v>
      </c>
      <c r="O8" s="20"/>
      <c r="P8" s="20"/>
      <c r="Q8" s="20"/>
      <c r="R8" s="20"/>
      <c r="S8" s="20"/>
      <c r="T8" s="20"/>
      <c r="U8" s="19"/>
      <c r="V8" s="8"/>
    </row>
    <row r="9" spans="2:22" ht="13.2" customHeight="1" x14ac:dyDescent="0.25">
      <c r="B9" s="39"/>
      <c r="C9" s="38"/>
      <c r="D9" s="38"/>
      <c r="E9" s="38"/>
      <c r="F9" s="38"/>
      <c r="G9" s="38"/>
      <c r="H9" s="38"/>
      <c r="I9" s="38"/>
      <c r="J9" s="38"/>
      <c r="K9" s="38"/>
      <c r="L9" s="37"/>
      <c r="M9" s="12"/>
      <c r="N9" s="18"/>
      <c r="O9" s="17"/>
      <c r="P9" s="17"/>
      <c r="Q9" s="17"/>
      <c r="R9" s="17"/>
      <c r="S9" s="17"/>
      <c r="T9" s="17"/>
      <c r="U9" s="16"/>
      <c r="V9" s="8"/>
    </row>
    <row r="10" spans="2:22" ht="13.2" customHeight="1" x14ac:dyDescent="0.25">
      <c r="B10" s="15"/>
      <c r="C10" s="36"/>
      <c r="D10" s="36"/>
      <c r="E10" s="36"/>
      <c r="F10" s="36"/>
      <c r="G10" s="36"/>
      <c r="H10" s="36"/>
      <c r="I10" s="36"/>
      <c r="J10" s="36"/>
      <c r="K10" s="36"/>
      <c r="L10" s="13"/>
      <c r="M10" s="12"/>
      <c r="N10" s="18"/>
      <c r="O10" s="17"/>
      <c r="P10" s="17"/>
      <c r="Q10" s="17"/>
      <c r="R10" s="17"/>
      <c r="S10" s="17"/>
      <c r="T10" s="17"/>
      <c r="U10" s="16"/>
      <c r="V10" s="8"/>
    </row>
    <row r="11" spans="2:22" ht="13.2" customHeight="1" x14ac:dyDescent="0.25">
      <c r="B11" s="15"/>
      <c r="C11" s="35" t="s">
        <v>30</v>
      </c>
      <c r="D11" s="34"/>
      <c r="E11" s="34"/>
      <c r="F11" s="34"/>
      <c r="G11" s="34"/>
      <c r="H11" s="34"/>
      <c r="I11" s="34"/>
      <c r="J11" s="34"/>
      <c r="K11" s="33"/>
      <c r="L11" s="13"/>
      <c r="M11" s="12"/>
      <c r="N11" s="11"/>
      <c r="O11" s="10"/>
      <c r="P11" s="10"/>
      <c r="Q11" s="10"/>
      <c r="R11" s="10"/>
      <c r="S11" s="10"/>
      <c r="T11" s="10"/>
      <c r="U11" s="9"/>
      <c r="V11" s="8"/>
    </row>
    <row r="12" spans="2:22" ht="13.2" customHeight="1" x14ac:dyDescent="0.25">
      <c r="B12" s="15"/>
      <c r="C12" s="30"/>
      <c r="D12" s="29"/>
      <c r="E12" s="29"/>
      <c r="F12" s="29"/>
      <c r="G12" s="29"/>
      <c r="H12" s="29"/>
      <c r="I12" s="29"/>
      <c r="J12" s="29"/>
      <c r="K12" s="28"/>
      <c r="L12" s="13"/>
      <c r="M12" s="12"/>
      <c r="N12" s="23"/>
      <c r="O12" s="23"/>
      <c r="P12" s="23"/>
      <c r="Q12" s="23"/>
      <c r="R12" s="23"/>
      <c r="S12" s="23"/>
      <c r="T12" s="32"/>
      <c r="U12" s="32"/>
      <c r="V12" s="8"/>
    </row>
    <row r="13" spans="2:22" ht="13.2" customHeight="1" x14ac:dyDescent="0.25">
      <c r="B13" s="15"/>
      <c r="C13" s="30"/>
      <c r="D13" s="29"/>
      <c r="E13" s="29"/>
      <c r="F13" s="29"/>
      <c r="G13" s="29"/>
      <c r="H13" s="29"/>
      <c r="I13" s="29"/>
      <c r="J13" s="29"/>
      <c r="K13" s="28"/>
      <c r="L13" s="13"/>
      <c r="M13" s="12"/>
      <c r="N13" s="21" t="s">
        <v>26</v>
      </c>
      <c r="O13" s="20"/>
      <c r="P13" s="20"/>
      <c r="Q13" s="20"/>
      <c r="R13" s="20"/>
      <c r="S13" s="20"/>
      <c r="T13" s="20"/>
      <c r="U13" s="19"/>
      <c r="V13" s="8"/>
    </row>
    <row r="14" spans="2:22" ht="13.2" customHeight="1" x14ac:dyDescent="0.25">
      <c r="B14" s="15"/>
      <c r="C14" s="30"/>
      <c r="D14" s="29"/>
      <c r="E14" s="29"/>
      <c r="F14" s="29"/>
      <c r="G14" s="29"/>
      <c r="H14" s="29"/>
      <c r="I14" s="29"/>
      <c r="J14" s="29"/>
      <c r="K14" s="28"/>
      <c r="L14" s="31"/>
      <c r="M14" s="12"/>
      <c r="N14" s="18"/>
      <c r="O14" s="17"/>
      <c r="P14" s="17"/>
      <c r="Q14" s="17"/>
      <c r="R14" s="17"/>
      <c r="S14" s="17"/>
      <c r="T14" s="17"/>
      <c r="U14" s="16"/>
      <c r="V14" s="8"/>
    </row>
    <row r="15" spans="2:22" ht="13.2" customHeight="1" x14ac:dyDescent="0.25">
      <c r="B15" s="15"/>
      <c r="C15" s="30"/>
      <c r="D15" s="29"/>
      <c r="E15" s="29"/>
      <c r="F15" s="29"/>
      <c r="G15" s="29"/>
      <c r="H15" s="29"/>
      <c r="I15" s="29"/>
      <c r="J15" s="29"/>
      <c r="K15" s="28"/>
      <c r="L15" s="13"/>
      <c r="M15" s="12"/>
      <c r="N15" s="18"/>
      <c r="O15" s="17"/>
      <c r="P15" s="17"/>
      <c r="Q15" s="17"/>
      <c r="R15" s="17"/>
      <c r="S15" s="17"/>
      <c r="T15" s="17"/>
      <c r="U15" s="16"/>
      <c r="V15" s="8"/>
    </row>
    <row r="16" spans="2:22" ht="13.2" customHeight="1" x14ac:dyDescent="0.25">
      <c r="B16" s="15"/>
      <c r="C16" s="27"/>
      <c r="D16" s="26"/>
      <c r="E16" s="26"/>
      <c r="F16" s="26"/>
      <c r="G16" s="26"/>
      <c r="H16" s="26"/>
      <c r="I16" s="26"/>
      <c r="J16" s="26"/>
      <c r="K16" s="25"/>
      <c r="L16" s="13"/>
      <c r="M16" s="12"/>
      <c r="N16" s="11"/>
      <c r="O16" s="10"/>
      <c r="P16" s="10"/>
      <c r="Q16" s="10"/>
      <c r="R16" s="10"/>
      <c r="S16" s="10"/>
      <c r="T16" s="10"/>
      <c r="U16" s="9"/>
      <c r="V16" s="8"/>
    </row>
    <row r="17" spans="2:22" ht="13.2" customHeight="1" x14ac:dyDescent="0.25">
      <c r="B17" s="15"/>
      <c r="C17" s="24"/>
      <c r="D17" s="24"/>
      <c r="E17" s="24"/>
      <c r="F17" s="24"/>
      <c r="G17" s="24"/>
      <c r="H17" s="24"/>
      <c r="I17" s="24"/>
      <c r="J17" s="24"/>
      <c r="K17" s="24"/>
      <c r="L17" s="13"/>
      <c r="M17" s="12"/>
      <c r="N17" s="23"/>
      <c r="O17" s="23"/>
      <c r="P17" s="23"/>
      <c r="Q17" s="23"/>
      <c r="R17" s="23"/>
      <c r="S17" s="23"/>
      <c r="T17" s="23"/>
      <c r="U17" s="23"/>
      <c r="V17" s="8"/>
    </row>
    <row r="18" spans="2:22" ht="13.2" customHeight="1" x14ac:dyDescent="0.25">
      <c r="B18" s="15"/>
      <c r="C18" s="22" t="s">
        <v>25</v>
      </c>
      <c r="D18" s="22"/>
      <c r="E18" s="22"/>
      <c r="F18" s="22"/>
      <c r="G18" s="22"/>
      <c r="H18" s="22"/>
      <c r="I18" s="22"/>
      <c r="J18" s="22"/>
      <c r="K18" s="22"/>
      <c r="L18" s="13"/>
      <c r="M18" s="12"/>
      <c r="N18" s="21" t="s">
        <v>24</v>
      </c>
      <c r="O18" s="20"/>
      <c r="P18" s="20"/>
      <c r="Q18" s="20"/>
      <c r="R18" s="20"/>
      <c r="S18" s="20"/>
      <c r="T18" s="20"/>
      <c r="U18" s="19"/>
      <c r="V18" s="8"/>
    </row>
    <row r="19" spans="2:22" ht="13.2" customHeight="1" x14ac:dyDescent="0.25">
      <c r="B19" s="15"/>
      <c r="C19" s="22"/>
      <c r="D19" s="22"/>
      <c r="E19" s="22"/>
      <c r="F19" s="22"/>
      <c r="G19" s="22"/>
      <c r="H19" s="22"/>
      <c r="I19" s="22"/>
      <c r="J19" s="22"/>
      <c r="K19" s="22"/>
      <c r="L19" s="13"/>
      <c r="M19" s="12"/>
      <c r="N19" s="18"/>
      <c r="O19" s="17"/>
      <c r="P19" s="17"/>
      <c r="Q19" s="17"/>
      <c r="R19" s="17"/>
      <c r="S19" s="17"/>
      <c r="T19" s="17"/>
      <c r="U19" s="16"/>
      <c r="V19" s="8"/>
    </row>
    <row r="20" spans="2:22" ht="13.2" customHeight="1" x14ac:dyDescent="0.25">
      <c r="B20" s="15"/>
      <c r="C20" s="22"/>
      <c r="D20" s="22"/>
      <c r="E20" s="22"/>
      <c r="F20" s="22"/>
      <c r="G20" s="22"/>
      <c r="H20" s="22"/>
      <c r="I20" s="22"/>
      <c r="J20" s="22"/>
      <c r="K20" s="22"/>
      <c r="L20" s="13"/>
      <c r="M20" s="12"/>
      <c r="N20" s="18"/>
      <c r="O20" s="17"/>
      <c r="P20" s="17"/>
      <c r="Q20" s="17"/>
      <c r="R20" s="17"/>
      <c r="S20" s="17"/>
      <c r="T20" s="17"/>
      <c r="U20" s="16"/>
      <c r="V20" s="8"/>
    </row>
    <row r="21" spans="2:22" ht="13.2" customHeight="1" x14ac:dyDescent="0.25">
      <c r="B21" s="15"/>
      <c r="C21" s="22"/>
      <c r="D21" s="22"/>
      <c r="E21" s="22"/>
      <c r="F21" s="22"/>
      <c r="G21" s="22"/>
      <c r="H21" s="22"/>
      <c r="I21" s="22"/>
      <c r="J21" s="22"/>
      <c r="K21" s="22"/>
      <c r="L21" s="13"/>
      <c r="M21" s="12"/>
      <c r="N21" s="11"/>
      <c r="O21" s="10"/>
      <c r="P21" s="10"/>
      <c r="Q21" s="10"/>
      <c r="R21" s="10"/>
      <c r="S21" s="10"/>
      <c r="T21" s="10"/>
      <c r="U21" s="9"/>
      <c r="V21" s="8"/>
    </row>
    <row r="22" spans="2:22" ht="13.2" customHeight="1" x14ac:dyDescent="0.25">
      <c r="B22" s="15"/>
      <c r="C22" s="22"/>
      <c r="D22" s="22"/>
      <c r="E22" s="22"/>
      <c r="F22" s="22"/>
      <c r="G22" s="22"/>
      <c r="H22" s="22"/>
      <c r="I22" s="22"/>
      <c r="J22" s="22"/>
      <c r="K22" s="22"/>
      <c r="L22" s="13"/>
      <c r="M22" s="12"/>
      <c r="N22" s="23"/>
      <c r="O22" s="23"/>
      <c r="P22" s="23"/>
      <c r="Q22" s="23"/>
      <c r="R22" s="23"/>
      <c r="S22" s="23"/>
      <c r="T22" s="23"/>
      <c r="U22" s="23"/>
      <c r="V22" s="8"/>
    </row>
    <row r="23" spans="2:22" ht="13.2" customHeight="1" x14ac:dyDescent="0.25">
      <c r="B23" s="15"/>
      <c r="C23" s="22"/>
      <c r="D23" s="22"/>
      <c r="E23" s="22"/>
      <c r="F23" s="22"/>
      <c r="G23" s="22"/>
      <c r="H23" s="22"/>
      <c r="I23" s="22"/>
      <c r="J23" s="22"/>
      <c r="K23" s="22"/>
      <c r="L23" s="13"/>
      <c r="M23" s="12"/>
      <c r="N23" s="21" t="s">
        <v>23</v>
      </c>
      <c r="O23" s="20"/>
      <c r="P23" s="20"/>
      <c r="Q23" s="20"/>
      <c r="R23" s="20"/>
      <c r="S23" s="20"/>
      <c r="T23" s="20"/>
      <c r="U23" s="19"/>
      <c r="V23" s="8"/>
    </row>
    <row r="24" spans="2:22" ht="13.2" customHeight="1" x14ac:dyDescent="0.25">
      <c r="B24" s="15"/>
      <c r="C24" s="14" t="s">
        <v>22</v>
      </c>
      <c r="D24" s="14"/>
      <c r="E24" s="14"/>
      <c r="F24" s="14"/>
      <c r="G24" s="14"/>
      <c r="H24" s="14"/>
      <c r="I24" s="14"/>
      <c r="J24" s="14"/>
      <c r="K24" s="14"/>
      <c r="L24" s="13"/>
      <c r="M24" s="12"/>
      <c r="N24" s="18"/>
      <c r="O24" s="17"/>
      <c r="P24" s="17"/>
      <c r="Q24" s="17"/>
      <c r="R24" s="17"/>
      <c r="S24" s="17"/>
      <c r="T24" s="17"/>
      <c r="U24" s="16"/>
      <c r="V24" s="8"/>
    </row>
    <row r="25" spans="2:22" ht="13.2" customHeight="1" x14ac:dyDescent="0.25">
      <c r="B25" s="15"/>
      <c r="C25" s="14"/>
      <c r="D25" s="14"/>
      <c r="E25" s="14"/>
      <c r="F25" s="14"/>
      <c r="G25" s="14"/>
      <c r="H25" s="14"/>
      <c r="I25" s="14"/>
      <c r="J25" s="14"/>
      <c r="K25" s="14"/>
      <c r="L25" s="13"/>
      <c r="M25" s="12"/>
      <c r="N25" s="18"/>
      <c r="O25" s="17"/>
      <c r="P25" s="17"/>
      <c r="Q25" s="17"/>
      <c r="R25" s="17"/>
      <c r="S25" s="17"/>
      <c r="T25" s="17"/>
      <c r="U25" s="16"/>
      <c r="V25" s="8"/>
    </row>
    <row r="26" spans="2:22" ht="13.2" customHeight="1" x14ac:dyDescent="0.25">
      <c r="B26" s="15"/>
      <c r="C26" s="14"/>
      <c r="D26" s="14"/>
      <c r="E26" s="14"/>
      <c r="F26" s="14"/>
      <c r="G26" s="14"/>
      <c r="H26" s="14"/>
      <c r="I26" s="14"/>
      <c r="J26" s="14"/>
      <c r="K26" s="14"/>
      <c r="L26" s="13"/>
      <c r="M26" s="12"/>
      <c r="N26" s="11"/>
      <c r="O26" s="10"/>
      <c r="P26" s="10"/>
      <c r="Q26" s="10"/>
      <c r="R26" s="10"/>
      <c r="S26" s="10"/>
      <c r="T26" s="10"/>
      <c r="U26" s="9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ZNWKiVf2jLgPxdwUrgtjo1OmBpci8DSS/2wnmEQzwgUcaNeaphnX7iLG8r7IAToUL9BRQdSCoNGwu3Cz0mkfDg==" saltValue="0fgYFQlFgZYMpN+phBbrFg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82F58E16-45E7-4E3A-B377-91A273C0CA7C}"/>
    <hyperlink ref="T8:T11" r:id="rId2" display="Instructor-Led Boot Camps" xr:uid="{D986927C-FA70-4032-A84A-DBC3F0D68276}"/>
    <hyperlink ref="T13:T16" r:id="rId3" display="1:1 Private Lessons" xr:uid="{D4E6140D-96C3-4738-B62D-67DF79C1261F}"/>
    <hyperlink ref="T18:T21" r:id="rId4" display="Free Guides and Lessons" xr:uid="{EB6AB7F4-B863-41F5-B785-C22F8F1EDF88}"/>
    <hyperlink ref="T23:T26" r:id="rId5" display="Free Guides and Lessons" xr:uid="{00F04EE0-F294-4D9A-B32A-5FDCDEBD0393}"/>
    <hyperlink ref="N23:T26" r:id="rId6" display="Template Library" xr:uid="{22757DDB-E58C-4321-B1B4-9BE8BDD4A261}"/>
    <hyperlink ref="C11:K16" r:id="rId7" display="Further Reading → Ability-To-Pay Analysis" xr:uid="{9A302FF8-72C0-45DD-B6EA-A57BB313A4F5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2800F-6975-4EFD-A18C-2FD486BAF3FE}">
  <sheetPr>
    <tabColor rgb="FFDFE9F4"/>
  </sheetPr>
  <dimension ref="B2:K37"/>
  <sheetViews>
    <sheetView showGridLines="0" zoomScaleNormal="100" workbookViewId="0"/>
  </sheetViews>
  <sheetFormatPr defaultColWidth="9.109375" defaultRowHeight="14.4" customHeight="1" x14ac:dyDescent="0.3"/>
  <cols>
    <col min="1" max="1" width="1.77734375" style="52" bestFit="1" customWidth="1"/>
    <col min="2" max="3" width="9.109375" style="81"/>
    <col min="4" max="6" width="9.109375" style="52"/>
    <col min="7" max="7" width="10.109375" style="52" customWidth="1"/>
    <col min="8" max="16384" width="9.109375" style="52"/>
  </cols>
  <sheetData>
    <row r="2" spans="2:11" s="51" customFormat="1" ht="14.4" customHeight="1" x14ac:dyDescent="0.3">
      <c r="B2" s="82" t="s">
        <v>0</v>
      </c>
      <c r="C2" s="82"/>
      <c r="D2" s="83"/>
      <c r="E2" s="83"/>
      <c r="F2" s="83"/>
      <c r="G2" s="83"/>
      <c r="H2" s="83"/>
      <c r="I2" s="83"/>
      <c r="J2" s="83"/>
      <c r="K2" s="83"/>
    </row>
    <row r="3" spans="2:11" ht="14.4" customHeight="1" x14ac:dyDescent="0.3">
      <c r="B3" s="84" t="s">
        <v>1</v>
      </c>
      <c r="C3" s="84"/>
      <c r="D3" s="85"/>
      <c r="E3" s="85"/>
      <c r="F3" s="85"/>
      <c r="G3" s="85"/>
      <c r="H3" s="85"/>
      <c r="I3" s="85"/>
      <c r="J3" s="85"/>
      <c r="K3" s="85"/>
    </row>
    <row r="4" spans="2:11" ht="14.4" customHeight="1" x14ac:dyDescent="0.3">
      <c r="B4" s="54"/>
      <c r="C4" s="54"/>
    </row>
    <row r="5" spans="2:11" ht="14.4" customHeight="1" x14ac:dyDescent="0.3">
      <c r="B5" s="86" t="s">
        <v>2</v>
      </c>
      <c r="C5" s="86"/>
      <c r="D5" s="87"/>
      <c r="E5" s="87"/>
      <c r="F5" s="87"/>
      <c r="G5" s="87"/>
      <c r="H5" s="87"/>
      <c r="I5" s="87"/>
      <c r="J5" s="87"/>
      <c r="K5" s="87"/>
    </row>
    <row r="6" spans="2:11" ht="14.4" customHeight="1" x14ac:dyDescent="0.3">
      <c r="B6" s="88" t="s">
        <v>3</v>
      </c>
      <c r="C6" s="88"/>
      <c r="D6" s="53"/>
      <c r="E6" s="53"/>
      <c r="F6" s="89">
        <v>25</v>
      </c>
      <c r="G6" s="53"/>
      <c r="H6" s="88" t="s">
        <v>4</v>
      </c>
      <c r="I6" s="53"/>
      <c r="J6" s="53"/>
      <c r="K6" s="90">
        <v>5</v>
      </c>
    </row>
    <row r="7" spans="2:11" ht="14.4" customHeight="1" x14ac:dyDescent="0.3">
      <c r="B7" s="55" t="s">
        <v>5</v>
      </c>
      <c r="C7" s="55"/>
      <c r="F7" s="56">
        <v>6</v>
      </c>
      <c r="H7" s="55" t="s">
        <v>6</v>
      </c>
      <c r="K7" s="57">
        <v>2.5000000000000001E-2</v>
      </c>
    </row>
    <row r="8" spans="2:11" ht="14.4" customHeight="1" x14ac:dyDescent="0.3">
      <c r="B8" s="55" t="s">
        <v>7</v>
      </c>
      <c r="C8" s="55"/>
      <c r="F8" s="58">
        <f>+F7*F6</f>
        <v>150</v>
      </c>
      <c r="H8" s="55" t="s">
        <v>8</v>
      </c>
      <c r="K8" s="57">
        <v>0.02</v>
      </c>
    </row>
    <row r="9" spans="2:11" ht="14.4" customHeight="1" x14ac:dyDescent="0.3">
      <c r="B9" s="52"/>
      <c r="C9" s="52"/>
    </row>
    <row r="10" spans="2:11" ht="14.4" customHeight="1" x14ac:dyDescent="0.3">
      <c r="B10" s="59"/>
      <c r="C10" s="59"/>
      <c r="D10" s="59"/>
      <c r="E10" s="59"/>
      <c r="F10" s="60"/>
      <c r="G10" s="61" t="str">
        <f>"Assuming Exit in Year "&amp;TEXT(K6,0)</f>
        <v>Assuming Exit in Year 5</v>
      </c>
      <c r="H10" s="61"/>
      <c r="I10" s="61"/>
      <c r="J10" s="61"/>
      <c r="K10" s="61"/>
    </row>
    <row r="11" spans="2:11" ht="14.4" customHeight="1" x14ac:dyDescent="0.3">
      <c r="B11" s="55" t="s">
        <v>9</v>
      </c>
      <c r="C11" s="52"/>
      <c r="G11" s="62">
        <v>9</v>
      </c>
      <c r="H11" s="63">
        <f>+G11+0.5</f>
        <v>9.5</v>
      </c>
      <c r="I11" s="63">
        <f t="shared" ref="I11:K11" si="0">+H11+0.5</f>
        <v>10</v>
      </c>
      <c r="J11" s="63">
        <f t="shared" si="0"/>
        <v>10.5</v>
      </c>
      <c r="K11" s="63">
        <f t="shared" si="0"/>
        <v>11</v>
      </c>
    </row>
    <row r="12" spans="2:11" ht="14.4" customHeight="1" x14ac:dyDescent="0.3">
      <c r="B12" s="55" t="s">
        <v>10</v>
      </c>
      <c r="C12" s="52"/>
      <c r="G12" s="64">
        <f>+F6</f>
        <v>25</v>
      </c>
      <c r="H12" s="64">
        <f>+G12</f>
        <v>25</v>
      </c>
      <c r="I12" s="64">
        <f t="shared" ref="I12:K12" si="1">+H12</f>
        <v>25</v>
      </c>
      <c r="J12" s="64">
        <f t="shared" si="1"/>
        <v>25</v>
      </c>
      <c r="K12" s="64">
        <f t="shared" si="1"/>
        <v>25</v>
      </c>
    </row>
    <row r="13" spans="2:11" ht="14.4" customHeight="1" x14ac:dyDescent="0.3">
      <c r="B13" s="65" t="s">
        <v>11</v>
      </c>
      <c r="C13" s="66"/>
      <c r="D13" s="66"/>
      <c r="E13" s="66"/>
      <c r="F13" s="66"/>
      <c r="G13" s="67">
        <f>+G11*G12</f>
        <v>225</v>
      </c>
      <c r="H13" s="67">
        <f t="shared" ref="H13:K13" si="2">+H11*H12</f>
        <v>237.5</v>
      </c>
      <c r="I13" s="67">
        <f t="shared" si="2"/>
        <v>250</v>
      </c>
      <c r="J13" s="67">
        <f t="shared" si="2"/>
        <v>262.5</v>
      </c>
      <c r="K13" s="67">
        <f t="shared" si="2"/>
        <v>275</v>
      </c>
    </row>
    <row r="14" spans="2:11" ht="14.4" customHeight="1" x14ac:dyDescent="0.3">
      <c r="B14" s="55" t="s">
        <v>12</v>
      </c>
      <c r="C14" s="52"/>
      <c r="G14" s="68">
        <v>-125</v>
      </c>
      <c r="H14" s="69">
        <f t="shared" ref="H14:K14" si="3">+G14</f>
        <v>-125</v>
      </c>
      <c r="I14" s="69">
        <f t="shared" si="3"/>
        <v>-125</v>
      </c>
      <c r="J14" s="69">
        <f t="shared" si="3"/>
        <v>-125</v>
      </c>
      <c r="K14" s="69">
        <f t="shared" si="3"/>
        <v>-125</v>
      </c>
    </row>
    <row r="15" spans="2:11" ht="14.4" customHeight="1" x14ac:dyDescent="0.3">
      <c r="B15" s="70" t="s">
        <v>13</v>
      </c>
      <c r="C15" s="51"/>
      <c r="D15" s="51"/>
      <c r="E15" s="51"/>
      <c r="G15" s="71">
        <f>-G13*$K$7</f>
        <v>-5.625</v>
      </c>
      <c r="H15" s="71">
        <f>-H13*$K$7</f>
        <v>-5.9375</v>
      </c>
      <c r="I15" s="71">
        <f>-I13*$K$7</f>
        <v>-6.25</v>
      </c>
      <c r="J15" s="71">
        <f>-J13*$K$7</f>
        <v>-6.5625</v>
      </c>
      <c r="K15" s="71">
        <f>-K13*$K$7</f>
        <v>-6.875</v>
      </c>
    </row>
    <row r="16" spans="2:11" ht="14.4" customHeight="1" x14ac:dyDescent="0.3">
      <c r="B16" s="72" t="s">
        <v>14</v>
      </c>
      <c r="C16" s="73"/>
      <c r="D16" s="73"/>
      <c r="E16" s="73"/>
      <c r="F16" s="66"/>
      <c r="G16" s="67">
        <f>SUM(G13:G15)</f>
        <v>94.375</v>
      </c>
      <c r="H16" s="67">
        <f>SUM(H13:H15)</f>
        <v>106.5625</v>
      </c>
      <c r="I16" s="67">
        <f>SUM(I13:I15)</f>
        <v>118.75</v>
      </c>
      <c r="J16" s="67">
        <f>SUM(J13:J15)</f>
        <v>130.9375</v>
      </c>
      <c r="K16" s="67">
        <f>SUM(K13:K15)</f>
        <v>143.125</v>
      </c>
    </row>
    <row r="17" spans="2:11" ht="14.4" customHeight="1" x14ac:dyDescent="0.3">
      <c r="B17" s="73"/>
      <c r="C17" s="73"/>
      <c r="D17" s="73"/>
      <c r="E17" s="73"/>
      <c r="F17" s="66"/>
      <c r="G17" s="67"/>
      <c r="H17" s="67"/>
      <c r="I17" s="67"/>
      <c r="J17" s="67"/>
      <c r="K17" s="67"/>
    </row>
    <row r="18" spans="2:11" ht="14.4" customHeight="1" x14ac:dyDescent="0.3">
      <c r="B18" s="52"/>
      <c r="C18" s="52"/>
      <c r="F18" s="74"/>
      <c r="G18" s="75" t="s">
        <v>9</v>
      </c>
      <c r="H18" s="76"/>
      <c r="I18" s="76"/>
      <c r="J18" s="76"/>
      <c r="K18" s="76"/>
    </row>
    <row r="19" spans="2:11" ht="14.4" customHeight="1" x14ac:dyDescent="0.3">
      <c r="B19" s="65" t="s">
        <v>15</v>
      </c>
      <c r="C19" s="66"/>
      <c r="D19" s="66"/>
      <c r="E19" s="77">
        <v>0.2</v>
      </c>
      <c r="F19" s="59"/>
      <c r="G19" s="78">
        <f>+G11</f>
        <v>9</v>
      </c>
      <c r="H19" s="78">
        <f>+H11</f>
        <v>9.5</v>
      </c>
      <c r="I19" s="78">
        <f>+I11</f>
        <v>10</v>
      </c>
      <c r="J19" s="78">
        <f>+J11</f>
        <v>10.5</v>
      </c>
      <c r="K19" s="78">
        <f>+K11</f>
        <v>11</v>
      </c>
    </row>
    <row r="20" spans="2:11" ht="14.4" customHeight="1" x14ac:dyDescent="0.3">
      <c r="B20" s="70" t="s">
        <v>16</v>
      </c>
      <c r="C20" s="51"/>
      <c r="E20" s="79">
        <f>+(1+E19)^$K$6</f>
        <v>2.4883199999999999</v>
      </c>
      <c r="F20" s="59"/>
      <c r="G20" s="74"/>
      <c r="H20" s="74"/>
      <c r="I20" s="74"/>
      <c r="J20" s="74"/>
      <c r="K20" s="74"/>
    </row>
    <row r="21" spans="2:11" ht="14.4" customHeight="1" x14ac:dyDescent="0.3">
      <c r="B21" s="65" t="s">
        <v>17</v>
      </c>
      <c r="C21" s="66"/>
      <c r="D21" s="66"/>
      <c r="E21" s="66"/>
      <c r="F21" s="66"/>
      <c r="G21" s="67">
        <f>+G$16/(1+$E19)^$K$6</f>
        <v>37.927195859053498</v>
      </c>
      <c r="H21" s="67">
        <f>+H$16/(1+$E19)^$K$6</f>
        <v>42.825078768004119</v>
      </c>
      <c r="I21" s="67">
        <f>+I$16/(1+$E19)^$K$6</f>
        <v>47.722961676954732</v>
      </c>
      <c r="J21" s="67">
        <f>+J$16/(1+$E19)^$K$6</f>
        <v>52.620844585905353</v>
      </c>
      <c r="K21" s="67">
        <f>+K$16/(1+$E19)^$K$6</f>
        <v>57.518727494855973</v>
      </c>
    </row>
    <row r="22" spans="2:11" ht="14.4" customHeight="1" x14ac:dyDescent="0.3">
      <c r="B22" s="55" t="s">
        <v>18</v>
      </c>
      <c r="C22" s="52"/>
      <c r="G22" s="80">
        <f>+$F$8</f>
        <v>150</v>
      </c>
      <c r="H22" s="80">
        <f t="shared" ref="H22:K22" si="4">+G22</f>
        <v>150</v>
      </c>
      <c r="I22" s="80">
        <f>+H22</f>
        <v>150</v>
      </c>
      <c r="J22" s="80">
        <f t="shared" si="4"/>
        <v>150</v>
      </c>
      <c r="K22" s="80">
        <f t="shared" si="4"/>
        <v>150</v>
      </c>
    </row>
    <row r="23" spans="2:11" ht="14.4" customHeight="1" x14ac:dyDescent="0.3">
      <c r="B23" s="55" t="s">
        <v>13</v>
      </c>
      <c r="C23" s="52"/>
      <c r="G23" s="80">
        <f>G15</f>
        <v>-5.625</v>
      </c>
      <c r="H23" s="80">
        <f>H15</f>
        <v>-5.9375</v>
      </c>
      <c r="I23" s="80">
        <f>I15</f>
        <v>-6.25</v>
      </c>
      <c r="J23" s="80">
        <f>J15</f>
        <v>-6.5625</v>
      </c>
      <c r="K23" s="80">
        <f>K15</f>
        <v>-6.875</v>
      </c>
    </row>
    <row r="24" spans="2:11" ht="14.4" customHeight="1" x14ac:dyDescent="0.3">
      <c r="B24" s="55" t="s">
        <v>19</v>
      </c>
      <c r="C24" s="52"/>
      <c r="G24" s="71">
        <f>-$K$8*G13</f>
        <v>-4.5</v>
      </c>
      <c r="H24" s="71">
        <f>-$K$8*H13</f>
        <v>-4.75</v>
      </c>
      <c r="I24" s="71">
        <f>-$K$8*I13</f>
        <v>-5</v>
      </c>
      <c r="J24" s="71">
        <f>-$K$8*J13</f>
        <v>-5.25</v>
      </c>
      <c r="K24" s="71">
        <f>-$K$8*K13</f>
        <v>-5.5</v>
      </c>
    </row>
    <row r="25" spans="2:11" ht="14.4" customHeight="1" x14ac:dyDescent="0.3">
      <c r="B25" s="65" t="s">
        <v>20</v>
      </c>
      <c r="C25" s="66"/>
      <c r="D25" s="66"/>
      <c r="E25" s="66"/>
      <c r="F25" s="66"/>
      <c r="G25" s="67">
        <f>SUM(G21:G24)</f>
        <v>177.80219585905348</v>
      </c>
      <c r="H25" s="67">
        <f t="shared" ref="H25:K25" si="5">SUM(H21:H24)</f>
        <v>182.13757876800412</v>
      </c>
      <c r="I25" s="67">
        <f t="shared" si="5"/>
        <v>186.47296167695472</v>
      </c>
      <c r="J25" s="67">
        <f t="shared" si="5"/>
        <v>190.80834458590536</v>
      </c>
      <c r="K25" s="67">
        <f t="shared" si="5"/>
        <v>195.14372749485597</v>
      </c>
    </row>
    <row r="26" spans="2:11" ht="14.4" customHeight="1" x14ac:dyDescent="0.3">
      <c r="B26" s="95" t="s">
        <v>21</v>
      </c>
      <c r="C26" s="92"/>
      <c r="D26" s="92"/>
      <c r="E26" s="92"/>
      <c r="F26" s="92"/>
      <c r="G26" s="93">
        <f>G25/$F$6</f>
        <v>7.1120878343621392</v>
      </c>
      <c r="H26" s="93">
        <f t="shared" ref="H26:K26" si="6">H25/$F$6</f>
        <v>7.2855031507201646</v>
      </c>
      <c r="I26" s="93">
        <f t="shared" si="6"/>
        <v>7.4589184670781892</v>
      </c>
      <c r="J26" s="93">
        <f t="shared" si="6"/>
        <v>7.6323337834362146</v>
      </c>
      <c r="K26" s="94">
        <f t="shared" si="6"/>
        <v>7.8057490997942383</v>
      </c>
    </row>
    <row r="27" spans="2:11" ht="14.4" customHeight="1" x14ac:dyDescent="0.3">
      <c r="B27" s="52"/>
      <c r="C27" s="52"/>
      <c r="G27" s="74"/>
      <c r="H27" s="74"/>
      <c r="I27" s="74"/>
      <c r="J27" s="74"/>
      <c r="K27" s="74"/>
    </row>
    <row r="28" spans="2:11" ht="14.4" customHeight="1" x14ac:dyDescent="0.3">
      <c r="B28" s="52"/>
      <c r="C28" s="52"/>
      <c r="G28" s="75" t="str">
        <f>+G18</f>
        <v>Exit Multiple</v>
      </c>
      <c r="H28" s="76"/>
      <c r="I28" s="76"/>
      <c r="J28" s="76"/>
      <c r="K28" s="76"/>
    </row>
    <row r="29" spans="2:11" ht="14.4" customHeight="1" x14ac:dyDescent="0.3">
      <c r="B29" s="66" t="str">
        <f t="shared" ref="B29:B36" si="7">+B19</f>
        <v>Minimum Deal IRR</v>
      </c>
      <c r="C29" s="66"/>
      <c r="D29" s="66"/>
      <c r="E29" s="77">
        <v>0.25</v>
      </c>
      <c r="F29" s="59"/>
      <c r="G29" s="78">
        <f>+G19</f>
        <v>9</v>
      </c>
      <c r="H29" s="78">
        <f>+H19</f>
        <v>9.5</v>
      </c>
      <c r="I29" s="78">
        <f>+I19</f>
        <v>10</v>
      </c>
      <c r="J29" s="78">
        <f>+J19</f>
        <v>10.5</v>
      </c>
      <c r="K29" s="78">
        <f>+K19</f>
        <v>11</v>
      </c>
    </row>
    <row r="30" spans="2:11" ht="14.4" customHeight="1" x14ac:dyDescent="0.3">
      <c r="B30" s="52" t="str">
        <f t="shared" si="7"/>
        <v>Multiple of Money (MoM)</v>
      </c>
      <c r="C30" s="52"/>
      <c r="E30" s="79">
        <f>+(1+E29)^$K$6</f>
        <v>3.0517578125</v>
      </c>
      <c r="F30" s="59"/>
      <c r="G30" s="74"/>
      <c r="H30" s="74"/>
      <c r="I30" s="74"/>
      <c r="J30" s="74"/>
      <c r="K30" s="74"/>
    </row>
    <row r="31" spans="2:11" ht="14.4" customHeight="1" x14ac:dyDescent="0.3">
      <c r="B31" s="66" t="str">
        <f t="shared" si="7"/>
        <v>Sponsor Equity Contribution</v>
      </c>
      <c r="C31" s="66"/>
      <c r="D31" s="66"/>
      <c r="E31" s="66"/>
      <c r="F31" s="66"/>
      <c r="G31" s="67">
        <f>+G$16/(1+$E29)^$K$6</f>
        <v>30.924800000000001</v>
      </c>
      <c r="H31" s="67">
        <f>+H$16/(1+$E29)^$K$6</f>
        <v>34.918399999999998</v>
      </c>
      <c r="I31" s="67">
        <f>+I$16/(1+$E29)^$K$6</f>
        <v>38.911999999999999</v>
      </c>
      <c r="J31" s="67">
        <f>+J$16/(1+$E29)^$K$6</f>
        <v>42.9056</v>
      </c>
      <c r="K31" s="67">
        <f>+K$16/(1+$E29)^$K$6</f>
        <v>46.8992</v>
      </c>
    </row>
    <row r="32" spans="2:11" ht="14.4" customHeight="1" x14ac:dyDescent="0.3">
      <c r="B32" s="52" t="str">
        <f t="shared" si="7"/>
        <v>(+) Initial Debt Raised</v>
      </c>
      <c r="C32" s="52"/>
      <c r="G32" s="69">
        <f t="shared" ref="G32:K34" si="8">+G22</f>
        <v>150</v>
      </c>
      <c r="H32" s="69">
        <f t="shared" si="8"/>
        <v>150</v>
      </c>
      <c r="I32" s="69">
        <f t="shared" si="8"/>
        <v>150</v>
      </c>
      <c r="J32" s="69">
        <f t="shared" si="8"/>
        <v>150</v>
      </c>
      <c r="K32" s="69">
        <f t="shared" si="8"/>
        <v>150</v>
      </c>
    </row>
    <row r="33" spans="2:11" ht="14.4" customHeight="1" x14ac:dyDescent="0.3">
      <c r="B33" s="52" t="str">
        <f t="shared" si="7"/>
        <v>(–) Transaction Expenses</v>
      </c>
      <c r="C33" s="52"/>
      <c r="G33" s="69">
        <f t="shared" si="8"/>
        <v>-5.625</v>
      </c>
      <c r="H33" s="69">
        <f t="shared" si="8"/>
        <v>-5.9375</v>
      </c>
      <c r="I33" s="69">
        <f t="shared" si="8"/>
        <v>-6.25</v>
      </c>
      <c r="J33" s="69">
        <f t="shared" si="8"/>
        <v>-6.5625</v>
      </c>
      <c r="K33" s="69">
        <f t="shared" si="8"/>
        <v>-6.875</v>
      </c>
    </row>
    <row r="34" spans="2:11" ht="14.4" customHeight="1" x14ac:dyDescent="0.3">
      <c r="B34" s="52" t="str">
        <f t="shared" si="7"/>
        <v>(–) Financing Fees</v>
      </c>
      <c r="C34" s="52"/>
      <c r="G34" s="71">
        <f t="shared" si="8"/>
        <v>-4.5</v>
      </c>
      <c r="H34" s="71">
        <f t="shared" si="8"/>
        <v>-4.75</v>
      </c>
      <c r="I34" s="71">
        <f t="shared" si="8"/>
        <v>-5</v>
      </c>
      <c r="J34" s="71">
        <f t="shared" si="8"/>
        <v>-5.25</v>
      </c>
      <c r="K34" s="71">
        <f t="shared" si="8"/>
        <v>-5.5</v>
      </c>
    </row>
    <row r="35" spans="2:11" ht="14.4" customHeight="1" x14ac:dyDescent="0.3">
      <c r="B35" s="66" t="str">
        <f t="shared" si="7"/>
        <v>Enterprise Value @ Purchase</v>
      </c>
      <c r="C35" s="66"/>
      <c r="D35" s="66"/>
      <c r="E35" s="66"/>
      <c r="F35" s="66"/>
      <c r="G35" s="67">
        <f>SUM(G31:G34)</f>
        <v>170.7998</v>
      </c>
      <c r="H35" s="67">
        <f t="shared" ref="H35:K35" si="9">SUM(H31:H34)</f>
        <v>174.23089999999999</v>
      </c>
      <c r="I35" s="67">
        <f t="shared" si="9"/>
        <v>177.66200000000001</v>
      </c>
      <c r="J35" s="67">
        <f t="shared" si="9"/>
        <v>181.09309999999999</v>
      </c>
      <c r="K35" s="67">
        <f t="shared" si="9"/>
        <v>184.52420000000001</v>
      </c>
    </row>
    <row r="36" spans="2:11" ht="14.4" customHeight="1" x14ac:dyDescent="0.3">
      <c r="B36" s="91" t="str">
        <f t="shared" si="7"/>
        <v>Implied Maximum Purchase Multiple</v>
      </c>
      <c r="C36" s="92"/>
      <c r="D36" s="92"/>
      <c r="E36" s="92"/>
      <c r="F36" s="92"/>
      <c r="G36" s="93">
        <f>+G35/$F$6</f>
        <v>6.8319920000000005</v>
      </c>
      <c r="H36" s="93">
        <f>+H35/$F$6</f>
        <v>6.9692359999999995</v>
      </c>
      <c r="I36" s="93">
        <f>+I35/$F$6</f>
        <v>7.1064800000000004</v>
      </c>
      <c r="J36" s="93">
        <f>+J35/$F$6</f>
        <v>7.2437239999999994</v>
      </c>
      <c r="K36" s="94">
        <f>+K35/$F$6</f>
        <v>7.3809680000000002</v>
      </c>
    </row>
    <row r="37" spans="2:11" ht="14.4" customHeight="1" x14ac:dyDescent="0.3">
      <c r="B37" s="52"/>
      <c r="C37" s="52"/>
      <c r="G37" s="74"/>
      <c r="H37" s="74"/>
      <c r="I37" s="74"/>
      <c r="J37" s="74"/>
      <c r="K37" s="7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ATP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2021-10-05T20:51:59Z</dcterms:created>
  <dcterms:modified xsi:type="dcterms:W3CDTF">2022-07-19T19:48:43Z</dcterms:modified>
</cp:coreProperties>
</file>