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5CB46FBA-D6F0-4740-8977-D48C511D4A52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9" i="1" l="1" a="1"/>
  <c r="F29" i="1" s="1"/>
  <c r="F15" i="1" a="1"/>
  <c r="F15" i="1" s="1"/>
  <c r="G24" i="1" l="1"/>
  <c r="G26" i="1"/>
  <c r="H26" i="1" s="1"/>
  <c r="I26" i="1" s="1"/>
  <c r="J26" i="1" s="1"/>
  <c r="G25" i="1"/>
  <c r="H25" i="1" s="1"/>
  <c r="I25" i="1" s="1"/>
  <c r="J25" i="1" s="1"/>
  <c r="G22" i="1"/>
  <c r="H22" i="1" s="1"/>
  <c r="I22" i="1" s="1"/>
  <c r="J22" i="1" s="1"/>
  <c r="G21" i="1"/>
  <c r="H21" i="1" s="1"/>
  <c r="I21" i="1" s="1"/>
  <c r="J21" i="1" s="1"/>
  <c r="G20" i="1"/>
  <c r="H20" i="1" s="1"/>
  <c r="I20" i="1" s="1"/>
  <c r="J20" i="1" s="1"/>
  <c r="F23" i="1" l="1" a="1"/>
  <c r="F23" i="1" s="1"/>
  <c r="H24" i="1"/>
  <c r="I24" i="1" s="1"/>
  <c r="J24" i="1" s="1"/>
  <c r="F19" i="1" a="1"/>
  <c r="F19" i="1" s="1"/>
  <c r="G18" i="1"/>
  <c r="H18" i="1" s="1"/>
  <c r="I18" i="1" s="1"/>
  <c r="J18" i="1" s="1"/>
  <c r="G17" i="1"/>
  <c r="H17" i="1" s="1"/>
  <c r="I17" i="1" s="1"/>
  <c r="J17" i="1" s="1"/>
  <c r="G16" i="1"/>
  <c r="F3" i="1"/>
  <c r="G3" i="1" l="1"/>
  <c r="F28" i="1"/>
  <c r="H16" i="1"/>
  <c r="I16" i="1" s="1"/>
  <c r="J16" i="1" s="1"/>
  <c r="F6" i="1" l="1"/>
  <c r="H3" i="1"/>
  <c r="G28" i="1"/>
  <c r="G6" i="1" l="1"/>
  <c r="H6" i="1" s="1"/>
  <c r="I6" i="1" s="1"/>
  <c r="J6" i="1" s="1"/>
  <c r="F7" i="1"/>
  <c r="F11" i="1"/>
  <c r="I3" i="1"/>
  <c r="H28" i="1"/>
  <c r="G7" i="1" l="1"/>
  <c r="F9" i="1"/>
  <c r="J3" i="1"/>
  <c r="J28" i="1" s="1"/>
  <c r="I28" i="1"/>
  <c r="G11" i="1" l="1"/>
  <c r="G9" i="1"/>
  <c r="G10" i="1" s="1"/>
  <c r="H7" i="1"/>
  <c r="F12" i="1"/>
  <c r="F13" i="1" s="1"/>
  <c r="F10" i="1"/>
  <c r="F8" i="1"/>
  <c r="G8" i="1" l="1"/>
  <c r="G12" i="1"/>
  <c r="G13" i="1" s="1"/>
  <c r="I7" i="1"/>
  <c r="H9" i="1"/>
  <c r="H11" i="1"/>
  <c r="H10" i="1" l="1"/>
  <c r="H8" i="1"/>
  <c r="H12" i="1"/>
  <c r="H13" i="1" s="1"/>
  <c r="I11" i="1"/>
  <c r="J7" i="1"/>
  <c r="I9" i="1"/>
  <c r="I10" i="1" l="1"/>
  <c r="I12" i="1"/>
  <c r="I13" i="1" s="1"/>
  <c r="I8" i="1"/>
  <c r="J11" i="1"/>
  <c r="J9" i="1"/>
  <c r="J10" i="1" l="1"/>
  <c r="F30" i="1" s="1" a="1"/>
  <c r="F30" i="1" s="1"/>
  <c r="J8" i="1"/>
  <c r="J12" i="1"/>
  <c r="J13" i="1" s="1"/>
  <c r="F31" i="1" s="1" a="1"/>
  <c r="F31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<sst xmlns="http://schemas.openxmlformats.org/spreadsheetml/2006/main" count="37" uniqueCount="25">
  <si>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</si>
  <si>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</si>
  <si>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</si>
  <si>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</si>
  <si>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</si>
  <si>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</si>
  <si>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</si>
  <si>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</si>
  <si>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XLOOKUP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</si>
  <si>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XLOOKUP Function</t>
    </r>
  </si>
  <si>
    <t>XLOOKUP Function</t>
  </si>
  <si>
    <t>Case Selection</t>
  </si>
  <si>
    <t>Base</t>
  </si>
  <si>
    <t>Upside</t>
  </si>
  <si>
    <t>Downside</t>
  </si>
  <si>
    <t>Gross Profit</t>
  </si>
  <si>
    <t>EBIT</t>
  </si>
  <si>
    <t>Gross Margin (%)</t>
  </si>
  <si>
    <t>Revenue Growth (%)</t>
  </si>
  <si>
    <t>SG&amp;A Margin (%)</t>
  </si>
  <si>
    <t>Operating Performance</t>
  </si>
  <si>
    <t>(–) COGS</t>
  </si>
  <si>
    <t>(–) SG&amp;A</t>
  </si>
  <si>
    <t>Operating Margin (%)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</si>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</sst>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0&quot;E&quot;_)"/>
    <numFmt numFmtId="167" formatCode="&quot;$&quot;#,##0_);\(&quot;$&quot;#,##0\);\-\-_);@_)"/>
    <numFmt numFmtId="168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19" fillId="0" borderId="0" xfId="0" applyNumberFormat="1" applyFont="1"/>
    <xf numFmtId="164" fontId="19" fillId="9" borderId="0" xfId="0" applyNumberFormat="1" applyFont="1" applyFill="1"/>
    <xf numFmtId="164" fontId="20" fillId="0" borderId="0" xfId="0" applyNumberFormat="1" applyFont="1"/>
    <xf numFmtId="49" fontId="24" fillId="13" borderId="18" xfId="0" applyNumberFormat="1" applyFont="1" applyFill="1" applyBorder="1" applyAlignment="1">
      <alignment horizontal="center"/>
    </xf>
    <xf numFmtId="167" fontId="25" fillId="14" borderId="20" xfId="0" applyNumberFormat="1" applyFont="1" applyFill="1" applyBorder="1"/>
    <xf numFmtId="164" fontId="19" fillId="12" borderId="20" xfId="0" applyNumberFormat="1" applyFont="1" applyFill="1" applyBorder="1"/>
    <xf numFmtId="165" fontId="19" fillId="0" borderId="19" xfId="0" applyNumberFormat="1" applyFont="1" applyBorder="1"/>
    <xf numFmtId="166" fontId="19" fillId="0" borderId="17" xfId="0" applyNumberFormat="1" applyFont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19" fillId="0" borderId="0" xfId="0" applyNumberFormat="1" applyFont="1" applyFill="1"/>
    <xf numFmtId="164" fontId="0" fillId="0" borderId="0" xfId="0" applyNumberFormat="1" applyFont="1"/>
    <xf numFmtId="164" fontId="0" fillId="0" borderId="17" xfId="0" applyNumberFormat="1" applyFont="1" applyBorder="1"/>
    <xf numFmtId="164" fontId="19" fillId="0" borderId="0" xfId="0" applyNumberFormat="1" applyFont="1" applyFill="1" applyBorder="1"/>
    <xf numFmtId="164" fontId="0" fillId="0" borderId="0" xfId="0" applyNumberFormat="1" applyFont="1" applyFill="1"/>
    <xf numFmtId="164" fontId="0" fillId="0" borderId="0" xfId="0" applyNumberFormat="1" applyFont="1" applyFill="1" applyBorder="1"/>
    <xf numFmtId="168" fontId="0" fillId="0" borderId="0" xfId="0" applyNumberFormat="1" applyFont="1" applyFill="1" applyBorder="1"/>
    <xf numFmtId="168" fontId="24" fillId="0" borderId="0" xfId="0" applyNumberFormat="1" applyFont="1" applyFill="1" applyBorder="1"/>
    <xf numFmtId="164" fontId="0" fillId="0" borderId="0" xfId="0" applyNumberFormat="1" applyFont="1" applyFill="1" applyBorder="1" applyAlignment="1">
      <alignment horizontal="left" indent="1"/>
    </xf>
    <xf numFmtId="164" fontId="0" fillId="0" borderId="0" xfId="0" applyNumberFormat="1" applyFont="1" applyFill="1" applyBorder="1" applyAlignment="1">
      <alignment horizontal="left"/>
    </xf>
    <xf numFmtId="164" fontId="19" fillId="12" borderId="0" xfId="0" applyNumberFormat="1" applyFont="1" applyFill="1" applyBorder="1"/>
    <xf numFmtId="168" fontId="19" fillId="12" borderId="0" xfId="0" applyNumberFormat="1" applyFont="1" applyFill="1" applyBorder="1"/>
    <xf numFmtId="164" fontId="19" fillId="14" borderId="0" xfId="0" applyNumberFormat="1" applyFont="1" applyFill="1" applyBorder="1"/>
    <xf numFmtId="167" fontId="19" fillId="14" borderId="0" xfId="0" applyNumberFormat="1" applyFont="1" applyFill="1" applyBorder="1"/>
    <xf numFmtId="164" fontId="19" fillId="16" borderId="0" xfId="0" applyNumberFormat="1" applyFont="1" applyFill="1" applyBorder="1"/>
    <xf numFmtId="167" fontId="19" fillId="16" borderId="0" xfId="0" applyNumberFormat="1" applyFont="1" applyFill="1" applyBorder="1"/>
    <xf numFmtId="164" fontId="19" fillId="15" borderId="0" xfId="0" applyNumberFormat="1" applyFont="1" applyFill="1" applyBorder="1" applyAlignment="1">
      <alignment horizontal="left"/>
    </xf>
    <xf numFmtId="164" fontId="19" fillId="15" borderId="0" xfId="0" applyNumberFormat="1" applyFont="1" applyFill="1" applyBorder="1"/>
    <xf numFmtId="167" fontId="19" fillId="15" borderId="0" xfId="0" applyNumberFormat="1" applyFont="1" applyFill="1" applyBorder="1"/>
    <xf numFmtId="164" fontId="19" fillId="17" borderId="0" xfId="0" applyNumberFormat="1" applyFont="1" applyFill="1" applyBorder="1"/>
    <xf numFmtId="164" fontId="0" fillId="0" borderId="0" xfId="0" applyNumberFormat="1" applyFont="1" applyAlignment="1">
      <alignment horizontal="right"/>
    </xf>
    <xf numFmtId="166" fontId="19" fillId="17" borderId="0" xfId="0" applyNumberFormat="1" applyFont="1" applyFill="1" applyBorder="1"/>
    <xf numFmtId="164" fontId="19" fillId="16" borderId="0" xfId="0" applyNumberFormat="1" applyFont="1" applyFill="1" applyBorder="1" applyAlignment="1">
      <alignment horizontal="left"/>
    </xf>
    <xf numFmtId="164" fontId="0" fillId="0" borderId="20" xfId="0" applyNumberFormat="1" applyFont="1" applyBorder="1"/>
    <xf numFmtId="164" fontId="0" fillId="0" borderId="20" xfId="0" applyNumberFormat="1" applyFont="1" applyFill="1" applyBorder="1"/>
    <xf numFmtId="167" fontId="24" fillId="0" borderId="20" xfId="0" applyNumberFormat="1" applyFont="1" applyFill="1" applyBorder="1"/>
    <xf numFmtId="164" fontId="19" fillId="16" borderId="20" xfId="0" applyNumberFormat="1" applyFont="1" applyFill="1" applyBorder="1"/>
    <xf numFmtId="164" fontId="19" fillId="15" borderId="20" xfId="0" applyNumberFormat="1" applyFont="1" applyFill="1" applyBorder="1"/>
    <xf numFmtId="164" fontId="19" fillId="17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xlookup-function-exc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4</v>
      </c>
      <c r="O3" s="41"/>
      <c r="P3" s="41"/>
      <c r="Q3" s="41"/>
      <c r="R3" s="41"/>
      <c r="S3" s="41"/>
      <c r="T3" s="41"/>
      <c r="U3" s="42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35" customHeight="1" x14ac:dyDescent="0.25">
      <c r="B7" s="19"/>
      <c r="C7" s="49" t="s">
        <v>8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3</v>
      </c>
      <c r="O8" s="41"/>
      <c r="P8" s="41"/>
      <c r="Q8" s="41"/>
      <c r="R8" s="41"/>
      <c r="S8" s="41"/>
      <c r="T8" s="41"/>
      <c r="U8" s="42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35" customHeight="1" x14ac:dyDescent="0.25">
      <c r="B11" s="11"/>
      <c r="C11" s="50" t="s">
        <v>9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35" customHeight="1" x14ac:dyDescent="0.25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2</v>
      </c>
      <c r="O13" s="41"/>
      <c r="P13" s="41"/>
      <c r="Q13" s="41"/>
      <c r="R13" s="41"/>
      <c r="S13" s="41"/>
      <c r="T13" s="41"/>
      <c r="U13" s="42"/>
      <c r="V13" s="8"/>
    </row>
    <row r="14" spans="2:22" ht="13.35" customHeight="1" x14ac:dyDescent="0.25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35" customHeight="1" x14ac:dyDescent="0.25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35" customHeight="1" x14ac:dyDescent="0.25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8" t="s">
        <v>7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1</v>
      </c>
      <c r="O18" s="41"/>
      <c r="P18" s="41"/>
      <c r="Q18" s="41"/>
      <c r="R18" s="41"/>
      <c r="S18" s="41"/>
      <c r="T18" s="41"/>
      <c r="U18" s="42"/>
      <c r="V18" s="8"/>
    </row>
    <row r="19" spans="2:22" ht="13.35" customHeight="1" x14ac:dyDescent="0.2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35" customHeight="1" x14ac:dyDescent="0.2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35" customHeight="1" x14ac:dyDescent="0.2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35" customHeight="1" x14ac:dyDescent="0.2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0</v>
      </c>
      <c r="O23" s="41"/>
      <c r="P23" s="41"/>
      <c r="Q23" s="41"/>
      <c r="R23" s="41"/>
      <c r="S23" s="41"/>
      <c r="T23" s="41"/>
      <c r="U23" s="42"/>
      <c r="V23" s="8"/>
    </row>
    <row r="24" spans="2:22" ht="13.35" customHeight="1" x14ac:dyDescent="0.25">
      <c r="B24" s="11"/>
      <c r="C24" s="39" t="s">
        <v>6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35" customHeight="1" x14ac:dyDescent="0.2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35" customHeight="1" x14ac:dyDescent="0.2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L0pqxsEUt5WUEUFFe92cjPxZUTdUK7e2L2xiJfy9FCgxyZYx4B/vN2lZ9XUSQs5bVoOvaB6AxiF+qLW8u+iDQ==" saltValue="vErJ4WeDpG1JVFSLpt2F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XLOOKUP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42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60" customWidth="1"/>
    <col min="2" max="10" width="10.77734375" style="60" customWidth="1"/>
    <col min="11" max="16384" width="10.6640625" style="60"/>
  </cols>
  <sheetData>
    <row r="1" spans="1:12" ht="13.2" customHeight="1" x14ac:dyDescent="0.25">
      <c r="A1" s="32"/>
    </row>
    <row r="2" spans="1:12" s="30" customFormat="1" ht="13.2" customHeight="1" x14ac:dyDescent="0.25">
      <c r="B2" s="31" t="s">
        <v>10</v>
      </c>
      <c r="C2" s="31"/>
      <c r="D2" s="31"/>
      <c r="E2" s="31"/>
      <c r="F2" s="31"/>
      <c r="G2" s="31"/>
      <c r="H2" s="31"/>
      <c r="I2" s="31"/>
      <c r="J2" s="31"/>
    </row>
    <row r="3" spans="1:12" s="30" customFormat="1" ht="13.2" customHeight="1" x14ac:dyDescent="0.25">
      <c r="B3" s="61" t="s">
        <v>5</v>
      </c>
      <c r="C3" s="61"/>
      <c r="D3" s="61"/>
      <c r="E3" s="36">
        <v>2022</v>
      </c>
      <c r="F3" s="37">
        <f>+E3+1</f>
        <v>2023</v>
      </c>
      <c r="G3" s="37">
        <f t="shared" ref="G3:J3" si="0">+F3+1</f>
        <v>2024</v>
      </c>
      <c r="H3" s="37">
        <f t="shared" si="0"/>
        <v>2025</v>
      </c>
      <c r="I3" s="37">
        <f t="shared" si="0"/>
        <v>2026</v>
      </c>
      <c r="J3" s="37">
        <f t="shared" si="0"/>
        <v>2027</v>
      </c>
    </row>
    <row r="4" spans="1:12" ht="13.2" customHeight="1" x14ac:dyDescent="0.25">
      <c r="E4" s="82"/>
      <c r="I4" s="79" t="s">
        <v>11</v>
      </c>
      <c r="J4" s="33" t="s">
        <v>12</v>
      </c>
    </row>
    <row r="5" spans="1:12" s="63" customFormat="1" ht="13.2" customHeight="1" x14ac:dyDescent="0.25">
      <c r="E5" s="83"/>
    </row>
    <row r="6" spans="1:12" s="59" customFormat="1" ht="13.2" customHeight="1" x14ac:dyDescent="0.25">
      <c r="B6" s="71" t="s">
        <v>24</v>
      </c>
      <c r="C6" s="71"/>
      <c r="D6" s="71"/>
      <c r="E6" s="34">
        <v>125</v>
      </c>
      <c r="F6" s="72">
        <f>+E6*(1+F15)</f>
        <v>128.75</v>
      </c>
      <c r="G6" s="72">
        <f>+F6*(1+G15)</f>
        <v>132.61250000000001</v>
      </c>
      <c r="H6" s="72">
        <f>+G6*(1+H15)</f>
        <v>136.59087500000001</v>
      </c>
      <c r="I6" s="72">
        <f>+H6*(1+I15)</f>
        <v>140.68860125</v>
      </c>
      <c r="J6" s="72">
        <f>+I6*(1+J15)</f>
        <v>144.90925928750002</v>
      </c>
      <c r="K6" s="62"/>
    </row>
    <row r="7" spans="1:12" s="63" customFormat="1" ht="13.2" customHeight="1" x14ac:dyDescent="0.25">
      <c r="B7" s="67" t="s">
        <v>18</v>
      </c>
      <c r="C7" s="64"/>
      <c r="D7" s="64"/>
      <c r="E7" s="84"/>
      <c r="F7" s="65">
        <f>+F6/E6-1</f>
        <v>3.0000000000000027E-2</v>
      </c>
      <c r="G7" s="65">
        <f t="shared" ref="G7:J7" si="1">+G6/F6-1</f>
        <v>3.0000000000000027E-2</v>
      </c>
      <c r="H7" s="65">
        <f t="shared" si="1"/>
        <v>3.0000000000000027E-2</v>
      </c>
      <c r="I7" s="65">
        <f t="shared" si="1"/>
        <v>3.0000000000000027E-2</v>
      </c>
      <c r="J7" s="65">
        <f t="shared" si="1"/>
        <v>3.0000000000000027E-2</v>
      </c>
      <c r="K7" s="64"/>
    </row>
    <row r="8" spans="1:12" s="63" customFormat="1" ht="13.2" customHeight="1" x14ac:dyDescent="0.25">
      <c r="B8" s="68" t="s">
        <v>21</v>
      </c>
      <c r="C8" s="68"/>
      <c r="D8" s="64"/>
      <c r="E8" s="83"/>
      <c r="F8" s="64">
        <f>+F9-F6</f>
        <v>-64.375</v>
      </c>
      <c r="G8" s="64">
        <f>+G9-G6</f>
        <v>-66.306250000000006</v>
      </c>
      <c r="H8" s="64">
        <f>+H9-H6</f>
        <v>-68.295437500000006</v>
      </c>
      <c r="I8" s="64">
        <f>+I9-I6</f>
        <v>-70.344300625000002</v>
      </c>
      <c r="J8" s="64">
        <f>+J9-J6</f>
        <v>-72.45462964375001</v>
      </c>
      <c r="K8" s="64"/>
    </row>
    <row r="9" spans="1:12" s="59" customFormat="1" ht="13.2" customHeight="1" x14ac:dyDescent="0.25">
      <c r="B9" s="81" t="s">
        <v>15</v>
      </c>
      <c r="C9" s="81"/>
      <c r="D9" s="73"/>
      <c r="E9" s="85"/>
      <c r="F9" s="74">
        <f>+F19*F6</f>
        <v>64.375</v>
      </c>
      <c r="G9" s="74">
        <f>+G19*G6</f>
        <v>66.306250000000006</v>
      </c>
      <c r="H9" s="74">
        <f>+H19*H6</f>
        <v>68.295437500000006</v>
      </c>
      <c r="I9" s="74">
        <f>+I19*I6</f>
        <v>70.344300625000002</v>
      </c>
      <c r="J9" s="74">
        <f>+J19*J6</f>
        <v>72.45462964375001</v>
      </c>
      <c r="K9" s="62"/>
    </row>
    <row r="10" spans="1:12" s="63" customFormat="1" ht="13.2" customHeight="1" x14ac:dyDescent="0.25">
      <c r="B10" s="67" t="s">
        <v>17</v>
      </c>
      <c r="C10" s="64"/>
      <c r="D10" s="64"/>
      <c r="E10" s="83"/>
      <c r="F10" s="65">
        <f>+F9/F$6</f>
        <v>0.5</v>
      </c>
      <c r="G10" s="65">
        <f t="shared" ref="G10" si="2">+G9/G$6</f>
        <v>0.5</v>
      </c>
      <c r="H10" s="65">
        <f t="shared" ref="H10" si="3">+H9/H$6</f>
        <v>0.5</v>
      </c>
      <c r="I10" s="65">
        <f t="shared" ref="I10" si="4">+I9/I$6</f>
        <v>0.5</v>
      </c>
      <c r="J10" s="65">
        <f t="shared" ref="J10" si="5">+J9/J$6</f>
        <v>0.5</v>
      </c>
      <c r="K10" s="64"/>
    </row>
    <row r="11" spans="1:12" s="63" customFormat="1" ht="13.2" customHeight="1" x14ac:dyDescent="0.25">
      <c r="B11" s="68" t="s">
        <v>22</v>
      </c>
      <c r="C11" s="68"/>
      <c r="D11" s="64"/>
      <c r="E11" s="83"/>
      <c r="F11" s="64">
        <f>-F23*F6</f>
        <v>-32.1875</v>
      </c>
      <c r="G11" s="64">
        <f>-G23*G6</f>
        <v>-33.153125000000003</v>
      </c>
      <c r="H11" s="64">
        <f>-H23*H6</f>
        <v>-34.147718750000003</v>
      </c>
      <c r="I11" s="64">
        <f>-I23*I6</f>
        <v>-35.172150312500001</v>
      </c>
      <c r="J11" s="64">
        <f>-J23*J6</f>
        <v>-36.227314821875005</v>
      </c>
      <c r="K11" s="64"/>
    </row>
    <row r="12" spans="1:12" s="59" customFormat="1" ht="13.2" customHeight="1" x14ac:dyDescent="0.25">
      <c r="B12" s="75" t="s">
        <v>16</v>
      </c>
      <c r="C12" s="75"/>
      <c r="D12" s="76"/>
      <c r="E12" s="86"/>
      <c r="F12" s="77">
        <f>+F9+F11</f>
        <v>32.1875</v>
      </c>
      <c r="G12" s="77">
        <f>+G9+G11</f>
        <v>33.153125000000003</v>
      </c>
      <c r="H12" s="77">
        <f>+H9+H11</f>
        <v>34.147718750000003</v>
      </c>
      <c r="I12" s="77">
        <f>+I9+I11</f>
        <v>35.172150312500001</v>
      </c>
      <c r="J12" s="77">
        <f>+J9+J11</f>
        <v>36.227314821875005</v>
      </c>
      <c r="K12" s="62"/>
    </row>
    <row r="13" spans="1:12" s="63" customFormat="1" ht="13.2" customHeight="1" x14ac:dyDescent="0.25">
      <c r="B13" s="67" t="s">
        <v>23</v>
      </c>
      <c r="C13" s="64"/>
      <c r="D13" s="64"/>
      <c r="E13" s="83"/>
      <c r="F13" s="65">
        <f>+F12/F$6</f>
        <v>0.25</v>
      </c>
      <c r="G13" s="65">
        <f t="shared" ref="G13:J13" si="6">+G12/G$6</f>
        <v>0.25</v>
      </c>
      <c r="H13" s="65">
        <f t="shared" si="6"/>
        <v>0.25</v>
      </c>
      <c r="I13" s="65">
        <f t="shared" si="6"/>
        <v>0.25</v>
      </c>
      <c r="J13" s="65">
        <f t="shared" si="6"/>
        <v>0.25</v>
      </c>
      <c r="K13" s="64"/>
    </row>
    <row r="14" spans="1:12" s="63" customFormat="1" ht="13.2" customHeight="1" x14ac:dyDescent="0.25">
      <c r="B14" s="68"/>
      <c r="C14" s="68"/>
      <c r="D14" s="64"/>
      <c r="E14" s="83"/>
      <c r="F14" s="64"/>
      <c r="G14" s="64"/>
      <c r="H14" s="64"/>
      <c r="I14" s="64"/>
      <c r="J14" s="64"/>
      <c r="K14" s="64"/>
    </row>
    <row r="15" spans="1:12" s="59" customFormat="1" ht="13.2" customHeight="1" x14ac:dyDescent="0.25">
      <c r="A15" s="62"/>
      <c r="B15" s="69" t="s">
        <v>18</v>
      </c>
      <c r="C15" s="69"/>
      <c r="D15" s="69"/>
      <c r="E15" s="35"/>
      <c r="F15" s="70" cm="1">
        <f t="array" ref="F15:J15">+_xlfn.XLOOKUP(J4,B16:B18,F16:J18)</f>
        <v>0.03</v>
      </c>
      <c r="G15" s="70">
        <v>0.03</v>
      </c>
      <c r="H15" s="70">
        <v>0.03</v>
      </c>
      <c r="I15" s="70">
        <v>0.03</v>
      </c>
      <c r="J15" s="70">
        <v>0.03</v>
      </c>
      <c r="K15" s="62"/>
      <c r="L15" s="62"/>
    </row>
    <row r="16" spans="1:12" s="63" customFormat="1" ht="13.2" customHeight="1" x14ac:dyDescent="0.25">
      <c r="A16" s="64"/>
      <c r="B16" s="67" t="s">
        <v>12</v>
      </c>
      <c r="C16" s="67"/>
      <c r="D16" s="64"/>
      <c r="E16" s="83"/>
      <c r="F16" s="66">
        <v>0.03</v>
      </c>
      <c r="G16" s="65">
        <f>+F16</f>
        <v>0.03</v>
      </c>
      <c r="H16" s="65">
        <f t="shared" ref="H16:J16" si="7">+G16</f>
        <v>0.03</v>
      </c>
      <c r="I16" s="65">
        <f t="shared" si="7"/>
        <v>0.03</v>
      </c>
      <c r="J16" s="65">
        <f t="shared" si="7"/>
        <v>0.03</v>
      </c>
      <c r="K16" s="64"/>
      <c r="L16" s="64"/>
    </row>
    <row r="17" spans="1:12" s="63" customFormat="1" ht="13.2" customHeight="1" x14ac:dyDescent="0.25">
      <c r="A17" s="64"/>
      <c r="B17" s="67" t="s">
        <v>13</v>
      </c>
      <c r="C17" s="67"/>
      <c r="D17" s="64"/>
      <c r="E17" s="83"/>
      <c r="F17" s="66">
        <v>0.05</v>
      </c>
      <c r="G17" s="65">
        <f t="shared" ref="G17:J17" si="8">+F17</f>
        <v>0.05</v>
      </c>
      <c r="H17" s="65">
        <f t="shared" si="8"/>
        <v>0.05</v>
      </c>
      <c r="I17" s="65">
        <f t="shared" si="8"/>
        <v>0.05</v>
      </c>
      <c r="J17" s="65">
        <f t="shared" si="8"/>
        <v>0.05</v>
      </c>
      <c r="K17" s="64"/>
      <c r="L17" s="64"/>
    </row>
    <row r="18" spans="1:12" s="63" customFormat="1" ht="13.2" customHeight="1" x14ac:dyDescent="0.25">
      <c r="A18" s="64"/>
      <c r="B18" s="67" t="s">
        <v>14</v>
      </c>
      <c r="C18" s="67"/>
      <c r="D18" s="64"/>
      <c r="E18" s="83"/>
      <c r="F18" s="66">
        <v>-0.02</v>
      </c>
      <c r="G18" s="65">
        <f t="shared" ref="G18:J18" si="9">+F18</f>
        <v>-0.02</v>
      </c>
      <c r="H18" s="65">
        <f t="shared" si="9"/>
        <v>-0.02</v>
      </c>
      <c r="I18" s="65">
        <f t="shared" si="9"/>
        <v>-0.02</v>
      </c>
      <c r="J18" s="65">
        <f t="shared" si="9"/>
        <v>-0.02</v>
      </c>
      <c r="K18" s="64"/>
      <c r="L18" s="64"/>
    </row>
    <row r="19" spans="1:12" s="59" customFormat="1" ht="13.2" customHeight="1" x14ac:dyDescent="0.25">
      <c r="A19" s="62"/>
      <c r="B19" s="69" t="s">
        <v>17</v>
      </c>
      <c r="C19" s="69"/>
      <c r="D19" s="69"/>
      <c r="E19" s="35"/>
      <c r="F19" s="70" cm="1">
        <f t="array" ref="F19:J19">+_xlfn.XLOOKUP($J$4,B20:B22,F20:J22)</f>
        <v>0.5</v>
      </c>
      <c r="G19" s="70">
        <v>0.5</v>
      </c>
      <c r="H19" s="70">
        <v>0.5</v>
      </c>
      <c r="I19" s="70">
        <v>0.5</v>
      </c>
      <c r="J19" s="70">
        <v>0.5</v>
      </c>
      <c r="K19" s="62"/>
      <c r="L19" s="62"/>
    </row>
    <row r="20" spans="1:12" s="63" customFormat="1" ht="13.2" customHeight="1" x14ac:dyDescent="0.25">
      <c r="A20" s="64"/>
      <c r="B20" s="67" t="s">
        <v>12</v>
      </c>
      <c r="C20" s="67"/>
      <c r="D20" s="64"/>
      <c r="E20" s="83"/>
      <c r="F20" s="66">
        <v>0.5</v>
      </c>
      <c r="G20" s="65">
        <f>+F20</f>
        <v>0.5</v>
      </c>
      <c r="H20" s="65">
        <f t="shared" ref="H20:H22" si="10">+G20</f>
        <v>0.5</v>
      </c>
      <c r="I20" s="65">
        <f t="shared" ref="I20:I22" si="11">+H20</f>
        <v>0.5</v>
      </c>
      <c r="J20" s="65">
        <f t="shared" ref="J20:J22" si="12">+I20</f>
        <v>0.5</v>
      </c>
      <c r="K20" s="64"/>
      <c r="L20" s="64"/>
    </row>
    <row r="21" spans="1:12" s="63" customFormat="1" ht="13.2" customHeight="1" x14ac:dyDescent="0.25">
      <c r="A21" s="64"/>
      <c r="B21" s="67" t="s">
        <v>13</v>
      </c>
      <c r="C21" s="67"/>
      <c r="D21" s="64"/>
      <c r="E21" s="83"/>
      <c r="F21" s="66">
        <v>0.6</v>
      </c>
      <c r="G21" s="65">
        <f t="shared" ref="G21:G22" si="13">+F21</f>
        <v>0.6</v>
      </c>
      <c r="H21" s="65">
        <f t="shared" si="10"/>
        <v>0.6</v>
      </c>
      <c r="I21" s="65">
        <f t="shared" si="11"/>
        <v>0.6</v>
      </c>
      <c r="J21" s="65">
        <f t="shared" si="12"/>
        <v>0.6</v>
      </c>
      <c r="K21" s="64"/>
      <c r="L21" s="64"/>
    </row>
    <row r="22" spans="1:12" s="63" customFormat="1" ht="13.2" customHeight="1" x14ac:dyDescent="0.25">
      <c r="A22" s="64"/>
      <c r="B22" s="67" t="s">
        <v>14</v>
      </c>
      <c r="C22" s="67"/>
      <c r="D22" s="64"/>
      <c r="E22" s="83"/>
      <c r="F22" s="66">
        <v>0.4</v>
      </c>
      <c r="G22" s="65">
        <f t="shared" si="13"/>
        <v>0.4</v>
      </c>
      <c r="H22" s="65">
        <f t="shared" si="10"/>
        <v>0.4</v>
      </c>
      <c r="I22" s="65">
        <f t="shared" si="11"/>
        <v>0.4</v>
      </c>
      <c r="J22" s="65">
        <f t="shared" si="12"/>
        <v>0.4</v>
      </c>
      <c r="K22" s="64"/>
      <c r="L22" s="64"/>
    </row>
    <row r="23" spans="1:12" s="59" customFormat="1" ht="13.2" customHeight="1" x14ac:dyDescent="0.25">
      <c r="A23" s="62"/>
      <c r="B23" s="69" t="s">
        <v>19</v>
      </c>
      <c r="C23" s="69"/>
      <c r="D23" s="69"/>
      <c r="E23" s="35"/>
      <c r="F23" s="70" cm="1">
        <f t="array" ref="F23:J23">+_xlfn.XLOOKUP($J$4,B24:B26,F24:J26)</f>
        <v>0.25</v>
      </c>
      <c r="G23" s="70">
        <v>0.25</v>
      </c>
      <c r="H23" s="70">
        <v>0.25</v>
      </c>
      <c r="I23" s="70">
        <v>0.25</v>
      </c>
      <c r="J23" s="70">
        <v>0.25</v>
      </c>
      <c r="K23" s="62"/>
      <c r="L23" s="62"/>
    </row>
    <row r="24" spans="1:12" s="63" customFormat="1" ht="13.2" customHeight="1" x14ac:dyDescent="0.25">
      <c r="A24" s="64"/>
      <c r="B24" s="67" t="s">
        <v>12</v>
      </c>
      <c r="C24" s="67"/>
      <c r="D24" s="64"/>
      <c r="E24" s="83"/>
      <c r="F24" s="66">
        <v>0.25</v>
      </c>
      <c r="G24" s="65">
        <f>+F24</f>
        <v>0.25</v>
      </c>
      <c r="H24" s="65">
        <f t="shared" ref="H24:H26" si="14">+G24</f>
        <v>0.25</v>
      </c>
      <c r="I24" s="65">
        <f t="shared" ref="I24:I26" si="15">+H24</f>
        <v>0.25</v>
      </c>
      <c r="J24" s="65">
        <f t="shared" ref="J24:J26" si="16">+I24</f>
        <v>0.25</v>
      </c>
      <c r="K24" s="64"/>
      <c r="L24" s="64"/>
    </row>
    <row r="25" spans="1:12" s="63" customFormat="1" ht="13.2" customHeight="1" x14ac:dyDescent="0.25">
      <c r="A25" s="64"/>
      <c r="B25" s="67" t="s">
        <v>13</v>
      </c>
      <c r="C25" s="67"/>
      <c r="D25" s="64"/>
      <c r="E25" s="83"/>
      <c r="F25" s="66">
        <v>0.2</v>
      </c>
      <c r="G25" s="65">
        <f t="shared" ref="G25:G26" si="17">+F25</f>
        <v>0.2</v>
      </c>
      <c r="H25" s="65">
        <f t="shared" si="14"/>
        <v>0.2</v>
      </c>
      <c r="I25" s="65">
        <f t="shared" si="15"/>
        <v>0.2</v>
      </c>
      <c r="J25" s="65">
        <f t="shared" si="16"/>
        <v>0.2</v>
      </c>
      <c r="K25" s="64"/>
      <c r="L25" s="64"/>
    </row>
    <row r="26" spans="1:12" s="63" customFormat="1" ht="13.2" customHeight="1" x14ac:dyDescent="0.25">
      <c r="A26" s="64"/>
      <c r="B26" s="67" t="s">
        <v>14</v>
      </c>
      <c r="C26" s="67"/>
      <c r="D26" s="64"/>
      <c r="E26" s="83"/>
      <c r="F26" s="66">
        <v>0.3</v>
      </c>
      <c r="G26" s="65">
        <f t="shared" si="17"/>
        <v>0.3</v>
      </c>
      <c r="H26" s="65">
        <f t="shared" si="14"/>
        <v>0.3</v>
      </c>
      <c r="I26" s="65">
        <f t="shared" si="15"/>
        <v>0.3</v>
      </c>
      <c r="J26" s="65">
        <f t="shared" si="16"/>
        <v>0.3</v>
      </c>
      <c r="K26" s="64"/>
      <c r="L26" s="64"/>
    </row>
    <row r="27" spans="1:12" s="63" customFormat="1" ht="13.2" customHeight="1" x14ac:dyDescent="0.25">
      <c r="B27" s="64"/>
      <c r="C27" s="64"/>
      <c r="D27" s="64"/>
      <c r="E27" s="83"/>
      <c r="F27" s="64"/>
      <c r="G27" s="64"/>
      <c r="H27" s="64"/>
      <c r="I27" s="64"/>
      <c r="J27" s="64"/>
      <c r="K27" s="64"/>
    </row>
    <row r="28" spans="1:12" s="59" customFormat="1" ht="13.2" customHeight="1" x14ac:dyDescent="0.25">
      <c r="B28" s="78" t="s">
        <v>20</v>
      </c>
      <c r="C28" s="78"/>
      <c r="D28" s="78"/>
      <c r="E28" s="87"/>
      <c r="F28" s="80">
        <f>+F3</f>
        <v>2023</v>
      </c>
      <c r="G28" s="80">
        <f>+G3</f>
        <v>2024</v>
      </c>
      <c r="H28" s="80">
        <f>+H3</f>
        <v>2025</v>
      </c>
      <c r="I28" s="80">
        <f>+I3</f>
        <v>2026</v>
      </c>
      <c r="J28" s="80">
        <f>+J3</f>
        <v>2027</v>
      </c>
      <c r="K28" s="62"/>
    </row>
    <row r="29" spans="1:12" s="63" customFormat="1" ht="13.2" customHeight="1" x14ac:dyDescent="0.25">
      <c r="B29" s="67" t="s">
        <v>18</v>
      </c>
      <c r="C29" s="64"/>
      <c r="D29" s="64"/>
      <c r="E29" s="83"/>
      <c r="F29" s="65" cm="1">
        <f t="array" ref="F29:J29">+_xlfn.XLOOKUP(B29,$B$6:$B$26,$F$6:$J$26)</f>
        <v>3.0000000000000027E-2</v>
      </c>
      <c r="G29" s="65">
        <v>3.0000000000000027E-2</v>
      </c>
      <c r="H29" s="65">
        <v>3.0000000000000027E-2</v>
      </c>
      <c r="I29" s="65">
        <v>3.0000000000000027E-2</v>
      </c>
      <c r="J29" s="65">
        <v>3.0000000000000027E-2</v>
      </c>
      <c r="K29" s="64"/>
    </row>
    <row r="30" spans="1:12" s="63" customFormat="1" ht="13.2" customHeight="1" x14ac:dyDescent="0.25">
      <c r="B30" s="67" t="s">
        <v>17</v>
      </c>
      <c r="C30" s="64"/>
      <c r="D30" s="64"/>
      <c r="E30" s="83"/>
      <c r="F30" s="65" cm="1">
        <f t="array" ref="F30:J30">+_xlfn.XLOOKUP(B30,$B$6:$B$26,$F$6:$J$26)</f>
        <v>0.5</v>
      </c>
      <c r="G30" s="65">
        <v>0.5</v>
      </c>
      <c r="H30" s="65">
        <v>0.5</v>
      </c>
      <c r="I30" s="65">
        <v>0.5</v>
      </c>
      <c r="J30" s="65">
        <v>0.5</v>
      </c>
      <c r="K30" s="64"/>
    </row>
    <row r="31" spans="1:12" s="63" customFormat="1" ht="13.2" customHeight="1" x14ac:dyDescent="0.25">
      <c r="B31" s="67" t="s">
        <v>23</v>
      </c>
      <c r="C31" s="64"/>
      <c r="D31" s="64"/>
      <c r="E31" s="83"/>
      <c r="F31" s="65" cm="1">
        <f t="array" ref="F31:J31">+_xlfn.XLOOKUP(B31,$B$6:$B$26,$F$6:$J$26)</f>
        <v>0.25</v>
      </c>
      <c r="G31" s="65">
        <v>0.25</v>
      </c>
      <c r="H31" s="65">
        <v>0.25</v>
      </c>
      <c r="I31" s="65">
        <v>0.25</v>
      </c>
      <c r="J31" s="65">
        <v>0.25</v>
      </c>
      <c r="K31" s="64"/>
    </row>
    <row r="32" spans="1:12" s="63" customFormat="1" ht="13.2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</row>
    <row r="33" spans="2:11" s="63" customFormat="1" ht="13.2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2:11" s="63" customFormat="1" ht="13.2" customHeight="1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2:11" s="63" customFormat="1" ht="13.2" customHeight="1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</row>
    <row r="36" spans="2:11" s="63" customFormat="1" ht="13.2" customHeight="1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2:11" s="63" customFormat="1" ht="13.2" customHeight="1" x14ac:dyDescent="0.25"/>
    <row r="38" spans="2:11" s="63" customFormat="1" ht="13.2" customHeight="1" x14ac:dyDescent="0.25"/>
    <row r="39" spans="2:11" s="63" customFormat="1" ht="13.2" customHeight="1" x14ac:dyDescent="0.25"/>
    <row r="40" spans="2:11" s="63" customFormat="1" ht="13.2" customHeight="1" x14ac:dyDescent="0.25"/>
    <row r="41" spans="2:11" s="63" customFormat="1" ht="13.2" customHeight="1" x14ac:dyDescent="0.25"/>
    <row r="42" spans="2:11" s="63" customFormat="1" ht="13.2" customHeight="1" x14ac:dyDescent="0.25"/>
  </sheetData>
  <dataValidations disablePrompts="1" count="1">
    <dataValidation type="list" allowBlank="1" showInputMessage="1" showErrorMessage="1" sqref="J4" xr:uid="{0A391DEC-FB5F-4488-ACBC-5DB4B849F2AD}">
      <formula1>"Base,Upside,Downside"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2023-07-28T05:12:54Z</dcterms:modified>
</cp:coreProperties>
</file>