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C5677055-438F-48C7-9932-4D5B91705BD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0" i="1" l="1"/>
  <c r="I3" i="1"/>
  <c r="F3" i="1"/>
  <c r="G3" i="1" s="1"/>
  <c r="H3" i="1" s="1"/>
  <c r="F6" i="1"/>
  <c r="G6" i="1" s="1"/>
  <c r="H6" i="1" s="1"/>
  <c r="E9" i="1"/>
  <c r="F5" i="1" s="1"/>
  <c r="E10" i="1" l="1"/>
  <c r="G10" i="1"/>
  <c r="F10" i="1"/>
  <c r="F9" i="1"/>
  <c r="G5" i="1" s="1"/>
  <c r="G9" i="1" s="1"/>
  <c r="H5" i="1" l="1"/>
  <c r="H9" i="1" s="1"/>
  <c r="H12" i="1" s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<sst xmlns="http://schemas.openxmlformats.org/spreadsheetml/2006/main" count="18" uniqueCount="17">
  <si>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</si>
  <si>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</si>
  <si>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</si>
  <si>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</si>
  <si>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</si>
  <si>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</si>
  <si>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</si>
  <si>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Weighted Average Shares Outstanding</t>
  </si>
  <si>
    <t>Weighted Average Shares Outstanding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</si>
  <si>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Weighted Average Shares Outstanding</t>
    </r>
  </si>
  <si>
    <t>% Weight</t>
  </si>
  <si>
    <t>Beginning Shares Outstanding</t>
  </si>
  <si>
    <t>(+) New Stock Issuance</t>
  </si>
  <si>
    <t>(–) Stock Buyback</t>
  </si>
  <si>
    <t>($ in thousands)</t>
  </si>
  <si>
    <t>(+) Net Dilution (Post-Conversion)</t>
  </si>
  <si>
    <t>Ending Shares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</si>
</sst>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8" formatCode="#,##0.0%_);\(#,##0.0%\);\-\-_);@_)"/>
    <numFmt numFmtId="169" formatCode="mm/dd/yy_)"/>
    <numFmt numFmtId="170" formatCode=";;;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>
      <alignment vertical="center"/>
    </xf>
    <xf numFmtId="164" fontId="22" fillId="0" borderId="18" xfId="0" applyNumberFormat="1" applyFont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4" fontId="22" fillId="12" borderId="20" xfId="0" applyNumberFormat="1" applyFont="1" applyFill="1" applyBorder="1" applyAlignment="1">
      <alignment vertical="center"/>
    </xf>
    <xf numFmtId="169" fontId="0" fillId="0" borderId="0" xfId="0" applyNumberFormat="1" applyFont="1" applyAlignment="1">
      <alignment horizontal="right" vertical="center"/>
    </xf>
    <xf numFmtId="168" fontId="24" fillId="0" borderId="0" xfId="0" applyNumberFormat="1" applyFont="1" applyAlignment="1">
      <alignment vertical="center"/>
    </xf>
    <xf numFmtId="170" fontId="0" fillId="0" borderId="0" xfId="0" applyNumberFormat="1" applyFont="1" applyAlignment="1">
      <alignment horizontal="right" vertical="center"/>
    </xf>
    <xf numFmtId="169" fontId="0" fillId="0" borderId="17" xfId="0" applyNumberFormat="1" applyFont="1" applyBorder="1" applyAlignment="1">
      <alignment horizontal="right" vertical="center"/>
    </xf>
    <xf numFmtId="170" fontId="0" fillId="0" borderId="0" xfId="0" applyNumberFormat="1" applyFont="1" applyFill="1" applyBorder="1" applyAlignment="1">
      <alignment horizontal="right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weighted-average-shares-outstanding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35" customHeight="1" x14ac:dyDescent="0.2">
      <c r="B7" s="19"/>
      <c r="C7" s="45" t="s">
        <v>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35" customHeight="1" x14ac:dyDescent="0.2">
      <c r="B11" s="11"/>
      <c r="C11" s="46" t="s">
        <v>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35" customHeight="1" x14ac:dyDescent="0.2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35" customHeight="1" x14ac:dyDescent="0.2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35" customHeight="1" x14ac:dyDescent="0.2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35" customHeight="1" x14ac:dyDescent="0.2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35" customHeight="1" x14ac:dyDescent="0.2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35" customHeight="1" x14ac:dyDescent="0.2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35" customHeight="1" x14ac:dyDescent="0.2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35" customHeight="1" x14ac:dyDescent="0.2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35" customHeight="1" x14ac:dyDescent="0.2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35" customHeight="1" x14ac:dyDescent="0.2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35" customHeight="1" x14ac:dyDescent="0.2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qSAYlyeOJU9ApbdMCpK6Ba7aTUVzKHbY8zu/SPKTzhENCz0MntnqwxTlnE5GHHCqFeVWTj8RsYdrhqt+Se7Qg==" saltValue="a/CviI/xWDZh1VvQrNUPb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Weighted Average Shares Outstanding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2"/>
  <sheetViews>
    <sheetView showGridLines="0" zoomScaleNormal="100" workbookViewId="0"/>
  </sheetViews>
  <sheetFormatPr defaultColWidth="10.7109375" defaultRowHeight="13.35" customHeight="1" x14ac:dyDescent="0.2"/>
  <cols>
    <col min="1" max="1" width="2.7109375" style="33" customWidth="1"/>
    <col min="2" max="4" width="10.7109375" style="33" customWidth="1"/>
    <col min="5" max="16384" width="10.7109375" style="33"/>
  </cols>
  <sheetData>
    <row r="2" spans="2:9" s="30" customFormat="1" ht="13.35" customHeight="1" x14ac:dyDescent="0.2">
      <c r="B2" s="31" t="s">
        <v>7</v>
      </c>
      <c r="C2" s="31"/>
      <c r="D2" s="31"/>
      <c r="E2" s="31"/>
      <c r="F2" s="31"/>
      <c r="G2" s="31"/>
      <c r="H2" s="31"/>
    </row>
    <row r="3" spans="2:9" s="30" customFormat="1" ht="13.35" customHeight="1" x14ac:dyDescent="0.2">
      <c r="B3" s="32" t="s">
        <v>14</v>
      </c>
      <c r="C3" s="32"/>
      <c r="D3" s="32"/>
      <c r="E3" s="63">
        <v>44197</v>
      </c>
      <c r="F3" s="63">
        <f>+EDATE(E3,3)</f>
        <v>44287</v>
      </c>
      <c r="G3" s="63">
        <f t="shared" ref="G3" si="0">+EDATE(F3,3)</f>
        <v>44378</v>
      </c>
      <c r="H3" s="63">
        <f>+EDATE(G3,3)</f>
        <v>44470</v>
      </c>
      <c r="I3" s="64">
        <f t="shared" ref="I3" si="1">+EDATE(H3,3)</f>
        <v>44562</v>
      </c>
    </row>
    <row r="4" spans="2:9" ht="13.35" customHeight="1" x14ac:dyDescent="0.2">
      <c r="E4" s="60"/>
      <c r="F4" s="60"/>
      <c r="G4" s="60"/>
      <c r="H4" s="60"/>
      <c r="I4" s="62"/>
    </row>
    <row r="5" spans="2:9" ht="13.35" customHeight="1" x14ac:dyDescent="0.2">
      <c r="B5" s="33" t="s">
        <v>11</v>
      </c>
      <c r="E5" s="55">
        <v>460000</v>
      </c>
      <c r="F5" s="33">
        <f>+E9</f>
        <v>455100</v>
      </c>
      <c r="G5" s="33">
        <f t="shared" ref="G5:H5" si="2">+F9</f>
        <v>450420</v>
      </c>
      <c r="H5" s="33">
        <f t="shared" si="2"/>
        <v>445945</v>
      </c>
    </row>
    <row r="6" spans="2:9" ht="13.35" customHeight="1" x14ac:dyDescent="0.2">
      <c r="B6" s="33" t="s">
        <v>12</v>
      </c>
      <c r="E6" s="55">
        <v>0</v>
      </c>
      <c r="F6" s="33">
        <f>+E6</f>
        <v>0</v>
      </c>
      <c r="G6" s="33">
        <f t="shared" ref="G6:H6" si="3">+F6</f>
        <v>0</v>
      </c>
      <c r="H6" s="33">
        <f t="shared" si="3"/>
        <v>0</v>
      </c>
    </row>
    <row r="7" spans="2:9" ht="13.35" customHeight="1" x14ac:dyDescent="0.2">
      <c r="B7" s="33" t="s">
        <v>13</v>
      </c>
      <c r="E7" s="55">
        <v>-5000</v>
      </c>
      <c r="F7" s="55">
        <v>-4800</v>
      </c>
      <c r="G7" s="55">
        <v>-4600</v>
      </c>
      <c r="H7" s="55">
        <v>-4500</v>
      </c>
    </row>
    <row r="8" spans="2:9" ht="13.35" customHeight="1" x14ac:dyDescent="0.2">
      <c r="B8" s="33" t="s">
        <v>15</v>
      </c>
      <c r="E8" s="55">
        <v>100</v>
      </c>
      <c r="F8" s="55">
        <v>120</v>
      </c>
      <c r="G8" s="55">
        <v>125</v>
      </c>
      <c r="H8" s="55">
        <v>150</v>
      </c>
    </row>
    <row r="9" spans="2:9" s="30" customFormat="1" ht="13.35" customHeight="1" x14ac:dyDescent="0.2">
      <c r="B9" s="56" t="s">
        <v>16</v>
      </c>
      <c r="C9" s="56"/>
      <c r="D9" s="56"/>
      <c r="E9" s="56">
        <f>SUM(E5:E8)</f>
        <v>455100</v>
      </c>
      <c r="F9" s="56">
        <f t="shared" ref="F9:H9" si="4">SUM(F5:F8)</f>
        <v>450420</v>
      </c>
      <c r="G9" s="56">
        <f t="shared" si="4"/>
        <v>445945</v>
      </c>
      <c r="H9" s="56">
        <f t="shared" si="4"/>
        <v>441595</v>
      </c>
    </row>
    <row r="10" spans="2:9" ht="13.35" customHeight="1" x14ac:dyDescent="0.2">
      <c r="B10" s="33" t="s">
        <v>10</v>
      </c>
      <c r="E10" s="61">
        <f>+YEARFRAC(E3,F3)</f>
        <v>0.25</v>
      </c>
      <c r="F10" s="61">
        <f>+YEARFRAC(F3,G3)</f>
        <v>0.25</v>
      </c>
      <c r="G10" s="61">
        <f>+YEARFRAC(G3,H3)</f>
        <v>0.25</v>
      </c>
      <c r="H10" s="61">
        <f>+YEARFRAC(H3,I3)</f>
        <v>0.25</v>
      </c>
    </row>
    <row r="12" spans="2:9" s="30" customFormat="1" ht="13.35" customHeight="1" x14ac:dyDescent="0.2">
      <c r="B12" s="57" t="s">
        <v>7</v>
      </c>
      <c r="C12" s="58"/>
      <c r="D12" s="58"/>
      <c r="E12" s="58"/>
      <c r="F12" s="58"/>
      <c r="G12" s="58"/>
      <c r="H12" s="59">
        <f>+SUMPRODUCT(E9:H9,E10:H10)</f>
        <v>448265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2022-12-23T17:11:10Z</dcterms:modified>
</cp:coreProperties>
</file>