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6618E12A-E174-41AD-A1F3-28C052BB27D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I9" i="1"/>
  <c r="D12" i="1"/>
  <c r="B18" i="1"/>
  <c r="B19" i="1" s="1"/>
  <c r="B20" i="1" s="1"/>
  <c r="B21" i="1" s="1"/>
  <c r="H23" i="1"/>
  <c r="I23" i="1"/>
  <c r="J23" i="1"/>
  <c r="H24" i="1"/>
  <c r="I24" i="1"/>
  <c r="J24" i="1"/>
  <c r="H25" i="1"/>
  <c r="I25" i="1"/>
  <c r="J25" i="1"/>
  <c r="H26" i="1"/>
  <c r="H8" i="1" s="1"/>
  <c r="I26" i="1"/>
  <c r="I8" i="1" s="1"/>
  <c r="J26" i="1"/>
  <c r="H27" i="1"/>
  <c r="I27" i="1"/>
  <c r="J27" i="1"/>
  <c r="H28" i="1"/>
  <c r="I28" i="1"/>
  <c r="J28" i="1"/>
  <c r="I10" i="1" l="1"/>
  <c r="H10" i="1"/>
  <c r="J10" i="1"/>
</calcChain>
</file>

<file path=xl/sharedStrings.xml><?xml version="1.0" encoding="utf-8"?>
<sst xmlns="http://schemas.openxmlformats.org/spreadsheetml/2006/main" count="58" uniqueCount="39">
  <si>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</si>
  <si>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</si>
  <si>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</si>
  <si>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</si>
  <si>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</si>
  <si>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</si>
  <si>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</si>
  <si>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Precedent Transaction Analysis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</si>
  <si>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Precedent Transaction Analysis</t>
    </r>
  </si>
  <si>
    <t>Precedent Transaction Analysis</t>
  </si>
  <si>
    <t>Maximum</t>
  </si>
  <si>
    <t>75th Percentile</t>
  </si>
  <si>
    <t>Mean</t>
  </si>
  <si>
    <t>Median</t>
  </si>
  <si>
    <t>25th Percentile</t>
  </si>
  <si>
    <t>Minimum</t>
  </si>
  <si>
    <t>--</t>
  </si>
  <si>
    <t>Offer Price / EPS</t>
  </si>
  <si>
    <t>TV / EBITDA</t>
  </si>
  <si>
    <t>TV / Revenue</t>
  </si>
  <si>
    <t>Acquirer</t>
  </si>
  <si>
    <t>Target</t>
  </si>
  <si>
    <t>Date</t>
  </si>
  <si>
    <t>LTM Multiples</t>
  </si>
  <si>
    <t>LTM EPS</t>
  </si>
  <si>
    <t>Net Debt</t>
  </si>
  <si>
    <t>LTM Net Income</t>
  </si>
  <si>
    <t>LTM EBITDA</t>
  </si>
  <si>
    <t>n.a.</t>
  </si>
  <si>
    <t>Less: Net Debt</t>
  </si>
  <si>
    <t>LTM Revenue</t>
  </si>
  <si>
    <t>Transaction Value (TV)</t>
  </si>
  <si>
    <t>Total Shares Outstanding (mm)</t>
  </si>
  <si>
    <t>Current Share Price</t>
  </si>
  <si>
    <t>TargetCo Financial Data</t>
  </si>
  <si>
    <t>($ in millions, except per share figures)</t>
  </si>
  <si>
    <t>Implied Valuation</t>
  </si>
  <si>
    <t>Comparable Transactions</t>
  </si>
  <si>
    <t>TargetCo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</si>
</sst>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7" formatCode="0.0&quot;x&quot;_)"/>
    <numFmt numFmtId="168" formatCode="@_)"/>
    <numFmt numFmtId="169" formatCode="&quot;Comp&quot;\ 0"/>
    <numFmt numFmtId="170" formatCode="&quot;$&quot;#,##0.00_);\(&quot;$&quot;#,##0.0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sz val="10"/>
      <color rgb="FF0000FF"/>
      <name val="Arial"/>
      <family val="2"/>
    </font>
    <font>
      <b/>
      <u val="singleAccounting"/>
      <sz val="10"/>
      <color theme="1"/>
      <name val="Arial"/>
      <family val="2"/>
    </font>
    <font>
      <strike/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118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8" fontId="24" fillId="0" borderId="0" xfId="0" quotePrefix="1" applyNumberFormat="1" applyFont="1" applyAlignment="1">
      <alignment horizontal="center" vertical="center"/>
    </xf>
    <xf numFmtId="164" fontId="25" fillId="0" borderId="0" xfId="0" applyNumberFormat="1" applyFont="1" applyAlignment="1">
      <alignment horizontal="right" vertical="center" wrapText="1" readingOrder="1"/>
    </xf>
    <xf numFmtId="165" fontId="25" fillId="0" borderId="0" xfId="0" applyNumberFormat="1" applyFont="1" applyAlignment="1">
      <alignment horizontal="right" vertical="center" wrapText="1" readingOrder="1"/>
    </xf>
    <xf numFmtId="170" fontId="12" fillId="0" borderId="0" xfId="0" applyNumberFormat="1" applyFont="1" applyAlignment="1">
      <alignment horizontal="right" vertical="center" wrapText="1" readingOrder="1"/>
    </xf>
    <xf numFmtId="164" fontId="25" fillId="0" borderId="0" xfId="0" quotePrefix="1" applyNumberFormat="1" applyFont="1" applyAlignment="1">
      <alignment horizontal="right" vertical="center"/>
    </xf>
    <xf numFmtId="167" fontId="25" fillId="0" borderId="0" xfId="0" applyNumberFormat="1" applyFont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9" fontId="1" fillId="0" borderId="0" xfId="0" quotePrefix="1" applyNumberFormat="1" applyFont="1" applyAlignment="1">
      <alignment horizontal="left" vertical="center"/>
    </xf>
    <xf numFmtId="164" fontId="1" fillId="0" borderId="0" xfId="0" quotePrefix="1" applyNumberFormat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164" fontId="23" fillId="0" borderId="0" xfId="0" applyNumberFormat="1" applyFont="1" applyAlignment="1">
      <alignment vertical="center"/>
    </xf>
    <xf numFmtId="164" fontId="23" fillId="9" borderId="0" xfId="0" applyNumberFormat="1" applyFont="1" applyFill="1" applyAlignment="1">
      <alignment vertical="center"/>
    </xf>
    <xf numFmtId="164" fontId="1" fillId="0" borderId="17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Continuous" vertical="center"/>
    </xf>
    <xf numFmtId="169" fontId="1" fillId="0" borderId="21" xfId="0" quotePrefix="1" applyNumberFormat="1" applyFont="1" applyBorder="1" applyAlignment="1">
      <alignment horizontal="left" vertical="center"/>
    </xf>
    <xf numFmtId="170" fontId="25" fillId="0" borderId="21" xfId="0" applyNumberFormat="1" applyFont="1" applyBorder="1" applyAlignment="1">
      <alignment horizontal="right" vertical="center" wrapText="1" readingOrder="1"/>
    </xf>
    <xf numFmtId="164" fontId="24" fillId="0" borderId="21" xfId="0" quotePrefix="1" applyNumberFormat="1" applyFont="1" applyFill="1" applyBorder="1" applyAlignment="1">
      <alignment horizontal="centerContinuous" vertical="center"/>
    </xf>
    <xf numFmtId="164" fontId="24" fillId="0" borderId="21" xfId="0" applyNumberFormat="1" applyFont="1" applyFill="1" applyBorder="1" applyAlignment="1">
      <alignment horizontal="centerContinuous" vertical="center"/>
    </xf>
    <xf numFmtId="168" fontId="12" fillId="0" borderId="22" xfId="0" quotePrefix="1" applyNumberFormat="1" applyFont="1" applyBorder="1" applyAlignment="1">
      <alignment horizontal="left" vertical="center"/>
    </xf>
    <xf numFmtId="164" fontId="12" fillId="0" borderId="21" xfId="0" quotePrefix="1" applyNumberFormat="1" applyFont="1" applyBorder="1" applyAlignment="1">
      <alignment horizontal="left" vertical="center"/>
    </xf>
    <xf numFmtId="164" fontId="12" fillId="0" borderId="21" xfId="0" applyNumberFormat="1" applyFont="1" applyBorder="1" applyAlignment="1">
      <alignment horizontal="right" vertical="center"/>
    </xf>
    <xf numFmtId="167" fontId="12" fillId="0" borderId="21" xfId="0" applyNumberFormat="1" applyFont="1" applyBorder="1" applyAlignment="1">
      <alignment horizontal="right" vertical="center"/>
    </xf>
    <xf numFmtId="167" fontId="12" fillId="0" borderId="23" xfId="0" applyNumberFormat="1" applyFont="1" applyBorder="1" applyAlignment="1">
      <alignment horizontal="right" vertical="center"/>
    </xf>
    <xf numFmtId="168" fontId="12" fillId="0" borderId="24" xfId="0" quotePrefix="1" applyNumberFormat="1" applyFont="1" applyBorder="1" applyAlignment="1">
      <alignment horizontal="left" vertical="center"/>
    </xf>
    <xf numFmtId="164" fontId="12" fillId="0" borderId="0" xfId="0" quotePrefix="1" applyNumberFormat="1" applyFont="1" applyBorder="1" applyAlignment="1">
      <alignment horizontal="left" vertical="center"/>
    </xf>
    <xf numFmtId="164" fontId="12" fillId="0" borderId="0" xfId="0" applyNumberFormat="1" applyFont="1" applyBorder="1" applyAlignment="1">
      <alignment horizontal="right" vertical="center"/>
    </xf>
    <xf numFmtId="167" fontId="12" fillId="0" borderId="0" xfId="0" applyNumberFormat="1" applyFont="1" applyBorder="1" applyAlignment="1">
      <alignment horizontal="right" vertical="center"/>
    </xf>
    <xf numFmtId="167" fontId="12" fillId="0" borderId="25" xfId="0" applyNumberFormat="1" applyFont="1" applyBorder="1" applyAlignment="1">
      <alignment horizontal="right" vertical="center"/>
    </xf>
    <xf numFmtId="168" fontId="12" fillId="0" borderId="26" xfId="0" quotePrefix="1" applyNumberFormat="1" applyFont="1" applyBorder="1" applyAlignment="1">
      <alignment horizontal="left" vertical="center"/>
    </xf>
    <xf numFmtId="164" fontId="12" fillId="0" borderId="27" xfId="0" quotePrefix="1" applyNumberFormat="1" applyFont="1" applyBorder="1" applyAlignment="1">
      <alignment horizontal="left" vertical="center"/>
    </xf>
    <xf numFmtId="164" fontId="12" fillId="0" borderId="27" xfId="0" applyNumberFormat="1" applyFont="1" applyBorder="1" applyAlignment="1">
      <alignment horizontal="right" vertical="center"/>
    </xf>
    <xf numFmtId="167" fontId="12" fillId="0" borderId="27" xfId="0" applyNumberFormat="1" applyFont="1" applyBorder="1" applyAlignment="1">
      <alignment horizontal="right" vertical="center"/>
    </xf>
    <xf numFmtId="167" fontId="12" fillId="0" borderId="28" xfId="0" applyNumberFormat="1" applyFont="1" applyBorder="1" applyAlignment="1">
      <alignment horizontal="right" vertical="center"/>
    </xf>
    <xf numFmtId="168" fontId="21" fillId="13" borderId="22" xfId="0" quotePrefix="1" applyNumberFormat="1" applyFont="1" applyFill="1" applyBorder="1" applyAlignment="1">
      <alignment horizontal="left" vertical="center"/>
    </xf>
    <xf numFmtId="164" fontId="21" fillId="13" borderId="21" xfId="0" quotePrefix="1" applyNumberFormat="1" applyFont="1" applyFill="1" applyBorder="1" applyAlignment="1">
      <alignment horizontal="left" vertical="center"/>
    </xf>
    <xf numFmtId="164" fontId="21" fillId="13" borderId="21" xfId="0" applyNumberFormat="1" applyFont="1" applyFill="1" applyBorder="1" applyAlignment="1">
      <alignment horizontal="right" vertical="center"/>
    </xf>
    <xf numFmtId="167" fontId="21" fillId="13" borderId="21" xfId="0" applyNumberFormat="1" applyFont="1" applyFill="1" applyBorder="1" applyAlignment="1">
      <alignment horizontal="right" vertical="center"/>
    </xf>
    <xf numFmtId="167" fontId="21" fillId="13" borderId="23" xfId="0" applyNumberFormat="1" applyFont="1" applyFill="1" applyBorder="1" applyAlignment="1">
      <alignment horizontal="right" vertical="center"/>
    </xf>
    <xf numFmtId="168" fontId="21" fillId="13" borderId="26" xfId="0" quotePrefix="1" applyNumberFormat="1" applyFont="1" applyFill="1" applyBorder="1" applyAlignment="1">
      <alignment horizontal="left" vertical="center"/>
    </xf>
    <xf numFmtId="164" fontId="21" fillId="13" borderId="27" xfId="0" quotePrefix="1" applyNumberFormat="1" applyFont="1" applyFill="1" applyBorder="1" applyAlignment="1">
      <alignment horizontal="left" vertical="center"/>
    </xf>
    <xf numFmtId="164" fontId="21" fillId="13" borderId="27" xfId="0" applyNumberFormat="1" applyFont="1" applyFill="1" applyBorder="1" applyAlignment="1">
      <alignment horizontal="right" vertical="center"/>
    </xf>
    <xf numFmtId="167" fontId="21" fillId="13" borderId="27" xfId="0" applyNumberFormat="1" applyFont="1" applyFill="1" applyBorder="1" applyAlignment="1">
      <alignment horizontal="right" vertical="center"/>
    </xf>
    <xf numFmtId="167" fontId="21" fillId="13" borderId="28" xfId="0" applyNumberFormat="1" applyFont="1" applyFill="1" applyBorder="1" applyAlignment="1">
      <alignment horizontal="right" vertical="center"/>
    </xf>
    <xf numFmtId="164" fontId="23" fillId="14" borderId="20" xfId="0" quotePrefix="1" applyNumberFormat="1" applyFont="1" applyFill="1" applyBorder="1" applyAlignment="1">
      <alignment horizontal="left" vertical="center"/>
    </xf>
    <xf numFmtId="164" fontId="23" fillId="14" borderId="19" xfId="0" applyNumberFormat="1" applyFont="1" applyFill="1" applyBorder="1" applyAlignment="1">
      <alignment horizontal="right" vertical="center"/>
    </xf>
    <xf numFmtId="165" fontId="23" fillId="14" borderId="19" xfId="0" applyNumberFormat="1" applyFont="1" applyFill="1" applyBorder="1" applyAlignment="1">
      <alignment horizontal="right" vertical="center"/>
    </xf>
    <xf numFmtId="165" fontId="23" fillId="14" borderId="18" xfId="0" applyNumberFormat="1" applyFont="1" applyFill="1" applyBorder="1" applyAlignment="1">
      <alignment horizontal="right" vertical="center"/>
    </xf>
    <xf numFmtId="49" fontId="23" fillId="12" borderId="0" xfId="0" applyNumberFormat="1" applyFont="1" applyFill="1" applyAlignment="1">
      <alignment horizontal="left" vertical="center"/>
    </xf>
    <xf numFmtId="164" fontId="23" fillId="12" borderId="0" xfId="0" quotePrefix="1" applyNumberFormat="1" applyFont="1" applyFill="1" applyAlignment="1">
      <alignment horizontal="left" vertical="center"/>
    </xf>
    <xf numFmtId="164" fontId="23" fillId="12" borderId="0" xfId="0" applyNumberFormat="1" applyFont="1" applyFill="1" applyAlignment="1">
      <alignment vertical="center"/>
    </xf>
    <xf numFmtId="169" fontId="23" fillId="12" borderId="0" xfId="0" quotePrefix="1" applyNumberFormat="1" applyFont="1" applyFill="1" applyAlignment="1">
      <alignment horizontal="centerContinuous" vertical="center"/>
    </xf>
    <xf numFmtId="168" fontId="21" fillId="12" borderId="0" xfId="0" applyNumberFormat="1" applyFont="1" applyFill="1" applyAlignment="1">
      <alignment horizontal="centerContinuous" vertical="center"/>
    </xf>
    <xf numFmtId="164" fontId="23" fillId="12" borderId="0" xfId="0" applyNumberFormat="1" applyFont="1" applyFill="1" applyAlignment="1">
      <alignment horizontal="centerContinuous" vertical="center"/>
    </xf>
    <xf numFmtId="164" fontId="1" fillId="0" borderId="21" xfId="0" applyNumberFormat="1" applyFont="1" applyBorder="1" applyAlignment="1">
      <alignment vertical="center"/>
    </xf>
    <xf numFmtId="164" fontId="1" fillId="0" borderId="21" xfId="0" quotePrefix="1" applyNumberFormat="1" applyFont="1" applyBorder="1" applyAlignment="1">
      <alignment horizontal="left" vertical="center"/>
    </xf>
    <xf numFmtId="164" fontId="24" fillId="0" borderId="21" xfId="0" quotePrefix="1" applyNumberFormat="1" applyFont="1" applyBorder="1" applyAlignment="1">
      <alignment horizontal="centerContinuous" vertical="center"/>
    </xf>
    <xf numFmtId="164" fontId="24" fillId="0" borderId="21" xfId="0" applyNumberFormat="1" applyFont="1" applyBorder="1" applyAlignment="1">
      <alignment horizontal="centerContinuous" vertical="center"/>
    </xf>
    <xf numFmtId="164" fontId="27" fillId="0" borderId="0" xfId="0" applyNumberFormat="1" applyFont="1" applyAlignment="1">
      <alignment vertical="center"/>
    </xf>
    <xf numFmtId="164" fontId="26" fillId="12" borderId="0" xfId="0" quotePrefix="1" applyNumberFormat="1" applyFont="1" applyFill="1" applyAlignment="1">
      <alignment horizontal="centerContinuous" vertical="center"/>
    </xf>
    <xf numFmtId="164" fontId="12" fillId="0" borderId="21" xfId="0" applyNumberFormat="1" applyFont="1" applyFill="1" applyBorder="1" applyAlignment="1">
      <alignment horizontal="right" vertical="center"/>
    </xf>
    <xf numFmtId="164" fontId="12" fillId="0" borderId="0" xfId="0" applyNumberFormat="1" applyFont="1" applyAlignment="1">
      <alignment horizontal="right" vertical="center" wrapText="1" readingOrder="1"/>
    </xf>
    <xf numFmtId="164" fontId="23" fillId="12" borderId="0" xfId="0" applyNumberFormat="1" applyFont="1" applyFill="1" applyAlignment="1">
      <alignment horizontal="right" vertical="center"/>
    </xf>
    <xf numFmtId="164" fontId="1" fillId="0" borderId="21" xfId="0" applyNumberFormat="1" applyFont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ecedent-transaction-analysi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ZII6fA+6GhiyyXD7RZGYFSs5rRst7+SK3weWOcisSUcoyRTzgTMSloNR82sQoj9+D2X1ICosrR7d/mIfK7NZw==" saltValue="0jiRWj++CZ/9d2lLLHudY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31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67" customWidth="1"/>
    <col min="2" max="10" width="16.77734375" style="67" customWidth="1"/>
    <col min="11" max="16384" width="10.77734375" style="67"/>
  </cols>
  <sheetData>
    <row r="2" spans="2:10" s="64" customFormat="1" ht="14.4" customHeight="1" x14ac:dyDescent="0.25">
      <c r="B2" s="65" t="s">
        <v>9</v>
      </c>
      <c r="C2" s="65"/>
      <c r="D2" s="65"/>
      <c r="E2" s="65"/>
      <c r="F2" s="65"/>
      <c r="G2" s="65"/>
      <c r="H2" s="65"/>
      <c r="I2" s="65"/>
      <c r="J2" s="65"/>
    </row>
    <row r="3" spans="2:10" s="64" customFormat="1" ht="14.4" customHeight="1" x14ac:dyDescent="0.25">
      <c r="B3" s="66" t="s">
        <v>35</v>
      </c>
      <c r="C3" s="66"/>
      <c r="D3" s="66"/>
      <c r="E3" s="66"/>
      <c r="F3" s="66"/>
      <c r="G3" s="66"/>
      <c r="H3" s="66"/>
      <c r="I3" s="66"/>
      <c r="J3" s="66"/>
    </row>
    <row r="5" spans="2:10" ht="14.4" customHeight="1" x14ac:dyDescent="0.25">
      <c r="B5" s="105" t="s">
        <v>34</v>
      </c>
      <c r="C5" s="113"/>
      <c r="D5" s="113"/>
      <c r="F5" s="106" t="s">
        <v>36</v>
      </c>
      <c r="G5" s="107"/>
      <c r="H5" s="107"/>
      <c r="I5" s="107"/>
      <c r="J5" s="107"/>
    </row>
    <row r="6" spans="2:10" ht="14.4" customHeight="1" x14ac:dyDescent="0.25">
      <c r="B6" s="69" t="s">
        <v>33</v>
      </c>
      <c r="C6" s="109"/>
      <c r="D6" s="70">
        <v>50</v>
      </c>
      <c r="F6" s="114"/>
      <c r="G6" s="114"/>
      <c r="H6" s="71" t="s">
        <v>23</v>
      </c>
      <c r="I6" s="72"/>
      <c r="J6" s="72"/>
    </row>
    <row r="7" spans="2:10" ht="14.4" customHeight="1" x14ac:dyDescent="0.25">
      <c r="B7" s="60" t="s">
        <v>32</v>
      </c>
      <c r="C7" s="61"/>
      <c r="D7" s="52">
        <v>1</v>
      </c>
      <c r="F7" s="57"/>
      <c r="G7" s="58"/>
      <c r="H7" s="51" t="s">
        <v>19</v>
      </c>
      <c r="I7" s="51" t="s">
        <v>18</v>
      </c>
      <c r="J7" s="51" t="s">
        <v>17</v>
      </c>
    </row>
    <row r="8" spans="2:10" ht="14.4" customHeight="1" x14ac:dyDescent="0.25">
      <c r="B8" s="60" t="s">
        <v>30</v>
      </c>
      <c r="C8" s="61"/>
      <c r="D8" s="53">
        <v>50</v>
      </c>
      <c r="F8" s="61" t="s">
        <v>31</v>
      </c>
      <c r="G8" s="59"/>
      <c r="H8" s="62">
        <f>++(H26*D8)</f>
        <v>97.000000000000014</v>
      </c>
      <c r="I8" s="62">
        <f>+(I26*D9)</f>
        <v>101.80000000000001</v>
      </c>
      <c r="J8" s="62" t="s">
        <v>28</v>
      </c>
    </row>
    <row r="9" spans="2:10" ht="14.4" customHeight="1" x14ac:dyDescent="0.25">
      <c r="B9" s="60" t="s">
        <v>27</v>
      </c>
      <c r="C9" s="61"/>
      <c r="D9" s="53">
        <v>10</v>
      </c>
      <c r="F9" s="61" t="s">
        <v>29</v>
      </c>
      <c r="G9" s="59"/>
      <c r="H9" s="59">
        <f>-$D$11</f>
        <v>-2</v>
      </c>
      <c r="I9" s="59">
        <f>-$D$11</f>
        <v>-2</v>
      </c>
      <c r="J9" s="59" t="s">
        <v>28</v>
      </c>
    </row>
    <row r="10" spans="2:10" ht="14.4" customHeight="1" x14ac:dyDescent="0.25">
      <c r="B10" s="60" t="s">
        <v>26</v>
      </c>
      <c r="C10" s="61"/>
      <c r="D10" s="53">
        <v>4</v>
      </c>
      <c r="F10" s="98" t="s">
        <v>38</v>
      </c>
      <c r="G10" s="99"/>
      <c r="H10" s="100">
        <f>+H8+H9</f>
        <v>95.000000000000014</v>
      </c>
      <c r="I10" s="100">
        <f>+I8+I9</f>
        <v>99.800000000000011</v>
      </c>
      <c r="J10" s="101">
        <f>+D12*J26</f>
        <v>80</v>
      </c>
    </row>
    <row r="11" spans="2:10" ht="14.4" customHeight="1" x14ac:dyDescent="0.25">
      <c r="B11" s="60" t="s">
        <v>25</v>
      </c>
      <c r="C11" s="61"/>
      <c r="D11" s="53">
        <v>2</v>
      </c>
      <c r="F11" s="59"/>
      <c r="G11" s="59"/>
      <c r="H11" s="59"/>
      <c r="I11" s="59"/>
      <c r="J11" s="59"/>
    </row>
    <row r="12" spans="2:10" ht="14.4" customHeight="1" x14ac:dyDescent="0.25">
      <c r="B12" s="60" t="s">
        <v>24</v>
      </c>
      <c r="C12" s="61"/>
      <c r="D12" s="54">
        <f>+D10/D7</f>
        <v>4</v>
      </c>
      <c r="F12" s="59"/>
      <c r="G12" s="59"/>
      <c r="H12" s="59"/>
      <c r="I12" s="59"/>
      <c r="J12" s="59"/>
    </row>
    <row r="13" spans="2:10" ht="14.4" customHeight="1" x14ac:dyDescent="0.25">
      <c r="B13" s="61"/>
      <c r="C13" s="61"/>
      <c r="D13" s="61"/>
      <c r="E13" s="115"/>
      <c r="F13" s="59"/>
      <c r="G13" s="59"/>
      <c r="H13" s="59"/>
      <c r="I13" s="59"/>
      <c r="J13" s="59"/>
    </row>
    <row r="14" spans="2:10" ht="14.4" customHeight="1" x14ac:dyDescent="0.25">
      <c r="B14" s="102" t="s">
        <v>37</v>
      </c>
      <c r="C14" s="103"/>
      <c r="D14" s="103"/>
      <c r="E14" s="103"/>
      <c r="F14" s="116"/>
      <c r="G14" s="116"/>
      <c r="H14" s="104"/>
      <c r="I14" s="104"/>
      <c r="J14" s="104"/>
    </row>
    <row r="15" spans="2:10" ht="14.4" customHeight="1" x14ac:dyDescent="0.25">
      <c r="B15" s="108"/>
      <c r="C15" s="109"/>
      <c r="D15" s="109"/>
      <c r="E15" s="109"/>
      <c r="F15" s="117"/>
      <c r="G15" s="117"/>
      <c r="H15" s="110" t="s">
        <v>23</v>
      </c>
      <c r="I15" s="111"/>
      <c r="J15" s="111"/>
    </row>
    <row r="16" spans="2:10" ht="14.4" customHeight="1" x14ac:dyDescent="0.25">
      <c r="C16" s="68"/>
      <c r="D16" s="63"/>
      <c r="E16" s="51" t="s">
        <v>22</v>
      </c>
      <c r="F16" s="51" t="s">
        <v>21</v>
      </c>
      <c r="G16" s="51" t="s">
        <v>20</v>
      </c>
      <c r="H16" s="51" t="s">
        <v>19</v>
      </c>
      <c r="I16" s="51" t="s">
        <v>18</v>
      </c>
      <c r="J16" s="51" t="s">
        <v>17</v>
      </c>
    </row>
    <row r="17" spans="2:10" ht="14.4" customHeight="1" x14ac:dyDescent="0.25">
      <c r="B17" s="60">
        <v>1</v>
      </c>
      <c r="C17" s="61"/>
      <c r="D17" s="61"/>
      <c r="E17" s="55" t="s">
        <v>16</v>
      </c>
      <c r="F17" s="55" t="s">
        <v>16</v>
      </c>
      <c r="G17" s="55" t="s">
        <v>16</v>
      </c>
      <c r="H17" s="56">
        <v>2</v>
      </c>
      <c r="I17" s="56">
        <v>10</v>
      </c>
      <c r="J17" s="56">
        <v>20</v>
      </c>
    </row>
    <row r="18" spans="2:10" ht="14.4" customHeight="1" x14ac:dyDescent="0.25">
      <c r="B18" s="60">
        <f>+B17+1</f>
        <v>2</v>
      </c>
      <c r="C18" s="61"/>
      <c r="D18" s="61"/>
      <c r="E18" s="55" t="s">
        <v>16</v>
      </c>
      <c r="F18" s="55" t="s">
        <v>16</v>
      </c>
      <c r="G18" s="55" t="s">
        <v>16</v>
      </c>
      <c r="H18" s="56">
        <v>1.6</v>
      </c>
      <c r="I18" s="56">
        <v>9.5</v>
      </c>
      <c r="J18" s="56">
        <v>18.5</v>
      </c>
    </row>
    <row r="19" spans="2:10" ht="14.4" customHeight="1" x14ac:dyDescent="0.25">
      <c r="B19" s="60">
        <f>+B18+1</f>
        <v>3</v>
      </c>
      <c r="C19" s="61"/>
      <c r="D19" s="61"/>
      <c r="E19" s="55" t="s">
        <v>16</v>
      </c>
      <c r="F19" s="55" t="s">
        <v>16</v>
      </c>
      <c r="G19" s="55" t="s">
        <v>16</v>
      </c>
      <c r="H19" s="56">
        <v>2.2000000000000002</v>
      </c>
      <c r="I19" s="56">
        <v>12</v>
      </c>
      <c r="J19" s="56">
        <v>22.5</v>
      </c>
    </row>
    <row r="20" spans="2:10" ht="14.4" customHeight="1" x14ac:dyDescent="0.25">
      <c r="B20" s="60">
        <f>+B19+1</f>
        <v>4</v>
      </c>
      <c r="C20" s="61"/>
      <c r="D20" s="61"/>
      <c r="E20" s="55" t="s">
        <v>16</v>
      </c>
      <c r="F20" s="55" t="s">
        <v>16</v>
      </c>
      <c r="G20" s="55" t="s">
        <v>16</v>
      </c>
      <c r="H20" s="56">
        <v>2.4</v>
      </c>
      <c r="I20" s="56">
        <v>10.6</v>
      </c>
      <c r="J20" s="56">
        <v>21</v>
      </c>
    </row>
    <row r="21" spans="2:10" ht="14.4" customHeight="1" x14ac:dyDescent="0.25">
      <c r="B21" s="60">
        <f>+B20+1</f>
        <v>5</v>
      </c>
      <c r="C21" s="61"/>
      <c r="D21" s="61"/>
      <c r="E21" s="55" t="s">
        <v>16</v>
      </c>
      <c r="F21" s="55" t="s">
        <v>16</v>
      </c>
      <c r="G21" s="55" t="s">
        <v>16</v>
      </c>
      <c r="H21" s="56">
        <v>1.5</v>
      </c>
      <c r="I21" s="56">
        <v>8.8000000000000007</v>
      </c>
      <c r="J21" s="56">
        <v>18</v>
      </c>
    </row>
    <row r="22" spans="2:10" ht="14.4" customHeight="1" x14ac:dyDescent="0.25">
      <c r="B22" s="61"/>
      <c r="C22" s="61"/>
      <c r="D22" s="61"/>
      <c r="E22" s="61"/>
      <c r="F22" s="57"/>
      <c r="G22" s="58"/>
      <c r="H22" s="57"/>
      <c r="I22" s="57"/>
      <c r="J22" s="57"/>
    </row>
    <row r="23" spans="2:10" ht="14.4" customHeight="1" x14ac:dyDescent="0.25">
      <c r="B23" s="73" t="s">
        <v>15</v>
      </c>
      <c r="C23" s="74"/>
      <c r="D23" s="74"/>
      <c r="E23" s="74"/>
      <c r="F23" s="75"/>
      <c r="G23" s="75"/>
      <c r="H23" s="76">
        <f>+MIN(H17:H21)</f>
        <v>1.5</v>
      </c>
      <c r="I23" s="76">
        <f>+MIN(I17:I21)</f>
        <v>8.8000000000000007</v>
      </c>
      <c r="J23" s="77">
        <f>+MIN(J17:J21)</f>
        <v>18</v>
      </c>
    </row>
    <row r="24" spans="2:10" ht="14.4" customHeight="1" x14ac:dyDescent="0.25">
      <c r="B24" s="78" t="s">
        <v>14</v>
      </c>
      <c r="C24" s="79"/>
      <c r="D24" s="79"/>
      <c r="E24" s="79"/>
      <c r="F24" s="80"/>
      <c r="G24" s="80"/>
      <c r="H24" s="81">
        <f>+QUARTILE(H17:H21,1)</f>
        <v>1.6</v>
      </c>
      <c r="I24" s="81">
        <f>+QUARTILE(I17:I21,1)</f>
        <v>9.5</v>
      </c>
      <c r="J24" s="82">
        <f>+QUARTILE(J17:J21,1)</f>
        <v>18.5</v>
      </c>
    </row>
    <row r="25" spans="2:10" ht="14.4" customHeight="1" x14ac:dyDescent="0.25">
      <c r="B25" s="88" t="s">
        <v>13</v>
      </c>
      <c r="C25" s="89"/>
      <c r="D25" s="89"/>
      <c r="E25" s="89"/>
      <c r="F25" s="90"/>
      <c r="G25" s="90"/>
      <c r="H25" s="91">
        <f>+MEDIAN(H17:H21)</f>
        <v>2</v>
      </c>
      <c r="I25" s="91">
        <f>+MEDIAN(I17:I21)</f>
        <v>10</v>
      </c>
      <c r="J25" s="92">
        <f>+MEDIAN(J17:J21)</f>
        <v>20</v>
      </c>
    </row>
    <row r="26" spans="2:10" ht="14.4" customHeight="1" x14ac:dyDescent="0.25">
      <c r="B26" s="93" t="s">
        <v>12</v>
      </c>
      <c r="C26" s="94"/>
      <c r="D26" s="94"/>
      <c r="E26" s="94"/>
      <c r="F26" s="95"/>
      <c r="G26" s="95"/>
      <c r="H26" s="96">
        <f>+AVERAGE(H17:H21)</f>
        <v>1.9400000000000002</v>
      </c>
      <c r="I26" s="96">
        <f>+AVERAGE(I17:I21)</f>
        <v>10.180000000000001</v>
      </c>
      <c r="J26" s="97">
        <f>+AVERAGE(J17:J21)</f>
        <v>20</v>
      </c>
    </row>
    <row r="27" spans="2:10" ht="14.4" customHeight="1" x14ac:dyDescent="0.25">
      <c r="B27" s="78" t="s">
        <v>11</v>
      </c>
      <c r="C27" s="79"/>
      <c r="D27" s="79"/>
      <c r="E27" s="79"/>
      <c r="F27" s="80"/>
      <c r="G27" s="80"/>
      <c r="H27" s="81">
        <f>+QUARTILE(H17:H21,3)</f>
        <v>2.2000000000000002</v>
      </c>
      <c r="I27" s="81">
        <f>+QUARTILE(I17:I21,3)</f>
        <v>10.6</v>
      </c>
      <c r="J27" s="82">
        <f>+QUARTILE(J17:J21,3)</f>
        <v>21</v>
      </c>
    </row>
    <row r="28" spans="2:10" ht="14.4" customHeight="1" x14ac:dyDescent="0.25">
      <c r="B28" s="83" t="s">
        <v>10</v>
      </c>
      <c r="C28" s="84"/>
      <c r="D28" s="84"/>
      <c r="E28" s="84"/>
      <c r="F28" s="85"/>
      <c r="G28" s="85"/>
      <c r="H28" s="86">
        <f>+MAX(H17:H21)</f>
        <v>2.4</v>
      </c>
      <c r="I28" s="86">
        <f>+MAX(I17:I21)</f>
        <v>12</v>
      </c>
      <c r="J28" s="87">
        <f>+MAX(J17:J21)</f>
        <v>22.5</v>
      </c>
    </row>
    <row r="31" spans="2:10" ht="14.4" customHeight="1" x14ac:dyDescent="0.25">
      <c r="D31" s="1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2022-09-29T20:44:16Z</dcterms:modified>
</cp:coreProperties>
</file>