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60F40D72-F82D-4337-998E-42D49372100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1" l="1"/>
  <c r="G15" i="1"/>
  <c r="H15" i="1" s="1"/>
  <c r="G14" i="1"/>
  <c r="H14" i="1" s="1"/>
  <c r="F12" i="1"/>
  <c r="G10" i="1"/>
  <c r="G16" i="1" s="1"/>
  <c r="H8" i="1"/>
  <c r="G8" i="1"/>
  <c r="F8" i="1"/>
  <c r="F7" i="1"/>
  <c r="G7" i="1" s="1"/>
  <c r="F5" i="1"/>
  <c r="G4" i="1"/>
  <c r="H4" i="1" s="1"/>
  <c r="H7" i="1" l="1"/>
  <c r="G5" i="1"/>
  <c r="F21" i="1"/>
  <c r="H10" i="1"/>
  <c r="H12" i="1" s="1"/>
  <c r="H21" i="1" s="1"/>
  <c r="G11" i="1"/>
  <c r="G12" i="1" s="1"/>
  <c r="G21" i="1" s="1"/>
  <c r="G19" i="1" l="1"/>
  <c r="F19" i="1"/>
  <c r="G20" i="1"/>
  <c r="G22" i="1" s="1"/>
  <c r="H5" i="1"/>
  <c r="H20" i="1" s="1"/>
  <c r="H22" i="1" s="1"/>
  <c r="H16" i="1"/>
  <c r="H19" i="1"/>
  <c r="F20" i="1"/>
  <c r="F22" i="1" s="1"/>
</calcChain>
</file>

<file path=xl/sharedStrings.xml><?xml version="1.0" encoding="utf-8"?>
<sst xmlns="http://schemas.openxmlformats.org/spreadsheetml/2006/main" count="29" uniqueCount="29">
  <si>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</si>
  <si>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</si>
  <si>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</si>
  <si>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</si>
  <si>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</si>
  <si>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</si>
  <si>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</si>
  <si>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Bond Yield</t>
    </r>
  </si>
  <si>
    <t>Bond Yield Template</t>
  </si>
  <si>
    <t>Discount</t>
  </si>
  <si>
    <t>Par</t>
  </si>
  <si>
    <t>Premium</t>
  </si>
  <si>
    <t>Settlement Date</t>
  </si>
  <si>
    <t>Maturity Date</t>
  </si>
  <si>
    <t>First Call Date</t>
  </si>
  <si>
    <t>Call Price</t>
  </si>
  <si>
    <t>% Premium</t>
  </si>
  <si>
    <t>Face Value of Bond (FV)</t>
  </si>
  <si>
    <t>Current Bond Price (PV)</t>
  </si>
  <si>
    <t>Bond Quote (% of Par)</t>
  </si>
  <si>
    <t>Frequency of Coupon</t>
  </si>
  <si>
    <t>Coupon Rate (%)</t>
  </si>
  <si>
    <t>Annual Coupon</t>
  </si>
  <si>
    <t>Bond Yields</t>
  </si>
  <si>
    <t>Current Yield</t>
  </si>
  <si>
    <t>Yield to Maturity (YTM)</t>
  </si>
  <si>
    <t>Yield to Call (YTC)</t>
  </si>
  <si>
    <t>Yield to Worst (YTW)</t>
  </si>
  <si>
    <t>Bond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</si>
</sst>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5" formatCode="&quot;$&quot;#,##0_);\(&quot;$&quot;#,##0\);\-\-_);@_)"/>
    <numFmt numFmtId="167" formatCode="@_)"/>
    <numFmt numFmtId="168" formatCode="mm/dd/yy_)"/>
    <numFmt numFmtId="169" formatCode="0\ &quot;Years&quot;_)"/>
    <numFmt numFmtId="170" formatCode="&quot;NC/&quot;0_)"/>
    <numFmt numFmtId="171" formatCode="#,##0.00%_);\(#,##0.00%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100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quotePrefix="1" applyNumberFormat="1" applyAlignment="1">
      <alignment horizontal="left" vertical="center"/>
    </xf>
    <xf numFmtId="164" fontId="12" fillId="0" borderId="0" xfId="0" applyNumberFormat="1" applyFont="1" applyAlignment="1">
      <alignment horizontal="left" vertical="center"/>
    </xf>
    <xf numFmtId="168" fontId="25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/>
    </xf>
    <xf numFmtId="168" fontId="12" fillId="0" borderId="0" xfId="0" applyNumberFormat="1" applyFont="1" applyAlignment="1">
      <alignment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vertical="center"/>
    </xf>
    <xf numFmtId="164" fontId="0" fillId="0" borderId="0" xfId="0" quotePrefix="1" applyNumberFormat="1" applyAlignment="1">
      <alignment horizontal="right" vertical="center"/>
    </xf>
    <xf numFmtId="164" fontId="12" fillId="0" borderId="0" xfId="0" applyNumberFormat="1" applyFont="1" applyAlignment="1">
      <alignment horizontal="right"/>
    </xf>
    <xf numFmtId="164" fontId="12" fillId="0" borderId="0" xfId="0" quotePrefix="1" applyNumberFormat="1" applyFont="1" applyAlignment="1">
      <alignment horizontal="left" vertical="center"/>
    </xf>
    <xf numFmtId="165" fontId="26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171" fontId="26" fillId="0" borderId="0" xfId="0" applyNumberFormat="1" applyFont="1" applyAlignment="1">
      <alignment horizontal="right"/>
    </xf>
    <xf numFmtId="171" fontId="12" fillId="0" borderId="0" xfId="0" applyNumberFormat="1" applyFont="1" applyAlignment="1">
      <alignment horizontal="right"/>
    </xf>
    <xf numFmtId="165" fontId="0" fillId="0" borderId="0" xfId="0" applyNumberFormat="1" applyAlignment="1">
      <alignment vertical="center"/>
    </xf>
    <xf numFmtId="164" fontId="26" fillId="0" borderId="0" xfId="0" applyNumberFormat="1" applyFont="1" applyAlignment="1">
      <alignment horizontal="right"/>
    </xf>
    <xf numFmtId="167" fontId="1" fillId="13" borderId="18" xfId="0" quotePrefix="1" applyNumberFormat="1" applyFont="1" applyFill="1" applyBorder="1" applyAlignment="1">
      <alignment horizontal="center" vertical="center"/>
    </xf>
    <xf numFmtId="167" fontId="1" fillId="14" borderId="18" xfId="0" quotePrefix="1" applyNumberFormat="1" applyFont="1" applyFill="1" applyBorder="1" applyAlignment="1">
      <alignment horizontal="center" vertical="center"/>
    </xf>
    <xf numFmtId="167" fontId="1" fillId="15" borderId="18" xfId="0" quotePrefix="1" applyNumberFormat="1" applyFont="1" applyFill="1" applyBorder="1" applyAlignment="1">
      <alignment horizontal="center" vertical="center"/>
    </xf>
    <xf numFmtId="169" fontId="25" fillId="0" borderId="18" xfId="0" applyNumberFormat="1" applyFont="1" applyFill="1" applyBorder="1" applyAlignment="1">
      <alignment horizontal="center" vertical="center"/>
    </xf>
    <xf numFmtId="170" fontId="25" fillId="0" borderId="18" xfId="0" quotePrefix="1" applyNumberFormat="1" applyFont="1" applyFill="1" applyBorder="1" applyAlignment="1">
      <alignment horizontal="center" vertical="center"/>
    </xf>
    <xf numFmtId="171" fontId="25" fillId="0" borderId="18" xfId="0" applyNumberFormat="1" applyFont="1" applyFill="1" applyBorder="1" applyAlignment="1">
      <alignment horizontal="center" vertical="center"/>
    </xf>
    <xf numFmtId="164" fontId="24" fillId="12" borderId="19" xfId="0" quotePrefix="1" applyNumberFormat="1" applyFont="1" applyFill="1" applyBorder="1" applyAlignment="1">
      <alignment horizontal="left" vertical="center"/>
    </xf>
    <xf numFmtId="164" fontId="24" fillId="12" borderId="17" xfId="0" quotePrefix="1" applyNumberFormat="1" applyFont="1" applyFill="1" applyBorder="1" applyAlignment="1">
      <alignment horizontal="left" vertical="center"/>
    </xf>
    <xf numFmtId="164" fontId="21" fillId="12" borderId="17" xfId="0" quotePrefix="1" applyNumberFormat="1" applyFont="1" applyFill="1" applyBorder="1" applyAlignment="1">
      <alignment horizontal="left" vertical="center"/>
    </xf>
    <xf numFmtId="164" fontId="27" fillId="12" borderId="17" xfId="0" applyNumberFormat="1" applyFont="1" applyFill="1" applyBorder="1" applyAlignment="1">
      <alignment horizontal="right"/>
    </xf>
    <xf numFmtId="164" fontId="21" fillId="12" borderId="17" xfId="0" applyNumberFormat="1" applyFont="1" applyFill="1" applyBorder="1" applyAlignment="1">
      <alignment horizontal="right"/>
    </xf>
    <xf numFmtId="164" fontId="21" fillId="12" borderId="20" xfId="0" applyNumberFormat="1" applyFont="1" applyFill="1" applyBorder="1" applyAlignment="1">
      <alignment horizontal="right"/>
    </xf>
    <xf numFmtId="164" fontId="0" fillId="0" borderId="21" xfId="0" quotePrefix="1" applyNumberFormat="1" applyBorder="1" applyAlignment="1">
      <alignment horizontal="left" vertical="center"/>
    </xf>
    <xf numFmtId="164" fontId="0" fillId="0" borderId="22" xfId="0" quotePrefix="1" applyNumberFormat="1" applyBorder="1" applyAlignment="1">
      <alignment horizontal="left" vertical="center"/>
    </xf>
    <xf numFmtId="164" fontId="12" fillId="0" borderId="22" xfId="0" applyNumberFormat="1" applyFont="1" applyBorder="1" applyAlignment="1">
      <alignment horizontal="left" vertical="center"/>
    </xf>
    <xf numFmtId="171" fontId="0" fillId="0" borderId="22" xfId="0" applyNumberFormat="1" applyBorder="1" applyAlignment="1">
      <alignment vertical="center"/>
    </xf>
    <xf numFmtId="171" fontId="0" fillId="0" borderId="23" xfId="0" applyNumberFormat="1" applyBorder="1" applyAlignment="1">
      <alignment vertical="center"/>
    </xf>
    <xf numFmtId="164" fontId="0" fillId="0" borderId="24" xfId="0" quotePrefix="1" applyNumberFormat="1" applyBorder="1" applyAlignment="1">
      <alignment horizontal="left" vertical="center"/>
    </xf>
    <xf numFmtId="164" fontId="0" fillId="0" borderId="0" xfId="0" quotePrefix="1" applyNumberFormat="1" applyBorder="1" applyAlignment="1">
      <alignment horizontal="left" vertical="center"/>
    </xf>
    <xf numFmtId="164" fontId="12" fillId="0" borderId="0" xfId="0" applyNumberFormat="1" applyFont="1" applyBorder="1" applyAlignment="1">
      <alignment horizontal="left" vertical="center"/>
    </xf>
    <xf numFmtId="171" fontId="0" fillId="0" borderId="0" xfId="0" applyNumberFormat="1" applyBorder="1" applyAlignment="1">
      <alignment vertical="center"/>
    </xf>
    <xf numFmtId="171" fontId="0" fillId="0" borderId="25" xfId="0" applyNumberFormat="1" applyBorder="1" applyAlignment="1">
      <alignment vertical="center"/>
    </xf>
    <xf numFmtId="164" fontId="0" fillId="0" borderId="26" xfId="0" quotePrefix="1" applyNumberFormat="1" applyBorder="1" applyAlignment="1">
      <alignment horizontal="left" vertical="center"/>
    </xf>
    <xf numFmtId="164" fontId="0" fillId="0" borderId="27" xfId="0" quotePrefix="1" applyNumberFormat="1" applyBorder="1" applyAlignment="1">
      <alignment horizontal="left" vertical="center"/>
    </xf>
    <xf numFmtId="164" fontId="12" fillId="0" borderId="27" xfId="0" applyNumberFormat="1" applyFont="1" applyBorder="1" applyAlignment="1">
      <alignment horizontal="left" vertical="center"/>
    </xf>
    <xf numFmtId="171" fontId="0" fillId="0" borderId="27" xfId="0" applyNumberFormat="1" applyBorder="1" applyAlignment="1">
      <alignment vertical="center"/>
    </xf>
    <xf numFmtId="171" fontId="0" fillId="0" borderId="28" xfId="0" applyNumberFormat="1" applyBorder="1" applyAlignment="1">
      <alignment vertical="center"/>
    </xf>
    <xf numFmtId="164" fontId="0" fillId="0" borderId="22" xfId="0" quotePrefix="1" applyNumberFormat="1" applyFont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ond-yiel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7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sXkM4yqBDZjnj962vObszsqKfeRTatBClAjkX3IpIj5P7XsFD0sy6xNJEFIVI6arEVLlf4JgRIYqr+Zj2NTH5A==" saltValue="w79X6k0tTZ6bJiIcsyGUY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2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8" width="10.77734375" style="30" customWidth="1"/>
    <col min="9" max="16384" width="10.77734375" style="30"/>
  </cols>
  <sheetData>
    <row r="2" spans="2:8" s="31" customFormat="1" ht="13.2" customHeight="1" x14ac:dyDescent="0.25">
      <c r="B2" s="32" t="s">
        <v>28</v>
      </c>
      <c r="C2" s="32"/>
      <c r="D2" s="32"/>
      <c r="E2" s="32"/>
      <c r="F2" s="32"/>
      <c r="G2" s="32"/>
      <c r="H2" s="32"/>
    </row>
    <row r="3" spans="2:8" s="31" customFormat="1" ht="13.2" customHeight="1" x14ac:dyDescent="0.25">
      <c r="B3" s="99"/>
      <c r="C3" s="99"/>
      <c r="D3" s="86"/>
      <c r="E3" s="86"/>
      <c r="F3" s="72" t="s">
        <v>9</v>
      </c>
      <c r="G3" s="74" t="s">
        <v>10</v>
      </c>
      <c r="H3" s="73" t="s">
        <v>11</v>
      </c>
    </row>
    <row r="4" spans="2:8" ht="13.2" customHeight="1" x14ac:dyDescent="0.25">
      <c r="B4" s="54" t="s">
        <v>12</v>
      </c>
      <c r="C4" s="54"/>
      <c r="D4" s="55"/>
      <c r="E4" s="55"/>
      <c r="F4" s="56">
        <v>44561</v>
      </c>
      <c r="G4" s="57">
        <f>+F4</f>
        <v>44561</v>
      </c>
      <c r="H4" s="57">
        <f>+G4</f>
        <v>44561</v>
      </c>
    </row>
    <row r="5" spans="2:8" ht="13.2" customHeight="1" x14ac:dyDescent="0.25">
      <c r="B5" s="54" t="s">
        <v>13</v>
      </c>
      <c r="C5" s="54"/>
      <c r="D5" s="55"/>
      <c r="E5" s="75">
        <v>5</v>
      </c>
      <c r="F5" s="58">
        <f>+EOMONTH(F4,12*E5)</f>
        <v>46387</v>
      </c>
      <c r="G5" s="57">
        <f>+F5</f>
        <v>46387</v>
      </c>
      <c r="H5" s="57">
        <f>+G5</f>
        <v>46387</v>
      </c>
    </row>
    <row r="6" spans="2:8" ht="13.2" customHeight="1" x14ac:dyDescent="0.25">
      <c r="B6" s="59"/>
      <c r="C6" s="59"/>
      <c r="D6" s="55"/>
      <c r="E6" s="55"/>
      <c r="F6" s="60"/>
      <c r="G6" s="60"/>
      <c r="H6" s="60"/>
    </row>
    <row r="7" spans="2:8" ht="13.2" customHeight="1" x14ac:dyDescent="0.25">
      <c r="B7" s="54" t="s">
        <v>14</v>
      </c>
      <c r="C7" s="54"/>
      <c r="D7" s="55"/>
      <c r="E7" s="76">
        <v>2</v>
      </c>
      <c r="F7" s="58">
        <f>+EOMONTH(F4,12*E7)</f>
        <v>45291</v>
      </c>
      <c r="G7" s="57">
        <f>+F7</f>
        <v>45291</v>
      </c>
      <c r="H7" s="57">
        <f>+G7</f>
        <v>45291</v>
      </c>
    </row>
    <row r="8" spans="2:8" ht="13.2" customHeight="1" x14ac:dyDescent="0.25">
      <c r="B8" s="54" t="s">
        <v>15</v>
      </c>
      <c r="C8" s="54"/>
      <c r="D8" s="61" t="s">
        <v>16</v>
      </c>
      <c r="E8" s="77">
        <v>0.04</v>
      </c>
      <c r="F8" s="62">
        <f>100*(1+$E$8)</f>
        <v>104</v>
      </c>
      <c r="G8" s="62">
        <f>100*(1+$E$8)</f>
        <v>104</v>
      </c>
      <c r="H8" s="62">
        <f>100*(1+$E$8)</f>
        <v>104</v>
      </c>
    </row>
    <row r="9" spans="2:8" ht="13.2" customHeight="1" x14ac:dyDescent="0.25">
      <c r="B9" s="54"/>
      <c r="C9" s="54"/>
      <c r="D9" s="55"/>
      <c r="E9" s="55"/>
      <c r="F9" s="60"/>
      <c r="G9" s="60"/>
      <c r="H9" s="60"/>
    </row>
    <row r="10" spans="2:8" ht="13.2" customHeight="1" x14ac:dyDescent="0.25">
      <c r="B10" s="54" t="s">
        <v>17</v>
      </c>
      <c r="C10" s="54"/>
      <c r="D10" s="63"/>
      <c r="E10" s="55"/>
      <c r="F10" s="64">
        <v>1000</v>
      </c>
      <c r="G10" s="65">
        <f>+F10</f>
        <v>1000</v>
      </c>
      <c r="H10" s="65">
        <f>+G10</f>
        <v>1000</v>
      </c>
    </row>
    <row r="11" spans="2:8" ht="13.2" customHeight="1" x14ac:dyDescent="0.25">
      <c r="B11" s="54" t="s">
        <v>18</v>
      </c>
      <c r="C11" s="54"/>
      <c r="D11" s="63"/>
      <c r="E11" s="55"/>
      <c r="F11" s="64">
        <v>900</v>
      </c>
      <c r="G11" s="66">
        <f>+G10</f>
        <v>1000</v>
      </c>
      <c r="H11" s="64">
        <v>1100</v>
      </c>
    </row>
    <row r="12" spans="2:8" ht="13.2" customHeight="1" x14ac:dyDescent="0.25">
      <c r="B12" s="63" t="s">
        <v>19</v>
      </c>
      <c r="C12" s="63"/>
      <c r="D12" s="63"/>
      <c r="E12" s="55"/>
      <c r="F12" s="62">
        <f>+F11/F10*100</f>
        <v>90</v>
      </c>
      <c r="G12" s="62">
        <f>+G11/G10*100</f>
        <v>100</v>
      </c>
      <c r="H12" s="62">
        <f>+H11/H10*100</f>
        <v>110.00000000000001</v>
      </c>
    </row>
    <row r="13" spans="2:8" ht="13.2" customHeight="1" x14ac:dyDescent="0.25">
      <c r="B13" s="63"/>
      <c r="C13" s="63"/>
      <c r="D13" s="63"/>
      <c r="E13" s="63"/>
      <c r="F13" s="62"/>
      <c r="G13" s="62"/>
      <c r="H13" s="62"/>
    </row>
    <row r="14" spans="2:8" s="31" customFormat="1" ht="13.2" customHeight="1" x14ac:dyDescent="0.25">
      <c r="B14" s="63" t="s">
        <v>20</v>
      </c>
      <c r="C14" s="63"/>
      <c r="D14" s="63"/>
      <c r="E14" s="63"/>
      <c r="F14" s="67">
        <v>2</v>
      </c>
      <c r="G14" s="62">
        <f>+F14</f>
        <v>2</v>
      </c>
      <c r="H14" s="62">
        <f>+G14</f>
        <v>2</v>
      </c>
    </row>
    <row r="15" spans="2:8" ht="13.2" customHeight="1" x14ac:dyDescent="0.25">
      <c r="B15" s="54" t="s">
        <v>21</v>
      </c>
      <c r="C15" s="54"/>
      <c r="D15" s="63"/>
      <c r="E15" s="63"/>
      <c r="F15" s="68">
        <v>8.5000000000000006E-2</v>
      </c>
      <c r="G15" s="69">
        <f>+F15</f>
        <v>8.5000000000000006E-2</v>
      </c>
      <c r="H15" s="69">
        <f>+G15</f>
        <v>8.5000000000000006E-2</v>
      </c>
    </row>
    <row r="16" spans="2:8" ht="13.2" customHeight="1" x14ac:dyDescent="0.25">
      <c r="B16" s="54" t="s">
        <v>22</v>
      </c>
      <c r="C16" s="54"/>
      <c r="D16" s="55"/>
      <c r="E16" s="55"/>
      <c r="F16" s="70">
        <f>+F15*F10</f>
        <v>85</v>
      </c>
      <c r="G16" s="70">
        <f>+G15*G10</f>
        <v>85</v>
      </c>
      <c r="H16" s="70">
        <f>+H15*H10</f>
        <v>85</v>
      </c>
    </row>
    <row r="17" spans="2:8" ht="13.2" customHeight="1" x14ac:dyDescent="0.25">
      <c r="B17" s="54"/>
      <c r="C17" s="54"/>
      <c r="D17" s="63"/>
      <c r="E17" s="63"/>
      <c r="F17" s="71"/>
      <c r="G17" s="62"/>
      <c r="H17" s="62"/>
    </row>
    <row r="18" spans="2:8" ht="13.2" customHeight="1" x14ac:dyDescent="0.25">
      <c r="B18" s="78" t="s">
        <v>23</v>
      </c>
      <c r="C18" s="79"/>
      <c r="D18" s="80"/>
      <c r="E18" s="80"/>
      <c r="F18" s="81"/>
      <c r="G18" s="82"/>
      <c r="H18" s="83"/>
    </row>
    <row r="19" spans="2:8" ht="13.2" customHeight="1" x14ac:dyDescent="0.25">
      <c r="B19" s="84" t="s">
        <v>24</v>
      </c>
      <c r="C19" s="85"/>
      <c r="D19" s="86"/>
      <c r="E19" s="86"/>
      <c r="F19" s="87">
        <f>+(F15*$G$12)/F12</f>
        <v>9.4444444444444442E-2</v>
      </c>
      <c r="G19" s="87">
        <f>+(G15*$G$12)/G12</f>
        <v>8.5000000000000006E-2</v>
      </c>
      <c r="H19" s="88">
        <f>+(H15*$G$12)/H12</f>
        <v>7.7272727272727257E-2</v>
      </c>
    </row>
    <row r="20" spans="2:8" ht="13.2" customHeight="1" x14ac:dyDescent="0.25">
      <c r="B20" s="89" t="s">
        <v>25</v>
      </c>
      <c r="C20" s="90"/>
      <c r="D20" s="91"/>
      <c r="E20" s="91"/>
      <c r="F20" s="92">
        <f>+YIELD(F4,F5,F15,F12,$G$12,F14)</f>
        <v>0.11163787995388456</v>
      </c>
      <c r="G20" s="92">
        <f>+YIELD(G4,G5,G15,G12,$G$12,G14)</f>
        <v>8.500000000000002E-2</v>
      </c>
      <c r="H20" s="93">
        <f>+YIELD(H4,H5,H15,H12,$G$12,H14)</f>
        <v>6.146610163319418E-2</v>
      </c>
    </row>
    <row r="21" spans="2:8" ht="13.2" customHeight="1" x14ac:dyDescent="0.25">
      <c r="B21" s="89" t="s">
        <v>26</v>
      </c>
      <c r="C21" s="90"/>
      <c r="D21" s="91"/>
      <c r="E21" s="91"/>
      <c r="F21" s="92">
        <f>+YIELD(F4,F7,F15,F12,F8,F14)</f>
        <v>0.1633174656638155</v>
      </c>
      <c r="G21" s="92">
        <f>+YIELD(G4,G7,G15,G12,G8,G14)</f>
        <v>0.10351255695872701</v>
      </c>
      <c r="H21" s="93">
        <f>+YIELD(H4,H7,H15,H12,H8,H14)</f>
        <v>5.102172184137984E-2</v>
      </c>
    </row>
    <row r="22" spans="2:8" ht="13.2" customHeight="1" x14ac:dyDescent="0.25">
      <c r="B22" s="94" t="s">
        <v>27</v>
      </c>
      <c r="C22" s="95"/>
      <c r="D22" s="96"/>
      <c r="E22" s="96"/>
      <c r="F22" s="97">
        <f>+MIN(F20,F21)</f>
        <v>0.11163787995388456</v>
      </c>
      <c r="G22" s="97">
        <f>+MIN(G20,G21)</f>
        <v>8.500000000000002E-2</v>
      </c>
      <c r="H22" s="98">
        <f>+MIN(H20,H21)</f>
        <v>5.102172184137984E-2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2022-09-26T07:13:13Z</dcterms:modified>
</cp:coreProperties>
</file>