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2F19DF61-5B53-4342-BDF7-B08947029B3C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25" i="1" l="1"/>
  <c r="L25" i="1"/>
  <c r="K25" i="1"/>
  <c r="J25" i="1"/>
  <c r="I25" i="1"/>
  <c r="H25" i="1"/>
  <c r="G25" i="1"/>
  <c r="F25" i="1"/>
  <c r="E25" i="1"/>
  <c r="D25" i="1"/>
  <c r="C25" i="1"/>
  <c r="E23" i="1"/>
  <c r="F23" i="1" s="1"/>
  <c r="G23" i="1" s="1"/>
  <c r="H23" i="1" s="1"/>
  <c r="I23" i="1" s="1"/>
  <c r="J23" i="1" s="1"/>
  <c r="K23" i="1" s="1"/>
  <c r="L23" i="1" s="1"/>
  <c r="M23" i="1" s="1"/>
  <c r="D23" i="1"/>
  <c r="M20" i="1"/>
  <c r="L20" i="1"/>
  <c r="K20" i="1"/>
  <c r="J20" i="1"/>
  <c r="I20" i="1"/>
  <c r="H20" i="1"/>
  <c r="G20" i="1"/>
  <c r="F20" i="1"/>
  <c r="E20" i="1"/>
  <c r="D20" i="1"/>
  <c r="C20" i="1"/>
  <c r="D18" i="1"/>
  <c r="E18" i="1" s="1"/>
  <c r="F18" i="1" s="1"/>
  <c r="G18" i="1" s="1"/>
  <c r="H18" i="1" s="1"/>
  <c r="I18" i="1" s="1"/>
  <c r="J18" i="1" s="1"/>
  <c r="K18" i="1" s="1"/>
  <c r="L18" i="1" s="1"/>
  <c r="M18" i="1" s="1"/>
  <c r="F13" i="1"/>
  <c r="F12" i="1"/>
  <c r="H11" i="1"/>
  <c r="M10" i="1"/>
  <c r="F8" i="1"/>
  <c r="M7" i="1"/>
  <c r="M6" i="1"/>
  <c r="F14" i="1" l="1"/>
  <c r="M8" i="1"/>
  <c r="M11" i="1" s="1"/>
  <c r="M12" i="1" s="1"/>
  <c r="B23" i="1" s="1"/>
  <c r="B18" i="1"/>
  <c r="F15" i="1"/>
  <c r="M13" i="1" l="1"/>
</calcChain>
</file>

<file path=xl/sharedStrings.xml><?xml version="1.0" encoding="utf-8"?>
<sst xmlns="http://schemas.openxmlformats.org/spreadsheetml/2006/main" count="32" uniqueCount="27">
  <si>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</si>
  <si>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</si>
  <si>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</si>
  <si>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</si>
  <si>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</si>
  <si>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</si>
  <si>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</si>
  <si>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</si>
  <si>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Preferred Stock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</si>
  <si>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Preferred Stock</t>
    </r>
  </si>
  <si>
    <t>Preferred Stock</t>
  </si>
  <si>
    <t>Investment Assumptions</t>
  </si>
  <si>
    <t>Participating Preferred</t>
  </si>
  <si>
    <t>Capital Invested</t>
  </si>
  <si>
    <t>Exit Proceeds</t>
  </si>
  <si>
    <t>% Implied Ownership</t>
  </si>
  <si>
    <t>Less: Preferred Equity</t>
  </si>
  <si>
    <t>Entry Equity Value</t>
  </si>
  <si>
    <t>Proceeds to Common</t>
  </si>
  <si>
    <t>Preferred Value</t>
  </si>
  <si>
    <t>Convertible Preferred</t>
  </si>
  <si>
    <t>(1) Preferred Value</t>
  </si>
  <si>
    <t>Proceeds to Firm</t>
  </si>
  <si>
    <t>(2) Convertible Value</t>
  </si>
  <si>
    <t>MOIC</t>
  </si>
  <si>
    <t>Convertible Preferred Returns</t>
  </si>
  <si>
    <t>Participating Preferred Returns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</si>
</sst>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164" formatCode="#,##0_);\(#,##0\);\-\-_);@_)"/>
    <numFmt numFmtId="165" formatCode="&quot;$&quot;#,##0_);\(&quot;$&quot;#,##0\);\-\-_)"/>
    <numFmt numFmtId="166" formatCode="&quot;$&quot;#,##0_);\(&quot;$&quot;#,##0\);&quot;--&quot;_)"/>
    <numFmt numFmtId="167" formatCode="0.0&quot;x&quot;_)"/>
    <numFmt numFmtId="168" formatCode="&quot;Exit Proceeds&quot;"/>
    <numFmt numFmtId="169" formatCode="&quot;Proceeds to Firm&quot;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0000FF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  <xf numFmtId="9" fontId="5" fillId="0" borderId="0" applyFont="0" applyFill="0" applyBorder="0" applyAlignment="0" applyProtection="0"/>
  </cellStyleXfs>
  <cellXfs count="9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3" fillId="9" borderId="0" xfId="0" applyNumberFormat="1" applyFont="1" applyFill="1"/>
    <xf numFmtId="164" fontId="0" fillId="0" borderId="17" xfId="0" applyNumberFormat="1" applyBorder="1"/>
    <xf numFmtId="164" fontId="23" fillId="0" borderId="17" xfId="0" applyNumberFormat="1" applyFont="1" applyBorder="1"/>
    <xf numFmtId="11" fontId="23" fillId="12" borderId="18" xfId="0" quotePrefix="1" applyNumberFormat="1" applyFont="1" applyFill="1" applyBorder="1" applyAlignment="1">
      <alignment horizontal="centerContinuous"/>
    </xf>
    <xf numFmtId="0" fontId="0" fillId="0" borderId="0" xfId="0" quotePrefix="1"/>
    <xf numFmtId="165" fontId="24" fillId="0" borderId="0" xfId="0" applyNumberFormat="1" applyFont="1" applyAlignment="1">
      <alignment horizontal="right"/>
    </xf>
    <xf numFmtId="166" fontId="11" fillId="0" borderId="0" xfId="0" applyNumberFormat="1" applyFont="1" applyAlignment="1">
      <alignment horizontal="right"/>
    </xf>
    <xf numFmtId="0" fontId="0" fillId="0" borderId="0" xfId="0" quotePrefix="1" applyAlignment="1">
      <alignment horizontal="left"/>
    </xf>
    <xf numFmtId="9" fontId="24" fillId="0" borderId="0" xfId="11" applyFont="1" applyFill="1" applyBorder="1" applyAlignment="1">
      <alignment horizontal="right"/>
    </xf>
    <xf numFmtId="165" fontId="11" fillId="0" borderId="0" xfId="0" applyNumberFormat="1" applyFont="1" applyAlignment="1">
      <alignment horizontal="right"/>
    </xf>
    <xf numFmtId="0" fontId="23" fillId="0" borderId="20" xfId="0" quotePrefix="1" applyFont="1" applyBorder="1"/>
    <xf numFmtId="166" fontId="23" fillId="0" borderId="20" xfId="0" applyNumberFormat="1" applyFont="1" applyBorder="1" applyAlignment="1">
      <alignment horizontal="right"/>
    </xf>
    <xf numFmtId="166" fontId="24" fillId="0" borderId="0" xfId="0" applyNumberFormat="1" applyFont="1" applyAlignment="1">
      <alignment horizontal="right"/>
    </xf>
    <xf numFmtId="166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0" fontId="23" fillId="13" borderId="18" xfId="0" quotePrefix="1" applyFont="1" applyFill="1" applyBorder="1" applyAlignment="1">
      <alignment horizontal="centerContinuous"/>
    </xf>
    <xf numFmtId="168" fontId="0" fillId="0" borderId="0" xfId="0" applyNumberFormat="1" applyAlignment="1">
      <alignment horizontal="left"/>
    </xf>
    <xf numFmtId="5" fontId="24" fillId="0" borderId="0" xfId="0" applyNumberFormat="1" applyFont="1"/>
    <xf numFmtId="5" fontId="0" fillId="0" borderId="0" xfId="0" applyNumberFormat="1"/>
    <xf numFmtId="169" fontId="20" fillId="0" borderId="20" xfId="0" applyNumberFormat="1" applyFont="1" applyBorder="1" applyAlignment="1">
      <alignment horizontal="left"/>
    </xf>
    <xf numFmtId="5" fontId="23" fillId="0" borderId="20" xfId="0" applyNumberFormat="1" applyFont="1" applyBorder="1"/>
    <xf numFmtId="49" fontId="0" fillId="0" borderId="0" xfId="0" quotePrefix="1" applyNumberFormat="1" applyAlignment="1">
      <alignment horizontal="left"/>
    </xf>
    <xf numFmtId="0" fontId="23" fillId="14" borderId="18" xfId="0" quotePrefix="1" applyFont="1" applyFill="1" applyBorder="1" applyAlignment="1">
      <alignment horizontal="centerContinuous"/>
    </xf>
    <xf numFmtId="164" fontId="0" fillId="0" borderId="0" xfId="0" applyNumberFormat="1"/>
    <xf numFmtId="164" fontId="23" fillId="12" borderId="17" xfId="0" quotePrefix="1" applyNumberFormat="1" applyFont="1" applyFill="1" applyBorder="1" applyAlignment="1">
      <alignment horizontal="centerContinuous"/>
    </xf>
    <xf numFmtId="164" fontId="23" fillId="12" borderId="19" xfId="0" applyNumberFormat="1" applyFont="1" applyFill="1" applyBorder="1" applyAlignment="1">
      <alignment horizontal="centerContinuous"/>
    </xf>
    <xf numFmtId="164" fontId="23" fillId="12" borderId="17" xfId="0" applyNumberFormat="1" applyFont="1" applyFill="1" applyBorder="1" applyAlignment="1">
      <alignment horizontal="centerContinuous"/>
    </xf>
    <xf numFmtId="164" fontId="0" fillId="0" borderId="0" xfId="0" quotePrefix="1" applyNumberFormat="1"/>
    <xf numFmtId="164" fontId="0" fillId="0" borderId="0" xfId="0" quotePrefix="1" applyNumberFormat="1" applyAlignment="1">
      <alignment horizontal="left"/>
    </xf>
    <xf numFmtId="164" fontId="23" fillId="0" borderId="20" xfId="0" quotePrefix="1" applyNumberFormat="1" applyFont="1" applyBorder="1"/>
    <xf numFmtId="164" fontId="23" fillId="0" borderId="20" xfId="0" applyNumberFormat="1" applyFont="1" applyBorder="1"/>
    <xf numFmtId="164" fontId="0" fillId="0" borderId="0" xfId="0" applyNumberFormat="1" applyAlignment="1">
      <alignment horizontal="right"/>
    </xf>
    <xf numFmtId="164" fontId="23" fillId="0" borderId="0" xfId="0" applyNumberFormat="1" applyFont="1"/>
    <xf numFmtId="164" fontId="23" fillId="13" borderId="17" xfId="0" applyNumberFormat="1" applyFont="1" applyFill="1" applyBorder="1" applyAlignment="1">
      <alignment horizontal="centerContinuous"/>
    </xf>
    <xf numFmtId="164" fontId="23" fillId="13" borderId="19" xfId="0" applyNumberFormat="1" applyFont="1" applyFill="1" applyBorder="1" applyAlignment="1">
      <alignment horizontal="centerContinuous"/>
    </xf>
    <xf numFmtId="164" fontId="23" fillId="14" borderId="17" xfId="0" applyNumberFormat="1" applyFont="1" applyFill="1" applyBorder="1" applyAlignment="1">
      <alignment horizontal="centerContinuous"/>
    </xf>
    <xf numFmtId="164" fontId="23" fillId="14" borderId="19" xfId="0" applyNumberFormat="1" applyFont="1" applyFill="1" applyBorder="1" applyAlignment="1">
      <alignment horizontal="centerContinuous"/>
    </xf>
  </cellXfs>
  <cellStyles count="12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  <cellStyle name="Percent" xfId="11" builtinId="5"/>
  </cellStyles>
  <dxfs count="0"/>
  <tableStyles count="0" defaultTableStyle="TableStyleMedium2" defaultPivotStyle="PivotStyleLight16"/>
  <colors>
    <mruColors>
      <color rgb="FF0000FF"/>
      <color rgb="FFDFE9F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referred-stock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4" t="s">
        <v>6</v>
      </c>
      <c r="O3" s="35"/>
      <c r="P3" s="35"/>
      <c r="Q3" s="35"/>
      <c r="R3" s="35"/>
      <c r="S3" s="35"/>
      <c r="T3" s="35"/>
      <c r="U3" s="36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7"/>
      <c r="O4" s="38"/>
      <c r="P4" s="38"/>
      <c r="Q4" s="38"/>
      <c r="R4" s="38"/>
      <c r="S4" s="38"/>
      <c r="T4" s="38"/>
      <c r="U4" s="39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7"/>
      <c r="O5" s="38"/>
      <c r="P5" s="38"/>
      <c r="Q5" s="38"/>
      <c r="R5" s="38"/>
      <c r="S5" s="38"/>
      <c r="T5" s="38"/>
      <c r="U5" s="39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0"/>
      <c r="O6" s="41"/>
      <c r="P6" s="41"/>
      <c r="Q6" s="41"/>
      <c r="R6" s="41"/>
      <c r="S6" s="41"/>
      <c r="T6" s="41"/>
      <c r="U6" s="42"/>
      <c r="V6" s="8"/>
    </row>
    <row r="7" spans="2:22" ht="13.2" customHeight="1" x14ac:dyDescent="0.25">
      <c r="B7" s="19"/>
      <c r="C7" s="43" t="s">
        <v>8</v>
      </c>
      <c r="D7" s="43"/>
      <c r="E7" s="43"/>
      <c r="F7" s="43"/>
      <c r="G7" s="43"/>
      <c r="H7" s="43"/>
      <c r="I7" s="43"/>
      <c r="J7" s="43"/>
      <c r="K7" s="4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3"/>
      <c r="D8" s="43"/>
      <c r="E8" s="43"/>
      <c r="F8" s="43"/>
      <c r="G8" s="43"/>
      <c r="H8" s="43"/>
      <c r="I8" s="43"/>
      <c r="J8" s="43"/>
      <c r="K8" s="43"/>
      <c r="L8" s="17"/>
      <c r="M8" s="9"/>
      <c r="N8" s="34" t="s">
        <v>5</v>
      </c>
      <c r="O8" s="35"/>
      <c r="P8" s="35"/>
      <c r="Q8" s="35"/>
      <c r="R8" s="35"/>
      <c r="S8" s="35"/>
      <c r="T8" s="35"/>
      <c r="U8" s="36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7"/>
      <c r="O9" s="38"/>
      <c r="P9" s="38"/>
      <c r="Q9" s="38"/>
      <c r="R9" s="38"/>
      <c r="S9" s="38"/>
      <c r="T9" s="38"/>
      <c r="U9" s="39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7"/>
      <c r="O10" s="38"/>
      <c r="P10" s="38"/>
      <c r="Q10" s="38"/>
      <c r="R10" s="38"/>
      <c r="S10" s="38"/>
      <c r="T10" s="38"/>
      <c r="U10" s="39"/>
      <c r="V10" s="8"/>
    </row>
    <row r="11" spans="2:22" ht="13.2" customHeight="1" x14ac:dyDescent="0.25">
      <c r="B11" s="11"/>
      <c r="C11" s="44" t="s">
        <v>9</v>
      </c>
      <c r="D11" s="45"/>
      <c r="E11" s="45"/>
      <c r="F11" s="45"/>
      <c r="G11" s="45"/>
      <c r="H11" s="45"/>
      <c r="I11" s="45"/>
      <c r="J11" s="45"/>
      <c r="K11" s="46"/>
      <c r="L11" s="10"/>
      <c r="M11" s="9"/>
      <c r="N11" s="40"/>
      <c r="O11" s="41"/>
      <c r="P11" s="41"/>
      <c r="Q11" s="41"/>
      <c r="R11" s="41"/>
      <c r="S11" s="41"/>
      <c r="T11" s="41"/>
      <c r="U11" s="42"/>
      <c r="V11" s="8"/>
    </row>
    <row r="12" spans="2:22" ht="13.2" customHeight="1" x14ac:dyDescent="0.25">
      <c r="B12" s="11"/>
      <c r="C12" s="47"/>
      <c r="D12" s="48"/>
      <c r="E12" s="48"/>
      <c r="F12" s="48"/>
      <c r="G12" s="48"/>
      <c r="H12" s="48"/>
      <c r="I12" s="48"/>
      <c r="J12" s="48"/>
      <c r="K12" s="4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7"/>
      <c r="D13" s="48"/>
      <c r="E13" s="48"/>
      <c r="F13" s="48"/>
      <c r="G13" s="48"/>
      <c r="H13" s="48"/>
      <c r="I13" s="48"/>
      <c r="J13" s="48"/>
      <c r="K13" s="49"/>
      <c r="L13" s="10"/>
      <c r="M13" s="9"/>
      <c r="N13" s="34" t="s">
        <v>4</v>
      </c>
      <c r="O13" s="35"/>
      <c r="P13" s="35"/>
      <c r="Q13" s="35"/>
      <c r="R13" s="35"/>
      <c r="S13" s="35"/>
      <c r="T13" s="35"/>
      <c r="U13" s="36"/>
      <c r="V13" s="8"/>
    </row>
    <row r="14" spans="2:22" ht="13.2" customHeight="1" x14ac:dyDescent="0.25">
      <c r="B14" s="11"/>
      <c r="C14" s="47"/>
      <c r="D14" s="48"/>
      <c r="E14" s="48"/>
      <c r="F14" s="48"/>
      <c r="G14" s="48"/>
      <c r="H14" s="48"/>
      <c r="I14" s="48"/>
      <c r="J14" s="48"/>
      <c r="K14" s="49"/>
      <c r="L14" s="14"/>
      <c r="M14" s="9"/>
      <c r="N14" s="37"/>
      <c r="O14" s="38"/>
      <c r="P14" s="38"/>
      <c r="Q14" s="38"/>
      <c r="R14" s="38"/>
      <c r="S14" s="38"/>
      <c r="T14" s="38"/>
      <c r="U14" s="39"/>
      <c r="V14" s="8"/>
    </row>
    <row r="15" spans="2:22" ht="13.2" customHeight="1" x14ac:dyDescent="0.25">
      <c r="B15" s="11"/>
      <c r="C15" s="47"/>
      <c r="D15" s="48"/>
      <c r="E15" s="48"/>
      <c r="F15" s="48"/>
      <c r="G15" s="48"/>
      <c r="H15" s="48"/>
      <c r="I15" s="48"/>
      <c r="J15" s="48"/>
      <c r="K15" s="49"/>
      <c r="L15" s="10"/>
      <c r="M15" s="9"/>
      <c r="N15" s="37"/>
      <c r="O15" s="38"/>
      <c r="P15" s="38"/>
      <c r="Q15" s="38"/>
      <c r="R15" s="38"/>
      <c r="S15" s="38"/>
      <c r="T15" s="38"/>
      <c r="U15" s="39"/>
      <c r="V15" s="8"/>
    </row>
    <row r="16" spans="2:22" ht="13.2" customHeight="1" x14ac:dyDescent="0.25">
      <c r="B16" s="11"/>
      <c r="C16" s="50"/>
      <c r="D16" s="51"/>
      <c r="E16" s="51"/>
      <c r="F16" s="51"/>
      <c r="G16" s="51"/>
      <c r="H16" s="51"/>
      <c r="I16" s="51"/>
      <c r="J16" s="51"/>
      <c r="K16" s="52"/>
      <c r="L16" s="10"/>
      <c r="M16" s="9"/>
      <c r="N16" s="40"/>
      <c r="O16" s="41"/>
      <c r="P16" s="41"/>
      <c r="Q16" s="41"/>
      <c r="R16" s="41"/>
      <c r="S16" s="41"/>
      <c r="T16" s="41"/>
      <c r="U16" s="42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2" t="s">
        <v>3</v>
      </c>
      <c r="D18" s="32"/>
      <c r="E18" s="32"/>
      <c r="F18" s="32"/>
      <c r="G18" s="32"/>
      <c r="H18" s="32"/>
      <c r="I18" s="32"/>
      <c r="J18" s="32"/>
      <c r="K18" s="32"/>
      <c r="L18" s="10"/>
      <c r="M18" s="9"/>
      <c r="N18" s="34" t="s">
        <v>2</v>
      </c>
      <c r="O18" s="35"/>
      <c r="P18" s="35"/>
      <c r="Q18" s="35"/>
      <c r="R18" s="35"/>
      <c r="S18" s="35"/>
      <c r="T18" s="35"/>
      <c r="U18" s="36"/>
      <c r="V18" s="8"/>
    </row>
    <row r="19" spans="2:22" ht="13.2" customHeight="1" x14ac:dyDescent="0.25">
      <c r="B19" s="11"/>
      <c r="C19" s="32"/>
      <c r="D19" s="32"/>
      <c r="E19" s="32"/>
      <c r="F19" s="32"/>
      <c r="G19" s="32"/>
      <c r="H19" s="32"/>
      <c r="I19" s="32"/>
      <c r="J19" s="32"/>
      <c r="K19" s="32"/>
      <c r="L19" s="10"/>
      <c r="M19" s="9"/>
      <c r="N19" s="37"/>
      <c r="O19" s="38"/>
      <c r="P19" s="38"/>
      <c r="Q19" s="38"/>
      <c r="R19" s="38"/>
      <c r="S19" s="38"/>
      <c r="T19" s="38"/>
      <c r="U19" s="39"/>
      <c r="V19" s="8"/>
    </row>
    <row r="20" spans="2:22" ht="13.2" customHeight="1" x14ac:dyDescent="0.25">
      <c r="B20" s="11"/>
      <c r="C20" s="32"/>
      <c r="D20" s="32"/>
      <c r="E20" s="32"/>
      <c r="F20" s="32"/>
      <c r="G20" s="32"/>
      <c r="H20" s="32"/>
      <c r="I20" s="32"/>
      <c r="J20" s="32"/>
      <c r="K20" s="32"/>
      <c r="L20" s="10"/>
      <c r="M20" s="9"/>
      <c r="N20" s="37"/>
      <c r="O20" s="38"/>
      <c r="P20" s="38"/>
      <c r="Q20" s="38"/>
      <c r="R20" s="38"/>
      <c r="S20" s="38"/>
      <c r="T20" s="38"/>
      <c r="U20" s="39"/>
      <c r="V20" s="8"/>
    </row>
    <row r="21" spans="2:22" ht="13.2" customHeight="1" x14ac:dyDescent="0.25">
      <c r="B21" s="11"/>
      <c r="C21" s="32"/>
      <c r="D21" s="32"/>
      <c r="E21" s="32"/>
      <c r="F21" s="32"/>
      <c r="G21" s="32"/>
      <c r="H21" s="32"/>
      <c r="I21" s="32"/>
      <c r="J21" s="32"/>
      <c r="K21" s="32"/>
      <c r="L21" s="10"/>
      <c r="M21" s="9"/>
      <c r="N21" s="40"/>
      <c r="O21" s="41"/>
      <c r="P21" s="41"/>
      <c r="Q21" s="41"/>
      <c r="R21" s="41"/>
      <c r="S21" s="41"/>
      <c r="T21" s="41"/>
      <c r="U21" s="42"/>
      <c r="V21" s="8"/>
    </row>
    <row r="22" spans="2:22" ht="13.2" customHeight="1" x14ac:dyDescent="0.25">
      <c r="B22" s="11"/>
      <c r="C22" s="32"/>
      <c r="D22" s="32"/>
      <c r="E22" s="32"/>
      <c r="F22" s="32"/>
      <c r="G22" s="32"/>
      <c r="H22" s="32"/>
      <c r="I22" s="32"/>
      <c r="J22" s="32"/>
      <c r="K22" s="3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2"/>
      <c r="D23" s="32"/>
      <c r="E23" s="32"/>
      <c r="F23" s="32"/>
      <c r="G23" s="32"/>
      <c r="H23" s="32"/>
      <c r="I23" s="32"/>
      <c r="J23" s="32"/>
      <c r="K23" s="32"/>
      <c r="L23" s="10"/>
      <c r="M23" s="9"/>
      <c r="N23" s="34" t="s">
        <v>1</v>
      </c>
      <c r="O23" s="35"/>
      <c r="P23" s="35"/>
      <c r="Q23" s="35"/>
      <c r="R23" s="35"/>
      <c r="S23" s="35"/>
      <c r="T23" s="35"/>
      <c r="U23" s="36"/>
      <c r="V23" s="8"/>
    </row>
    <row r="24" spans="2:22" ht="13.2" customHeight="1" x14ac:dyDescent="0.25">
      <c r="B24" s="11"/>
      <c r="C24" s="33" t="s">
        <v>0</v>
      </c>
      <c r="D24" s="33"/>
      <c r="E24" s="33"/>
      <c r="F24" s="33"/>
      <c r="G24" s="33"/>
      <c r="H24" s="33"/>
      <c r="I24" s="33"/>
      <c r="J24" s="33"/>
      <c r="K24" s="33"/>
      <c r="L24" s="10"/>
      <c r="M24" s="9"/>
      <c r="N24" s="37"/>
      <c r="O24" s="38"/>
      <c r="P24" s="38"/>
      <c r="Q24" s="38"/>
      <c r="R24" s="38"/>
      <c r="S24" s="38"/>
      <c r="T24" s="38"/>
      <c r="U24" s="39"/>
      <c r="V24" s="8"/>
    </row>
    <row r="25" spans="2:22" ht="13.2" customHeight="1" x14ac:dyDescent="0.25">
      <c r="B25" s="11"/>
      <c r="C25" s="33"/>
      <c r="D25" s="33"/>
      <c r="E25" s="33"/>
      <c r="F25" s="33"/>
      <c r="G25" s="33"/>
      <c r="H25" s="33"/>
      <c r="I25" s="33"/>
      <c r="J25" s="33"/>
      <c r="K25" s="33"/>
      <c r="L25" s="10"/>
      <c r="M25" s="9"/>
      <c r="N25" s="37"/>
      <c r="O25" s="38"/>
      <c r="P25" s="38"/>
      <c r="Q25" s="38"/>
      <c r="R25" s="38"/>
      <c r="S25" s="38"/>
      <c r="T25" s="38"/>
      <c r="U25" s="39"/>
      <c r="V25" s="8"/>
    </row>
    <row r="26" spans="2:22" ht="13.2" customHeight="1" x14ac:dyDescent="0.25">
      <c r="B26" s="11"/>
      <c r="C26" s="33"/>
      <c r="D26" s="33"/>
      <c r="E26" s="33"/>
      <c r="F26" s="33"/>
      <c r="G26" s="33"/>
      <c r="H26" s="33"/>
      <c r="I26" s="33"/>
      <c r="J26" s="33"/>
      <c r="K26" s="33"/>
      <c r="L26" s="10"/>
      <c r="M26" s="9"/>
      <c r="N26" s="40"/>
      <c r="O26" s="41"/>
      <c r="P26" s="41"/>
      <c r="Q26" s="41"/>
      <c r="R26" s="41"/>
      <c r="S26" s="41"/>
      <c r="T26" s="41"/>
      <c r="U26" s="42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4qga1aiibmqIIbCbtoYG+6y+S0h91aXJeVH23oIeftw+z3NrSeNPyIFhBaUG71UOeH9Uq4pRXfu4pA2oFfOEAA==" saltValue="npLmVqOnAe22tNKvRYrDz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Preferred Stock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M25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2" width="16.77734375" style="30" customWidth="1"/>
    <col min="3" max="13" width="8.77734375" style="30" customWidth="1"/>
    <col min="14" max="16384" width="10.77734375" style="30"/>
  </cols>
  <sheetData>
    <row r="2" spans="2:13" s="31" customFormat="1" ht="13.2" customHeight="1" x14ac:dyDescent="0.25">
      <c r="B2" s="53" t="s">
        <v>10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2:13" s="31" customFormat="1" ht="13.2" customHeight="1" x14ac:dyDescent="0.25">
      <c r="B3" s="54" t="s">
        <v>7</v>
      </c>
      <c r="C3" s="54"/>
      <c r="D3" s="54"/>
      <c r="E3" s="55"/>
      <c r="F3" s="55"/>
      <c r="G3" s="55"/>
      <c r="H3" s="55"/>
      <c r="I3" s="55"/>
      <c r="J3" s="55"/>
      <c r="K3" s="55"/>
      <c r="L3" s="55"/>
      <c r="M3" s="55"/>
    </row>
    <row r="4" spans="2:13" ht="13.2" customHeight="1" x14ac:dyDescent="0.25"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2:13" ht="13.2" customHeight="1" x14ac:dyDescent="0.25">
      <c r="B5" s="56" t="s">
        <v>11</v>
      </c>
      <c r="C5" s="77"/>
      <c r="D5" s="77"/>
      <c r="E5" s="77"/>
      <c r="F5" s="78"/>
      <c r="H5" s="56" t="s">
        <v>12</v>
      </c>
      <c r="I5" s="79"/>
      <c r="J5" s="79"/>
      <c r="K5" s="79"/>
      <c r="L5" s="79"/>
      <c r="M5" s="78"/>
    </row>
    <row r="6" spans="2:13" ht="13.2" customHeight="1" x14ac:dyDescent="0.25">
      <c r="B6" s="57" t="s">
        <v>13</v>
      </c>
      <c r="C6" s="80"/>
      <c r="D6" s="80"/>
      <c r="E6" s="80"/>
      <c r="F6" s="58">
        <v>100</v>
      </c>
      <c r="H6" s="57" t="s">
        <v>14</v>
      </c>
      <c r="I6" s="80"/>
      <c r="J6" s="76"/>
      <c r="K6" s="76"/>
      <c r="L6" s="76"/>
      <c r="M6" s="59">
        <f>+F9</f>
        <v>1000</v>
      </c>
    </row>
    <row r="7" spans="2:13" ht="13.2" customHeight="1" x14ac:dyDescent="0.25">
      <c r="B7" s="60" t="s">
        <v>15</v>
      </c>
      <c r="C7" s="81"/>
      <c r="D7" s="81"/>
      <c r="E7" s="81"/>
      <c r="F7" s="61">
        <v>0.2</v>
      </c>
      <c r="H7" s="57" t="s">
        <v>16</v>
      </c>
      <c r="I7" s="80"/>
      <c r="J7" s="76"/>
      <c r="K7" s="76"/>
      <c r="L7" s="76"/>
      <c r="M7" s="59">
        <f>-$F$6</f>
        <v>-100</v>
      </c>
    </row>
    <row r="8" spans="2:13" ht="13.2" customHeight="1" x14ac:dyDescent="0.25">
      <c r="B8" s="57" t="s">
        <v>17</v>
      </c>
      <c r="C8" s="80"/>
      <c r="D8" s="80"/>
      <c r="E8" s="80"/>
      <c r="F8" s="62">
        <f>F6/F7</f>
        <v>500</v>
      </c>
      <c r="H8" s="63" t="s">
        <v>18</v>
      </c>
      <c r="I8" s="82"/>
      <c r="J8" s="83"/>
      <c r="K8" s="83"/>
      <c r="L8" s="83"/>
      <c r="M8" s="64">
        <f>MAX(SUM(M6,M7),0)</f>
        <v>900</v>
      </c>
    </row>
    <row r="9" spans="2:13" ht="13.2" customHeight="1" x14ac:dyDescent="0.25">
      <c r="B9" s="57" t="s">
        <v>14</v>
      </c>
      <c r="C9" s="80"/>
      <c r="D9" s="80"/>
      <c r="E9" s="80"/>
      <c r="F9" s="65">
        <v>1000</v>
      </c>
      <c r="H9" s="76"/>
      <c r="I9" s="76"/>
      <c r="J9" s="76"/>
      <c r="K9" s="76"/>
      <c r="L9" s="76"/>
      <c r="M9" s="84"/>
    </row>
    <row r="10" spans="2:13" ht="13.2" customHeight="1" x14ac:dyDescent="0.25">
      <c r="B10" s="76"/>
      <c r="C10" s="76"/>
      <c r="D10" s="76"/>
      <c r="E10" s="76"/>
      <c r="F10" s="76"/>
      <c r="H10" s="57" t="s">
        <v>19</v>
      </c>
      <c r="I10" s="80"/>
      <c r="J10" s="76"/>
      <c r="K10" s="76"/>
      <c r="L10" s="76"/>
      <c r="M10" s="66">
        <f>MIN($F$6,$F$9)</f>
        <v>100</v>
      </c>
    </row>
    <row r="11" spans="2:13" ht="13.2" customHeight="1" x14ac:dyDescent="0.25">
      <c r="B11" s="56" t="s">
        <v>20</v>
      </c>
      <c r="C11" s="77"/>
      <c r="D11" s="79"/>
      <c r="E11" s="79"/>
      <c r="F11" s="78"/>
      <c r="H11" t="str">
        <f>"Plus: Participating Value @ "&amp;TEXT(F7,"#%")&amp;" Common"</f>
        <v>Plus: Participating Value @ 20% Common</v>
      </c>
      <c r="I11" s="76"/>
      <c r="J11" s="76"/>
      <c r="K11" s="76"/>
      <c r="L11" s="76"/>
      <c r="M11" s="59">
        <f>F7*M8</f>
        <v>180</v>
      </c>
    </row>
    <row r="12" spans="2:13" ht="13.2" customHeight="1" x14ac:dyDescent="0.25">
      <c r="B12" s="57" t="s">
        <v>21</v>
      </c>
      <c r="C12" s="80"/>
      <c r="D12" s="80"/>
      <c r="E12" s="80"/>
      <c r="F12" s="66">
        <f>+MIN($F$6,$F$9)</f>
        <v>100</v>
      </c>
      <c r="H12" s="63" t="s">
        <v>22</v>
      </c>
      <c r="I12" s="82"/>
      <c r="J12" s="83"/>
      <c r="K12" s="83"/>
      <c r="L12" s="83"/>
      <c r="M12" s="64">
        <f>SUM(M10,M11)</f>
        <v>280</v>
      </c>
    </row>
    <row r="13" spans="2:13" ht="13.2" customHeight="1" x14ac:dyDescent="0.25">
      <c r="B13" s="57" t="s">
        <v>23</v>
      </c>
      <c r="C13" s="80"/>
      <c r="D13" s="80"/>
      <c r="E13" s="80"/>
      <c r="F13" s="59">
        <f>$F$7*F9</f>
        <v>200</v>
      </c>
      <c r="H13" s="57" t="s">
        <v>24</v>
      </c>
      <c r="I13" s="80"/>
      <c r="J13" s="76"/>
      <c r="K13" s="76"/>
      <c r="L13" s="76"/>
      <c r="M13" s="67">
        <f>M12/$F$6</f>
        <v>2.8</v>
      </c>
    </row>
    <row r="14" spans="2:13" ht="13.2" customHeight="1" x14ac:dyDescent="0.25">
      <c r="B14" s="63" t="s">
        <v>22</v>
      </c>
      <c r="C14" s="82"/>
      <c r="D14" s="82"/>
      <c r="E14" s="82"/>
      <c r="F14" s="64">
        <f>MAX(F12,F13)</f>
        <v>200</v>
      </c>
      <c r="G14" s="76"/>
      <c r="H14" s="76"/>
      <c r="I14" s="76"/>
      <c r="J14" s="76"/>
      <c r="K14" s="76"/>
      <c r="L14" s="76"/>
      <c r="M14" s="76"/>
    </row>
    <row r="15" spans="2:13" ht="13.2" customHeight="1" x14ac:dyDescent="0.25">
      <c r="B15" s="57" t="s">
        <v>24</v>
      </c>
      <c r="C15" s="80"/>
      <c r="D15" s="80"/>
      <c r="E15" s="80"/>
      <c r="F15" s="67">
        <f>F14/$F$6</f>
        <v>2</v>
      </c>
      <c r="G15" s="76"/>
      <c r="H15" s="76"/>
      <c r="I15" s="76"/>
      <c r="J15" s="76"/>
      <c r="K15" s="76"/>
      <c r="L15" s="76"/>
      <c r="M15" s="76"/>
    </row>
    <row r="16" spans="2:13" ht="13.2" customHeight="1" x14ac:dyDescent="0.25"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</row>
    <row r="17" spans="2:13" ht="13.2" customHeight="1" x14ac:dyDescent="0.25">
      <c r="B17" s="68" t="s">
        <v>25</v>
      </c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7"/>
    </row>
    <row r="18" spans="2:13" ht="13.2" customHeight="1" x14ac:dyDescent="0.25">
      <c r="B18" s="69">
        <f>+F14</f>
        <v>200</v>
      </c>
      <c r="C18" s="70">
        <v>0</v>
      </c>
      <c r="D18" s="71">
        <f>+C18+100</f>
        <v>100</v>
      </c>
      <c r="E18" s="71">
        <f>+D18+100</f>
        <v>200</v>
      </c>
      <c r="F18" s="71">
        <f>+E18+100</f>
        <v>300</v>
      </c>
      <c r="G18" s="71">
        <f>+F18+100</f>
        <v>400</v>
      </c>
      <c r="H18" s="71">
        <f>+G18+100</f>
        <v>500</v>
      </c>
      <c r="I18" s="71">
        <f>+H18+100</f>
        <v>600</v>
      </c>
      <c r="J18" s="71">
        <f>+I18+100</f>
        <v>700</v>
      </c>
      <c r="K18" s="71">
        <f>+J18+100</f>
        <v>800</v>
      </c>
      <c r="L18" s="71">
        <f>+K18+100</f>
        <v>900</v>
      </c>
      <c r="M18" s="71">
        <f>+L18+100</f>
        <v>1000</v>
      </c>
    </row>
    <row r="19" spans="2:13" ht="13.2" customHeight="1" x14ac:dyDescent="0.25">
      <c r="B19" s="72">
        <v>100</v>
      </c>
      <c r="C19" s="73">
        <f t="dataTable" ref="C19:M19" dt2D="1" dtr="1" r1="F9" r2="F6"/>
        <v>0</v>
      </c>
      <c r="D19" s="73">
        <v>100</v>
      </c>
      <c r="E19" s="73">
        <v>100</v>
      </c>
      <c r="F19" s="73">
        <v>100</v>
      </c>
      <c r="G19" s="73">
        <v>100</v>
      </c>
      <c r="H19" s="73">
        <v>100</v>
      </c>
      <c r="I19" s="73">
        <v>120</v>
      </c>
      <c r="J19" s="73">
        <v>140</v>
      </c>
      <c r="K19" s="73">
        <v>160</v>
      </c>
      <c r="L19" s="73">
        <v>180</v>
      </c>
      <c r="M19" s="73">
        <v>200</v>
      </c>
    </row>
    <row r="20" spans="2:13" ht="13.2" customHeight="1" x14ac:dyDescent="0.25">
      <c r="B20" s="74" t="s">
        <v>24</v>
      </c>
      <c r="C20" s="67">
        <f>+IFERROR(C19/$B$19,"n.a.")</f>
        <v>0</v>
      </c>
      <c r="D20" s="67">
        <f>+IFERROR(D19/$B$19,"n.a.")</f>
        <v>1</v>
      </c>
      <c r="E20" s="67">
        <f>+IFERROR(E19/$B$19,"n.a.")</f>
        <v>1</v>
      </c>
      <c r="F20" s="67">
        <f>+IFERROR(F19/$B$19,"n.a.")</f>
        <v>1</v>
      </c>
      <c r="G20" s="67">
        <f>+IFERROR(G19/$B$19,"n.a.")</f>
        <v>1</v>
      </c>
      <c r="H20" s="67">
        <f>+IFERROR(H19/$B$19,"n.a.")</f>
        <v>1</v>
      </c>
      <c r="I20" s="67">
        <f>+IFERROR(I19/$B$19,"n.a.")</f>
        <v>1.2</v>
      </c>
      <c r="J20" s="67">
        <f>+IFERROR(J19/$B$19,"n.a.")</f>
        <v>1.4</v>
      </c>
      <c r="K20" s="67">
        <f>+IFERROR(K19/$B$19,"n.a.")</f>
        <v>1.6</v>
      </c>
      <c r="L20" s="67">
        <f>+IFERROR(L19/$B$19,"n.a.")</f>
        <v>1.8</v>
      </c>
      <c r="M20" s="67">
        <f>+IFERROR(M19/$B$19,"n.a.")</f>
        <v>2</v>
      </c>
    </row>
    <row r="21" spans="2:13" ht="13.2" customHeight="1" x14ac:dyDescent="0.25"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</row>
    <row r="22" spans="2:13" ht="13.2" customHeight="1" x14ac:dyDescent="0.25">
      <c r="B22" s="75" t="s">
        <v>26</v>
      </c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9"/>
    </row>
    <row r="23" spans="2:13" ht="13.2" customHeight="1" x14ac:dyDescent="0.25">
      <c r="B23" s="69">
        <f>+M12</f>
        <v>280</v>
      </c>
      <c r="C23" s="70">
        <v>0</v>
      </c>
      <c r="D23" s="71">
        <f>+C23+100</f>
        <v>100</v>
      </c>
      <c r="E23" s="71">
        <f>+D23+100</f>
        <v>200</v>
      </c>
      <c r="F23" s="71">
        <f>+E23+100</f>
        <v>300</v>
      </c>
      <c r="G23" s="71">
        <f>+F23+100</f>
        <v>400</v>
      </c>
      <c r="H23" s="71">
        <f>+G23+100</f>
        <v>500</v>
      </c>
      <c r="I23" s="71">
        <f>+H23+100</f>
        <v>600</v>
      </c>
      <c r="J23" s="71">
        <f>+I23+100</f>
        <v>700</v>
      </c>
      <c r="K23" s="71">
        <f>+J23+100</f>
        <v>800</v>
      </c>
      <c r="L23" s="71">
        <f>+K23+100</f>
        <v>900</v>
      </c>
      <c r="M23" s="71">
        <f>+L23+100</f>
        <v>1000</v>
      </c>
    </row>
    <row r="24" spans="2:13" ht="13.2" customHeight="1" x14ac:dyDescent="0.25">
      <c r="B24" s="72">
        <v>100</v>
      </c>
      <c r="C24" s="73">
        <f t="dataTable" ref="C24:M24" dt2D="1" dtr="1" r1="F9" r2="F6" ca="1"/>
        <v>0</v>
      </c>
      <c r="D24" s="73">
        <v>100</v>
      </c>
      <c r="E24" s="73">
        <v>120</v>
      </c>
      <c r="F24" s="73">
        <v>140</v>
      </c>
      <c r="G24" s="73">
        <v>160</v>
      </c>
      <c r="H24" s="73">
        <v>180</v>
      </c>
      <c r="I24" s="73">
        <v>200</v>
      </c>
      <c r="J24" s="73">
        <v>220</v>
      </c>
      <c r="K24" s="73">
        <v>240</v>
      </c>
      <c r="L24" s="73">
        <v>260</v>
      </c>
      <c r="M24" s="73">
        <v>280</v>
      </c>
    </row>
    <row r="25" spans="2:13" ht="13.2" customHeight="1" x14ac:dyDescent="0.25">
      <c r="B25" s="74" t="s">
        <v>24</v>
      </c>
      <c r="C25" s="67">
        <f>+IFERROR(C24/$B$24,"n.a.")</f>
        <v>0</v>
      </c>
      <c r="D25" s="67">
        <f>+IFERROR(D24/$B$24,"n.a.")</f>
        <v>1</v>
      </c>
      <c r="E25" s="67">
        <f>+IFERROR(E24/$B$24,"n.a.")</f>
        <v>1.2</v>
      </c>
      <c r="F25" s="67">
        <f>+IFERROR(F24/$B$24,"n.a.")</f>
        <v>1.4</v>
      </c>
      <c r="G25" s="67">
        <f>+IFERROR(G24/$B$24,"n.a.")</f>
        <v>1.6</v>
      </c>
      <c r="H25" s="67">
        <f>+IFERROR(H24/$B$24,"n.a.")</f>
        <v>1.8</v>
      </c>
      <c r="I25" s="67">
        <f>+IFERROR(I24/$B$24,"n.a.")</f>
        <v>2</v>
      </c>
      <c r="J25" s="67">
        <f>+IFERROR(J24/$B$24,"n.a.")</f>
        <v>2.2000000000000002</v>
      </c>
      <c r="K25" s="67">
        <f>+IFERROR(K24/$B$24,"n.a.")</f>
        <v>2.4</v>
      </c>
      <c r="L25" s="67">
        <f>+IFERROR(L24/$B$24,"n.a.")</f>
        <v>2.6</v>
      </c>
      <c r="M25" s="67">
        <f>+IFERROR(M24/$B$24,"n.a.")</f>
        <v>2.8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2022-09-20T14:30:00Z</dcterms:modified>
</cp:coreProperties>
</file>