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farm-my.sharepoint.com/personal/michael_molchan_nufarm_com/Documents/Programs/End User Rewards/FY 2026/"/>
    </mc:Choice>
  </mc:AlternateContent>
  <xr:revisionPtr revIDLastSave="43" documentId="8_{20771A2B-A9B0-4978-A2FA-77CFADBACC89}" xr6:coauthVersionLast="47" xr6:coauthVersionMax="47" xr10:uidLastSave="{D5E9330A-452C-4E16-9063-074B8A600525}"/>
  <bookViews>
    <workbookView xWindow="-120" yWindow="-120" windowWidth="38640" windowHeight="15840" xr2:uid="{00000000-000D-0000-FFFF-FFFF00000000}"/>
  </bookViews>
  <sheets>
    <sheet name="Sheet1" sheetId="2" r:id="rId1"/>
  </sheets>
  <definedNames>
    <definedName name="_xlnm._FilterDatabase" localSheetId="0" hidden="1">Sheet1!$A$1:$M$1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2" l="1"/>
  <c r="M2" i="2"/>
  <c r="L18" i="2"/>
  <c r="J2" i="2"/>
  <c r="J4" i="2"/>
  <c r="L4" i="2"/>
  <c r="K2" i="2"/>
  <c r="K4" i="2"/>
  <c r="L16" i="2"/>
  <c r="L10" i="2"/>
  <c r="L12" i="2"/>
  <c r="L14" i="2"/>
  <c r="L6" i="2"/>
  <c r="K18" i="2"/>
  <c r="K16" i="2"/>
  <c r="K8" i="2"/>
  <c r="K10" i="2"/>
  <c r="K12" i="2"/>
  <c r="K14" i="2"/>
  <c r="K6" i="2"/>
  <c r="J12" i="2"/>
  <c r="J14" i="2"/>
  <c r="J16" i="2"/>
  <c r="J10" i="2"/>
  <c r="J8" i="2"/>
  <c r="J6" i="2"/>
  <c r="G18" i="2"/>
  <c r="C18" i="2"/>
  <c r="B18" i="2" s="1"/>
  <c r="H18" i="2" s="1"/>
  <c r="G2" i="2"/>
  <c r="G4" i="2"/>
  <c r="G6" i="2"/>
  <c r="G8" i="2"/>
  <c r="G10" i="2"/>
  <c r="G12" i="2"/>
  <c r="G14" i="2"/>
  <c r="G16" i="2"/>
  <c r="C14" i="2"/>
  <c r="B14" i="2" s="1"/>
  <c r="C12" i="2"/>
  <c r="B12" i="2" s="1"/>
  <c r="C10" i="2"/>
  <c r="B10" i="2" s="1"/>
  <c r="C8" i="2"/>
  <c r="B8" i="2" s="1"/>
  <c r="C6" i="2"/>
  <c r="B6" i="2" s="1"/>
  <c r="C4" i="2"/>
  <c r="B4" i="2" s="1"/>
  <c r="H4" i="2" s="1"/>
  <c r="C2" i="2"/>
  <c r="B2" i="2" s="1"/>
  <c r="H14" i="2" l="1"/>
  <c r="H2" i="2"/>
  <c r="H6" i="2"/>
  <c r="H12" i="2"/>
  <c r="H8" i="2"/>
  <c r="H10" i="2"/>
  <c r="H16" i="2" l="1"/>
</calcChain>
</file>

<file path=xl/sharedStrings.xml><?xml version="1.0" encoding="utf-8"?>
<sst xmlns="http://schemas.openxmlformats.org/spreadsheetml/2006/main" count="23" uniqueCount="23">
  <si>
    <t>4-Speed XT</t>
  </si>
  <si>
    <t>Product</t>
  </si>
  <si>
    <t>pts. / Acre</t>
  </si>
  <si>
    <t>fl. Oz. / Acre</t>
  </si>
  <si>
    <t>Cool Power</t>
  </si>
  <si>
    <t>Horsepower</t>
  </si>
  <si>
    <r>
      <t>fl. Oz. / 1,000 ft</t>
    </r>
    <r>
      <rPr>
        <b/>
        <sz val="11"/>
        <color theme="1"/>
        <rFont val="Calibri"/>
        <family val="2"/>
      </rPr>
      <t>²</t>
    </r>
  </si>
  <si>
    <t>Price / Gallon</t>
  </si>
  <si>
    <t>Price / oz</t>
  </si>
  <si>
    <t>Change Up*</t>
  </si>
  <si>
    <t>Sure Power*</t>
  </si>
  <si>
    <t>Escalade2</t>
  </si>
  <si>
    <t>Millennium Ultra2*</t>
  </si>
  <si>
    <t>Cost / Gallon</t>
  </si>
  <si>
    <r>
      <t>Price / 1,000 ft</t>
    </r>
    <r>
      <rPr>
        <b/>
        <sz val="11"/>
        <color indexed="8"/>
        <rFont val="Calibri"/>
        <family val="2"/>
      </rPr>
      <t>²</t>
    </r>
  </si>
  <si>
    <t>Price / Acre</t>
  </si>
  <si>
    <r>
      <t>Celero*</t>
    </r>
    <r>
      <rPr>
        <sz val="11"/>
        <color rgb="FFFFC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wt oz</t>
    </r>
  </si>
  <si>
    <t>EOP 1</t>
  </si>
  <si>
    <t>Volume Bonus</t>
  </si>
  <si>
    <t>EZ Solution</t>
  </si>
  <si>
    <t>Allstar</t>
  </si>
  <si>
    <t>Price per Unit</t>
  </si>
  <si>
    <t>*2x2.5 Gallon Price used*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</si>
</sst>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4" fontId="0" fillId="0" borderId="1" xfId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wrapText="1"/>
    </xf>
    <xf numFmtId="44" fontId="7" fillId="3" borderId="1" xfId="1" applyFont="1" applyFill="1" applyBorder="1" applyProtection="1">
      <protection locked="0"/>
    </xf>
    <xf numFmtId="44" fontId="7" fillId="0" borderId="1" xfId="1" applyFont="1" applyBorder="1"/>
    <xf numFmtId="44" fontId="7" fillId="0" borderId="1" xfId="1" applyFont="1" applyFill="1" applyBorder="1" applyProtection="1">
      <protection locked="0"/>
    </xf>
    <xf numFmtId="44" fontId="7" fillId="0" borderId="1" xfId="1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2" fontId="0" fillId="0" borderId="1" xfId="0" applyNumberFormat="1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Fill="1" applyBorder="1" applyProtection="1"/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Protection="1"/>
    <xf numFmtId="166" fontId="7" fillId="4" borderId="1" xfId="1" applyNumberFormat="1" applyFont="1" applyFill="1" applyBorder="1"/>
    <xf numFmtId="166" fontId="7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zoomScale="85" zoomScaleNormal="85" workbookViewId="0">
      <pane ySplit="1" topLeftCell="A2" activePane="bottomLeft" state="frozen"/>
      <selection pane="bottomLeft" activeCell="P11" sqref="P11"/>
    </sheetView>
  </sheetViews>
  <sheetFormatPr defaultRowHeight="15" x14ac:dyDescent="0.25"/>
  <cols>
    <col min="1" max="1" width="42.28515625" bestFit="1" customWidth="1"/>
    <col min="2" max="2" width="13.5703125" style="4" bestFit="1" customWidth="1"/>
    <col min="3" max="3" width="12.7109375" bestFit="1" customWidth="1"/>
    <col min="4" max="4" width="10.85546875" hidden="1" customWidth="1"/>
    <col min="5" max="5" width="11.85546875" hidden="1" customWidth="1"/>
    <col min="6" max="6" width="9" hidden="1" customWidth="1"/>
    <col min="7" max="7" width="14.28515625" hidden="1" customWidth="1"/>
    <col min="8" max="8" width="13.5703125" hidden="1" customWidth="1"/>
    <col min="9" max="9" width="13.5703125" customWidth="1"/>
    <col min="10" max="10" width="11.85546875" customWidth="1"/>
    <col min="11" max="13" width="11.7109375" customWidth="1"/>
  </cols>
  <sheetData>
    <row r="1" spans="1:13" s="3" customFormat="1" ht="30" x14ac:dyDescent="0.25">
      <c r="A1" s="15" t="s">
        <v>1</v>
      </c>
      <c r="B1" s="16" t="s">
        <v>6</v>
      </c>
      <c r="C1" s="16" t="s">
        <v>3</v>
      </c>
      <c r="D1" s="6" t="s">
        <v>2</v>
      </c>
      <c r="E1" s="9" t="s">
        <v>13</v>
      </c>
      <c r="F1" s="9" t="s">
        <v>7</v>
      </c>
      <c r="G1" s="5" t="s">
        <v>8</v>
      </c>
      <c r="H1" s="5" t="s">
        <v>14</v>
      </c>
      <c r="I1" s="5" t="s">
        <v>21</v>
      </c>
      <c r="J1" s="23" t="s">
        <v>15</v>
      </c>
      <c r="K1" s="23" t="s">
        <v>17</v>
      </c>
      <c r="L1" s="23" t="s">
        <v>18</v>
      </c>
      <c r="M1" s="23" t="s">
        <v>19</v>
      </c>
    </row>
    <row r="2" spans="1:13" ht="18" customHeight="1" x14ac:dyDescent="0.25">
      <c r="A2" s="19" t="s">
        <v>12</v>
      </c>
      <c r="B2" s="17">
        <f>C2/43.56</f>
        <v>0.91827364554637281</v>
      </c>
      <c r="C2" s="17">
        <f>D2*16</f>
        <v>40</v>
      </c>
      <c r="D2" s="8">
        <v>2.5</v>
      </c>
      <c r="E2" s="10">
        <v>79.39</v>
      </c>
      <c r="F2" s="10">
        <v>108.8</v>
      </c>
      <c r="G2" s="7">
        <f>F2/128</f>
        <v>0.85</v>
      </c>
      <c r="H2" s="11">
        <f>B2*G2</f>
        <v>0.78053259871441683</v>
      </c>
      <c r="I2" s="29">
        <v>280.25</v>
      </c>
      <c r="J2" s="28">
        <f t="shared" ref="J2:J4" si="0">SUM(I2/320)*C2</f>
        <v>35.03125</v>
      </c>
      <c r="K2" s="28">
        <f t="shared" ref="K2:K4" si="1">SUM(I2-15)/320*C2</f>
        <v>33.15625</v>
      </c>
      <c r="L2" s="28">
        <f>SUM(I2-50)/320*C2</f>
        <v>28.78125</v>
      </c>
      <c r="M2" s="28">
        <f>(I2-60)/320*C2</f>
        <v>27.53125</v>
      </c>
    </row>
    <row r="3" spans="1:13" ht="9.9499999999999993" customHeight="1" x14ac:dyDescent="0.25">
      <c r="A3" s="20"/>
      <c r="B3" s="24"/>
      <c r="C3" s="20"/>
      <c r="D3" s="21"/>
      <c r="E3" s="2"/>
      <c r="F3" s="2"/>
      <c r="G3" s="2"/>
      <c r="H3" s="2"/>
      <c r="I3" s="2"/>
      <c r="J3" s="13"/>
      <c r="K3" s="13"/>
      <c r="L3" s="13"/>
      <c r="M3" s="25"/>
    </row>
    <row r="4" spans="1:13" ht="18" customHeight="1" x14ac:dyDescent="0.25">
      <c r="A4" s="19" t="s">
        <v>11</v>
      </c>
      <c r="B4" s="17">
        <f>C4/43.56</f>
        <v>0.91827364554637281</v>
      </c>
      <c r="C4" s="17">
        <f>D4*16</f>
        <v>40</v>
      </c>
      <c r="D4" s="8">
        <v>2.5</v>
      </c>
      <c r="E4" s="10">
        <v>65.930000000000007</v>
      </c>
      <c r="F4" s="10">
        <v>92.8</v>
      </c>
      <c r="G4" s="7">
        <f>F4/128</f>
        <v>0.72499999999999998</v>
      </c>
      <c r="H4" s="11">
        <f>B4*G4</f>
        <v>0.66574839302112021</v>
      </c>
      <c r="I4" s="29">
        <v>239</v>
      </c>
      <c r="J4" s="28">
        <f t="shared" si="0"/>
        <v>29.875</v>
      </c>
      <c r="K4" s="28">
        <f t="shared" si="1"/>
        <v>28</v>
      </c>
      <c r="L4" s="28">
        <f t="shared" ref="L4" si="2">SUM(I4-20)/320*C4</f>
        <v>27.375</v>
      </c>
      <c r="M4" s="28">
        <v>0</v>
      </c>
    </row>
    <row r="5" spans="1:13" ht="9.75" customHeight="1" x14ac:dyDescent="0.25">
      <c r="A5" s="19"/>
      <c r="B5" s="17"/>
      <c r="C5" s="17"/>
      <c r="D5" s="14"/>
      <c r="E5" s="12"/>
      <c r="F5" s="12"/>
      <c r="G5" s="7"/>
      <c r="H5" s="13"/>
      <c r="I5" s="13"/>
      <c r="J5" s="13"/>
      <c r="K5" s="13"/>
      <c r="L5" s="13"/>
      <c r="M5" s="13"/>
    </row>
    <row r="6" spans="1:13" ht="18" customHeight="1" x14ac:dyDescent="0.25">
      <c r="A6" s="18" t="s">
        <v>9</v>
      </c>
      <c r="B6" s="17">
        <f>C6/43.56</f>
        <v>0.91827364554637281</v>
      </c>
      <c r="C6" s="17">
        <f>D6*16</f>
        <v>40</v>
      </c>
      <c r="D6" s="8">
        <v>2.5</v>
      </c>
      <c r="E6" s="10">
        <v>78.94</v>
      </c>
      <c r="F6" s="10">
        <v>102.4</v>
      </c>
      <c r="G6" s="7">
        <f>F6/128</f>
        <v>0.8</v>
      </c>
      <c r="H6" s="11">
        <f>B6*G6</f>
        <v>0.73461891643709831</v>
      </c>
      <c r="I6" s="29">
        <v>263.75</v>
      </c>
      <c r="J6" s="28">
        <f>SUM(I6/320)*C6</f>
        <v>32.96875</v>
      </c>
      <c r="K6" s="28">
        <f>SUM(I6-15)/320*C6</f>
        <v>31.09375</v>
      </c>
      <c r="L6" s="28">
        <f>SUM(I6-20)/320*C6</f>
        <v>30.46875</v>
      </c>
      <c r="M6" s="28">
        <v>0</v>
      </c>
    </row>
    <row r="7" spans="1:13" ht="9.9499999999999993" customHeight="1" x14ac:dyDescent="0.25">
      <c r="A7" s="18"/>
      <c r="B7" s="17"/>
      <c r="C7" s="17"/>
      <c r="D7" s="14"/>
      <c r="E7" s="12"/>
      <c r="F7" s="12"/>
      <c r="G7" s="7"/>
      <c r="H7" s="13"/>
      <c r="I7" s="13"/>
      <c r="J7" s="13"/>
      <c r="K7" s="13"/>
      <c r="L7" s="13"/>
      <c r="M7" s="13"/>
    </row>
    <row r="8" spans="1:13" ht="18" customHeight="1" x14ac:dyDescent="0.25">
      <c r="A8" s="19" t="s">
        <v>10</v>
      </c>
      <c r="B8" s="17">
        <f>C8/43.56</f>
        <v>1.1019283746556474</v>
      </c>
      <c r="C8" s="17">
        <f>D8*16</f>
        <v>48</v>
      </c>
      <c r="D8" s="8">
        <v>3</v>
      </c>
      <c r="E8" s="10">
        <v>60.2</v>
      </c>
      <c r="F8" s="10">
        <v>82.5</v>
      </c>
      <c r="G8" s="7">
        <f>F8/128</f>
        <v>0.64453125</v>
      </c>
      <c r="H8" s="11">
        <f>B8*G8</f>
        <v>0.71022727272727271</v>
      </c>
      <c r="I8" s="29">
        <v>212.5</v>
      </c>
      <c r="J8" s="28">
        <f t="shared" ref="J8:J16" si="3">SUM(I8/320)*C8</f>
        <v>31.875</v>
      </c>
      <c r="K8" s="28">
        <f>SUM(I8-10)/320*C8</f>
        <v>30.375</v>
      </c>
      <c r="L8" s="28">
        <v>0</v>
      </c>
      <c r="M8" s="28">
        <v>0</v>
      </c>
    </row>
    <row r="9" spans="1:13" ht="9.9499999999999993" customHeight="1" x14ac:dyDescent="0.25">
      <c r="A9" s="18"/>
      <c r="B9" s="17"/>
      <c r="C9" s="17"/>
      <c r="D9" s="14"/>
      <c r="E9" s="12"/>
      <c r="F9" s="12"/>
      <c r="G9" s="7"/>
      <c r="H9" s="13"/>
      <c r="I9" s="13"/>
      <c r="J9" s="13"/>
      <c r="K9" s="13"/>
      <c r="L9" s="13"/>
      <c r="M9" s="13"/>
    </row>
    <row r="10" spans="1:13" ht="18" customHeight="1" x14ac:dyDescent="0.25">
      <c r="A10" s="19" t="s">
        <v>4</v>
      </c>
      <c r="B10" s="17">
        <f>C10/43.56</f>
        <v>1.1019283746556474</v>
      </c>
      <c r="C10" s="17">
        <f>D10*16</f>
        <v>48</v>
      </c>
      <c r="D10" s="8">
        <v>3</v>
      </c>
      <c r="E10" s="10">
        <v>78.94</v>
      </c>
      <c r="F10" s="10">
        <v>102.4</v>
      </c>
      <c r="G10" s="7">
        <f>F10/128</f>
        <v>0.8</v>
      </c>
      <c r="H10" s="11">
        <f>B10*G10</f>
        <v>0.88154269972451793</v>
      </c>
      <c r="I10" s="29">
        <v>220</v>
      </c>
      <c r="J10" s="28">
        <f t="shared" si="3"/>
        <v>33</v>
      </c>
      <c r="K10" s="28">
        <f t="shared" ref="K10:K14" si="4">SUM(I10-15)/320*C10</f>
        <v>30.75</v>
      </c>
      <c r="L10" s="28">
        <f t="shared" ref="L10:L14" si="5">SUM(I10-20)/320*C10</f>
        <v>30</v>
      </c>
      <c r="M10" s="28">
        <v>0</v>
      </c>
    </row>
    <row r="11" spans="1:13" ht="9.9499999999999993" customHeight="1" x14ac:dyDescent="0.25">
      <c r="A11" s="18"/>
      <c r="B11" s="19"/>
      <c r="C11" s="18"/>
      <c r="D11" s="22"/>
      <c r="E11" s="1"/>
      <c r="F11" s="1"/>
      <c r="G11" s="1"/>
      <c r="H11" s="1"/>
      <c r="I11" s="1"/>
      <c r="J11" s="13"/>
      <c r="K11" s="13"/>
      <c r="L11" s="13"/>
      <c r="M11" s="26"/>
    </row>
    <row r="12" spans="1:13" ht="18" customHeight="1" x14ac:dyDescent="0.25">
      <c r="A12" s="19" t="s">
        <v>5</v>
      </c>
      <c r="B12" s="17">
        <f>C12/43.56</f>
        <v>0.91827364554637281</v>
      </c>
      <c r="C12" s="17">
        <f>D12*16</f>
        <v>40</v>
      </c>
      <c r="D12" s="8">
        <v>2.5</v>
      </c>
      <c r="E12" s="10">
        <v>66.239999999999995</v>
      </c>
      <c r="F12" s="10">
        <v>89.6</v>
      </c>
      <c r="G12" s="7">
        <f>F12/128</f>
        <v>0.7</v>
      </c>
      <c r="H12" s="11">
        <f>B12*G12</f>
        <v>0.64279155188246095</v>
      </c>
      <c r="I12" s="29">
        <v>230.75</v>
      </c>
      <c r="J12" s="28">
        <f t="shared" si="3"/>
        <v>28.84375</v>
      </c>
      <c r="K12" s="28">
        <f t="shared" si="4"/>
        <v>26.96875</v>
      </c>
      <c r="L12" s="28">
        <f t="shared" si="5"/>
        <v>26.34375</v>
      </c>
      <c r="M12" s="28">
        <v>0</v>
      </c>
    </row>
    <row r="13" spans="1:13" ht="9.9499999999999993" customHeight="1" x14ac:dyDescent="0.25">
      <c r="A13" s="18"/>
      <c r="B13" s="19"/>
      <c r="C13" s="18"/>
      <c r="D13" s="22"/>
      <c r="E13" s="1"/>
      <c r="F13" s="1"/>
      <c r="G13" s="1"/>
      <c r="H13" s="1"/>
      <c r="I13" s="1"/>
      <c r="J13" s="13"/>
      <c r="K13" s="13"/>
      <c r="L13" s="13"/>
      <c r="M13" s="26"/>
    </row>
    <row r="14" spans="1:13" ht="18" customHeight="1" x14ac:dyDescent="0.25">
      <c r="A14" s="18" t="s">
        <v>0</v>
      </c>
      <c r="B14" s="17">
        <f>C14/43.56</f>
        <v>1.2855831037649219</v>
      </c>
      <c r="C14" s="17">
        <f>D14*16</f>
        <v>56</v>
      </c>
      <c r="D14" s="8">
        <v>3.5</v>
      </c>
      <c r="E14" s="10">
        <v>57.07</v>
      </c>
      <c r="F14" s="10">
        <v>78.3</v>
      </c>
      <c r="G14" s="7">
        <f>F14/128</f>
        <v>0.61171874999999998</v>
      </c>
      <c r="H14" s="11">
        <f>B14*G14</f>
        <v>0.7864152892561983</v>
      </c>
      <c r="I14" s="29">
        <v>201.75</v>
      </c>
      <c r="J14" s="28">
        <f t="shared" si="3"/>
        <v>35.306249999999999</v>
      </c>
      <c r="K14" s="28">
        <f t="shared" si="4"/>
        <v>32.681249999999999</v>
      </c>
      <c r="L14" s="28">
        <f t="shared" si="5"/>
        <v>31.806250000000002</v>
      </c>
      <c r="M14" s="28">
        <v>0</v>
      </c>
    </row>
    <row r="15" spans="1:13" s="4" customFormat="1" ht="9.75" customHeight="1" x14ac:dyDescent="0.25">
      <c r="A15" s="19"/>
      <c r="B15" s="17"/>
      <c r="C15" s="17"/>
      <c r="D15" s="14"/>
      <c r="E15" s="12"/>
      <c r="F15" s="12"/>
      <c r="G15" s="7"/>
      <c r="H15" s="13"/>
      <c r="I15" s="13"/>
      <c r="J15" s="13"/>
      <c r="K15" s="13"/>
      <c r="L15" s="13"/>
      <c r="M15" s="13"/>
    </row>
    <row r="16" spans="1:13" ht="18" customHeight="1" x14ac:dyDescent="0.25">
      <c r="A16" s="19" t="s">
        <v>20</v>
      </c>
      <c r="B16" s="17">
        <v>3</v>
      </c>
      <c r="C16" s="17">
        <v>128</v>
      </c>
      <c r="D16" s="14">
        <v>0.5</v>
      </c>
      <c r="E16" s="12">
        <v>151.09</v>
      </c>
      <c r="F16" s="12">
        <v>206</v>
      </c>
      <c r="G16" s="7">
        <f>F16/16</f>
        <v>12.875</v>
      </c>
      <c r="H16" s="11">
        <f>B16*G16</f>
        <v>38.625</v>
      </c>
      <c r="I16" s="29">
        <v>270.5</v>
      </c>
      <c r="J16" s="28">
        <f t="shared" si="3"/>
        <v>108.2</v>
      </c>
      <c r="K16" s="28">
        <f>SUM(I16-30)/320*C16</f>
        <v>96.2</v>
      </c>
      <c r="L16" s="28">
        <f>SUM(I16-40)/320*C16</f>
        <v>92.2</v>
      </c>
      <c r="M16" s="28">
        <v>0</v>
      </c>
    </row>
    <row r="17" spans="1:13" ht="9.75" customHeight="1" x14ac:dyDescent="0.25">
      <c r="A17" s="19"/>
      <c r="B17" s="17"/>
      <c r="C17" s="17"/>
      <c r="D17" s="14"/>
      <c r="E17" s="12"/>
      <c r="F17" s="12"/>
      <c r="G17" s="7"/>
      <c r="H17" s="13"/>
      <c r="I17" s="13"/>
      <c r="J17" s="13"/>
      <c r="K17" s="13"/>
      <c r="L17" s="13"/>
      <c r="M17" s="13"/>
    </row>
    <row r="18" spans="1:13" x14ac:dyDescent="0.25">
      <c r="A18" s="19" t="s">
        <v>16</v>
      </c>
      <c r="B18" s="17">
        <f>C18/43.56</f>
        <v>0.18365472910927455</v>
      </c>
      <c r="C18" s="17">
        <f>D18*16</f>
        <v>8</v>
      </c>
      <c r="D18" s="14">
        <v>0.5</v>
      </c>
      <c r="E18" s="12">
        <v>151.09</v>
      </c>
      <c r="F18" s="12">
        <v>206</v>
      </c>
      <c r="G18" s="7">
        <f>F18/16</f>
        <v>12.875</v>
      </c>
      <c r="H18" s="11">
        <f>B18*G18</f>
        <v>2.36455463728191</v>
      </c>
      <c r="I18" s="29">
        <v>212.2</v>
      </c>
      <c r="J18" s="28">
        <v>106.1</v>
      </c>
      <c r="K18" s="28">
        <f>SUM(I18-35)/2</f>
        <v>88.6</v>
      </c>
      <c r="L18" s="28">
        <f>(I18-55)/2</f>
        <v>78.599999999999994</v>
      </c>
      <c r="M18" s="28">
        <v>0</v>
      </c>
    </row>
    <row r="19" spans="1:13" x14ac:dyDescent="0.25">
      <c r="A19" s="27" t="s">
        <v>22</v>
      </c>
      <c r="B19" s="2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3" spans="1:13" x14ac:dyDescent="0.25">
      <c r="L23" s="1"/>
    </row>
  </sheetData>
  <printOptions horizontalCentered="1"/>
  <pageMargins left="0.1" right="0.1" top="0.75" bottom="0.25" header="0.5" footer="0.5"/>
  <pageSetup orientation="landscape" r:id="rId1"/>
  <headerFooter scaleWithDoc="0" alignWithMargins="0">
    <oddHeader>&amp;CPrice per M A (AI AE rates) JH 3-2024</oddHeader>
    <oddFooter>&amp;Cjamie.heydinger@nufarm.com
(330) 636-1490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258FB18EEF546B9C0460D83A309C0" ma:contentTypeVersion="13" ma:contentTypeDescription="Create a new document." ma:contentTypeScope="" ma:versionID="f600875d7dcde953badea34e569dce1a">
  <xsd:schema xmlns:xsd="http://www.w3.org/2001/XMLSchema" xmlns:xs="http://www.w3.org/2001/XMLSchema" xmlns:p="http://schemas.microsoft.com/office/2006/metadata/properties" xmlns:ns3="bcf23469-5924-48f9-a020-034a688671f7" xmlns:ns4="e084f9ec-40f3-4990-bb63-3551914a4160" targetNamespace="http://schemas.microsoft.com/office/2006/metadata/properties" ma:root="true" ma:fieldsID="ec50d37f3e7efbf3768c42409b37ea8f" ns3:_="" ns4:_="">
    <xsd:import namespace="bcf23469-5924-48f9-a020-034a688671f7"/>
    <xsd:import namespace="e084f9ec-40f3-4990-bb63-3551914a41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23469-5924-48f9-a020-034a688671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4f9ec-40f3-4990-bb63-3551914a4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313CE8-B7DB-4F7A-A665-A0D38346614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bcf23469-5924-48f9-a020-034a688671f7"/>
    <ds:schemaRef ds:uri="e084f9ec-40f3-4990-bb63-3551914a4160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ED5F9C-F76F-4C74-B494-81E1573743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1A416F-C431-474E-996C-CF4F442D5ECB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jheyding</dc:creator>
  <cp:lastModifiedBy>Michael Molchan</cp:lastModifiedBy>
  <cp:lastPrinted>2025-08-29T12:14:58Z</cp:lastPrinted>
  <dcterms:created xsi:type="dcterms:W3CDTF">2013-01-06T03:00:36Z</dcterms:created>
  <dcterms:modified xsi:type="dcterms:W3CDTF">2025-08-29T12:23:07Z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0x010100E8D258FB18EEF546B9C0460D83A309C0</vt:lpwstr>
  </property>
</Properties>
</file>