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aind-my.sharepoint.com/personal/jwylie_controlsolutionsinc_com/Documents/Documents/2025 Simply Grow Together/"/>
    </mc:Choice>
  </mc:AlternateContent>
  <xr:revisionPtr revIDLastSave="372" documentId="8_{610C3EA7-1440-4891-AA97-D99055EC9FAC}" xr6:coauthVersionLast="47" xr6:coauthVersionMax="47" xr10:uidLastSave="{68972F06-0096-449D-95FA-94ACA0944E16}"/>
  <workbookProtection workbookAlgorithmName="SHA-512" workbookHashValue="zthwRiuks2jJo1qKCfPOO+WMQHhvLfvee7qRuzywUwO4Pr2ZQXDysfsL7vIR+I0tWmsUhuVau7PUTbCbm9Hm4w==" workbookSaltValue="PpfbOZLqSBUfunf38eVrPw==" workbookSpinCount="100000" lockStructure="1"/>
  <bookViews>
    <workbookView xWindow="-20610" yWindow="-60" windowWidth="20730" windowHeight="11040" xr2:uid="{00000000-000D-0000-FFFF-FFFF00000000}"/>
  </bookViews>
  <sheets>
    <sheet name="Platinum vs Legacy" sheetId="5" r:id="rId1"/>
    <sheet name="Sheet2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D18" i="5"/>
  <c r="G18" i="5" s="1"/>
  <c r="D55" i="5" l="1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54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19" i="5"/>
  <c r="G24" i="5"/>
  <c r="F24" i="5"/>
  <c r="G46" i="5"/>
  <c r="F46" i="5"/>
  <c r="G50" i="5"/>
  <c r="F50" i="5"/>
  <c r="G35" i="5" l="1"/>
  <c r="F35" i="5"/>
  <c r="G34" i="5"/>
  <c r="F34" i="5"/>
  <c r="H14" i="5"/>
  <c r="G36" i="5"/>
  <c r="F36" i="5"/>
  <c r="F37" i="5"/>
  <c r="G37" i="5"/>
  <c r="H13" i="5"/>
  <c r="G13" i="5"/>
  <c r="G14" i="5" l="1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54" i="5"/>
  <c r="G20" i="5"/>
  <c r="G21" i="5"/>
  <c r="G22" i="5"/>
  <c r="G23" i="5"/>
  <c r="G25" i="5"/>
  <c r="G26" i="5"/>
  <c r="G27" i="5"/>
  <c r="G28" i="5"/>
  <c r="G29" i="5"/>
  <c r="G30" i="5"/>
  <c r="G31" i="5"/>
  <c r="G32" i="5"/>
  <c r="G33" i="5"/>
  <c r="G38" i="5"/>
  <c r="G39" i="5"/>
  <c r="G40" i="5"/>
  <c r="G41" i="5"/>
  <c r="G42" i="5"/>
  <c r="G43" i="5"/>
  <c r="G44" i="5"/>
  <c r="G45" i="5"/>
  <c r="G47" i="5"/>
  <c r="G48" i="5"/>
  <c r="G49" i="5"/>
  <c r="G19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54" i="5"/>
  <c r="F19" i="5"/>
  <c r="F20" i="5"/>
  <c r="F21" i="5"/>
  <c r="F22" i="5"/>
  <c r="F23" i="5"/>
  <c r="F25" i="5"/>
  <c r="F26" i="5"/>
  <c r="F27" i="5"/>
  <c r="F28" i="5"/>
  <c r="F29" i="5"/>
  <c r="F30" i="5"/>
  <c r="F31" i="5"/>
  <c r="F32" i="5"/>
  <c r="F33" i="5"/>
  <c r="F38" i="5"/>
  <c r="F39" i="5"/>
  <c r="F40" i="5"/>
  <c r="F41" i="5"/>
  <c r="F42" i="5"/>
  <c r="F43" i="5"/>
  <c r="F44" i="5"/>
  <c r="F45" i="5"/>
  <c r="F47" i="5"/>
  <c r="F48" i="5"/>
  <c r="F49" i="5"/>
  <c r="C98" i="5" l="1"/>
  <c r="C6" i="5" s="1"/>
  <c r="C100" i="5" l="1"/>
  <c r="H24" i="5" l="1"/>
  <c r="H18" i="5"/>
  <c r="H46" i="5"/>
  <c r="H50" i="5"/>
  <c r="H35" i="5"/>
  <c r="H34" i="5"/>
  <c r="H36" i="5"/>
  <c r="H37" i="5"/>
  <c r="H38" i="5"/>
  <c r="H19" i="5"/>
  <c r="H20" i="5"/>
  <c r="H92" i="5" l="1"/>
  <c r="H72" i="5"/>
  <c r="H32" i="5"/>
  <c r="H44" i="5"/>
  <c r="H48" i="5"/>
  <c r="H47" i="5"/>
  <c r="H54" i="5"/>
  <c r="H69" i="5"/>
  <c r="H77" i="5"/>
  <c r="H78" i="5"/>
  <c r="H86" i="5"/>
  <c r="H82" i="5"/>
  <c r="H91" i="5"/>
  <c r="H76" i="5"/>
  <c r="H45" i="5"/>
  <c r="H31" i="5"/>
  <c r="H21" i="5"/>
  <c r="H79" i="5"/>
  <c r="H75" i="5"/>
  <c r="H60" i="5"/>
  <c r="H88" i="5"/>
  <c r="H71" i="5"/>
  <c r="H59" i="5"/>
  <c r="H61" i="5"/>
  <c r="H26" i="5"/>
  <c r="H83" i="5"/>
  <c r="H43" i="5"/>
  <c r="H90" i="5"/>
  <c r="H30" i="5"/>
  <c r="H49" i="5"/>
  <c r="H73" i="5"/>
  <c r="H94" i="5"/>
  <c r="H85" i="5"/>
  <c r="H65" i="5"/>
  <c r="H22" i="5"/>
  <c r="H63" i="5"/>
  <c r="H39" i="5"/>
  <c r="H93" i="5"/>
  <c r="H87" i="5"/>
  <c r="H62" i="5"/>
  <c r="H40" i="5"/>
  <c r="H84" i="5"/>
  <c r="H74" i="5"/>
  <c r="H25" i="5"/>
  <c r="H89" i="5"/>
  <c r="H67" i="5"/>
  <c r="H80" i="5"/>
  <c r="H41" i="5"/>
  <c r="H28" i="5"/>
  <c r="H58" i="5"/>
  <c r="H42" i="5"/>
  <c r="H70" i="5"/>
  <c r="H29" i="5"/>
  <c r="H33" i="5"/>
  <c r="H55" i="5"/>
  <c r="H64" i="5"/>
  <c r="H23" i="5"/>
  <c r="H68" i="5"/>
  <c r="H81" i="5"/>
  <c r="H66" i="5"/>
  <c r="H27" i="5"/>
  <c r="H56" i="5"/>
  <c r="H95" i="5"/>
  <c r="H57" i="5"/>
  <c r="C99" i="5" l="1"/>
  <c r="C97" i="5"/>
  <c r="C5" i="5" s="1"/>
  <c r="C96" i="5" l="1"/>
  <c r="C4" i="5" s="1"/>
  <c r="C101" i="5" l="1"/>
  <c r="C102" i="5" s="1"/>
  <c r="C7" i="5" s="1"/>
</calcChain>
</file>

<file path=xl/sharedStrings.xml><?xml version="1.0" encoding="utf-8"?>
<sst xmlns="http://schemas.openxmlformats.org/spreadsheetml/2006/main" count="273" uniqueCount="134">
  <si>
    <t>Rebate Value</t>
  </si>
  <si>
    <t>QP 2-D HERBICIDE</t>
  </si>
  <si>
    <t>1 Gal.</t>
  </si>
  <si>
    <t>QP 2DQ HERBICIDE</t>
  </si>
  <si>
    <t>2.5 Gal.</t>
  </si>
  <si>
    <t>QP 3-D HERBICIDE</t>
  </si>
  <si>
    <t xml:space="preserve">QP 3-D HERBICIDE </t>
  </si>
  <si>
    <t>30 Gal.</t>
  </si>
  <si>
    <t>QP ABAMECTIN .15EC</t>
  </si>
  <si>
    <t>1 Qt</t>
  </si>
  <si>
    <t>QP ACEPHATE 90 PRILL</t>
  </si>
  <si>
    <t>BIFEN LP 25LB</t>
  </si>
  <si>
    <t>25 Lb.</t>
  </si>
  <si>
    <t>QP BIFENTHRIN GOLF &amp; NURSERY</t>
  </si>
  <si>
    <t>QP BIFENTHRIN I/T 7.9%</t>
  </si>
  <si>
    <t>QP CHLOROTHALONIL 720</t>
  </si>
  <si>
    <t>QP CHLOROTHALONIL DF</t>
  </si>
  <si>
    <t>QP CHLORPYRIFOS 4E</t>
  </si>
  <si>
    <t>QP DITHIOPYR 2L</t>
  </si>
  <si>
    <t>QP DITHIOPYR 40WSB</t>
  </si>
  <si>
    <t>QP ETHEPHON 2SL</t>
  </si>
  <si>
    <t xml:space="preserve">QP FAHRENHEIT </t>
  </si>
  <si>
    <t>QP FIPRONIL .0143G</t>
  </si>
  <si>
    <t>30 Lb.</t>
  </si>
  <si>
    <t>QP FIPRONIL .1G</t>
  </si>
  <si>
    <t>50 Lb.</t>
  </si>
  <si>
    <t>QP FOSETYL-AL 80WDG</t>
  </si>
  <si>
    <t>5.5 Lb.</t>
  </si>
  <si>
    <t>QP GLYPHOSATE PLUS</t>
  </si>
  <si>
    <t>QP IMIDACLOPRID .5G</t>
  </si>
  <si>
    <t>QP IMIDACLOPRID 2F T&amp;O</t>
  </si>
  <si>
    <t>QP IMIDACLOPRID 75WSB</t>
  </si>
  <si>
    <t>QP IPRO 2</t>
  </si>
  <si>
    <t>QP ISOXABEN 75WG</t>
  </si>
  <si>
    <t>1 Lb.</t>
  </si>
  <si>
    <t>QP LAMBDA GC-O</t>
  </si>
  <si>
    <t>1 Qt.</t>
  </si>
  <si>
    <t>QP MEFENOXAM 2AQ</t>
  </si>
  <si>
    <t>QP MSM TURF</t>
  </si>
  <si>
    <t>8 Oz.</t>
  </si>
  <si>
    <t xml:space="preserve">QP MYCLOBUTANIL 20EW </t>
  </si>
  <si>
    <t>QP NEGATE</t>
  </si>
  <si>
    <t>1.5 Oz.</t>
  </si>
  <si>
    <t>QP OXADIAZON 2G</t>
  </si>
  <si>
    <t>QP OXADIAZON SC</t>
  </si>
  <si>
    <t>QP PAC-LOW</t>
  </si>
  <si>
    <t>QP PRODIAMINE 4L</t>
  </si>
  <si>
    <t>QP PRODIAMINE 65WDG</t>
  </si>
  <si>
    <t>QP PPZ 14.3</t>
  </si>
  <si>
    <t>QP QUINCLORAC 1.5L</t>
  </si>
  <si>
    <t>QP QUINCLORAC 75DF</t>
  </si>
  <si>
    <t>QP RIMSULFURON 25DF</t>
  </si>
  <si>
    <t>5 Oz.</t>
  </si>
  <si>
    <t>QP STROBE 50WG</t>
  </si>
  <si>
    <t>QP STROBE 2L</t>
  </si>
  <si>
    <t>QP T/I 2.5G</t>
  </si>
  <si>
    <t>QP TEBUCONAZOLE 3.6F</t>
  </si>
  <si>
    <t>QP TAURUS TRIO G</t>
  </si>
  <si>
    <t>QP TM 4.5 FLOWABLE</t>
  </si>
  <si>
    <t>QP T-NEX</t>
  </si>
  <si>
    <t>Rebate</t>
  </si>
  <si>
    <t>Quali-Pro Product</t>
  </si>
  <si>
    <t>Product Size</t>
  </si>
  <si>
    <t>Units Purchased</t>
  </si>
  <si>
    <t>Quali-Pro Platinum Products</t>
  </si>
  <si>
    <t>Quali-Pro Base Products</t>
  </si>
  <si>
    <t>Promotional Period</t>
  </si>
  <si>
    <t>6 Oz.</t>
  </si>
  <si>
    <t>5 Lb.</t>
  </si>
  <si>
    <t>20 Oz.</t>
  </si>
  <si>
    <t>6 Lb.</t>
  </si>
  <si>
    <t>QP SEDGEMASTER</t>
  </si>
  <si>
    <t>QP STROBE PRO SC</t>
  </si>
  <si>
    <t>QP TODAL</t>
  </si>
  <si>
    <t>1.33 Oz.</t>
  </si>
  <si>
    <t>QP STROBE PRO G</t>
  </si>
  <si>
    <r>
      <t xml:space="preserve">QP ENCLAVE </t>
    </r>
    <r>
      <rPr>
        <sz val="12"/>
        <color rgb="FFFF0000"/>
        <rFont val="Arial Narrow"/>
        <family val="2"/>
      </rPr>
      <t>Begins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>Aug. 1st.</t>
    </r>
  </si>
  <si>
    <r>
      <t xml:space="preserve">QP ENCLAVE </t>
    </r>
    <r>
      <rPr>
        <sz val="12"/>
        <color rgb="FFFF0000"/>
        <rFont val="Arial Narrow"/>
        <family val="2"/>
      </rPr>
      <t xml:space="preserve">Begins Aug. 1st.                                       </t>
    </r>
    <r>
      <rPr>
        <sz val="12"/>
        <rFont val="Arial Narrow"/>
        <family val="2"/>
      </rPr>
      <t>32 units or more</t>
    </r>
  </si>
  <si>
    <t>140.8 Oz.</t>
  </si>
  <si>
    <t>QP FLEXGUARD</t>
  </si>
  <si>
    <t>250 Gal.</t>
  </si>
  <si>
    <t>55 Gal.</t>
  </si>
  <si>
    <t>QP FOURSOME PLUS</t>
  </si>
  <si>
    <t xml:space="preserve">Per acre </t>
  </si>
  <si>
    <t>Amount per acre</t>
  </si>
  <si>
    <t xml:space="preserve">48 oz </t>
  </si>
  <si>
    <t>2.3 lbs</t>
  </si>
  <si>
    <t>acres covered per unit</t>
  </si>
  <si>
    <t>4 Lb.</t>
  </si>
  <si>
    <t>QP EXPEL</t>
  </si>
  <si>
    <t>1 Qrt.</t>
  </si>
  <si>
    <t>See the SIMPLYGROWTOGETHER.COM web page for submission and full program details</t>
  </si>
  <si>
    <t xml:space="preserve">QP ENCLAVE </t>
  </si>
  <si>
    <t>Platinum Total</t>
  </si>
  <si>
    <t>Platinum Percentage</t>
  </si>
  <si>
    <t>Base Total</t>
  </si>
  <si>
    <t xml:space="preserve">QP SUPRADO </t>
  </si>
  <si>
    <t xml:space="preserve">QP GATEWAY </t>
  </si>
  <si>
    <t>64 Oz.</t>
  </si>
  <si>
    <t>QP DITHIOPYR 2EW</t>
  </si>
  <si>
    <t>QP SUPRADO</t>
  </si>
  <si>
    <t>QP NIMITZ PRO G</t>
  </si>
  <si>
    <t>40 Lb.</t>
  </si>
  <si>
    <t>QP FLUMISHIELD</t>
  </si>
  <si>
    <t xml:space="preserve">1 Lb. </t>
  </si>
  <si>
    <t>15 Oz. can</t>
  </si>
  <si>
    <t>3/4 Gal.</t>
  </si>
  <si>
    <t xml:space="preserve">Base Total </t>
  </si>
  <si>
    <t>2025 SIMPLY GROW TOGETHER END USER EARLY ORDER PROGRAM</t>
  </si>
  <si>
    <t>Hidden Platinum 50% requirement</t>
  </si>
  <si>
    <r>
      <t>QP Contrado -</t>
    </r>
    <r>
      <rPr>
        <sz val="12"/>
        <color rgb="FFFF0000"/>
        <rFont val="Arial Narrow"/>
        <family val="2"/>
      </rPr>
      <t>5 OR MORE UNITS</t>
    </r>
  </si>
  <si>
    <t xml:space="preserve">QP 3-D FOAM AEROSOL  </t>
  </si>
  <si>
    <t xml:space="preserve">DOXEM PLUS FIRE ANT BAIT </t>
  </si>
  <si>
    <t>Contrado Kicker</t>
  </si>
  <si>
    <t>Hidden Standard</t>
  </si>
  <si>
    <t>Hidden Kicker</t>
  </si>
  <si>
    <t>Hidden Contrado Rebate</t>
  </si>
  <si>
    <t>QP PRODOXABEN G</t>
  </si>
  <si>
    <t xml:space="preserve">QP PRODOXABEN SC </t>
  </si>
  <si>
    <r>
      <t xml:space="preserve">QP SMOKESHOW </t>
    </r>
    <r>
      <rPr>
        <sz val="12"/>
        <color rgb="FFFF0000"/>
        <rFont val="Arial Narrow"/>
        <family val="2"/>
      </rPr>
      <t>New Product</t>
    </r>
  </si>
  <si>
    <r>
      <t xml:space="preserve">QP Contrado </t>
    </r>
    <r>
      <rPr>
        <sz val="12"/>
        <color rgb="FFFF0000"/>
        <rFont val="Arial Narrow"/>
        <family val="2"/>
      </rPr>
      <t>New Product</t>
    </r>
  </si>
  <si>
    <t>QP PENDANT SC</t>
  </si>
  <si>
    <r>
      <t xml:space="preserve">QP SUPRADO </t>
    </r>
    <r>
      <rPr>
        <sz val="12"/>
        <color rgb="FFFF0000"/>
        <rFont val="Arial Narrow"/>
        <family val="2"/>
      </rPr>
      <t>10 UNITS OR MORE</t>
    </r>
  </si>
  <si>
    <r>
      <t xml:space="preserve">QP T-NEX </t>
    </r>
    <r>
      <rPr>
        <sz val="12"/>
        <color rgb="FFFF0000"/>
        <rFont val="Arial Narrow"/>
        <family val="2"/>
      </rPr>
      <t>20 UNITS OR MORE</t>
    </r>
  </si>
  <si>
    <r>
      <t xml:space="preserve">QP ENCLAVE </t>
    </r>
    <r>
      <rPr>
        <sz val="12"/>
        <color rgb="FFFF0000"/>
        <rFont val="Arial Narrow"/>
        <family val="2"/>
      </rPr>
      <t>32 UNITS OR MORE</t>
    </r>
  </si>
  <si>
    <t>Hidden Platinum &amp; Base Total</t>
  </si>
  <si>
    <t>Purchase Contrado and receive an additional 20% rebate on all other QP products. 50% of rebate must consist of platinum products to qualify for any rebates.   Minimum rebate to be paid is $250.00</t>
  </si>
  <si>
    <r>
      <t xml:space="preserve">Total Rebate Earned Rebate </t>
    </r>
    <r>
      <rPr>
        <b/>
        <sz val="15"/>
        <color theme="1"/>
        <rFont val="Arial Narrow"/>
        <family val="2"/>
      </rPr>
      <t>Minimum rebate to be paid is $250.00</t>
    </r>
  </si>
  <si>
    <t>Purchase Contrado and receive a additional 20% on all other QP products.</t>
  </si>
  <si>
    <t>Contrado counts towards Platinum Percentage</t>
  </si>
  <si>
    <r>
      <rPr>
        <b/>
        <sz val="14"/>
        <color theme="1"/>
        <rFont val="Arial Narrow"/>
        <family val="2"/>
      </rPr>
      <t>September 15, 2025 - October 31, 2025</t>
    </r>
    <r>
      <rPr>
        <b/>
        <sz val="14"/>
        <color rgb="FFFF0000"/>
        <rFont val="Arial Narrow"/>
        <family val="2"/>
      </rPr>
      <t xml:space="preserve">
</t>
    </r>
    <r>
      <rPr>
        <b/>
        <sz val="14"/>
        <color theme="1"/>
        <rFont val="Arial Narrow"/>
        <family val="2"/>
      </rPr>
      <t>November 1, 2025 – November 30, 2025</t>
    </r>
    <r>
      <rPr>
        <b/>
        <sz val="14"/>
        <color rgb="FFFF0000"/>
        <rFont val="Arial Narrow"/>
        <family val="2"/>
      </rPr>
      <t xml:space="preserve"> 
Orders placed in November 2025 will receive 50% of rebate total.</t>
    </r>
  </si>
  <si>
    <r>
      <rPr>
        <b/>
        <sz val="14"/>
        <color theme="1"/>
        <rFont val="Arial Narrow"/>
        <family val="2"/>
      </rPr>
      <t xml:space="preserve">September 15, 2025 - October 31, 2025
November 1, 2025 – November 30, 2025 </t>
    </r>
    <r>
      <rPr>
        <b/>
        <sz val="14"/>
        <color rgb="FFFF0000"/>
        <rFont val="Arial Narrow"/>
        <family val="2"/>
      </rPr>
      <t xml:space="preserve">
Orders placed in November 2025 will receive 50% of rebate total.</t>
    </r>
  </si>
  <si>
    <r>
      <rPr>
        <b/>
        <sz val="14"/>
        <color theme="1"/>
        <rFont val="Arial Narrow"/>
        <family val="2"/>
      </rPr>
      <t>September 15, 2025 - October 31, 2025
November 1, 2025 – November 30, 2025</t>
    </r>
    <r>
      <rPr>
        <b/>
        <sz val="14"/>
        <color rgb="FFFF0000"/>
        <rFont val="Arial Narrow"/>
        <family val="2"/>
      </rPr>
      <t xml:space="preserve"> 
Orders placed in November 2025 will receive 50% of rebate total.</t>
    </r>
  </si>
  <si>
    <r>
      <t xml:space="preserve">Enter the individual units purchased right of the Contrado Kicker value in the highlighted cell.                                           Rebates will be automatically calculated. </t>
    </r>
    <r>
      <rPr>
        <b/>
        <sz val="14"/>
        <color rgb="FFFF0000"/>
        <rFont val="Arial Narrow"/>
        <family val="2"/>
      </rPr>
      <t>Orders placed in November 2025 will receive 50% of rebate total.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</si>
</sst>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6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6"/>
      <color rgb="FFFF0000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22"/>
      <color rgb="FFFF0000"/>
      <name val="Arial Narrow"/>
      <family val="2"/>
    </font>
    <font>
      <b/>
      <sz val="15"/>
      <name val="Arial Narrow"/>
      <family val="2"/>
    </font>
    <font>
      <b/>
      <sz val="15"/>
      <color rgb="FFFF0000"/>
      <name val="Arial Narrow"/>
      <family val="2"/>
    </font>
    <font>
      <b/>
      <sz val="15"/>
      <color theme="1"/>
      <name val="Arial Narrow"/>
      <family val="2"/>
    </font>
    <font>
      <b/>
      <sz val="12.5"/>
      <color theme="1"/>
      <name val="Arial Narrow"/>
      <family val="2"/>
    </font>
    <font>
      <sz val="15"/>
      <color theme="1"/>
      <name val="Arial Narrow"/>
      <family val="2"/>
    </font>
    <font>
      <b/>
      <sz val="14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8" xfId="0" applyFont="1" applyFill="1" applyBorder="1" applyProtection="1"/>
    <xf numFmtId="0" fontId="3" fillId="0" borderId="8" xfId="0" applyFont="1" applyFill="1" applyBorder="1" applyProtection="1"/>
    <xf numFmtId="0" fontId="5" fillId="0" borderId="8" xfId="0" applyFont="1" applyFill="1" applyBorder="1" applyAlignment="1" applyProtection="1">
      <alignment horizontal="left" vertical="center" wrapText="1"/>
    </xf>
    <xf numFmtId="0" fontId="8" fillId="0" borderId="0" xfId="0" applyFont="1"/>
    <xf numFmtId="0" fontId="4" fillId="3" borderId="13" xfId="0" applyFont="1" applyFill="1" applyBorder="1" applyAlignment="1" applyProtection="1">
      <alignment horizontal="left" vertical="center"/>
    </xf>
    <xf numFmtId="44" fontId="4" fillId="3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5" fillId="0" borderId="13" xfId="0" applyFont="1" applyFill="1" applyBorder="1" applyProtection="1"/>
    <xf numFmtId="0" fontId="5" fillId="0" borderId="13" xfId="0" applyFont="1" applyFill="1" applyBorder="1" applyAlignment="1" applyProtection="1">
      <alignment horizontal="center"/>
    </xf>
    <xf numFmtId="164" fontId="5" fillId="0" borderId="13" xfId="0" applyNumberFormat="1" applyFont="1" applyFill="1" applyBorder="1" applyAlignment="1" applyProtection="1">
      <alignment horizont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Protection="1"/>
    <xf numFmtId="0" fontId="3" fillId="0" borderId="13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vertical="center"/>
    </xf>
    <xf numFmtId="164" fontId="15" fillId="0" borderId="0" xfId="0" applyNumberFormat="1" applyFont="1" applyProtection="1"/>
    <xf numFmtId="0" fontId="15" fillId="0" borderId="0" xfId="0" applyFont="1" applyFill="1" applyProtection="1"/>
    <xf numFmtId="0" fontId="13" fillId="0" borderId="0" xfId="0" applyFont="1" applyProtection="1"/>
    <xf numFmtId="0" fontId="15" fillId="0" borderId="0" xfId="0" applyFont="1" applyAlignment="1" applyProtection="1">
      <alignment horizontal="center" vertical="center"/>
    </xf>
    <xf numFmtId="0" fontId="16" fillId="0" borderId="0" xfId="0" applyFont="1" applyProtection="1"/>
    <xf numFmtId="164" fontId="5" fillId="0" borderId="13" xfId="0" applyNumberFormat="1" applyFont="1" applyBorder="1" applyAlignment="1" applyProtection="1">
      <alignment horizontal="center"/>
    </xf>
    <xf numFmtId="0" fontId="3" fillId="0" borderId="13" xfId="0" applyFont="1" applyBorder="1" applyProtection="1"/>
    <xf numFmtId="0" fontId="3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Protection="1"/>
    <xf numFmtId="0" fontId="5" fillId="0" borderId="15" xfId="0" applyFont="1" applyBorder="1" applyAlignment="1" applyProtection="1">
      <alignment horizontal="center"/>
    </xf>
    <xf numFmtId="164" fontId="5" fillId="0" borderId="15" xfId="0" applyNumberFormat="1" applyFont="1" applyBorder="1" applyAlignment="1" applyProtection="1">
      <alignment horizontal="center"/>
    </xf>
    <xf numFmtId="0" fontId="4" fillId="8" borderId="13" xfId="0" applyFont="1" applyFill="1" applyBorder="1" applyAlignment="1" applyProtection="1">
      <alignment horizontal="center" vertical="center" wrapText="1"/>
    </xf>
    <xf numFmtId="164" fontId="5" fillId="8" borderId="13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 vertical="center" wrapText="1"/>
    </xf>
    <xf numFmtId="164" fontId="3" fillId="0" borderId="13" xfId="0" applyNumberFormat="1" applyFont="1" applyBorder="1" applyAlignment="1" applyProtection="1">
      <alignment horizontal="center"/>
    </xf>
    <xf numFmtId="164" fontId="3" fillId="0" borderId="13" xfId="0" applyNumberFormat="1" applyFont="1" applyBorder="1" applyAlignment="1" applyProtection="1">
      <alignment horizontal="center" vertical="center"/>
    </xf>
    <xf numFmtId="164" fontId="5" fillId="0" borderId="17" xfId="0" applyNumberFormat="1" applyFont="1" applyFill="1" applyBorder="1" applyAlignment="1" applyProtection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5" fillId="6" borderId="13" xfId="0" applyNumberFormat="1" applyFont="1" applyFill="1" applyBorder="1" applyAlignment="1" applyProtection="1">
      <alignment horizontal="center" vertical="center"/>
      <protection locked="0"/>
    </xf>
    <xf numFmtId="3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/>
    <xf numFmtId="164" fontId="15" fillId="0" borderId="0" xfId="4" applyNumberFormat="1" applyFont="1" applyProtection="1"/>
    <xf numFmtId="164" fontId="15" fillId="0" borderId="0" xfId="4" applyNumberFormat="1" applyFont="1" applyFill="1" applyProtection="1"/>
    <xf numFmtId="164" fontId="15" fillId="0" borderId="0" xfId="0" applyNumberFormat="1" applyFont="1" applyFill="1" applyProtection="1"/>
    <xf numFmtId="165" fontId="19" fillId="0" borderId="11" xfId="0" applyNumberFormat="1" applyFont="1" applyFill="1" applyBorder="1" applyAlignment="1" applyProtection="1">
      <alignment horizontal="center" vertical="center"/>
    </xf>
    <xf numFmtId="164" fontId="20" fillId="0" borderId="2" xfId="0" applyNumberFormat="1" applyFont="1" applyBorder="1" applyAlignment="1" applyProtection="1">
      <alignment horizontal="center" vertical="center"/>
    </xf>
    <xf numFmtId="164" fontId="19" fillId="2" borderId="5" xfId="0" applyNumberFormat="1" applyFont="1" applyFill="1" applyBorder="1" applyAlignment="1" applyProtection="1">
      <alignment horizontal="center" vertical="center"/>
    </xf>
    <xf numFmtId="0" fontId="20" fillId="0" borderId="10" xfId="0" applyFont="1" applyBorder="1" applyProtection="1"/>
    <xf numFmtId="0" fontId="20" fillId="0" borderId="9" xfId="0" applyFont="1" applyBorder="1" applyProtection="1"/>
    <xf numFmtId="10" fontId="19" fillId="0" borderId="11" xfId="0" applyNumberFormat="1" applyFont="1" applyBorder="1" applyAlignment="1" applyProtection="1">
      <alignment horizontal="center" vertical="center"/>
    </xf>
    <xf numFmtId="0" fontId="20" fillId="0" borderId="1" xfId="0" applyFont="1" applyBorder="1" applyProtection="1"/>
    <xf numFmtId="0" fontId="20" fillId="0" borderId="0" xfId="0" applyFont="1" applyBorder="1" applyProtection="1"/>
    <xf numFmtId="0" fontId="22" fillId="0" borderId="1" xfId="0" applyFont="1" applyBorder="1" applyProtection="1"/>
    <xf numFmtId="0" fontId="22" fillId="0" borderId="0" xfId="0" applyFont="1" applyBorder="1" applyProtection="1"/>
    <xf numFmtId="164" fontId="22" fillId="0" borderId="2" xfId="0" applyNumberFormat="1" applyFont="1" applyBorder="1" applyAlignment="1" applyProtection="1">
      <alignment horizontal="center" vertical="center"/>
    </xf>
    <xf numFmtId="0" fontId="19" fillId="2" borderId="3" xfId="0" applyFont="1" applyFill="1" applyBorder="1" applyProtection="1"/>
    <xf numFmtId="0" fontId="19" fillId="2" borderId="4" xfId="0" applyFont="1" applyFill="1" applyBorder="1" applyProtection="1"/>
    <xf numFmtId="0" fontId="4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vertical="center"/>
    </xf>
    <xf numFmtId="0" fontId="4" fillId="8" borderId="20" xfId="0" applyFont="1" applyFill="1" applyBorder="1" applyAlignment="1" applyProtection="1">
      <alignment horizontal="center" vertical="center" wrapText="1"/>
    </xf>
    <xf numFmtId="0" fontId="4" fillId="8" borderId="17" xfId="0" applyFont="1" applyFill="1" applyBorder="1" applyAlignment="1" applyProtection="1">
      <alignment horizontal="center" vertical="center" wrapText="1"/>
    </xf>
    <xf numFmtId="164" fontId="4" fillId="8" borderId="20" xfId="0" applyNumberFormat="1" applyFont="1" applyFill="1" applyBorder="1" applyAlignment="1" applyProtection="1">
      <alignment horizontal="center" vertical="center"/>
    </xf>
    <xf numFmtId="164" fontId="4" fillId="8" borderId="17" xfId="0" applyNumberFormat="1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/>
    </xf>
    <xf numFmtId="0" fontId="23" fillId="6" borderId="13" xfId="0" applyFont="1" applyFill="1" applyBorder="1" applyAlignment="1" applyProtection="1">
      <alignment horizontal="center" vertical="center" wrapText="1"/>
    </xf>
    <xf numFmtId="0" fontId="23" fillId="6" borderId="13" xfId="0" applyFont="1" applyFill="1" applyBorder="1" applyAlignment="1" applyProtection="1">
      <alignment horizontal="center" vertical="center"/>
    </xf>
    <xf numFmtId="0" fontId="23" fillId="4" borderId="19" xfId="0" applyFont="1" applyFill="1" applyBorder="1" applyAlignment="1" applyProtection="1">
      <alignment horizontal="center" vertical="center" wrapText="1"/>
    </xf>
    <xf numFmtId="0" fontId="10" fillId="4" borderId="18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7" fillId="7" borderId="13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top" wrapText="1"/>
    </xf>
    <xf numFmtId="0" fontId="9" fillId="5" borderId="6" xfId="0" applyFont="1" applyFill="1" applyBorder="1" applyAlignment="1" applyProtection="1">
      <alignment horizontal="center" vertical="top" wrapText="1"/>
    </xf>
    <xf numFmtId="0" fontId="9" fillId="5" borderId="12" xfId="0" applyFont="1" applyFill="1" applyBorder="1" applyAlignment="1" applyProtection="1">
      <alignment horizontal="center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9" xfId="0" applyFont="1" applyFill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164" fontId="19" fillId="2" borderId="3" xfId="0" applyNumberFormat="1" applyFont="1" applyFill="1" applyBorder="1" applyAlignment="1" applyProtection="1">
      <alignment horizontal="left" vertical="top"/>
    </xf>
    <xf numFmtId="164" fontId="19" fillId="2" borderId="4" xfId="0" applyNumberFormat="1" applyFont="1" applyFill="1" applyBorder="1" applyAlignment="1" applyProtection="1">
      <alignment horizontal="left" vertical="top"/>
    </xf>
    <xf numFmtId="164" fontId="21" fillId="0" borderId="10" xfId="0" applyNumberFormat="1" applyFont="1" applyBorder="1" applyAlignment="1" applyProtection="1">
      <alignment horizontal="center" vertical="center" wrapText="1"/>
    </xf>
    <xf numFmtId="164" fontId="21" fillId="0" borderId="9" xfId="0" applyNumberFormat="1" applyFont="1" applyBorder="1" applyAlignment="1" applyProtection="1">
      <alignment horizontal="center" vertical="center" wrapText="1"/>
    </xf>
    <xf numFmtId="164" fontId="21" fillId="0" borderId="11" xfId="0" applyNumberFormat="1" applyFont="1" applyBorder="1" applyAlignment="1" applyProtection="1">
      <alignment horizontal="center" vertical="center" wrapText="1"/>
    </xf>
    <xf numFmtId="164" fontId="21" fillId="0" borderId="1" xfId="0" applyNumberFormat="1" applyFont="1" applyBorder="1" applyAlignment="1" applyProtection="1">
      <alignment horizontal="center" vertical="center" wrapText="1"/>
    </xf>
    <xf numFmtId="164" fontId="21" fillId="0" borderId="0" xfId="0" applyNumberFormat="1" applyFont="1" applyBorder="1" applyAlignment="1" applyProtection="1">
      <alignment horizontal="center" vertical="center" wrapText="1"/>
    </xf>
    <xf numFmtId="164" fontId="21" fillId="0" borderId="2" xfId="0" applyNumberFormat="1" applyFont="1" applyBorder="1" applyAlignment="1" applyProtection="1">
      <alignment horizontal="center" vertical="center" wrapText="1"/>
    </xf>
    <xf numFmtId="164" fontId="21" fillId="0" borderId="3" xfId="0" applyNumberFormat="1" applyFont="1" applyBorder="1" applyAlignment="1" applyProtection="1">
      <alignment horizontal="center" vertical="center" wrapText="1"/>
    </xf>
    <xf numFmtId="164" fontId="21" fillId="0" borderId="4" xfId="0" applyNumberFormat="1" applyFont="1" applyBorder="1" applyAlignment="1" applyProtection="1">
      <alignment horizontal="center" vertical="center" wrapText="1"/>
    </xf>
    <xf numFmtId="164" fontId="21" fillId="0" borderId="5" xfId="0" applyNumberFormat="1" applyFont="1" applyBorder="1" applyAlignment="1" applyProtection="1">
      <alignment horizontal="center" vertical="center" wrapText="1"/>
    </xf>
  </cellXfs>
  <cellStyles count="5">
    <cellStyle name="Currency" xfId="4" builtinId="4"/>
    <cellStyle name="Normal" xfId="0" builtinId="0"/>
    <cellStyle name="Normal 2" xfId="3" xr:uid="{00000000-0005-0000-0000-000001000000}"/>
    <cellStyle name="Normal 4" xfId="2" xr:uid="{00000000-0005-0000-0000-000002000000}"/>
    <cellStyle name="Normal 7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B3BC-708D-4136-BA5D-B8643B2D8674}">
  <dimension ref="A1:I104"/>
  <sheetViews>
    <sheetView tabSelected="1" workbookViewId="0">
      <pane ySplit="7" topLeftCell="A18" activePane="bottomLeft" state="frozen"/>
      <selection pane="bottomLeft" activeCell="J26" sqref="J26"/>
    </sheetView>
  </sheetViews>
  <sheetFormatPr defaultColWidth="11.54296875" defaultRowHeight="14" x14ac:dyDescent="0.3"/>
  <cols>
    <col min="1" max="1" width="38" style="17" customWidth="1"/>
    <col min="2" max="5" width="15.26953125" style="17" customWidth="1"/>
    <col min="6" max="7" width="15.26953125" style="17" hidden="1" customWidth="1"/>
    <col min="8" max="8" width="15.26953125" style="17" customWidth="1"/>
    <col min="9" max="9" width="11.54296875" style="17" customWidth="1"/>
    <col min="10" max="16384" width="11.54296875" style="17"/>
  </cols>
  <sheetData>
    <row r="1" spans="1:8" ht="20" x14ac:dyDescent="0.3">
      <c r="A1" s="88" t="s">
        <v>108</v>
      </c>
      <c r="B1" s="89"/>
      <c r="C1" s="89"/>
      <c r="D1" s="89"/>
      <c r="E1" s="89"/>
      <c r="F1" s="89"/>
      <c r="G1" s="89"/>
      <c r="H1" s="90"/>
    </row>
    <row r="2" spans="1:8" ht="18.5" thickBot="1" x14ac:dyDescent="0.35">
      <c r="A2" s="91" t="s">
        <v>91</v>
      </c>
      <c r="B2" s="92"/>
      <c r="C2" s="92"/>
      <c r="D2" s="92"/>
      <c r="E2" s="92"/>
      <c r="F2" s="92"/>
      <c r="G2" s="92"/>
      <c r="H2" s="93"/>
    </row>
    <row r="3" spans="1:8" ht="39" customHeight="1" thickBot="1" x14ac:dyDescent="0.35">
      <c r="A3" s="94" t="s">
        <v>133</v>
      </c>
      <c r="B3" s="95"/>
      <c r="C3" s="95"/>
      <c r="D3" s="95"/>
      <c r="E3" s="95"/>
      <c r="F3" s="95"/>
      <c r="G3" s="95"/>
      <c r="H3" s="96"/>
    </row>
    <row r="4" spans="1:8" ht="18" customHeight="1" x14ac:dyDescent="0.3">
      <c r="A4" s="97" t="s">
        <v>94</v>
      </c>
      <c r="B4" s="98"/>
      <c r="C4" s="45">
        <f>C96</f>
        <v>0</v>
      </c>
      <c r="D4" s="103" t="s">
        <v>126</v>
      </c>
      <c r="E4" s="104"/>
      <c r="F4" s="104"/>
      <c r="G4" s="104"/>
      <c r="H4" s="105"/>
    </row>
    <row r="5" spans="1:8" ht="19.5" x14ac:dyDescent="0.45">
      <c r="A5" s="99" t="s">
        <v>93</v>
      </c>
      <c r="B5" s="100"/>
      <c r="C5" s="46">
        <f>C97</f>
        <v>0</v>
      </c>
      <c r="D5" s="106"/>
      <c r="E5" s="107"/>
      <c r="F5" s="107"/>
      <c r="G5" s="107"/>
      <c r="H5" s="108"/>
    </row>
    <row r="6" spans="1:8" ht="19.5" x14ac:dyDescent="0.45">
      <c r="A6" s="99" t="s">
        <v>95</v>
      </c>
      <c r="B6" s="100"/>
      <c r="C6" s="46">
        <f>C98</f>
        <v>0</v>
      </c>
      <c r="D6" s="106"/>
      <c r="E6" s="107"/>
      <c r="F6" s="107"/>
      <c r="G6" s="107"/>
      <c r="H6" s="108"/>
    </row>
    <row r="7" spans="1:8" ht="20" thickBot="1" x14ac:dyDescent="0.35">
      <c r="A7" s="101" t="s">
        <v>127</v>
      </c>
      <c r="B7" s="102"/>
      <c r="C7" s="47">
        <f>C102</f>
        <v>0</v>
      </c>
      <c r="D7" s="109"/>
      <c r="E7" s="110"/>
      <c r="F7" s="110"/>
      <c r="G7" s="110"/>
      <c r="H7" s="111"/>
    </row>
    <row r="8" spans="1:8" ht="20.5" thickBot="1" x14ac:dyDescent="0.35">
      <c r="A8" s="87" t="s">
        <v>113</v>
      </c>
      <c r="B8" s="87"/>
      <c r="C8" s="87"/>
      <c r="D8" s="87"/>
      <c r="E8" s="87"/>
      <c r="F8" s="87"/>
      <c r="G8" s="87"/>
      <c r="H8" s="87"/>
    </row>
    <row r="9" spans="1:8" ht="21" thickTop="1" thickBot="1" x14ac:dyDescent="0.35">
      <c r="A9" s="86" t="s">
        <v>128</v>
      </c>
      <c r="B9" s="86"/>
      <c r="C9" s="86"/>
      <c r="D9" s="86"/>
      <c r="E9" s="86"/>
      <c r="F9" s="86"/>
      <c r="G9" s="86"/>
      <c r="H9" s="86"/>
    </row>
    <row r="10" spans="1:8" ht="21" thickTop="1" thickBot="1" x14ac:dyDescent="0.35">
      <c r="A10" s="65" t="s">
        <v>129</v>
      </c>
      <c r="B10" s="66"/>
      <c r="C10" s="66"/>
      <c r="D10" s="66"/>
      <c r="E10" s="66"/>
      <c r="F10" s="66"/>
      <c r="G10" s="66"/>
      <c r="H10" s="67"/>
    </row>
    <row r="11" spans="1:8" ht="58.5" customHeight="1" thickTop="1" thickBot="1" x14ac:dyDescent="0.35">
      <c r="A11" s="59" t="s">
        <v>66</v>
      </c>
      <c r="B11" s="80" t="s">
        <v>132</v>
      </c>
      <c r="C11" s="81"/>
      <c r="D11" s="81"/>
      <c r="E11" s="81"/>
      <c r="F11" s="82"/>
      <c r="G11" s="82"/>
      <c r="H11" s="83"/>
    </row>
    <row r="12" spans="1:8" s="18" customFormat="1" ht="32" thickTop="1" thickBot="1" x14ac:dyDescent="0.4">
      <c r="A12" s="5" t="s">
        <v>61</v>
      </c>
      <c r="B12" s="6" t="s">
        <v>62</v>
      </c>
      <c r="C12" s="61" t="s">
        <v>113</v>
      </c>
      <c r="D12" s="62"/>
      <c r="E12" s="58" t="s">
        <v>63</v>
      </c>
      <c r="F12" s="34" t="s">
        <v>114</v>
      </c>
      <c r="G12" s="34" t="s">
        <v>115</v>
      </c>
      <c r="H12" s="8" t="s">
        <v>60</v>
      </c>
    </row>
    <row r="13" spans="1:8" ht="16.25" customHeight="1" thickTop="1" thickBot="1" x14ac:dyDescent="0.4">
      <c r="A13" s="9" t="s">
        <v>120</v>
      </c>
      <c r="B13" s="10" t="s">
        <v>106</v>
      </c>
      <c r="C13" s="63">
        <v>200</v>
      </c>
      <c r="D13" s="64"/>
      <c r="E13" s="38"/>
      <c r="F13" s="37"/>
      <c r="G13" s="12">
        <f>C13*E13</f>
        <v>0</v>
      </c>
      <c r="H13" s="12">
        <f>C13*E13</f>
        <v>0</v>
      </c>
    </row>
    <row r="14" spans="1:8" ht="16.25" customHeight="1" thickTop="1" thickBot="1" x14ac:dyDescent="0.4">
      <c r="A14" s="9" t="s">
        <v>110</v>
      </c>
      <c r="B14" s="10" t="s">
        <v>106</v>
      </c>
      <c r="C14" s="63">
        <v>300</v>
      </c>
      <c r="D14" s="64"/>
      <c r="E14" s="38"/>
      <c r="F14" s="37"/>
      <c r="G14" s="12">
        <f>IF(E14&gt;4,C14*E14,0)</f>
        <v>0</v>
      </c>
      <c r="H14" s="12">
        <f>IF(E14&gt;4,C14*E14,0)</f>
        <v>0</v>
      </c>
    </row>
    <row r="15" spans="1:8" ht="26" customHeight="1" thickTop="1" thickBot="1" x14ac:dyDescent="0.35">
      <c r="A15" s="84" t="s">
        <v>64</v>
      </c>
      <c r="B15" s="84"/>
      <c r="C15" s="84"/>
      <c r="D15" s="85"/>
      <c r="E15" s="84"/>
      <c r="F15" s="84"/>
      <c r="G15" s="84"/>
      <c r="H15" s="84"/>
    </row>
    <row r="16" spans="1:8" ht="59" customHeight="1" thickTop="1" thickBot="1" x14ac:dyDescent="0.35">
      <c r="A16" s="59" t="s">
        <v>66</v>
      </c>
      <c r="B16" s="80" t="s">
        <v>131</v>
      </c>
      <c r="C16" s="81"/>
      <c r="D16" s="81"/>
      <c r="E16" s="81"/>
      <c r="F16" s="82"/>
      <c r="G16" s="82"/>
      <c r="H16" s="83"/>
    </row>
    <row r="17" spans="1:9" s="18" customFormat="1" ht="32" thickTop="1" thickBot="1" x14ac:dyDescent="0.4">
      <c r="A17" s="5" t="s">
        <v>61</v>
      </c>
      <c r="B17" s="6" t="s">
        <v>62</v>
      </c>
      <c r="C17" s="7" t="s">
        <v>0</v>
      </c>
      <c r="D17" s="32" t="s">
        <v>113</v>
      </c>
      <c r="E17" s="58" t="s">
        <v>63</v>
      </c>
      <c r="F17" s="7" t="s">
        <v>114</v>
      </c>
      <c r="G17" s="7"/>
      <c r="H17" s="8" t="s">
        <v>60</v>
      </c>
    </row>
    <row r="18" spans="1:9" s="18" customFormat="1" ht="16.5" thickTop="1" thickBot="1" x14ac:dyDescent="0.4">
      <c r="A18" s="25" t="s">
        <v>10</v>
      </c>
      <c r="B18" s="26" t="s">
        <v>68</v>
      </c>
      <c r="C18" s="24">
        <v>10</v>
      </c>
      <c r="D18" s="33">
        <f t="shared" ref="D18" si="0">C18*1.2</f>
        <v>12</v>
      </c>
      <c r="E18" s="38"/>
      <c r="F18" s="12">
        <f>C18*E18</f>
        <v>0</v>
      </c>
      <c r="G18" s="12">
        <f>D18*E18</f>
        <v>0</v>
      </c>
      <c r="H18" s="12">
        <f>IF(C100&gt;0,SUM(G18),F18)</f>
        <v>0</v>
      </c>
    </row>
    <row r="19" spans="1:9" ht="16.25" customHeight="1" thickTop="1" thickBot="1" x14ac:dyDescent="0.4">
      <c r="A19" s="9" t="s">
        <v>111</v>
      </c>
      <c r="B19" s="10" t="s">
        <v>105</v>
      </c>
      <c r="C19" s="24">
        <v>1</v>
      </c>
      <c r="D19" s="33">
        <f>C19*1.2</f>
        <v>1.2</v>
      </c>
      <c r="E19" s="38"/>
      <c r="F19" s="12">
        <f>C19*E19</f>
        <v>0</v>
      </c>
      <c r="G19" s="12">
        <f>D19*E19</f>
        <v>0</v>
      </c>
      <c r="H19" s="12">
        <f>IF(C100&gt;0,SUM(G19),F19)</f>
        <v>0</v>
      </c>
      <c r="I19" s="19"/>
    </row>
    <row r="20" spans="1:9" ht="16.5" thickTop="1" thickBot="1" x14ac:dyDescent="0.4">
      <c r="A20" s="13" t="s">
        <v>99</v>
      </c>
      <c r="B20" s="14" t="s">
        <v>2</v>
      </c>
      <c r="C20" s="24">
        <v>5</v>
      </c>
      <c r="D20" s="33">
        <f t="shared" ref="D20:D50" si="1">C20*1.2</f>
        <v>6</v>
      </c>
      <c r="E20" s="38"/>
      <c r="F20" s="12">
        <f t="shared" ref="F20:F49" si="2">C20*E20</f>
        <v>0</v>
      </c>
      <c r="G20" s="12">
        <f t="shared" ref="G20:G49" si="3">D20*E20</f>
        <v>0</v>
      </c>
      <c r="H20" s="12">
        <f>IF(C100&gt;0,SUM(G20),F20)</f>
        <v>0</v>
      </c>
      <c r="I20" s="19"/>
    </row>
    <row r="21" spans="1:9" ht="16.5" thickTop="1" thickBot="1" x14ac:dyDescent="0.4">
      <c r="A21" s="9" t="s">
        <v>112</v>
      </c>
      <c r="B21" s="10" t="s">
        <v>88</v>
      </c>
      <c r="C21" s="24">
        <v>4</v>
      </c>
      <c r="D21" s="33">
        <f t="shared" si="1"/>
        <v>4.8</v>
      </c>
      <c r="E21" s="38"/>
      <c r="F21" s="12">
        <f t="shared" si="2"/>
        <v>0</v>
      </c>
      <c r="G21" s="12">
        <f t="shared" si="3"/>
        <v>0</v>
      </c>
      <c r="H21" s="12">
        <f>IF(C100&gt;0,SUM(G21),F21)</f>
        <v>0</v>
      </c>
      <c r="I21" s="19"/>
    </row>
    <row r="22" spans="1:9" ht="16.5" thickTop="1" thickBot="1" x14ac:dyDescent="0.4">
      <c r="A22" s="9" t="s">
        <v>112</v>
      </c>
      <c r="B22" s="10" t="s">
        <v>12</v>
      </c>
      <c r="C22" s="24">
        <v>15</v>
      </c>
      <c r="D22" s="33">
        <f t="shared" si="1"/>
        <v>18</v>
      </c>
      <c r="E22" s="38"/>
      <c r="F22" s="12">
        <f t="shared" si="2"/>
        <v>0</v>
      </c>
      <c r="G22" s="12">
        <f t="shared" si="3"/>
        <v>0</v>
      </c>
      <c r="H22" s="12">
        <f>IF(C100&gt;0,SUM(G22),F22)</f>
        <v>0</v>
      </c>
      <c r="I22" s="19"/>
    </row>
    <row r="23" spans="1:9" ht="16.5" thickTop="1" thickBot="1" x14ac:dyDescent="0.4">
      <c r="A23" s="9" t="s">
        <v>92</v>
      </c>
      <c r="B23" s="14" t="s">
        <v>4</v>
      </c>
      <c r="C23" s="35">
        <v>21</v>
      </c>
      <c r="D23" s="33">
        <f t="shared" si="1"/>
        <v>25.2</v>
      </c>
      <c r="E23" s="38"/>
      <c r="F23" s="12">
        <f t="shared" si="2"/>
        <v>0</v>
      </c>
      <c r="G23" s="12">
        <f t="shared" si="3"/>
        <v>0</v>
      </c>
      <c r="H23" s="12">
        <f>IF(C100&gt;0,SUM(G23),F23)</f>
        <v>0</v>
      </c>
      <c r="I23" s="44"/>
    </row>
    <row r="24" spans="1:9" ht="16.5" thickTop="1" thickBot="1" x14ac:dyDescent="0.4">
      <c r="A24" s="9" t="s">
        <v>124</v>
      </c>
      <c r="B24" s="14" t="s">
        <v>4</v>
      </c>
      <c r="C24" s="35">
        <v>42</v>
      </c>
      <c r="D24" s="33">
        <f t="shared" si="1"/>
        <v>50.4</v>
      </c>
      <c r="E24" s="38"/>
      <c r="F24" s="12">
        <f>IF(E24&gt;31,C24*E24,0)</f>
        <v>0</v>
      </c>
      <c r="G24" s="12">
        <f>IF(E24&gt;31,D24*E24,0)</f>
        <v>0</v>
      </c>
      <c r="H24" s="12">
        <f>IF(C100&gt;0,SUM(G24),F24)</f>
        <v>0</v>
      </c>
      <c r="I24" s="44"/>
    </row>
    <row r="25" spans="1:9" ht="16.5" thickTop="1" thickBot="1" x14ac:dyDescent="0.4">
      <c r="A25" s="13" t="s">
        <v>89</v>
      </c>
      <c r="B25" s="14" t="s">
        <v>90</v>
      </c>
      <c r="C25" s="24">
        <v>6</v>
      </c>
      <c r="D25" s="33">
        <f t="shared" si="1"/>
        <v>7.1999999999999993</v>
      </c>
      <c r="E25" s="38"/>
      <c r="F25" s="12">
        <f t="shared" si="2"/>
        <v>0</v>
      </c>
      <c r="G25" s="12">
        <f t="shared" si="3"/>
        <v>0</v>
      </c>
      <c r="H25" s="12">
        <f>IF(C100&gt;0,SUM(G25),F25)</f>
        <v>0</v>
      </c>
      <c r="I25" s="19"/>
    </row>
    <row r="26" spans="1:9" ht="16.5" thickTop="1" thickBot="1" x14ac:dyDescent="0.4">
      <c r="A26" s="13" t="s">
        <v>21</v>
      </c>
      <c r="B26" s="14" t="s">
        <v>67</v>
      </c>
      <c r="C26" s="24">
        <v>2.5</v>
      </c>
      <c r="D26" s="33">
        <f t="shared" si="1"/>
        <v>3</v>
      </c>
      <c r="E26" s="38"/>
      <c r="F26" s="12">
        <f t="shared" si="2"/>
        <v>0</v>
      </c>
      <c r="G26" s="12">
        <f t="shared" si="3"/>
        <v>0</v>
      </c>
      <c r="H26" s="12">
        <f>IF(C100&gt;0,SUM(G26),F26)</f>
        <v>0</v>
      </c>
      <c r="I26" s="19"/>
    </row>
    <row r="27" spans="1:9" s="20" customFormat="1" ht="16.5" thickTop="1" thickBot="1" x14ac:dyDescent="0.4">
      <c r="A27" s="9" t="s">
        <v>103</v>
      </c>
      <c r="B27" s="10" t="s">
        <v>39</v>
      </c>
      <c r="C27" s="24">
        <v>2.5</v>
      </c>
      <c r="D27" s="33">
        <f t="shared" si="1"/>
        <v>3</v>
      </c>
      <c r="E27" s="38"/>
      <c r="F27" s="12">
        <f t="shared" si="2"/>
        <v>0</v>
      </c>
      <c r="G27" s="12">
        <f t="shared" si="3"/>
        <v>0</v>
      </c>
      <c r="H27" s="12">
        <f>IF(C100&gt;0,SUM(G27),F27)</f>
        <v>0</v>
      </c>
      <c r="I27" s="19"/>
    </row>
    <row r="28" spans="1:9" s="20" customFormat="1" ht="16.5" thickTop="1" thickBot="1" x14ac:dyDescent="0.4">
      <c r="A28" s="9" t="s">
        <v>103</v>
      </c>
      <c r="B28" s="10" t="s">
        <v>98</v>
      </c>
      <c r="C28" s="24">
        <v>17.5</v>
      </c>
      <c r="D28" s="33">
        <f t="shared" si="1"/>
        <v>21</v>
      </c>
      <c r="E28" s="38"/>
      <c r="F28" s="12">
        <f t="shared" si="2"/>
        <v>0</v>
      </c>
      <c r="G28" s="12">
        <f t="shared" si="3"/>
        <v>0</v>
      </c>
      <c r="H28" s="12">
        <f>IF(C100&gt;0,SUM(G28),F28)</f>
        <v>0</v>
      </c>
      <c r="I28" s="19"/>
    </row>
    <row r="29" spans="1:9" ht="16.5" thickTop="1" thickBot="1" x14ac:dyDescent="0.4">
      <c r="A29" s="9" t="s">
        <v>97</v>
      </c>
      <c r="B29" s="10" t="s">
        <v>69</v>
      </c>
      <c r="C29" s="24">
        <v>8.5</v>
      </c>
      <c r="D29" s="33">
        <f t="shared" si="1"/>
        <v>10.199999999999999</v>
      </c>
      <c r="E29" s="38"/>
      <c r="F29" s="12">
        <f t="shared" si="2"/>
        <v>0</v>
      </c>
      <c r="G29" s="12">
        <f t="shared" si="3"/>
        <v>0</v>
      </c>
      <c r="H29" s="12">
        <f>IF(C100&gt;0,SUM(G29),F29)</f>
        <v>0</v>
      </c>
      <c r="I29" s="19"/>
    </row>
    <row r="30" spans="1:9" ht="16.5" thickTop="1" thickBot="1" x14ac:dyDescent="0.4">
      <c r="A30" s="25" t="s">
        <v>37</v>
      </c>
      <c r="B30" s="26" t="s">
        <v>2</v>
      </c>
      <c r="C30" s="24">
        <v>19.200000000000003</v>
      </c>
      <c r="D30" s="33">
        <f t="shared" si="1"/>
        <v>23.040000000000003</v>
      </c>
      <c r="E30" s="38"/>
      <c r="F30" s="12">
        <f t="shared" si="2"/>
        <v>0</v>
      </c>
      <c r="G30" s="12">
        <f t="shared" si="3"/>
        <v>0</v>
      </c>
      <c r="H30" s="12">
        <f>IF(C100&gt;0,SUM(G30),F30)</f>
        <v>0</v>
      </c>
      <c r="I30" s="42"/>
    </row>
    <row r="31" spans="1:9" ht="16.5" thickTop="1" thickBot="1" x14ac:dyDescent="0.4">
      <c r="A31" s="25" t="s">
        <v>37</v>
      </c>
      <c r="B31" s="26" t="s">
        <v>4</v>
      </c>
      <c r="C31" s="24">
        <v>48</v>
      </c>
      <c r="D31" s="33">
        <f t="shared" si="1"/>
        <v>57.599999999999994</v>
      </c>
      <c r="E31" s="38"/>
      <c r="F31" s="12">
        <f t="shared" si="2"/>
        <v>0</v>
      </c>
      <c r="G31" s="12">
        <f t="shared" si="3"/>
        <v>0</v>
      </c>
      <c r="H31" s="12">
        <f>IF(C100&gt;0,SUM(G31),F31)</f>
        <v>0</v>
      </c>
      <c r="I31" s="42"/>
    </row>
    <row r="32" spans="1:9" ht="16.5" thickTop="1" thickBot="1" x14ac:dyDescent="0.4">
      <c r="A32" s="13" t="s">
        <v>41</v>
      </c>
      <c r="B32" s="14" t="s">
        <v>42</v>
      </c>
      <c r="C32" s="24">
        <v>3</v>
      </c>
      <c r="D32" s="33">
        <f t="shared" si="1"/>
        <v>3.5999999999999996</v>
      </c>
      <c r="E32" s="38"/>
      <c r="F32" s="12">
        <f t="shared" si="2"/>
        <v>0</v>
      </c>
      <c r="G32" s="12">
        <f t="shared" si="3"/>
        <v>0</v>
      </c>
      <c r="H32" s="12">
        <f>IF(C100&gt;0,SUM(G32),F32)</f>
        <v>0</v>
      </c>
      <c r="I32" s="19"/>
    </row>
    <row r="33" spans="1:9" ht="16.5" thickTop="1" thickBot="1" x14ac:dyDescent="0.4">
      <c r="A33" s="13" t="s">
        <v>101</v>
      </c>
      <c r="B33" s="14" t="s">
        <v>102</v>
      </c>
      <c r="C33" s="35">
        <v>33</v>
      </c>
      <c r="D33" s="33">
        <f t="shared" si="1"/>
        <v>39.6</v>
      </c>
      <c r="E33" s="38"/>
      <c r="F33" s="12">
        <f t="shared" si="2"/>
        <v>0</v>
      </c>
      <c r="G33" s="12">
        <f t="shared" si="3"/>
        <v>0</v>
      </c>
      <c r="H33" s="12">
        <f>IF(C100&gt;0,SUM(G33),F33)</f>
        <v>0</v>
      </c>
      <c r="I33" s="42"/>
    </row>
    <row r="34" spans="1:9" ht="16.5" thickTop="1" thickBot="1" x14ac:dyDescent="0.4">
      <c r="A34" s="13" t="s">
        <v>44</v>
      </c>
      <c r="B34" s="14" t="s">
        <v>4</v>
      </c>
      <c r="C34" s="35">
        <v>6.75</v>
      </c>
      <c r="D34" s="33">
        <f t="shared" si="1"/>
        <v>8.1</v>
      </c>
      <c r="E34" s="38"/>
      <c r="F34" s="12">
        <f t="shared" si="2"/>
        <v>0</v>
      </c>
      <c r="G34" s="12">
        <f t="shared" si="3"/>
        <v>0</v>
      </c>
      <c r="H34" s="12">
        <f>IF(C100&gt;0,SUM(G34),F34)</f>
        <v>0</v>
      </c>
      <c r="I34" s="42"/>
    </row>
    <row r="35" spans="1:9" ht="16.5" thickTop="1" thickBot="1" x14ac:dyDescent="0.4">
      <c r="A35" s="13" t="s">
        <v>43</v>
      </c>
      <c r="B35" s="14" t="s">
        <v>25</v>
      </c>
      <c r="C35" s="35">
        <v>1</v>
      </c>
      <c r="D35" s="33">
        <f t="shared" si="1"/>
        <v>1.2</v>
      </c>
      <c r="E35" s="38"/>
      <c r="F35" s="12">
        <f t="shared" si="2"/>
        <v>0</v>
      </c>
      <c r="G35" s="12">
        <f t="shared" si="3"/>
        <v>0</v>
      </c>
      <c r="H35" s="12">
        <f>IF(C100&gt;0,SUM(G35),F35)</f>
        <v>0</v>
      </c>
      <c r="I35" s="42"/>
    </row>
    <row r="36" spans="1:9" ht="16.5" thickTop="1" thickBot="1" x14ac:dyDescent="0.4">
      <c r="A36" s="13" t="s">
        <v>45</v>
      </c>
      <c r="B36" s="14" t="s">
        <v>2</v>
      </c>
      <c r="C36" s="35">
        <v>12.5</v>
      </c>
      <c r="D36" s="33">
        <f t="shared" si="1"/>
        <v>15</v>
      </c>
      <c r="E36" s="38"/>
      <c r="F36" s="12">
        <f t="shared" si="2"/>
        <v>0</v>
      </c>
      <c r="G36" s="12">
        <f t="shared" si="3"/>
        <v>0</v>
      </c>
      <c r="H36" s="12">
        <f>IF(C100&gt;0,SUM(G36),F36)</f>
        <v>0</v>
      </c>
      <c r="I36" s="42"/>
    </row>
    <row r="37" spans="1:9" ht="16.5" thickTop="1" thickBot="1" x14ac:dyDescent="0.4">
      <c r="A37" s="9" t="s">
        <v>121</v>
      </c>
      <c r="B37" s="14" t="s">
        <v>2</v>
      </c>
      <c r="C37" s="35">
        <v>12.5</v>
      </c>
      <c r="D37" s="33">
        <f t="shared" si="1"/>
        <v>15</v>
      </c>
      <c r="E37" s="38"/>
      <c r="F37" s="12">
        <f t="shared" si="2"/>
        <v>0</v>
      </c>
      <c r="G37" s="12">
        <f t="shared" si="3"/>
        <v>0</v>
      </c>
      <c r="H37" s="12">
        <f>IF(C100&gt;0,SUM(G37),F37)</f>
        <v>0</v>
      </c>
      <c r="I37" s="42"/>
    </row>
    <row r="38" spans="1:9" ht="16.5" thickTop="1" thickBot="1" x14ac:dyDescent="0.4">
      <c r="A38" s="9" t="s">
        <v>117</v>
      </c>
      <c r="B38" s="10" t="s">
        <v>25</v>
      </c>
      <c r="C38" s="24">
        <v>4.5</v>
      </c>
      <c r="D38" s="33">
        <f t="shared" si="1"/>
        <v>5.3999999999999995</v>
      </c>
      <c r="E38" s="38"/>
      <c r="F38" s="12">
        <f t="shared" si="2"/>
        <v>0</v>
      </c>
      <c r="G38" s="12">
        <f t="shared" si="3"/>
        <v>0</v>
      </c>
      <c r="H38" s="12">
        <f>IF(C100&gt;0,SUM(G38),F38)</f>
        <v>0</v>
      </c>
      <c r="I38" s="19"/>
    </row>
    <row r="39" spans="1:9" ht="16.5" thickTop="1" thickBot="1" x14ac:dyDescent="0.4">
      <c r="A39" s="9" t="s">
        <v>118</v>
      </c>
      <c r="B39" s="10" t="s">
        <v>2</v>
      </c>
      <c r="C39" s="24">
        <v>9</v>
      </c>
      <c r="D39" s="33">
        <f t="shared" si="1"/>
        <v>10.799999999999999</v>
      </c>
      <c r="E39" s="38"/>
      <c r="F39" s="12">
        <f t="shared" si="2"/>
        <v>0</v>
      </c>
      <c r="G39" s="12">
        <f t="shared" si="3"/>
        <v>0</v>
      </c>
      <c r="H39" s="12">
        <f>IF(C100&gt;0,SUM(G39),F39)</f>
        <v>0</v>
      </c>
      <c r="I39" s="19"/>
    </row>
    <row r="40" spans="1:9" ht="16.5" thickTop="1" thickBot="1" x14ac:dyDescent="0.4">
      <c r="A40" s="9" t="s">
        <v>51</v>
      </c>
      <c r="B40" s="10" t="s">
        <v>52</v>
      </c>
      <c r="C40" s="24">
        <v>27.5</v>
      </c>
      <c r="D40" s="33">
        <f t="shared" si="1"/>
        <v>33</v>
      </c>
      <c r="E40" s="38"/>
      <c r="F40" s="12">
        <f t="shared" si="2"/>
        <v>0</v>
      </c>
      <c r="G40" s="12">
        <f t="shared" si="3"/>
        <v>0</v>
      </c>
      <c r="H40" s="12">
        <f>IF(C100&gt;0,SUM(G40),F40)</f>
        <v>0</v>
      </c>
      <c r="I40" s="19"/>
    </row>
    <row r="41" spans="1:9" ht="16.5" thickTop="1" thickBot="1" x14ac:dyDescent="0.4">
      <c r="A41" s="13" t="s">
        <v>54</v>
      </c>
      <c r="B41" s="14" t="s">
        <v>2</v>
      </c>
      <c r="C41" s="24">
        <v>12.5</v>
      </c>
      <c r="D41" s="33">
        <f t="shared" si="1"/>
        <v>15</v>
      </c>
      <c r="E41" s="38"/>
      <c r="F41" s="12">
        <f t="shared" si="2"/>
        <v>0</v>
      </c>
      <c r="G41" s="12">
        <f t="shared" si="3"/>
        <v>0</v>
      </c>
      <c r="H41" s="12">
        <f>IF(C100&gt;0,SUM(G41),F41)</f>
        <v>0</v>
      </c>
      <c r="I41" s="20"/>
    </row>
    <row r="42" spans="1:9" ht="16.5" thickTop="1" thickBot="1" x14ac:dyDescent="0.4">
      <c r="A42" s="25" t="s">
        <v>75</v>
      </c>
      <c r="B42" s="26" t="s">
        <v>23</v>
      </c>
      <c r="C42" s="24">
        <v>2.5</v>
      </c>
      <c r="D42" s="33">
        <f t="shared" si="1"/>
        <v>3</v>
      </c>
      <c r="E42" s="38"/>
      <c r="F42" s="12">
        <f t="shared" si="2"/>
        <v>0</v>
      </c>
      <c r="G42" s="12">
        <f t="shared" si="3"/>
        <v>0</v>
      </c>
      <c r="H42" s="12">
        <f>IF(C100&gt;0,SUM(G42),F42)</f>
        <v>0</v>
      </c>
      <c r="I42" s="42"/>
    </row>
    <row r="43" spans="1:9" ht="16.5" thickTop="1" thickBot="1" x14ac:dyDescent="0.4">
      <c r="A43" s="25" t="s">
        <v>119</v>
      </c>
      <c r="B43" s="26" t="s">
        <v>68</v>
      </c>
      <c r="C43" s="24">
        <v>10</v>
      </c>
      <c r="D43" s="33">
        <f t="shared" si="1"/>
        <v>12</v>
      </c>
      <c r="E43" s="38"/>
      <c r="F43" s="12">
        <f t="shared" si="2"/>
        <v>0</v>
      </c>
      <c r="G43" s="12">
        <f t="shared" si="3"/>
        <v>0</v>
      </c>
      <c r="H43" s="12">
        <f>IF(C100&gt;0,SUM(G43),F43)</f>
        <v>0</v>
      </c>
      <c r="I43" s="19"/>
    </row>
    <row r="44" spans="1:9" ht="16.5" thickTop="1" thickBot="1" x14ac:dyDescent="0.4">
      <c r="A44" s="13" t="s">
        <v>96</v>
      </c>
      <c r="B44" s="14" t="s">
        <v>2</v>
      </c>
      <c r="C44" s="24">
        <v>17</v>
      </c>
      <c r="D44" s="33">
        <f t="shared" si="1"/>
        <v>20.399999999999999</v>
      </c>
      <c r="E44" s="38"/>
      <c r="F44" s="12">
        <f t="shared" si="2"/>
        <v>0</v>
      </c>
      <c r="G44" s="12">
        <f t="shared" si="3"/>
        <v>0</v>
      </c>
      <c r="H44" s="12">
        <f>IF(C100&gt;0,SUM(G44),F44)</f>
        <v>0</v>
      </c>
      <c r="I44" s="19"/>
    </row>
    <row r="45" spans="1:9" ht="16.25" customHeight="1" thickTop="1" thickBot="1" x14ac:dyDescent="0.4">
      <c r="A45" s="15" t="s">
        <v>100</v>
      </c>
      <c r="B45" s="16" t="s">
        <v>4</v>
      </c>
      <c r="C45" s="36">
        <v>42</v>
      </c>
      <c r="D45" s="33">
        <f t="shared" si="1"/>
        <v>50.4</v>
      </c>
      <c r="E45" s="38"/>
      <c r="F45" s="12">
        <f t="shared" si="2"/>
        <v>0</v>
      </c>
      <c r="G45" s="12">
        <f t="shared" si="3"/>
        <v>0</v>
      </c>
      <c r="H45" s="12">
        <f>IF(C100&gt;0,SUM(G45),F45)</f>
        <v>0</v>
      </c>
      <c r="I45" s="44"/>
    </row>
    <row r="46" spans="1:9" ht="16.25" customHeight="1" thickTop="1" thickBot="1" x14ac:dyDescent="0.4">
      <c r="A46" s="15" t="s">
        <v>122</v>
      </c>
      <c r="B46" s="16" t="s">
        <v>4</v>
      </c>
      <c r="C46" s="36">
        <v>72.5</v>
      </c>
      <c r="D46" s="33">
        <f t="shared" si="1"/>
        <v>87</v>
      </c>
      <c r="E46" s="38"/>
      <c r="F46" s="12">
        <f>IF(E46&gt;9,C46*E46,0)</f>
        <v>0</v>
      </c>
      <c r="G46" s="12">
        <f>IF(E46&gt;9,D46*E46,0)</f>
        <v>0</v>
      </c>
      <c r="H46" s="12">
        <f>IF(C100&gt;0,SUM(G46),F46)</f>
        <v>0</v>
      </c>
      <c r="I46" s="44"/>
    </row>
    <row r="47" spans="1:9" s="20" customFormat="1" ht="16.5" thickTop="1" thickBot="1" x14ac:dyDescent="0.4">
      <c r="A47" s="13" t="s">
        <v>57</v>
      </c>
      <c r="B47" s="14" t="s">
        <v>23</v>
      </c>
      <c r="C47" s="24">
        <v>4.5</v>
      </c>
      <c r="D47" s="33">
        <f t="shared" si="1"/>
        <v>5.3999999999999995</v>
      </c>
      <c r="E47" s="38"/>
      <c r="F47" s="12">
        <f t="shared" si="2"/>
        <v>0</v>
      </c>
      <c r="G47" s="12">
        <f t="shared" si="3"/>
        <v>0</v>
      </c>
      <c r="H47" s="12">
        <f>IF(C100&gt;0,SUM(G47),F47)</f>
        <v>0</v>
      </c>
      <c r="I47" s="19"/>
    </row>
    <row r="48" spans="1:9" ht="16.5" thickTop="1" thickBot="1" x14ac:dyDescent="0.4">
      <c r="A48" s="9" t="s">
        <v>59</v>
      </c>
      <c r="B48" s="10" t="s">
        <v>2</v>
      </c>
      <c r="C48" s="24">
        <v>4</v>
      </c>
      <c r="D48" s="33">
        <f t="shared" si="1"/>
        <v>4.8</v>
      </c>
      <c r="E48" s="38"/>
      <c r="F48" s="12">
        <f t="shared" si="2"/>
        <v>0</v>
      </c>
      <c r="G48" s="12">
        <f t="shared" si="3"/>
        <v>0</v>
      </c>
      <c r="H48" s="12">
        <f>IF(C100&gt;0,SUM(G48),F48)</f>
        <v>0</v>
      </c>
      <c r="I48" s="19"/>
    </row>
    <row r="49" spans="1:9" ht="16.5" thickTop="1" thickBot="1" x14ac:dyDescent="0.4">
      <c r="A49" s="9" t="s">
        <v>59</v>
      </c>
      <c r="B49" s="10" t="s">
        <v>4</v>
      </c>
      <c r="C49" s="35">
        <v>10.25</v>
      </c>
      <c r="D49" s="33">
        <f t="shared" si="1"/>
        <v>12.299999999999999</v>
      </c>
      <c r="E49" s="38"/>
      <c r="F49" s="12">
        <f t="shared" si="2"/>
        <v>0</v>
      </c>
      <c r="G49" s="12">
        <f t="shared" si="3"/>
        <v>0</v>
      </c>
      <c r="H49" s="12">
        <f>IF(C100&gt;0,SUM(G49),F49)</f>
        <v>0</v>
      </c>
      <c r="I49" s="44"/>
    </row>
    <row r="50" spans="1:9" ht="16.5" thickTop="1" thickBot="1" x14ac:dyDescent="0.4">
      <c r="A50" s="9" t="s">
        <v>123</v>
      </c>
      <c r="B50" s="10" t="s">
        <v>4</v>
      </c>
      <c r="C50" s="35">
        <v>12.5</v>
      </c>
      <c r="D50" s="33">
        <f t="shared" si="1"/>
        <v>15</v>
      </c>
      <c r="E50" s="38"/>
      <c r="F50" s="12">
        <f>IF(E50&gt;19,C50*E50,0)</f>
        <v>0</v>
      </c>
      <c r="G50" s="12">
        <f>IF(E50&gt;19,D50*E50,0)</f>
        <v>0</v>
      </c>
      <c r="H50" s="12">
        <f>IF(C100&gt;0,SUM(G50),F50)</f>
        <v>0</v>
      </c>
      <c r="I50" s="44"/>
    </row>
    <row r="51" spans="1:9" ht="21" thickTop="1" thickBot="1" x14ac:dyDescent="0.35">
      <c r="A51" s="77" t="s">
        <v>65</v>
      </c>
      <c r="B51" s="77"/>
      <c r="C51" s="77"/>
      <c r="D51" s="77"/>
      <c r="E51" s="77"/>
      <c r="F51" s="77"/>
      <c r="G51" s="77"/>
      <c r="H51" s="77"/>
    </row>
    <row r="52" spans="1:9" s="21" customFormat="1" ht="64.5" customHeight="1" thickTop="1" thickBot="1" x14ac:dyDescent="0.45">
      <c r="A52" s="60" t="s">
        <v>66</v>
      </c>
      <c r="B52" s="78" t="s">
        <v>130</v>
      </c>
      <c r="C52" s="79"/>
      <c r="D52" s="79"/>
      <c r="E52" s="79"/>
      <c r="F52" s="79"/>
      <c r="G52" s="79"/>
      <c r="H52" s="79"/>
    </row>
    <row r="53" spans="1:9" s="22" customFormat="1" ht="16.5" thickTop="1" thickBot="1" x14ac:dyDescent="0.4">
      <c r="A53" s="5" t="s">
        <v>61</v>
      </c>
      <c r="B53" s="6" t="s">
        <v>62</v>
      </c>
      <c r="C53" s="7" t="s">
        <v>0</v>
      </c>
      <c r="D53" s="32" t="s">
        <v>113</v>
      </c>
      <c r="E53" s="7" t="s">
        <v>63</v>
      </c>
      <c r="F53" s="7"/>
      <c r="G53" s="7"/>
      <c r="H53" s="8" t="s">
        <v>60</v>
      </c>
    </row>
    <row r="54" spans="1:9" ht="16.5" thickTop="1" thickBot="1" x14ac:dyDescent="0.4">
      <c r="A54" s="27" t="s">
        <v>1</v>
      </c>
      <c r="B54" s="28" t="s">
        <v>2</v>
      </c>
      <c r="C54" s="24">
        <v>2.8</v>
      </c>
      <c r="D54" s="33">
        <f t="shared" ref="D54:D95" si="4">C54*1.2</f>
        <v>3.36</v>
      </c>
      <c r="E54" s="39"/>
      <c r="F54" s="12">
        <f t="shared" ref="F54:F95" si="5">C54*E54</f>
        <v>0</v>
      </c>
      <c r="G54" s="12">
        <f t="shared" ref="G54:G95" si="6">D54*E54</f>
        <v>0</v>
      </c>
      <c r="H54" s="12">
        <f>IF(C100&gt;0,SUM(G54),F54)</f>
        <v>0</v>
      </c>
    </row>
    <row r="55" spans="1:9" ht="16.5" thickTop="1" thickBot="1" x14ac:dyDescent="0.4">
      <c r="A55" s="27" t="s">
        <v>3</v>
      </c>
      <c r="B55" s="28" t="s">
        <v>4</v>
      </c>
      <c r="C55" s="24">
        <v>4.8000000000000007</v>
      </c>
      <c r="D55" s="33">
        <f t="shared" si="4"/>
        <v>5.7600000000000007</v>
      </c>
      <c r="E55" s="39"/>
      <c r="F55" s="12">
        <f t="shared" si="5"/>
        <v>0</v>
      </c>
      <c r="G55" s="12">
        <f t="shared" si="6"/>
        <v>0</v>
      </c>
      <c r="H55" s="12">
        <f>IF(C100&gt;0,SUM(G55),F55)</f>
        <v>0</v>
      </c>
    </row>
    <row r="56" spans="1:9" ht="16.5" thickTop="1" thickBot="1" x14ac:dyDescent="0.4">
      <c r="A56" s="9" t="s">
        <v>5</v>
      </c>
      <c r="B56" s="10" t="s">
        <v>4</v>
      </c>
      <c r="C56" s="11">
        <v>0.60000000000000009</v>
      </c>
      <c r="D56" s="33">
        <f t="shared" si="4"/>
        <v>0.72000000000000008</v>
      </c>
      <c r="E56" s="39"/>
      <c r="F56" s="12">
        <f t="shared" si="5"/>
        <v>0</v>
      </c>
      <c r="G56" s="12">
        <f t="shared" si="6"/>
        <v>0</v>
      </c>
      <c r="H56" s="12">
        <f>IF(C100&gt;0,SUM(G56),F56)</f>
        <v>0</v>
      </c>
    </row>
    <row r="57" spans="1:9" ht="16.5" thickTop="1" thickBot="1" x14ac:dyDescent="0.4">
      <c r="A57" s="9" t="s">
        <v>6</v>
      </c>
      <c r="B57" s="10" t="s">
        <v>7</v>
      </c>
      <c r="C57" s="11">
        <v>7.2</v>
      </c>
      <c r="D57" s="33">
        <f t="shared" si="4"/>
        <v>8.64</v>
      </c>
      <c r="E57" s="39"/>
      <c r="F57" s="12">
        <f t="shared" si="5"/>
        <v>0</v>
      </c>
      <c r="G57" s="12">
        <f t="shared" si="6"/>
        <v>0</v>
      </c>
      <c r="H57" s="12">
        <f>IF(C100&gt;0,SUM(G57),F57)</f>
        <v>0</v>
      </c>
    </row>
    <row r="58" spans="1:9" ht="16.5" thickTop="1" thickBot="1" x14ac:dyDescent="0.4">
      <c r="A58" s="9" t="s">
        <v>5</v>
      </c>
      <c r="B58" s="10" t="s">
        <v>81</v>
      </c>
      <c r="C58" s="11">
        <v>13.200000000000001</v>
      </c>
      <c r="D58" s="33">
        <f t="shared" si="4"/>
        <v>15.84</v>
      </c>
      <c r="E58" s="39"/>
      <c r="F58" s="12">
        <f t="shared" si="5"/>
        <v>0</v>
      </c>
      <c r="G58" s="12">
        <f t="shared" si="6"/>
        <v>0</v>
      </c>
      <c r="H58" s="12">
        <f>IF(C100&gt;0,SUM(G58),F58)</f>
        <v>0</v>
      </c>
    </row>
    <row r="59" spans="1:9" ht="16.5" thickTop="1" thickBot="1" x14ac:dyDescent="0.4">
      <c r="A59" s="9" t="s">
        <v>6</v>
      </c>
      <c r="B59" s="10" t="s">
        <v>80</v>
      </c>
      <c r="C59" s="11">
        <v>60</v>
      </c>
      <c r="D59" s="33">
        <f t="shared" si="4"/>
        <v>72</v>
      </c>
      <c r="E59" s="39"/>
      <c r="F59" s="12">
        <f t="shared" si="5"/>
        <v>0</v>
      </c>
      <c r="G59" s="12">
        <f t="shared" si="6"/>
        <v>0</v>
      </c>
      <c r="H59" s="12">
        <f>IF(C100&gt;0,SUM(G59),F59)</f>
        <v>0</v>
      </c>
    </row>
    <row r="60" spans="1:9" ht="16.5" thickTop="1" thickBot="1" x14ac:dyDescent="0.4">
      <c r="A60" s="27" t="s">
        <v>8</v>
      </c>
      <c r="B60" s="28" t="s">
        <v>9</v>
      </c>
      <c r="C60" s="24">
        <v>1.6</v>
      </c>
      <c r="D60" s="33">
        <f t="shared" si="4"/>
        <v>1.92</v>
      </c>
      <c r="E60" s="39"/>
      <c r="F60" s="12">
        <f t="shared" si="5"/>
        <v>0</v>
      </c>
      <c r="G60" s="12">
        <f t="shared" si="6"/>
        <v>0</v>
      </c>
      <c r="H60" s="12">
        <f>IF(C100&gt;0,SUM(G60),F60)</f>
        <v>0</v>
      </c>
      <c r="I60" s="42"/>
    </row>
    <row r="61" spans="1:9" ht="16.5" thickTop="1" thickBot="1" x14ac:dyDescent="0.4">
      <c r="A61" s="27" t="s">
        <v>8</v>
      </c>
      <c r="B61" s="28" t="s">
        <v>2</v>
      </c>
      <c r="C61" s="24">
        <v>4</v>
      </c>
      <c r="D61" s="33">
        <f t="shared" si="4"/>
        <v>4.8</v>
      </c>
      <c r="E61" s="39"/>
      <c r="F61" s="12">
        <f t="shared" si="5"/>
        <v>0</v>
      </c>
      <c r="G61" s="12">
        <f t="shared" si="6"/>
        <v>0</v>
      </c>
      <c r="H61" s="12">
        <f>IF(C100&gt;0,SUM(G61),F61)</f>
        <v>0</v>
      </c>
      <c r="I61" s="42"/>
    </row>
    <row r="62" spans="1:9" s="20" customFormat="1" ht="16.5" thickTop="1" thickBot="1" x14ac:dyDescent="0.4">
      <c r="A62" s="9" t="s">
        <v>13</v>
      </c>
      <c r="B62" s="10" t="s">
        <v>2</v>
      </c>
      <c r="C62" s="11">
        <v>2</v>
      </c>
      <c r="D62" s="33">
        <f t="shared" si="4"/>
        <v>2.4</v>
      </c>
      <c r="E62" s="39"/>
      <c r="F62" s="12">
        <f t="shared" si="5"/>
        <v>0</v>
      </c>
      <c r="G62" s="12">
        <f t="shared" si="6"/>
        <v>0</v>
      </c>
      <c r="H62" s="12">
        <f>IF(C100&gt;0,SUM(G62),F62)</f>
        <v>0</v>
      </c>
      <c r="I62" s="43"/>
    </row>
    <row r="63" spans="1:9" ht="16.5" thickTop="1" thickBot="1" x14ac:dyDescent="0.4">
      <c r="A63" s="9" t="s">
        <v>14</v>
      </c>
      <c r="B63" s="10" t="s">
        <v>2</v>
      </c>
      <c r="C63" s="11">
        <v>2</v>
      </c>
      <c r="D63" s="33">
        <f t="shared" si="4"/>
        <v>2.4</v>
      </c>
      <c r="E63" s="39"/>
      <c r="F63" s="12">
        <f t="shared" si="5"/>
        <v>0</v>
      </c>
      <c r="G63" s="12">
        <f t="shared" si="6"/>
        <v>0</v>
      </c>
      <c r="H63" s="12">
        <f>IF(C100&gt;0,SUM(G63),F63)</f>
        <v>0</v>
      </c>
      <c r="I63" s="43"/>
    </row>
    <row r="64" spans="1:9" ht="16.5" thickTop="1" thickBot="1" x14ac:dyDescent="0.4">
      <c r="A64" s="9" t="s">
        <v>15</v>
      </c>
      <c r="B64" s="10" t="s">
        <v>4</v>
      </c>
      <c r="C64" s="11">
        <v>2.4000000000000004</v>
      </c>
      <c r="D64" s="33">
        <f t="shared" si="4"/>
        <v>2.8800000000000003</v>
      </c>
      <c r="E64" s="39"/>
      <c r="F64" s="12">
        <f t="shared" si="5"/>
        <v>0</v>
      </c>
      <c r="G64" s="12">
        <f t="shared" si="6"/>
        <v>0</v>
      </c>
      <c r="H64" s="12">
        <f>IF(C100&gt;0,SUM(G64),F64)</f>
        <v>0</v>
      </c>
    </row>
    <row r="65" spans="1:9" ht="16.5" thickTop="1" thickBot="1" x14ac:dyDescent="0.4">
      <c r="A65" s="25" t="s">
        <v>17</v>
      </c>
      <c r="B65" s="26" t="s">
        <v>4</v>
      </c>
      <c r="C65" s="24">
        <v>4</v>
      </c>
      <c r="D65" s="33">
        <f t="shared" si="4"/>
        <v>4.8</v>
      </c>
      <c r="E65" s="39"/>
      <c r="F65" s="12">
        <f t="shared" si="5"/>
        <v>0</v>
      </c>
      <c r="G65" s="12">
        <f t="shared" si="6"/>
        <v>0</v>
      </c>
      <c r="H65" s="12">
        <f>IF(C100&gt;0,SUM(G65),F65)</f>
        <v>0</v>
      </c>
      <c r="I65" s="42"/>
    </row>
    <row r="66" spans="1:9" ht="16.5" thickTop="1" thickBot="1" x14ac:dyDescent="0.4">
      <c r="A66" s="27" t="s">
        <v>20</v>
      </c>
      <c r="B66" s="28" t="s">
        <v>4</v>
      </c>
      <c r="C66" s="24">
        <v>4.8000000000000007</v>
      </c>
      <c r="D66" s="33">
        <f t="shared" si="4"/>
        <v>5.7600000000000007</v>
      </c>
      <c r="E66" s="39"/>
      <c r="F66" s="12">
        <f t="shared" si="5"/>
        <v>0</v>
      </c>
      <c r="G66" s="12">
        <f t="shared" si="6"/>
        <v>0</v>
      </c>
      <c r="H66" s="12">
        <f>IF(C100&gt;0,SUM(G66),F66)</f>
        <v>0</v>
      </c>
    </row>
    <row r="67" spans="1:9" ht="16.5" thickTop="1" thickBot="1" x14ac:dyDescent="0.4">
      <c r="A67" s="25" t="s">
        <v>22</v>
      </c>
      <c r="B67" s="26" t="s">
        <v>23</v>
      </c>
      <c r="C67" s="24">
        <v>2.4000000000000004</v>
      </c>
      <c r="D67" s="33">
        <f t="shared" si="4"/>
        <v>2.8800000000000003</v>
      </c>
      <c r="E67" s="39"/>
      <c r="F67" s="12">
        <f t="shared" si="5"/>
        <v>0</v>
      </c>
      <c r="G67" s="12">
        <f t="shared" si="6"/>
        <v>0</v>
      </c>
      <c r="H67" s="12">
        <f>IF(C100&gt;0,SUM(G67),F67)</f>
        <v>0</v>
      </c>
    </row>
    <row r="68" spans="1:9" ht="16.5" thickTop="1" thickBot="1" x14ac:dyDescent="0.4">
      <c r="A68" s="27" t="s">
        <v>24</v>
      </c>
      <c r="B68" s="28" t="s">
        <v>25</v>
      </c>
      <c r="C68" s="24">
        <v>8</v>
      </c>
      <c r="D68" s="33">
        <f t="shared" si="4"/>
        <v>9.6</v>
      </c>
      <c r="E68" s="39"/>
      <c r="F68" s="12">
        <f t="shared" si="5"/>
        <v>0</v>
      </c>
      <c r="G68" s="12">
        <f t="shared" si="6"/>
        <v>0</v>
      </c>
      <c r="H68" s="12">
        <f>IF(C100&gt;0,SUM(G68),F68)</f>
        <v>0</v>
      </c>
    </row>
    <row r="69" spans="1:9" ht="16.5" thickTop="1" thickBot="1" x14ac:dyDescent="0.4">
      <c r="A69" s="27" t="s">
        <v>79</v>
      </c>
      <c r="B69" s="28" t="s">
        <v>2</v>
      </c>
      <c r="C69" s="24">
        <v>2.5</v>
      </c>
      <c r="D69" s="33">
        <f t="shared" si="4"/>
        <v>3</v>
      </c>
      <c r="E69" s="39"/>
      <c r="F69" s="12">
        <f t="shared" si="5"/>
        <v>0</v>
      </c>
      <c r="G69" s="12">
        <f t="shared" si="6"/>
        <v>0</v>
      </c>
      <c r="H69" s="12">
        <f>IF(C100&gt;0,SUM(G69),F69)</f>
        <v>0</v>
      </c>
      <c r="I69" s="42"/>
    </row>
    <row r="70" spans="1:9" ht="16.5" thickTop="1" thickBot="1" x14ac:dyDescent="0.4">
      <c r="A70" s="27" t="s">
        <v>26</v>
      </c>
      <c r="B70" s="28" t="s">
        <v>27</v>
      </c>
      <c r="C70" s="24">
        <v>4.8000000000000007</v>
      </c>
      <c r="D70" s="33">
        <f t="shared" si="4"/>
        <v>5.7600000000000007</v>
      </c>
      <c r="E70" s="39"/>
      <c r="F70" s="12">
        <f t="shared" si="5"/>
        <v>0</v>
      </c>
      <c r="G70" s="12">
        <f t="shared" si="6"/>
        <v>0</v>
      </c>
      <c r="H70" s="12">
        <f>IF(C100&gt;0,SUM(G70),F70)</f>
        <v>0</v>
      </c>
      <c r="I70" s="42"/>
    </row>
    <row r="71" spans="1:9" ht="16.5" thickTop="1" thickBot="1" x14ac:dyDescent="0.4">
      <c r="A71" s="27" t="s">
        <v>82</v>
      </c>
      <c r="B71" s="28" t="s">
        <v>2</v>
      </c>
      <c r="C71" s="24">
        <v>4.2</v>
      </c>
      <c r="D71" s="33">
        <f t="shared" si="4"/>
        <v>5.04</v>
      </c>
      <c r="E71" s="39"/>
      <c r="F71" s="12">
        <f t="shared" si="5"/>
        <v>0</v>
      </c>
      <c r="G71" s="12">
        <f t="shared" si="6"/>
        <v>0</v>
      </c>
      <c r="H71" s="12">
        <f>IF(C100&gt;0,SUM(G71),F71)</f>
        <v>0</v>
      </c>
      <c r="I71" s="42"/>
    </row>
    <row r="72" spans="1:9" ht="16.5" thickTop="1" thickBot="1" x14ac:dyDescent="0.4">
      <c r="A72" s="9" t="s">
        <v>28</v>
      </c>
      <c r="B72" s="10" t="s">
        <v>4</v>
      </c>
      <c r="C72" s="11">
        <v>2</v>
      </c>
      <c r="D72" s="33">
        <f t="shared" si="4"/>
        <v>2.4</v>
      </c>
      <c r="E72" s="39"/>
      <c r="F72" s="12">
        <f t="shared" si="5"/>
        <v>0</v>
      </c>
      <c r="G72" s="12">
        <f t="shared" si="6"/>
        <v>0</v>
      </c>
      <c r="H72" s="12">
        <f>IF(C100&gt;0,SUM(G72),F72)</f>
        <v>0</v>
      </c>
    </row>
    <row r="73" spans="1:9" s="23" customFormat="1" ht="16.5" thickTop="1" thickBot="1" x14ac:dyDescent="0.4">
      <c r="A73" s="9" t="s">
        <v>28</v>
      </c>
      <c r="B73" s="10" t="s">
        <v>7</v>
      </c>
      <c r="C73" s="11">
        <v>23</v>
      </c>
      <c r="D73" s="33">
        <f t="shared" si="4"/>
        <v>27.599999999999998</v>
      </c>
      <c r="E73" s="39"/>
      <c r="F73" s="12">
        <f t="shared" si="5"/>
        <v>0</v>
      </c>
      <c r="G73" s="12">
        <f t="shared" si="6"/>
        <v>0</v>
      </c>
      <c r="H73" s="12">
        <f>IF(C100&gt;0,SUM(G73),F73)</f>
        <v>0</v>
      </c>
    </row>
    <row r="74" spans="1:9" ht="16.5" thickTop="1" thickBot="1" x14ac:dyDescent="0.4">
      <c r="A74" s="13" t="s">
        <v>29</v>
      </c>
      <c r="B74" s="14" t="s">
        <v>23</v>
      </c>
      <c r="C74" s="11">
        <v>5</v>
      </c>
      <c r="D74" s="33">
        <f t="shared" si="4"/>
        <v>6</v>
      </c>
      <c r="E74" s="39"/>
      <c r="F74" s="12">
        <f t="shared" si="5"/>
        <v>0</v>
      </c>
      <c r="G74" s="12">
        <f t="shared" si="6"/>
        <v>0</v>
      </c>
      <c r="H74" s="12">
        <f>IF(C100&gt;0,SUM(G74),F74)</f>
        <v>0</v>
      </c>
    </row>
    <row r="75" spans="1:9" ht="16.5" thickTop="1" thickBot="1" x14ac:dyDescent="0.4">
      <c r="A75" s="13" t="s">
        <v>30</v>
      </c>
      <c r="B75" s="14" t="s">
        <v>2</v>
      </c>
      <c r="C75" s="11">
        <v>12</v>
      </c>
      <c r="D75" s="33">
        <f t="shared" si="4"/>
        <v>14.399999999999999</v>
      </c>
      <c r="E75" s="39"/>
      <c r="F75" s="12">
        <f t="shared" si="5"/>
        <v>0</v>
      </c>
      <c r="G75" s="12">
        <f t="shared" si="6"/>
        <v>0</v>
      </c>
      <c r="H75" s="12">
        <f>IF(C100&gt;0,SUM(G75),F75)</f>
        <v>0</v>
      </c>
    </row>
    <row r="76" spans="1:9" ht="16.5" thickTop="1" thickBot="1" x14ac:dyDescent="0.4">
      <c r="A76" s="13" t="s">
        <v>31</v>
      </c>
      <c r="B76" s="14" t="s">
        <v>78</v>
      </c>
      <c r="C76" s="11">
        <v>39.6</v>
      </c>
      <c r="D76" s="33">
        <f t="shared" si="4"/>
        <v>47.52</v>
      </c>
      <c r="E76" s="39"/>
      <c r="F76" s="12">
        <f t="shared" si="5"/>
        <v>0</v>
      </c>
      <c r="G76" s="12">
        <f t="shared" si="6"/>
        <v>0</v>
      </c>
      <c r="H76" s="12">
        <f>IF(C100&gt;0,SUM(G76),F76)</f>
        <v>0</v>
      </c>
    </row>
    <row r="77" spans="1:9" ht="16.5" thickTop="1" thickBot="1" x14ac:dyDescent="0.4">
      <c r="A77" s="9" t="s">
        <v>32</v>
      </c>
      <c r="B77" s="10" t="s">
        <v>4</v>
      </c>
      <c r="C77" s="11">
        <v>2.4000000000000004</v>
      </c>
      <c r="D77" s="33">
        <f t="shared" si="4"/>
        <v>2.8800000000000003</v>
      </c>
      <c r="E77" s="39"/>
      <c r="F77" s="12">
        <f t="shared" si="5"/>
        <v>0</v>
      </c>
      <c r="G77" s="12">
        <f t="shared" si="6"/>
        <v>0</v>
      </c>
      <c r="H77" s="12">
        <f>IF(C100&gt;0,SUM(G77),F77)</f>
        <v>0</v>
      </c>
      <c r="I77" s="42"/>
    </row>
    <row r="78" spans="1:9" ht="16.5" thickTop="1" thickBot="1" x14ac:dyDescent="0.4">
      <c r="A78" s="27" t="s">
        <v>35</v>
      </c>
      <c r="B78" s="28" t="s">
        <v>36</v>
      </c>
      <c r="C78" s="24">
        <v>4</v>
      </c>
      <c r="D78" s="33">
        <f t="shared" si="4"/>
        <v>4.8</v>
      </c>
      <c r="E78" s="39"/>
      <c r="F78" s="12">
        <f t="shared" si="5"/>
        <v>0</v>
      </c>
      <c r="G78" s="12">
        <f t="shared" si="6"/>
        <v>0</v>
      </c>
      <c r="H78" s="12">
        <f>IF(C100&gt;0,SUM(G78),F78)</f>
        <v>0</v>
      </c>
      <c r="I78" s="42"/>
    </row>
    <row r="79" spans="1:9" ht="16.5" thickTop="1" thickBot="1" x14ac:dyDescent="0.4">
      <c r="A79" s="9" t="s">
        <v>38</v>
      </c>
      <c r="B79" s="10" t="s">
        <v>39</v>
      </c>
      <c r="C79" s="11">
        <v>1.2000000000000002</v>
      </c>
      <c r="D79" s="33">
        <f t="shared" si="4"/>
        <v>1.4400000000000002</v>
      </c>
      <c r="E79" s="39"/>
      <c r="F79" s="12">
        <f t="shared" si="5"/>
        <v>0</v>
      </c>
      <c r="G79" s="12">
        <f t="shared" si="6"/>
        <v>0</v>
      </c>
      <c r="H79" s="12">
        <f>IF(C100&gt;0,SUM(G79),F79)</f>
        <v>0</v>
      </c>
      <c r="I79" s="42"/>
    </row>
    <row r="80" spans="1:9" ht="16.5" thickTop="1" thickBot="1" x14ac:dyDescent="0.4">
      <c r="A80" s="9" t="s">
        <v>38</v>
      </c>
      <c r="B80" s="10" t="s">
        <v>104</v>
      </c>
      <c r="C80" s="11">
        <v>3</v>
      </c>
      <c r="D80" s="33">
        <f t="shared" si="4"/>
        <v>3.5999999999999996</v>
      </c>
      <c r="E80" s="39"/>
      <c r="F80" s="12">
        <f t="shared" si="5"/>
        <v>0</v>
      </c>
      <c r="G80" s="12">
        <f t="shared" si="6"/>
        <v>0</v>
      </c>
      <c r="H80" s="12">
        <f>IF(C100&gt;0,SUM(G80),F80)</f>
        <v>0</v>
      </c>
    </row>
    <row r="81" spans="1:9" ht="16.5" thickTop="1" thickBot="1" x14ac:dyDescent="0.4">
      <c r="A81" s="25" t="s">
        <v>40</v>
      </c>
      <c r="B81" s="26" t="s">
        <v>2</v>
      </c>
      <c r="C81" s="24">
        <v>1.6</v>
      </c>
      <c r="D81" s="33">
        <f t="shared" si="4"/>
        <v>1.92</v>
      </c>
      <c r="E81" s="39"/>
      <c r="F81" s="12">
        <f t="shared" si="5"/>
        <v>0</v>
      </c>
      <c r="G81" s="12">
        <f t="shared" si="6"/>
        <v>0</v>
      </c>
      <c r="H81" s="12">
        <f>IF(C100&gt;0,SUM(G81),F81)</f>
        <v>0</v>
      </c>
    </row>
    <row r="82" spans="1:9" ht="16.5" thickTop="1" thickBot="1" x14ac:dyDescent="0.4">
      <c r="A82" s="9" t="s">
        <v>46</v>
      </c>
      <c r="B82" s="10" t="s">
        <v>4</v>
      </c>
      <c r="C82" s="11">
        <v>7.2</v>
      </c>
      <c r="D82" s="33">
        <f t="shared" si="4"/>
        <v>8.64</v>
      </c>
      <c r="E82" s="39"/>
      <c r="F82" s="12">
        <f t="shared" si="5"/>
        <v>0</v>
      </c>
      <c r="G82" s="12">
        <f t="shared" si="6"/>
        <v>0</v>
      </c>
      <c r="H82" s="12">
        <f>IF(C100&gt;0,SUM(G82),F82)</f>
        <v>0</v>
      </c>
      <c r="I82" s="42"/>
    </row>
    <row r="83" spans="1:9" ht="16.5" thickTop="1" thickBot="1" x14ac:dyDescent="0.4">
      <c r="A83" s="9" t="s">
        <v>47</v>
      </c>
      <c r="B83" s="10" t="s">
        <v>68</v>
      </c>
      <c r="C83" s="11">
        <v>2.4000000000000004</v>
      </c>
      <c r="D83" s="33">
        <f t="shared" si="4"/>
        <v>2.8800000000000003</v>
      </c>
      <c r="E83" s="39"/>
      <c r="F83" s="12">
        <f t="shared" si="5"/>
        <v>0</v>
      </c>
      <c r="G83" s="12">
        <f t="shared" si="6"/>
        <v>0</v>
      </c>
      <c r="H83" s="12">
        <f>IF(C100&gt;0,SUM(G83),F83)</f>
        <v>0</v>
      </c>
      <c r="I83" s="42"/>
    </row>
    <row r="84" spans="1:9" ht="16.5" thickTop="1" thickBot="1" x14ac:dyDescent="0.4">
      <c r="A84" s="9" t="s">
        <v>48</v>
      </c>
      <c r="B84" s="10" t="s">
        <v>2</v>
      </c>
      <c r="C84" s="11">
        <v>2.4000000000000004</v>
      </c>
      <c r="D84" s="33">
        <f t="shared" si="4"/>
        <v>2.8800000000000003</v>
      </c>
      <c r="E84" s="39"/>
      <c r="F84" s="12">
        <f t="shared" si="5"/>
        <v>0</v>
      </c>
      <c r="G84" s="12">
        <f t="shared" si="6"/>
        <v>0</v>
      </c>
      <c r="H84" s="12">
        <f>IF(C100&gt;0,SUM(G84),F84)</f>
        <v>0</v>
      </c>
    </row>
    <row r="85" spans="1:9" ht="16.5" thickTop="1" thickBot="1" x14ac:dyDescent="0.4">
      <c r="A85" s="9" t="s">
        <v>48</v>
      </c>
      <c r="B85" s="10" t="s">
        <v>4</v>
      </c>
      <c r="C85" s="11">
        <v>6</v>
      </c>
      <c r="D85" s="33">
        <f t="shared" si="4"/>
        <v>7.1999999999999993</v>
      </c>
      <c r="E85" s="39"/>
      <c r="F85" s="12">
        <f t="shared" si="5"/>
        <v>0</v>
      </c>
      <c r="G85" s="12">
        <f t="shared" si="6"/>
        <v>0</v>
      </c>
      <c r="H85" s="12">
        <f>IF(C100&gt;0,SUM(G85),F85)</f>
        <v>0</v>
      </c>
    </row>
    <row r="86" spans="1:9" ht="16.5" thickTop="1" thickBot="1" x14ac:dyDescent="0.4">
      <c r="A86" s="25" t="s">
        <v>49</v>
      </c>
      <c r="B86" s="28" t="s">
        <v>36</v>
      </c>
      <c r="C86" s="24">
        <v>0.6</v>
      </c>
      <c r="D86" s="33">
        <f t="shared" si="4"/>
        <v>0.72</v>
      </c>
      <c r="E86" s="39"/>
      <c r="F86" s="12">
        <f t="shared" si="5"/>
        <v>0</v>
      </c>
      <c r="G86" s="12">
        <f t="shared" si="6"/>
        <v>0</v>
      </c>
      <c r="H86" s="12">
        <f>IF(C100&gt;0,SUM(G86),F86)</f>
        <v>0</v>
      </c>
      <c r="I86" s="42"/>
    </row>
    <row r="87" spans="1:9" ht="16.5" thickTop="1" thickBot="1" x14ac:dyDescent="0.4">
      <c r="A87" s="25" t="s">
        <v>49</v>
      </c>
      <c r="B87" s="28" t="s">
        <v>2</v>
      </c>
      <c r="C87" s="24">
        <v>2.4000000000000004</v>
      </c>
      <c r="D87" s="33">
        <f t="shared" si="4"/>
        <v>2.8800000000000003</v>
      </c>
      <c r="E87" s="39"/>
      <c r="F87" s="12">
        <f t="shared" si="5"/>
        <v>0</v>
      </c>
      <c r="G87" s="12">
        <f t="shared" si="6"/>
        <v>0</v>
      </c>
      <c r="H87" s="12">
        <f>IF(C100&gt;0,SUM(G87),F87)</f>
        <v>0</v>
      </c>
      <c r="I87" s="42"/>
    </row>
    <row r="88" spans="1:9" ht="16.5" thickTop="1" thickBot="1" x14ac:dyDescent="0.4">
      <c r="A88" s="27" t="s">
        <v>71</v>
      </c>
      <c r="B88" s="28" t="s">
        <v>74</v>
      </c>
      <c r="C88" s="24">
        <v>0.8</v>
      </c>
      <c r="D88" s="33">
        <f t="shared" si="4"/>
        <v>0.96</v>
      </c>
      <c r="E88" s="39"/>
      <c r="F88" s="12">
        <f t="shared" si="5"/>
        <v>0</v>
      </c>
      <c r="G88" s="12">
        <f t="shared" si="6"/>
        <v>0</v>
      </c>
      <c r="H88" s="12">
        <f>IF(C100&gt;0,SUM(G88),F88)</f>
        <v>0</v>
      </c>
    </row>
    <row r="89" spans="1:9" ht="16.5" thickTop="1" thickBot="1" x14ac:dyDescent="0.4">
      <c r="A89" s="25" t="s">
        <v>53</v>
      </c>
      <c r="B89" s="26" t="s">
        <v>34</v>
      </c>
      <c r="C89" s="24">
        <v>8</v>
      </c>
      <c r="D89" s="33">
        <f t="shared" si="4"/>
        <v>9.6</v>
      </c>
      <c r="E89" s="39"/>
      <c r="F89" s="12">
        <f t="shared" si="5"/>
        <v>0</v>
      </c>
      <c r="G89" s="12">
        <f t="shared" si="6"/>
        <v>0</v>
      </c>
      <c r="H89" s="12">
        <f>IF(C100&gt;0,SUM(G89),F89)</f>
        <v>0</v>
      </c>
      <c r="I89" s="20"/>
    </row>
    <row r="90" spans="1:9" ht="16.5" thickTop="1" thickBot="1" x14ac:dyDescent="0.4">
      <c r="A90" s="25" t="s">
        <v>53</v>
      </c>
      <c r="B90" s="26" t="s">
        <v>70</v>
      </c>
      <c r="C90" s="24">
        <v>48</v>
      </c>
      <c r="D90" s="33">
        <f t="shared" si="4"/>
        <v>57.599999999999994</v>
      </c>
      <c r="E90" s="39"/>
      <c r="F90" s="12">
        <f t="shared" si="5"/>
        <v>0</v>
      </c>
      <c r="G90" s="12">
        <f t="shared" si="6"/>
        <v>0</v>
      </c>
      <c r="H90" s="12">
        <f>IF(C100&gt;0,SUM(G90),F90)</f>
        <v>0</v>
      </c>
      <c r="I90" s="20"/>
    </row>
    <row r="91" spans="1:9" ht="16.5" thickTop="1" thickBot="1" x14ac:dyDescent="0.4">
      <c r="A91" s="25" t="s">
        <v>72</v>
      </c>
      <c r="B91" s="26" t="s">
        <v>2</v>
      </c>
      <c r="C91" s="24">
        <v>24</v>
      </c>
      <c r="D91" s="33">
        <f t="shared" si="4"/>
        <v>28.799999999999997</v>
      </c>
      <c r="E91" s="39"/>
      <c r="F91" s="12">
        <f t="shared" si="5"/>
        <v>0</v>
      </c>
      <c r="G91" s="12">
        <f t="shared" si="6"/>
        <v>0</v>
      </c>
      <c r="H91" s="12">
        <f>IF(C100&gt;0,SUM(G91),F91)</f>
        <v>0</v>
      </c>
      <c r="I91" s="42"/>
    </row>
    <row r="92" spans="1:9" ht="16.5" thickTop="1" thickBot="1" x14ac:dyDescent="0.4">
      <c r="A92" s="9" t="s">
        <v>56</v>
      </c>
      <c r="B92" s="10" t="s">
        <v>2</v>
      </c>
      <c r="C92" s="11">
        <v>0.8</v>
      </c>
      <c r="D92" s="33">
        <f t="shared" si="4"/>
        <v>0.96</v>
      </c>
      <c r="E92" s="39"/>
      <c r="F92" s="12">
        <f t="shared" si="5"/>
        <v>0</v>
      </c>
      <c r="G92" s="12">
        <f t="shared" si="6"/>
        <v>0</v>
      </c>
      <c r="H92" s="12">
        <f>IF(C100&gt;0,SUM(G92),F92)</f>
        <v>0</v>
      </c>
      <c r="I92" s="42"/>
    </row>
    <row r="93" spans="1:9" ht="16.5" thickTop="1" thickBot="1" x14ac:dyDescent="0.4">
      <c r="A93" s="25" t="s">
        <v>55</v>
      </c>
      <c r="B93" s="28" t="s">
        <v>25</v>
      </c>
      <c r="C93" s="24">
        <v>0.85</v>
      </c>
      <c r="D93" s="33">
        <f t="shared" si="4"/>
        <v>1.02</v>
      </c>
      <c r="E93" s="39"/>
      <c r="F93" s="12">
        <f t="shared" si="5"/>
        <v>0</v>
      </c>
      <c r="G93" s="12">
        <f t="shared" si="6"/>
        <v>0</v>
      </c>
      <c r="H93" s="12">
        <f>IF(C100&gt;0,SUM(G93),F93)</f>
        <v>0</v>
      </c>
    </row>
    <row r="94" spans="1:9" ht="16.5" thickTop="1" thickBot="1" x14ac:dyDescent="0.4">
      <c r="A94" s="27" t="s">
        <v>73</v>
      </c>
      <c r="B94" s="28" t="s">
        <v>2</v>
      </c>
      <c r="C94" s="24">
        <v>8</v>
      </c>
      <c r="D94" s="33">
        <f t="shared" si="4"/>
        <v>9.6</v>
      </c>
      <c r="E94" s="39"/>
      <c r="F94" s="12">
        <f t="shared" si="5"/>
        <v>0</v>
      </c>
      <c r="G94" s="12">
        <f t="shared" si="6"/>
        <v>0</v>
      </c>
      <c r="H94" s="12">
        <f>IF(C100&gt;0,SUM(G94),F94)</f>
        <v>0</v>
      </c>
      <c r="I94" s="42"/>
    </row>
    <row r="95" spans="1:9" ht="16.5" thickTop="1" thickBot="1" x14ac:dyDescent="0.4">
      <c r="A95" s="29" t="s">
        <v>58</v>
      </c>
      <c r="B95" s="30" t="s">
        <v>4</v>
      </c>
      <c r="C95" s="31">
        <v>4</v>
      </c>
      <c r="D95" s="33">
        <f t="shared" si="4"/>
        <v>4.8</v>
      </c>
      <c r="E95" s="40"/>
      <c r="F95" s="12">
        <f t="shared" si="5"/>
        <v>0</v>
      </c>
      <c r="G95" s="12">
        <f t="shared" si="6"/>
        <v>0</v>
      </c>
      <c r="H95" s="12">
        <f>IF(C100&gt;0,SUM(G95),F95)</f>
        <v>0</v>
      </c>
      <c r="I95" s="42"/>
    </row>
    <row r="96" spans="1:9" ht="18" customHeight="1" thickTop="1" x14ac:dyDescent="0.45">
      <c r="A96" s="48" t="s">
        <v>94</v>
      </c>
      <c r="B96" s="49"/>
      <c r="C96" s="50">
        <f>IFERROR(C97/C99,0)</f>
        <v>0</v>
      </c>
      <c r="D96" s="68" t="s">
        <v>126</v>
      </c>
      <c r="E96" s="69"/>
      <c r="F96" s="69"/>
      <c r="G96" s="69"/>
      <c r="H96" s="70"/>
    </row>
    <row r="97" spans="1:8" ht="19.5" x14ac:dyDescent="0.45">
      <c r="A97" s="51" t="s">
        <v>93</v>
      </c>
      <c r="B97" s="52"/>
      <c r="C97" s="46">
        <f>SUM(H13,H14,H18:H50)</f>
        <v>0</v>
      </c>
      <c r="D97" s="71"/>
      <c r="E97" s="72"/>
      <c r="F97" s="72"/>
      <c r="G97" s="72"/>
      <c r="H97" s="73"/>
    </row>
    <row r="98" spans="1:8" ht="19.5" x14ac:dyDescent="0.45">
      <c r="A98" s="51" t="s">
        <v>107</v>
      </c>
      <c r="B98" s="52"/>
      <c r="C98" s="46">
        <f>SUM(F54:F95)</f>
        <v>0</v>
      </c>
      <c r="D98" s="71"/>
      <c r="E98" s="72"/>
      <c r="F98" s="72"/>
      <c r="G98" s="72"/>
      <c r="H98" s="73"/>
    </row>
    <row r="99" spans="1:8" ht="19.5" hidden="1" x14ac:dyDescent="0.45">
      <c r="A99" s="53" t="s">
        <v>125</v>
      </c>
      <c r="B99" s="54"/>
      <c r="C99" s="55">
        <f>SUM(H13,H14,H18:H50,H54:H95)</f>
        <v>0</v>
      </c>
      <c r="D99" s="71"/>
      <c r="E99" s="72"/>
      <c r="F99" s="72"/>
      <c r="G99" s="72"/>
      <c r="H99" s="73"/>
    </row>
    <row r="100" spans="1:8" ht="19.5" hidden="1" x14ac:dyDescent="0.45">
      <c r="A100" s="53" t="s">
        <v>116</v>
      </c>
      <c r="B100" s="54"/>
      <c r="C100" s="55">
        <f>SUM(H13,H14)</f>
        <v>0</v>
      </c>
      <c r="D100" s="71"/>
      <c r="E100" s="72"/>
      <c r="F100" s="72"/>
      <c r="G100" s="72"/>
      <c r="H100" s="73"/>
    </row>
    <row r="101" spans="1:8" ht="19.5" hidden="1" x14ac:dyDescent="0.45">
      <c r="A101" s="53" t="s">
        <v>109</v>
      </c>
      <c r="B101" s="54"/>
      <c r="C101" s="55">
        <f>IF(C96&gt;49.99%,SUM(C99),0)</f>
        <v>0</v>
      </c>
      <c r="D101" s="71"/>
      <c r="E101" s="72"/>
      <c r="F101" s="72"/>
      <c r="G101" s="72"/>
      <c r="H101" s="73"/>
    </row>
    <row r="102" spans="1:8" ht="20" thickBot="1" x14ac:dyDescent="0.5">
      <c r="A102" s="56" t="s">
        <v>127</v>
      </c>
      <c r="B102" s="57"/>
      <c r="C102" s="47">
        <f>IF(C101&gt;249.99,SUM(C101),0)</f>
        <v>0</v>
      </c>
      <c r="D102" s="74"/>
      <c r="E102" s="75"/>
      <c r="F102" s="75"/>
      <c r="G102" s="75"/>
      <c r="H102" s="76"/>
    </row>
    <row r="104" spans="1:8" ht="14" customHeight="1" x14ac:dyDescent="0.5">
      <c r="A104" s="41"/>
      <c r="B104" s="41"/>
      <c r="C104" s="41"/>
      <c r="D104" s="41"/>
      <c r="E104" s="41"/>
      <c r="F104" s="41"/>
      <c r="G104" s="41"/>
      <c r="H104" s="41"/>
    </row>
  </sheetData>
  <sheetProtection algorithmName="SHA-512" hashValue="SSoY1yueeXvU6tzc4/pBV97XraPd9PAVRj2u4y/BG4ytTimVo98sXVwrymlFPEFEUgVumVnfm6A5tJpKnYxsew==" saltValue="25M/+WwST5JtFzBmWrCjxg==" spinCount="100000" sheet="1" objects="1" scenarios="1"/>
  <mergeCells count="20">
    <mergeCell ref="A9:H9"/>
    <mergeCell ref="A8:H8"/>
    <mergeCell ref="A1:H1"/>
    <mergeCell ref="A2:H2"/>
    <mergeCell ref="A3:H3"/>
    <mergeCell ref="A4:B4"/>
    <mergeCell ref="A5:B5"/>
    <mergeCell ref="A6:B6"/>
    <mergeCell ref="A7:B7"/>
    <mergeCell ref="D4:H7"/>
    <mergeCell ref="C12:D12"/>
    <mergeCell ref="C13:D13"/>
    <mergeCell ref="C14:D14"/>
    <mergeCell ref="A10:H10"/>
    <mergeCell ref="D96:H102"/>
    <mergeCell ref="A51:H51"/>
    <mergeCell ref="B52:H52"/>
    <mergeCell ref="B16:H16"/>
    <mergeCell ref="A15:H15"/>
    <mergeCell ref="B11:H11"/>
  </mergeCells>
  <phoneticPr fontId="11" type="noConversion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013D-E2B3-4B40-9DD2-3E7CBCC07856}">
  <dimension ref="A1:C68"/>
  <sheetViews>
    <sheetView topLeftCell="A43" workbookViewId="0">
      <selection activeCell="E59" sqref="E59"/>
    </sheetView>
  </sheetViews>
  <sheetFormatPr defaultRowHeight="14.5" x14ac:dyDescent="0.35"/>
  <cols>
    <col min="1" max="1" width="40.6328125" customWidth="1"/>
    <col min="2" max="2" width="16.36328125" customWidth="1"/>
    <col min="3" max="3" width="12.36328125" bestFit="1" customWidth="1"/>
  </cols>
  <sheetData>
    <row r="1" spans="1:3" ht="19" thickBot="1" x14ac:dyDescent="0.5">
      <c r="A1" s="4" t="s">
        <v>83</v>
      </c>
      <c r="B1" t="s">
        <v>84</v>
      </c>
      <c r="C1" t="s">
        <v>87</v>
      </c>
    </row>
    <row r="2" spans="1:3" ht="16" thickBot="1" x14ac:dyDescent="0.4">
      <c r="A2" s="1" t="s">
        <v>8</v>
      </c>
    </row>
    <row r="3" spans="1:3" ht="16" thickBot="1" x14ac:dyDescent="0.4">
      <c r="A3" s="1" t="s">
        <v>8</v>
      </c>
    </row>
    <row r="4" spans="1:3" ht="16" thickBot="1" x14ac:dyDescent="0.4">
      <c r="A4" s="2" t="s">
        <v>10</v>
      </c>
    </row>
    <row r="5" spans="1:3" ht="16" thickBot="1" x14ac:dyDescent="0.4">
      <c r="A5" s="1" t="s">
        <v>1</v>
      </c>
    </row>
    <row r="6" spans="1:3" ht="16" thickBot="1" x14ac:dyDescent="0.4">
      <c r="A6" s="1" t="s">
        <v>76</v>
      </c>
    </row>
    <row r="7" spans="1:3" ht="31.5" thickBot="1" x14ac:dyDescent="0.4">
      <c r="A7" s="3" t="s">
        <v>77</v>
      </c>
    </row>
    <row r="8" spans="1:3" ht="16" thickBot="1" x14ac:dyDescent="0.4">
      <c r="A8" s="1" t="s">
        <v>20</v>
      </c>
    </row>
    <row r="9" spans="1:3" ht="16" thickBot="1" x14ac:dyDescent="0.4">
      <c r="A9" s="2" t="s">
        <v>21</v>
      </c>
    </row>
    <row r="10" spans="1:3" ht="16" thickBot="1" x14ac:dyDescent="0.4">
      <c r="A10" s="2" t="s">
        <v>22</v>
      </c>
      <c r="B10">
        <v>6</v>
      </c>
    </row>
    <row r="11" spans="1:3" ht="16" thickBot="1" x14ac:dyDescent="0.4">
      <c r="A11" s="1" t="s">
        <v>24</v>
      </c>
    </row>
    <row r="12" spans="1:3" ht="16" thickBot="1" x14ac:dyDescent="0.4">
      <c r="A12" s="1" t="s">
        <v>26</v>
      </c>
    </row>
    <row r="13" spans="1:3" ht="16" thickBot="1" x14ac:dyDescent="0.4">
      <c r="A13" s="1" t="s">
        <v>31</v>
      </c>
    </row>
    <row r="14" spans="1:3" ht="16" thickBot="1" x14ac:dyDescent="0.4">
      <c r="A14" s="2" t="s">
        <v>33</v>
      </c>
    </row>
    <row r="15" spans="1:3" ht="16" thickBot="1" x14ac:dyDescent="0.4">
      <c r="A15" s="1" t="s">
        <v>35</v>
      </c>
    </row>
    <row r="16" spans="1:3" ht="16" thickBot="1" x14ac:dyDescent="0.4">
      <c r="A16" s="1" t="s">
        <v>38</v>
      </c>
    </row>
    <row r="17" spans="1:1" ht="16" thickBot="1" x14ac:dyDescent="0.4">
      <c r="A17" s="2" t="s">
        <v>41</v>
      </c>
    </row>
    <row r="18" spans="1:1" ht="16" thickBot="1" x14ac:dyDescent="0.4">
      <c r="A18" s="1" t="s">
        <v>45</v>
      </c>
    </row>
    <row r="19" spans="1:1" ht="16" thickBot="1" x14ac:dyDescent="0.4">
      <c r="A19" s="1" t="s">
        <v>51</v>
      </c>
    </row>
    <row r="20" spans="1:1" ht="16" thickBot="1" x14ac:dyDescent="0.4">
      <c r="A20" s="2" t="s">
        <v>53</v>
      </c>
    </row>
    <row r="21" spans="1:1" ht="16" thickBot="1" x14ac:dyDescent="0.4">
      <c r="A21" s="2" t="s">
        <v>53</v>
      </c>
    </row>
    <row r="22" spans="1:1" ht="16" thickBot="1" x14ac:dyDescent="0.4">
      <c r="A22" s="2" t="s">
        <v>54</v>
      </c>
    </row>
    <row r="23" spans="1:1" ht="16" thickBot="1" x14ac:dyDescent="0.4">
      <c r="A23" s="2" t="s">
        <v>72</v>
      </c>
    </row>
    <row r="24" spans="1:1" ht="16" thickBot="1" x14ac:dyDescent="0.4">
      <c r="A24" s="2" t="s">
        <v>75</v>
      </c>
    </row>
    <row r="25" spans="1:1" ht="16" thickBot="1" x14ac:dyDescent="0.4">
      <c r="A25" s="2" t="s">
        <v>57</v>
      </c>
    </row>
    <row r="26" spans="1:1" ht="16" thickBot="1" x14ac:dyDescent="0.4">
      <c r="A26" s="1" t="s">
        <v>73</v>
      </c>
    </row>
    <row r="27" spans="1:1" ht="16" thickBot="1" x14ac:dyDescent="0.4">
      <c r="A27" s="1" t="s">
        <v>58</v>
      </c>
    </row>
    <row r="28" spans="1:1" ht="16" thickBot="1" x14ac:dyDescent="0.4">
      <c r="A28" s="1" t="s">
        <v>59</v>
      </c>
    </row>
    <row r="29" spans="1:1" ht="16" thickBot="1" x14ac:dyDescent="0.4">
      <c r="A29" s="1" t="s">
        <v>59</v>
      </c>
    </row>
    <row r="30" spans="1:1" ht="16" thickBot="1" x14ac:dyDescent="0.4">
      <c r="A30" s="2" t="s">
        <v>3</v>
      </c>
    </row>
    <row r="31" spans="1:1" ht="16" thickBot="1" x14ac:dyDescent="0.4">
      <c r="A31" s="2" t="s">
        <v>3</v>
      </c>
    </row>
    <row r="32" spans="1:1" ht="16" thickBot="1" x14ac:dyDescent="0.4">
      <c r="A32" s="1" t="s">
        <v>5</v>
      </c>
    </row>
    <row r="33" spans="1:1" ht="16" thickBot="1" x14ac:dyDescent="0.4">
      <c r="A33" s="1" t="s">
        <v>6</v>
      </c>
    </row>
    <row r="34" spans="1:1" ht="16" thickBot="1" x14ac:dyDescent="0.4">
      <c r="A34" s="1" t="s">
        <v>5</v>
      </c>
    </row>
    <row r="35" spans="1:1" ht="16" thickBot="1" x14ac:dyDescent="0.4">
      <c r="A35" s="1" t="s">
        <v>6</v>
      </c>
    </row>
    <row r="36" spans="1:1" ht="16" thickBot="1" x14ac:dyDescent="0.4">
      <c r="A36" s="1" t="s">
        <v>11</v>
      </c>
    </row>
    <row r="37" spans="1:1" ht="16" thickBot="1" x14ac:dyDescent="0.4">
      <c r="A37" s="1" t="s">
        <v>13</v>
      </c>
    </row>
    <row r="38" spans="1:1" ht="16" thickBot="1" x14ac:dyDescent="0.4">
      <c r="A38" s="1" t="s">
        <v>14</v>
      </c>
    </row>
    <row r="39" spans="1:1" ht="16" thickBot="1" x14ac:dyDescent="0.4">
      <c r="A39" s="1" t="s">
        <v>15</v>
      </c>
    </row>
    <row r="40" spans="1:1" ht="16" thickBot="1" x14ac:dyDescent="0.4">
      <c r="A40" s="1" t="s">
        <v>16</v>
      </c>
    </row>
    <row r="41" spans="1:1" ht="16" thickBot="1" x14ac:dyDescent="0.4">
      <c r="A41" s="1" t="s">
        <v>17</v>
      </c>
    </row>
    <row r="42" spans="1:1" ht="16" thickBot="1" x14ac:dyDescent="0.4">
      <c r="A42" s="2" t="s">
        <v>18</v>
      </c>
    </row>
    <row r="43" spans="1:1" ht="16" thickBot="1" x14ac:dyDescent="0.4">
      <c r="A43" s="1" t="s">
        <v>19</v>
      </c>
    </row>
    <row r="44" spans="1:1" ht="16" thickBot="1" x14ac:dyDescent="0.4">
      <c r="A44" s="1" t="s">
        <v>79</v>
      </c>
    </row>
    <row r="45" spans="1:1" ht="16" thickBot="1" x14ac:dyDescent="0.4">
      <c r="A45" s="2" t="s">
        <v>82</v>
      </c>
    </row>
    <row r="46" spans="1:1" ht="16" thickBot="1" x14ac:dyDescent="0.4">
      <c r="A46" s="2" t="s">
        <v>82</v>
      </c>
    </row>
    <row r="47" spans="1:1" ht="16" thickBot="1" x14ac:dyDescent="0.4">
      <c r="A47" s="1" t="s">
        <v>28</v>
      </c>
    </row>
    <row r="48" spans="1:1" ht="16" thickBot="1" x14ac:dyDescent="0.4">
      <c r="A48" s="1" t="s">
        <v>28</v>
      </c>
    </row>
    <row r="49" spans="1:3" ht="16" thickBot="1" x14ac:dyDescent="0.4">
      <c r="A49" s="1" t="s">
        <v>29</v>
      </c>
    </row>
    <row r="50" spans="1:3" ht="16" thickBot="1" x14ac:dyDescent="0.4">
      <c r="A50" s="1" t="s">
        <v>30</v>
      </c>
    </row>
    <row r="51" spans="1:3" ht="16" thickBot="1" x14ac:dyDescent="0.4">
      <c r="A51" s="1" t="s">
        <v>32</v>
      </c>
    </row>
    <row r="52" spans="1:3" ht="16" thickBot="1" x14ac:dyDescent="0.4">
      <c r="A52" s="1" t="s">
        <v>37</v>
      </c>
    </row>
    <row r="53" spans="1:3" ht="16" thickBot="1" x14ac:dyDescent="0.4">
      <c r="A53" s="2" t="s">
        <v>37</v>
      </c>
    </row>
    <row r="54" spans="1:3" ht="16" thickBot="1" x14ac:dyDescent="0.4">
      <c r="A54" s="2" t="s">
        <v>37</v>
      </c>
    </row>
    <row r="55" spans="1:3" ht="16" thickBot="1" x14ac:dyDescent="0.4">
      <c r="A55" s="1" t="s">
        <v>38</v>
      </c>
    </row>
    <row r="56" spans="1:3" ht="16" thickBot="1" x14ac:dyDescent="0.4">
      <c r="A56" s="1" t="s">
        <v>40</v>
      </c>
    </row>
    <row r="57" spans="1:3" ht="16" thickBot="1" x14ac:dyDescent="0.4">
      <c r="A57" s="1" t="s">
        <v>43</v>
      </c>
    </row>
    <row r="58" spans="1:3" ht="16" thickBot="1" x14ac:dyDescent="0.4">
      <c r="A58" s="1" t="s">
        <v>44</v>
      </c>
    </row>
    <row r="59" spans="1:3" ht="16" thickBot="1" x14ac:dyDescent="0.4">
      <c r="A59" s="1" t="s">
        <v>46</v>
      </c>
      <c r="B59" t="s">
        <v>85</v>
      </c>
      <c r="C59">
        <v>2.66</v>
      </c>
    </row>
    <row r="60" spans="1:3" ht="16" thickBot="1" x14ac:dyDescent="0.4">
      <c r="A60" s="1" t="s">
        <v>47</v>
      </c>
      <c r="B60" t="s">
        <v>86</v>
      </c>
      <c r="C60">
        <v>2.17</v>
      </c>
    </row>
    <row r="61" spans="1:3" ht="16" thickBot="1" x14ac:dyDescent="0.4">
      <c r="A61" s="1" t="s">
        <v>48</v>
      </c>
    </row>
    <row r="62" spans="1:3" ht="16" thickBot="1" x14ac:dyDescent="0.4">
      <c r="A62" s="1" t="s">
        <v>48</v>
      </c>
    </row>
    <row r="63" spans="1:3" ht="16" thickBot="1" x14ac:dyDescent="0.4">
      <c r="A63" s="1" t="s">
        <v>48</v>
      </c>
    </row>
    <row r="64" spans="1:3" ht="16" thickBot="1" x14ac:dyDescent="0.4">
      <c r="A64" s="1" t="s">
        <v>49</v>
      </c>
    </row>
    <row r="65" spans="1:1" ht="16" thickBot="1" x14ac:dyDescent="0.4">
      <c r="A65" s="1" t="s">
        <v>50</v>
      </c>
    </row>
    <row r="66" spans="1:1" ht="16" thickBot="1" x14ac:dyDescent="0.4">
      <c r="A66" s="2" t="s">
        <v>71</v>
      </c>
    </row>
    <row r="67" spans="1:1" ht="16" thickBot="1" x14ac:dyDescent="0.4">
      <c r="A67" s="1" t="s">
        <v>56</v>
      </c>
    </row>
    <row r="68" spans="1:1" ht="16" thickBot="1" x14ac:dyDescent="0.4">
      <c r="A68" s="1" t="s">
        <v>55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589AD0DF93E4A8DBFA1BE60FCA658" ma:contentTypeVersion="13" ma:contentTypeDescription="Create a new document." ma:contentTypeScope="" ma:versionID="52492365ac068b79d373beb213f25f36">
  <xsd:schema xmlns:xsd="http://www.w3.org/2001/XMLSchema" xmlns:xs="http://www.w3.org/2001/XMLSchema" xmlns:p="http://schemas.microsoft.com/office/2006/metadata/properties" xmlns:ns3="0c28dd05-fc5e-4ef1-95a8-677c0999009f" xmlns:ns4="524fa1f4-629a-4882-b67a-57e8ab01b718" targetNamespace="http://schemas.microsoft.com/office/2006/metadata/properties" ma:root="true" ma:fieldsID="5a0487bb25e8abd37a3d5ce9a3eb4609" ns3:_="" ns4:_="">
    <xsd:import namespace="0c28dd05-fc5e-4ef1-95a8-677c0999009f"/>
    <xsd:import namespace="524fa1f4-629a-4882-b67a-57e8ab01b7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3:SharedWithDetails" minOccurs="0"/>
                <xsd:element ref="ns3:SharingHintHash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8dd05-fc5e-4ef1-95a8-677c099900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fa1f4-629a-4882-b67a-57e8ab01b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ACD71D-F384-4C4B-8629-23A0238B4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28dd05-fc5e-4ef1-95a8-677c0999009f"/>
    <ds:schemaRef ds:uri="524fa1f4-629a-4882-b67a-57e8ab01b7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1D17A1-EEFB-46BC-B383-B78975B86E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A0E9BE-E542-4D98-9A65-33079F30DC6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524fa1f4-629a-4882-b67a-57e8ab01b718"/>
    <ds:schemaRef ds:uri="0c28dd05-fc5e-4ef1-95a8-677c0999009f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Platinum vs Legacy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Wylie</dc:creator>
  <cp:lastModifiedBy>Jake Wylie</cp:lastModifiedBy>
  <cp:lastPrinted>2025-08-05T15:41:58Z</cp:lastPrinted>
  <dcterms:created xsi:type="dcterms:W3CDTF">2017-07-10T21:45:19Z</dcterms:created>
  <dcterms:modified xsi:type="dcterms:W3CDTF">2025-08-15T22:10:25Z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0x010100242589AD0DF93E4A8DBFA1BE60FCA658</vt:lpwstr>
  </property>
</Properties>
</file>