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trlProps/ctrlProp1.xml" ContentType="application/vnd.ms-excel.controlproperties+xml"/>
  <Override PartName="/xl/drawings/drawing12.xml" ContentType="application/vnd.openxmlformats-officedocument.drawing+xml"/>
  <Override PartName="/xl/ctrlProps/ctrlProp2.xml" ContentType="application/vnd.ms-excel.controlproperties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trlProps/ctrlProp3.xml" ContentType="application/vnd.ms-excel.controlproperties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BUKU2017\FORMULA ARRAY\DRAFT NASKAH\FILE\"/>
    </mc:Choice>
  </mc:AlternateContent>
  <bookViews>
    <workbookView xWindow="0" yWindow="0" windowWidth="15600" windowHeight="7365"/>
  </bookViews>
  <sheets>
    <sheet name="KASUS1" sheetId="1" r:id="rId1"/>
    <sheet name="KASUS2" sheetId="2" r:id="rId2"/>
    <sheet name="KASUS3" sheetId="4" r:id="rId3"/>
    <sheet name="KASUS4" sheetId="6" r:id="rId4"/>
    <sheet name="KASUS5" sheetId="8" r:id="rId5"/>
    <sheet name="KASUS6" sheetId="7" r:id="rId6"/>
    <sheet name="KASUS7" sheetId="9" r:id="rId7"/>
    <sheet name="KASUS8" sheetId="10" r:id="rId8"/>
    <sheet name="KASUS9" sheetId="11" r:id="rId9"/>
    <sheet name="KASUS10" sheetId="12" r:id="rId10"/>
    <sheet name="KASUS11" sheetId="13" r:id="rId11"/>
    <sheet name="KASUS12" sheetId="14" r:id="rId12"/>
    <sheet name="KASUS13" sheetId="15" r:id="rId13"/>
    <sheet name="KASUS14" sheetId="18" r:id="rId14"/>
    <sheet name="KASUS15" sheetId="21" r:id="rId15"/>
  </sheets>
  <definedNames>
    <definedName name="Daftar">KASUS10!$D$4:$D$12</definedName>
    <definedName name="Data" localSheetId="11">KASUS12!$B$4:$G$14</definedName>
    <definedName name="Data">KASUS11!$B$4:$G$14</definedName>
    <definedName name="Jumlah" localSheetId="11">KASUS12!$G$3</definedName>
    <definedName name="Jumlah">KASUS11!$G$3</definedName>
    <definedName name="_xlnm.Print_Area" localSheetId="14">KASUS15!$B$1:$AA$14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4" l="1"/>
  <c r="B2" i="13"/>
  <c r="F4" i="18" l="1"/>
  <c r="D7" i="18" s="1"/>
  <c r="G4" i="18"/>
  <c r="F6" i="18" l="1"/>
  <c r="D9" i="18"/>
  <c r="D8" i="18"/>
  <c r="D6" i="18"/>
  <c r="E6" i="18" s="1"/>
  <c r="E7" i="18" s="1"/>
  <c r="E8" i="18" s="1"/>
  <c r="E9" i="18" s="1"/>
  <c r="E10" i="18" s="1"/>
  <c r="D10" i="18" l="1"/>
  <c r="D11" i="18" s="1"/>
  <c r="D12" i="18" s="1"/>
  <c r="F7" i="18"/>
  <c r="F8" i="18" s="1"/>
  <c r="F9" i="18" s="1"/>
  <c r="G6" i="18"/>
  <c r="E11" i="18"/>
  <c r="E12" i="18"/>
  <c r="H4" i="21"/>
  <c r="H3" i="21" s="1"/>
  <c r="F14" i="21"/>
  <c r="G14" i="21" s="1"/>
  <c r="F13" i="21"/>
  <c r="G13" i="21" s="1"/>
  <c r="F12" i="21"/>
  <c r="G12" i="21" s="1"/>
  <c r="F11" i="21"/>
  <c r="G11" i="21" s="1"/>
  <c r="F10" i="21"/>
  <c r="G10" i="21" s="1"/>
  <c r="G9" i="21"/>
  <c r="F9" i="21"/>
  <c r="F8" i="21"/>
  <c r="G8" i="21" s="1"/>
  <c r="F7" i="21"/>
  <c r="G7" i="21" s="1"/>
  <c r="F6" i="21"/>
  <c r="G6" i="21" s="1"/>
  <c r="F5" i="21"/>
  <c r="G5" i="21" s="1"/>
  <c r="H6" i="21" l="1"/>
  <c r="H10" i="21"/>
  <c r="H14" i="21"/>
  <c r="H8" i="21"/>
  <c r="H12" i="21"/>
  <c r="H5" i="21"/>
  <c r="H7" i="21"/>
  <c r="H9" i="21"/>
  <c r="H11" i="21"/>
  <c r="H13" i="21"/>
  <c r="F10" i="18"/>
  <c r="F11" i="18" s="1"/>
  <c r="F12" i="18" s="1"/>
  <c r="G7" i="18"/>
  <c r="G8" i="18" s="1"/>
  <c r="G9" i="18" s="1"/>
  <c r="G10" i="18" s="1"/>
  <c r="G11" i="18" s="1"/>
  <c r="G12" i="18" s="1"/>
  <c r="H6" i="18"/>
  <c r="H7" i="18" s="1"/>
  <c r="H8" i="18" s="1"/>
  <c r="I4" i="21"/>
  <c r="H9" i="18" l="1"/>
  <c r="H10" i="18" s="1"/>
  <c r="H11" i="18" s="1"/>
  <c r="H12" i="18" s="1"/>
  <c r="J4" i="21"/>
  <c r="J3" i="21" s="1"/>
  <c r="I13" i="21"/>
  <c r="I11" i="21"/>
  <c r="I9" i="21"/>
  <c r="I7" i="21"/>
  <c r="I5" i="21"/>
  <c r="I14" i="21"/>
  <c r="I12" i="21"/>
  <c r="I10" i="21"/>
  <c r="I8" i="21"/>
  <c r="I6" i="21"/>
  <c r="I3" i="21"/>
  <c r="K4" i="21" l="1"/>
  <c r="J14" i="21"/>
  <c r="J12" i="21"/>
  <c r="J10" i="21"/>
  <c r="J8" i="21"/>
  <c r="J6" i="21"/>
  <c r="J13" i="21"/>
  <c r="J11" i="21"/>
  <c r="J9" i="21"/>
  <c r="J7" i="21"/>
  <c r="J5" i="21"/>
  <c r="L4" i="21" l="1"/>
  <c r="K13" i="21"/>
  <c r="K11" i="21"/>
  <c r="K9" i="21"/>
  <c r="K7" i="21"/>
  <c r="K5" i="21"/>
  <c r="K14" i="21"/>
  <c r="K12" i="21"/>
  <c r="K10" i="21"/>
  <c r="K8" i="21"/>
  <c r="K6" i="21"/>
  <c r="K3" i="21"/>
  <c r="M4" i="21" l="1"/>
  <c r="L14" i="21"/>
  <c r="L12" i="21"/>
  <c r="L10" i="21"/>
  <c r="L8" i="21"/>
  <c r="L6" i="21"/>
  <c r="L13" i="21"/>
  <c r="L11" i="21"/>
  <c r="L9" i="21"/>
  <c r="L7" i="21"/>
  <c r="L5" i="21"/>
  <c r="L3" i="21"/>
  <c r="N4" i="21" l="1"/>
  <c r="M13" i="21"/>
  <c r="M11" i="21"/>
  <c r="M9" i="21"/>
  <c r="M7" i="21"/>
  <c r="M5" i="21"/>
  <c r="M14" i="21"/>
  <c r="M12" i="21"/>
  <c r="M10" i="21"/>
  <c r="M8" i="21"/>
  <c r="M6" i="21"/>
  <c r="M3" i="21"/>
  <c r="O4" i="21" l="1"/>
  <c r="N14" i="21"/>
  <c r="N12" i="21"/>
  <c r="N10" i="21"/>
  <c r="N8" i="21"/>
  <c r="N6" i="21"/>
  <c r="N13" i="21"/>
  <c r="N11" i="21"/>
  <c r="N9" i="21"/>
  <c r="N7" i="21"/>
  <c r="N5" i="21"/>
  <c r="N3" i="21"/>
  <c r="P4" i="21" l="1"/>
  <c r="O6" i="21"/>
  <c r="O8" i="21"/>
  <c r="O10" i="21"/>
  <c r="O12" i="21"/>
  <c r="O7" i="21"/>
  <c r="O9" i="21"/>
  <c r="O11" i="21"/>
  <c r="O13" i="21"/>
  <c r="O5" i="21"/>
  <c r="O14" i="21"/>
  <c r="O3" i="21"/>
  <c r="Q4" i="21" l="1"/>
  <c r="P7" i="21"/>
  <c r="P9" i="21"/>
  <c r="P11" i="21"/>
  <c r="P13" i="21"/>
  <c r="P6" i="21"/>
  <c r="P8" i="21"/>
  <c r="P10" i="21"/>
  <c r="P12" i="21"/>
  <c r="P14" i="21"/>
  <c r="P5" i="21"/>
  <c r="P3" i="21"/>
  <c r="R4" i="21" l="1"/>
  <c r="Q6" i="21"/>
  <c r="Q8" i="21"/>
  <c r="Q10" i="21"/>
  <c r="Q12" i="21"/>
  <c r="Q7" i="21"/>
  <c r="Q9" i="21"/>
  <c r="Q11" i="21"/>
  <c r="Q13" i="21"/>
  <c r="Q14" i="21"/>
  <c r="Q5" i="21"/>
  <c r="Q3" i="21"/>
  <c r="S4" i="21" l="1"/>
  <c r="R7" i="21"/>
  <c r="R9" i="21"/>
  <c r="R11" i="21"/>
  <c r="R13" i="21"/>
  <c r="R14" i="21"/>
  <c r="R5" i="21"/>
  <c r="R6" i="21"/>
  <c r="R8" i="21"/>
  <c r="R10" i="21"/>
  <c r="R12" i="21"/>
  <c r="R3" i="21"/>
  <c r="T4" i="21" l="1"/>
  <c r="S6" i="21"/>
  <c r="S8" i="21"/>
  <c r="S10" i="21"/>
  <c r="S12" i="21"/>
  <c r="S7" i="21"/>
  <c r="S9" i="21"/>
  <c r="S11" i="21"/>
  <c r="S13" i="21"/>
  <c r="S14" i="21"/>
  <c r="S5" i="21"/>
  <c r="S3" i="21"/>
  <c r="U4" i="21" l="1"/>
  <c r="T7" i="21"/>
  <c r="T9" i="21"/>
  <c r="T11" i="21"/>
  <c r="T13" i="21"/>
  <c r="T6" i="21"/>
  <c r="T8" i="21"/>
  <c r="T10" i="21"/>
  <c r="T12" i="21"/>
  <c r="T14" i="21"/>
  <c r="T5" i="21"/>
  <c r="T3" i="21"/>
  <c r="V4" i="21" l="1"/>
  <c r="U6" i="21"/>
  <c r="U8" i="21"/>
  <c r="U10" i="21"/>
  <c r="U12" i="21"/>
  <c r="U7" i="21"/>
  <c r="U9" i="21"/>
  <c r="U11" i="21"/>
  <c r="U13" i="21"/>
  <c r="U14" i="21"/>
  <c r="U5" i="21"/>
  <c r="U3" i="21"/>
  <c r="W4" i="21" l="1"/>
  <c r="V7" i="21"/>
  <c r="V9" i="21"/>
  <c r="V11" i="21"/>
  <c r="V13" i="21"/>
  <c r="V14" i="21"/>
  <c r="V5" i="21"/>
  <c r="V3" i="21"/>
  <c r="V6" i="21"/>
  <c r="V8" i="21"/>
  <c r="V10" i="21"/>
  <c r="V12" i="21"/>
  <c r="X4" i="21" l="1"/>
  <c r="W6" i="21"/>
  <c r="W8" i="21"/>
  <c r="W10" i="21"/>
  <c r="W12" i="21"/>
  <c r="W7" i="21"/>
  <c r="W9" i="21"/>
  <c r="W11" i="21"/>
  <c r="W13" i="21"/>
  <c r="W14" i="21"/>
  <c r="W5" i="21"/>
  <c r="W3" i="21"/>
  <c r="Y4" i="21" l="1"/>
  <c r="X7" i="21"/>
  <c r="X9" i="21"/>
  <c r="X11" i="21"/>
  <c r="X13" i="21"/>
  <c r="X6" i="21"/>
  <c r="X8" i="21"/>
  <c r="X10" i="21"/>
  <c r="X12" i="21"/>
  <c r="X14" i="21"/>
  <c r="X5" i="21"/>
  <c r="X3" i="21"/>
  <c r="Z4" i="21" l="1"/>
  <c r="Y6" i="21"/>
  <c r="Y8" i="21"/>
  <c r="Y10" i="21"/>
  <c r="Y12" i="21"/>
  <c r="Y7" i="21"/>
  <c r="Y9" i="21"/>
  <c r="Y11" i="21"/>
  <c r="Y13" i="21"/>
  <c r="Y14" i="21"/>
  <c r="Y5" i="21"/>
  <c r="Y3" i="21"/>
  <c r="Z5" i="21" l="1"/>
  <c r="Z6" i="21"/>
  <c r="Z7" i="21"/>
  <c r="Z8" i="21"/>
  <c r="Z9" i="21"/>
  <c r="Z10" i="21"/>
  <c r="Z11" i="21"/>
  <c r="Z12" i="21"/>
  <c r="Z13" i="21"/>
  <c r="Z14" i="21"/>
  <c r="AA4" i="21"/>
  <c r="Z3" i="21"/>
  <c r="AA5" i="21" l="1"/>
  <c r="AA6" i="21"/>
  <c r="AA7" i="21"/>
  <c r="AA8" i="21"/>
  <c r="AA9" i="21"/>
  <c r="AA10" i="21"/>
  <c r="AA11" i="21"/>
  <c r="AA12" i="21"/>
  <c r="AA13" i="21"/>
  <c r="AA14" i="21"/>
  <c r="AB4" i="21"/>
  <c r="AA3" i="21"/>
  <c r="AB5" i="21" l="1"/>
  <c r="AB6" i="21"/>
  <c r="AB7" i="21"/>
  <c r="AB8" i="21"/>
  <c r="AB9" i="21"/>
  <c r="AB10" i="21"/>
  <c r="AB11" i="21"/>
  <c r="AB12" i="21"/>
  <c r="AB13" i="21"/>
  <c r="AB14" i="21"/>
  <c r="AC4" i="21"/>
  <c r="AB3" i="21"/>
  <c r="AC5" i="21" l="1"/>
  <c r="AC6" i="21"/>
  <c r="AC7" i="21"/>
  <c r="AC8" i="21"/>
  <c r="AC9" i="21"/>
  <c r="AC10" i="21"/>
  <c r="AC11" i="21"/>
  <c r="AC12" i="21"/>
  <c r="AC13" i="21"/>
  <c r="AC14" i="21"/>
  <c r="AD4" i="21"/>
  <c r="AC3" i="21"/>
  <c r="AE4" i="21" l="1"/>
  <c r="AD5" i="21"/>
  <c r="AD6" i="21"/>
  <c r="AD7" i="21"/>
  <c r="AD8" i="21"/>
  <c r="AD9" i="21"/>
  <c r="AD10" i="21"/>
  <c r="AD11" i="21"/>
  <c r="AD12" i="21"/>
  <c r="AD13" i="21"/>
  <c r="AD14" i="21"/>
  <c r="AD3" i="21"/>
  <c r="AF4" i="21" l="1"/>
  <c r="AE3" i="21"/>
  <c r="AE5" i="21"/>
  <c r="AE6" i="21"/>
  <c r="AE7" i="21"/>
  <c r="AE8" i="21"/>
  <c r="AE9" i="21"/>
  <c r="AE10" i="21"/>
  <c r="AE11" i="21"/>
  <c r="AE12" i="21"/>
  <c r="AE13" i="21"/>
  <c r="AE14" i="21"/>
  <c r="AG4" i="21" l="1"/>
  <c r="AF5" i="21"/>
  <c r="AF6" i="21"/>
  <c r="AF7" i="21"/>
  <c r="AF8" i="21"/>
  <c r="AF9" i="21"/>
  <c r="AF10" i="21"/>
  <c r="AF11" i="21"/>
  <c r="AF12" i="21"/>
  <c r="AF13" i="21"/>
  <c r="AF14" i="21"/>
  <c r="AF3" i="21"/>
  <c r="AH4" i="21" l="1"/>
  <c r="AG3" i="21"/>
  <c r="AG5" i="21"/>
  <c r="AG6" i="21"/>
  <c r="AG7" i="21"/>
  <c r="AG8" i="21"/>
  <c r="AG9" i="21"/>
  <c r="AG10" i="21"/>
  <c r="AG11" i="21"/>
  <c r="AG12" i="21"/>
  <c r="AG13" i="21"/>
  <c r="AG14" i="21"/>
  <c r="AI4" i="21" l="1"/>
  <c r="AH5" i="21"/>
  <c r="AH6" i="21"/>
  <c r="AH7" i="21"/>
  <c r="AH8" i="21"/>
  <c r="AH9" i="21"/>
  <c r="AH10" i="21"/>
  <c r="AH11" i="21"/>
  <c r="AH12" i="21"/>
  <c r="AH13" i="21"/>
  <c r="AH14" i="21"/>
  <c r="AH3" i="21"/>
  <c r="AJ4" i="21" l="1"/>
  <c r="AI5" i="21"/>
  <c r="AI6" i="21"/>
  <c r="AI7" i="21"/>
  <c r="AI8" i="21"/>
  <c r="AI9" i="21"/>
  <c r="AI10" i="21"/>
  <c r="AI11" i="21"/>
  <c r="AI12" i="21"/>
  <c r="AI13" i="21"/>
  <c r="AI14" i="21"/>
  <c r="AI3" i="21"/>
  <c r="AK4" i="21" l="1"/>
  <c r="AJ5" i="21"/>
  <c r="AJ6" i="21"/>
  <c r="AJ7" i="21"/>
  <c r="AJ8" i="21"/>
  <c r="AJ9" i="21"/>
  <c r="AJ10" i="21"/>
  <c r="AJ11" i="21"/>
  <c r="AJ12" i="21"/>
  <c r="AJ13" i="21"/>
  <c r="AJ14" i="21"/>
  <c r="AJ3" i="21"/>
  <c r="AK5" i="21" l="1"/>
  <c r="AK6" i="21"/>
  <c r="AK7" i="21"/>
  <c r="AK8" i="21"/>
  <c r="AK9" i="21"/>
  <c r="AK10" i="21"/>
  <c r="AK11" i="21"/>
  <c r="AK12" i="21"/>
  <c r="AK13" i="21"/>
  <c r="AK14" i="21"/>
  <c r="AK3" i="21"/>
</calcChain>
</file>

<file path=xl/sharedStrings.xml><?xml version="1.0" encoding="utf-8"?>
<sst xmlns="http://schemas.openxmlformats.org/spreadsheetml/2006/main" count="322" uniqueCount="178">
  <si>
    <t>Kuartal 1</t>
  </si>
  <si>
    <t>Kuartal 2</t>
  </si>
  <si>
    <t>Kuartal 3</t>
  </si>
  <si>
    <t>Kuartal 4</t>
  </si>
  <si>
    <t>Merek</t>
  </si>
  <si>
    <t>Alba</t>
  </si>
  <si>
    <t>Seiko</t>
  </si>
  <si>
    <t>Gucci</t>
  </si>
  <si>
    <t>Aigner</t>
  </si>
  <si>
    <t>Fossil</t>
  </si>
  <si>
    <t>Rolex</t>
  </si>
  <si>
    <t>Fendi</t>
  </si>
  <si>
    <t>Nina Ricci</t>
  </si>
  <si>
    <t>Bonia</t>
  </si>
  <si>
    <t>Angel</t>
  </si>
  <si>
    <t>Esprit</t>
  </si>
  <si>
    <t>Swatch</t>
  </si>
  <si>
    <t>Mido</t>
  </si>
  <si>
    <t>PENJUALAN TERTINGGI</t>
  </si>
  <si>
    <t>PENJUALAN TERENDAH</t>
  </si>
  <si>
    <t>PENJUALAN TERENDAH SELAIN NOL</t>
  </si>
  <si>
    <t>NAMA BUAH</t>
  </si>
  <si>
    <t>Salak</t>
  </si>
  <si>
    <t>Apel</t>
  </si>
  <si>
    <t>Mangga</t>
  </si>
  <si>
    <t>Tomat</t>
  </si>
  <si>
    <t>Jeruk</t>
  </si>
  <si>
    <t>Sirsak</t>
  </si>
  <si>
    <t>Anggur</t>
  </si>
  <si>
    <t>Alpokat</t>
  </si>
  <si>
    <t>Belimbing</t>
  </si>
  <si>
    <t>Blewah</t>
  </si>
  <si>
    <t>Coklat</t>
  </si>
  <si>
    <t>Delima</t>
  </si>
  <si>
    <t>Duku</t>
  </si>
  <si>
    <t>Gandaria</t>
  </si>
  <si>
    <t>Kelapa</t>
  </si>
  <si>
    <t>Silakan pilih</t>
  </si>
  <si>
    <t>Buah-buahan</t>
  </si>
  <si>
    <t>Tandai nama buah:</t>
  </si>
  <si>
    <t>Prosedur:</t>
  </si>
  <si>
    <t>1. sorot atau blok range B3:F8</t>
  </si>
  <si>
    <t>2. aktifkan fasilitas format kondisional</t>
  </si>
  <si>
    <t>3. susun rumus =OR(B3=$C$11;B3=$C$12;B3=$C$13</t>
  </si>
  <si>
    <t>4. lakukan format untuk sel yang memenuhi syarat</t>
  </si>
  <si>
    <t>MENANDAI BILANGAN GENAP</t>
  </si>
  <si>
    <t>1. sorot atau blok range B3:E14</t>
  </si>
  <si>
    <t>3. susun rumus =ISODD(B3)</t>
  </si>
  <si>
    <t>MENANDAI BILANGAN GANJIL</t>
  </si>
  <si>
    <t>3. susun rumus =ISEVEN(B3)</t>
  </si>
  <si>
    <t>BILANGAN GANJIL dan GENAP</t>
  </si>
  <si>
    <t>Keterangan:</t>
  </si>
  <si>
    <t>bilangan ganjil</t>
  </si>
  <si>
    <t>bilangan genap</t>
  </si>
  <si>
    <t>3. susun rumus =ISEVEN(B3) dan =ISODD(B3)</t>
  </si>
  <si>
    <t>MENANDAI ALAMAT</t>
  </si>
  <si>
    <t>Order</t>
  </si>
  <si>
    <t>Tanggal</t>
  </si>
  <si>
    <t>Transaksi</t>
  </si>
  <si>
    <t>Nama</t>
  </si>
  <si>
    <t>Alamat</t>
  </si>
  <si>
    <t>No</t>
  </si>
  <si>
    <t>Ardi Waluyo</t>
  </si>
  <si>
    <t>Susana</t>
  </si>
  <si>
    <t>Arief Wijaya</t>
  </si>
  <si>
    <t>Hendardi</t>
  </si>
  <si>
    <t>Selviany</t>
  </si>
  <si>
    <t>Hedi Widodo</t>
  </si>
  <si>
    <t>Mudofir</t>
  </si>
  <si>
    <t>Arman</t>
  </si>
  <si>
    <t>Arinda</t>
  </si>
  <si>
    <t>Verawati</t>
  </si>
  <si>
    <t>Kristianto</t>
  </si>
  <si>
    <t>Ibrohim</t>
  </si>
  <si>
    <t>Hasan Musadad</t>
  </si>
  <si>
    <t>Firmansyah</t>
  </si>
  <si>
    <t>Devira</t>
  </si>
  <si>
    <t>Jakarta</t>
  </si>
  <si>
    <t>Tangerang</t>
  </si>
  <si>
    <t>Bekasi</t>
  </si>
  <si>
    <t>Bogor</t>
  </si>
  <si>
    <t>Pilihan alamat</t>
  </si>
  <si>
    <t>1. sorot atau blok range B4:G18</t>
  </si>
  <si>
    <t>MENANDAI PERBEDAAN DATA</t>
  </si>
  <si>
    <t>Irwanto</t>
  </si>
  <si>
    <t>Andi Marestio Nugroho</t>
  </si>
  <si>
    <t>Andi Marestyo Nugroho</t>
  </si>
  <si>
    <t>Nuryadin Abichan</t>
  </si>
  <si>
    <t>Nuryadin Abican</t>
  </si>
  <si>
    <t>Agung Pramudjo</t>
  </si>
  <si>
    <t>Ahmad Syarifuddin</t>
  </si>
  <si>
    <t>Arifin Effendi Hutagalung</t>
  </si>
  <si>
    <t>Netty Herowati</t>
  </si>
  <si>
    <t>Neti Herowati</t>
  </si>
  <si>
    <t>Asep Sudrajad</t>
  </si>
  <si>
    <t>Asep Sudradjad</t>
  </si>
  <si>
    <t>Dorsinta Siallagan</t>
  </si>
  <si>
    <t>Dorshinta Siallagan</t>
  </si>
  <si>
    <t>Theresia Ekawati</t>
  </si>
  <si>
    <t>Peri Ichwansyah Sipayung</t>
  </si>
  <si>
    <t>Susanah Sutarjo</t>
  </si>
  <si>
    <t>Susana Sutarjo</t>
  </si>
  <si>
    <t>3. susun rumus =$B3&lt;&gt;$C3</t>
  </si>
  <si>
    <t>MENANDAI YANG TIDAK TERDAFTAR</t>
  </si>
  <si>
    <t>Peserta</t>
  </si>
  <si>
    <t>Terdaftar</t>
  </si>
  <si>
    <t>Kristiana Yuswarini</t>
  </si>
  <si>
    <t>Agung Pramujo</t>
  </si>
  <si>
    <t>Bambang Ristiyanto</t>
  </si>
  <si>
    <t>Muklas</t>
  </si>
  <si>
    <t>Triyadi Ariyanti</t>
  </si>
  <si>
    <t>Hendra Istiyanto</t>
  </si>
  <si>
    <t>Indra Pambudi</t>
  </si>
  <si>
    <t>Arinda NS</t>
  </si>
  <si>
    <t>Agus Jamal</t>
  </si>
  <si>
    <t>M. Johan Saleh</t>
  </si>
  <si>
    <t>Muhammad Yatin</t>
  </si>
  <si>
    <t>Sunarmi</t>
  </si>
  <si>
    <t>Hasanuddin</t>
  </si>
  <si>
    <t>Albert Sugijarto</t>
  </si>
  <si>
    <r>
      <t xml:space="preserve">nama range </t>
    </r>
    <r>
      <rPr>
        <b/>
        <sz val="11"/>
        <color rgb="FF0000CC"/>
        <rFont val="Calibri"/>
        <family val="2"/>
        <scheme val="minor"/>
      </rPr>
      <t>Daftar</t>
    </r>
  </si>
  <si>
    <t>Rizaldi</t>
  </si>
  <si>
    <t>Pitta Yohanna</t>
  </si>
  <si>
    <t>1. sorot atau blok range B4:B18</t>
  </si>
  <si>
    <t>3. susun rumus =COUNTIF(Daftar;B4)=0</t>
  </si>
  <si>
    <t>Jumlah data yang ingin ditandai</t>
  </si>
  <si>
    <t>Range</t>
  </si>
  <si>
    <t>B4:G14</t>
  </si>
  <si>
    <t>Data</t>
  </si>
  <si>
    <t>G3</t>
  </si>
  <si>
    <t>Jumlah</t>
  </si>
  <si>
    <t>1. sorot atau blok range B4:G14</t>
  </si>
  <si>
    <t>3. susun rumus =B4&gt;=LARGE(Data;Jumlah)</t>
  </si>
  <si>
    <t>3. susun rumus =B4&lt;=SMALL(Data;Jumlah)</t>
  </si>
  <si>
    <t>Dia beralamat di Jalan Merpati No 10</t>
  </si>
  <si>
    <t>Mereka telah berangkat ke sekolah</t>
  </si>
  <si>
    <t>Supaya sehat kita harus berolah raga</t>
  </si>
  <si>
    <t>Hujan terus menerus menyebabkan jalan rusak</t>
  </si>
  <si>
    <t>Mereka sedang berjalan di pematang sawah</t>
  </si>
  <si>
    <t>MENANDAI HASIL PENCARIAN</t>
  </si>
  <si>
    <t>Menandai kalimat yang mengandung kata</t>
  </si>
  <si>
    <t>Belajar Excel tidak ada matinya!</t>
  </si>
  <si>
    <t>Siapa bilang materi buku ini biasa-biasa saja</t>
  </si>
  <si>
    <t>3. susun rumus =ISNUMBER(SEARCH($E$3;B3))</t>
  </si>
  <si>
    <t>Completed Days</t>
  </si>
  <si>
    <t>=AND($B5&lt;=G$4,WORKDAY.INTL($B5-1,$D5,1)&gt;=G$4)</t>
  </si>
  <si>
    <t>Estimated Days</t>
  </si>
  <si>
    <t>=AND($B5&lt;=G$4,WORKDAY.INTL($B5-1,$C5,1)&gt;=G$4,$C5=$E5)</t>
  </si>
  <si>
    <t>Remaining Days</t>
  </si>
  <si>
    <t>=AND($B5&lt;=G$4,WORKDAY.INTL($B5-1,$C5,1)&gt;=G$4)</t>
  </si>
  <si>
    <t>GRAFIK GANTT</t>
  </si>
  <si>
    <t>Pekerjaan</t>
  </si>
  <si>
    <t>Pekiraan</t>
  </si>
  <si>
    <t>Mulai</t>
  </si>
  <si>
    <t xml:space="preserve">Tanggal </t>
  </si>
  <si>
    <t>Selesai</t>
  </si>
  <si>
    <t>Sisa</t>
  </si>
  <si>
    <t>Hari</t>
  </si>
  <si>
    <t>Pekerjaan A</t>
  </si>
  <si>
    <t>Pekerjaan B</t>
  </si>
  <si>
    <t>Pekerjaan C</t>
  </si>
  <si>
    <t>Pekerjaan D</t>
  </si>
  <si>
    <t>Pekerjaan E</t>
  </si>
  <si>
    <t>Pekerjaan F</t>
  </si>
  <si>
    <t>Pekerjaan G</t>
  </si>
  <si>
    <t>Pekerjaan H</t>
  </si>
  <si>
    <t>Pekerjaan I</t>
  </si>
  <si>
    <t>Pekerjaan J</t>
  </si>
  <si>
    <t>Tanggal saat ini (sistem)</t>
  </si>
  <si>
    <t>MENANDAI TANGGAL</t>
  </si>
  <si>
    <t xml:space="preserve"> Pilih (s.d. sekian hari ke depan)</t>
  </si>
  <si>
    <t>1. sorot atau blok range D6:H12</t>
  </si>
  <si>
    <t>3. susun rumus =AND(D6&gt;NOW();D6&lt;=(NOW()+$G$3))</t>
  </si>
  <si>
    <t>1. sorot atau blok range B3:C14</t>
  </si>
  <si>
    <t>Pahlawan telah mengorbankan jiwa raganya untuk negeri</t>
  </si>
  <si>
    <t>raga</t>
  </si>
  <si>
    <t>1. sorot atau blok range B4:B10</t>
  </si>
  <si>
    <t>3. susun rumus =$G4=$J$3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</si>
</sst>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d/mm"/>
    <numFmt numFmtId="166" formatCode="ddd"/>
  </numFmts>
  <fonts count="10" x14ac:knownFonts="1">
    <font>
      <sz val="11"/>
      <color theme="1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medium">
        <color rgb="FF00B050"/>
      </right>
      <top/>
      <bottom/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 style="medium">
        <color rgb="FF006666"/>
      </left>
      <right/>
      <top/>
      <bottom style="medium">
        <color rgb="FF00B05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6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1" fillId="5" borderId="0" xfId="0" applyFont="1" applyFill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0" fillId="6" borderId="0" xfId="0" applyFill="1" applyAlignment="1">
      <alignment horizontal="left" vertical="center" indent="1"/>
    </xf>
    <xf numFmtId="0" fontId="0" fillId="7" borderId="0" xfId="0" applyFill="1" applyAlignment="1">
      <alignment horizontal="left" vertical="center" indent="1"/>
    </xf>
    <xf numFmtId="0" fontId="0" fillId="8" borderId="0" xfId="0" applyFill="1" applyAlignment="1">
      <alignment horizontal="left" vertical="center" indent="1"/>
    </xf>
    <xf numFmtId="0" fontId="0" fillId="7" borderId="0" xfId="0" applyFill="1" applyAlignment="1">
      <alignment horizontal="right" vertical="center" indent="1"/>
    </xf>
    <xf numFmtId="0" fontId="0" fillId="6" borderId="0" xfId="0" applyFill="1" applyAlignment="1">
      <alignment horizontal="right" vertical="center" indent="1"/>
    </xf>
    <xf numFmtId="0" fontId="0" fillId="6" borderId="1" xfId="0" applyFill="1" applyBorder="1" applyAlignment="1">
      <alignment horizontal="right" vertical="center" indent="1"/>
    </xf>
    <xf numFmtId="0" fontId="0" fillId="7" borderId="1" xfId="0" applyFill="1" applyBorder="1" applyAlignment="1">
      <alignment horizontal="right" vertical="center" indent="1"/>
    </xf>
    <xf numFmtId="0" fontId="1" fillId="5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 vertical="center" indent="1"/>
    </xf>
    <xf numFmtId="0" fontId="0" fillId="7" borderId="5" xfId="0" applyFill="1" applyBorder="1" applyAlignment="1">
      <alignment horizontal="left" vertical="center" indent="1"/>
    </xf>
    <xf numFmtId="0" fontId="5" fillId="0" borderId="0" xfId="0" applyFont="1" applyAlignment="1">
      <alignment vertical="center"/>
    </xf>
    <xf numFmtId="0" fontId="0" fillId="6" borderId="0" xfId="0" applyFill="1" applyAlignment="1">
      <alignment horizontal="center" vertical="center"/>
    </xf>
    <xf numFmtId="0" fontId="0" fillId="9" borderId="4" xfId="0" applyFill="1" applyBorder="1" applyAlignment="1">
      <alignment vertical="center"/>
    </xf>
    <xf numFmtId="0" fontId="0" fillId="10" borderId="4" xfId="0" applyFill="1" applyBorder="1" applyAlignment="1">
      <alignment vertical="center"/>
    </xf>
    <xf numFmtId="164" fontId="0" fillId="6" borderId="1" xfId="0" applyNumberFormat="1" applyFill="1" applyBorder="1" applyAlignment="1">
      <alignment horizontal="center" vertical="center"/>
    </xf>
    <xf numFmtId="37" fontId="0" fillId="6" borderId="1" xfId="0" applyNumberFormat="1" applyFill="1" applyBorder="1" applyAlignment="1">
      <alignment vertical="center"/>
    </xf>
    <xf numFmtId="0" fontId="0" fillId="6" borderId="1" xfId="0" applyFill="1" applyBorder="1" applyAlignment="1">
      <alignment horizontal="left" vertical="center" indent="1"/>
    </xf>
    <xf numFmtId="0" fontId="1" fillId="5" borderId="3" xfId="0" applyFont="1" applyFill="1" applyBorder="1" applyAlignment="1">
      <alignment horizontal="center" vertical="center"/>
    </xf>
    <xf numFmtId="0" fontId="0" fillId="7" borderId="6" xfId="0" applyFill="1" applyBorder="1" applyAlignment="1">
      <alignment horizontal="left" vertical="center" indent="1"/>
    </xf>
    <xf numFmtId="0" fontId="0" fillId="7" borderId="7" xfId="0" applyFill="1" applyBorder="1" applyAlignment="1">
      <alignment horizontal="left" vertical="center" indent="1"/>
    </xf>
    <xf numFmtId="0" fontId="0" fillId="7" borderId="8" xfId="0" applyFill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0" fontId="1" fillId="5" borderId="9" xfId="0" applyFont="1" applyFill="1" applyBorder="1" applyAlignment="1">
      <alignment horizontal="center" vertical="center"/>
    </xf>
    <xf numFmtId="3" fontId="0" fillId="6" borderId="0" xfId="0" applyNumberFormat="1" applyFill="1" applyAlignment="1">
      <alignment horizontal="center" vertical="center"/>
    </xf>
    <xf numFmtId="0" fontId="1" fillId="5" borderId="2" xfId="0" applyFont="1" applyFill="1" applyBorder="1" applyAlignment="1">
      <alignment horizontal="left" vertical="center" indent="3"/>
    </xf>
    <xf numFmtId="0" fontId="1" fillId="5" borderId="2" xfId="0" applyFont="1" applyFill="1" applyBorder="1" applyAlignment="1">
      <alignment horizontal="left" vertical="center" indent="2"/>
    </xf>
    <xf numFmtId="0" fontId="1" fillId="5" borderId="2" xfId="0" applyFont="1" applyFill="1" applyBorder="1" applyAlignment="1">
      <alignment vertical="center"/>
    </xf>
    <xf numFmtId="0" fontId="0" fillId="8" borderId="10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5" borderId="0" xfId="0" applyFont="1" applyFill="1" applyAlignment="1">
      <alignment horizontal="left" vertical="center" indent="1"/>
    </xf>
    <xf numFmtId="165" fontId="6" fillId="0" borderId="0" xfId="1" applyNumberFormat="1" applyBorder="1" applyAlignment="1">
      <alignment horizontal="center" vertical="center" wrapText="1"/>
    </xf>
    <xf numFmtId="0" fontId="6" fillId="0" borderId="0" xfId="1" applyAlignment="1">
      <alignment vertical="center"/>
    </xf>
    <xf numFmtId="0" fontId="7" fillId="11" borderId="0" xfId="1" applyFont="1" applyFill="1" applyBorder="1" applyAlignment="1">
      <alignment horizontal="center" vertical="center" wrapText="1"/>
    </xf>
    <xf numFmtId="0" fontId="6" fillId="0" borderId="0" xfId="1" quotePrefix="1" applyAlignment="1">
      <alignment vertical="center"/>
    </xf>
    <xf numFmtId="0" fontId="8" fillId="14" borderId="0" xfId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horizontal="center" vertical="center" wrapText="1"/>
    </xf>
    <xf numFmtId="0" fontId="6" fillId="0" borderId="0" xfId="1" applyAlignment="1">
      <alignment vertical="center" wrapText="1"/>
    </xf>
    <xf numFmtId="0" fontId="3" fillId="0" borderId="0" xfId="1" applyFont="1" applyAlignment="1">
      <alignment vertical="center"/>
    </xf>
    <xf numFmtId="0" fontId="1" fillId="5" borderId="1" xfId="1" applyFont="1" applyFill="1" applyBorder="1" applyAlignment="1">
      <alignment horizontal="center" vertical="center"/>
    </xf>
    <xf numFmtId="0" fontId="6" fillId="7" borderId="1" xfId="1" applyNumberFormat="1" applyFill="1" applyBorder="1" applyAlignment="1">
      <alignment horizontal="center" vertical="center"/>
    </xf>
    <xf numFmtId="0" fontId="6" fillId="7" borderId="0" xfId="1" applyFill="1" applyAlignment="1">
      <alignment horizontal="left" vertical="center" indent="1"/>
    </xf>
    <xf numFmtId="166" fontId="1" fillId="15" borderId="0" xfId="1" applyNumberFormat="1" applyFont="1" applyFill="1" applyAlignment="1">
      <alignment horizontal="center" vertical="center"/>
    </xf>
    <xf numFmtId="165" fontId="1" fillId="15" borderId="0" xfId="1" applyNumberFormat="1" applyFont="1" applyFill="1" applyBorder="1" applyAlignment="1">
      <alignment horizontal="center" vertical="center" wrapText="1"/>
    </xf>
    <xf numFmtId="14" fontId="6" fillId="7" borderId="1" xfId="1" applyNumberFormat="1" applyFill="1" applyBorder="1" applyAlignment="1">
      <alignment horizontal="center" vertical="center"/>
    </xf>
    <xf numFmtId="14" fontId="6" fillId="7" borderId="0" xfId="1" applyNumberFormat="1" applyFill="1" applyAlignment="1">
      <alignment horizontal="center" vertical="center"/>
    </xf>
    <xf numFmtId="166" fontId="1" fillId="5" borderId="13" xfId="1" applyNumberFormat="1" applyFont="1" applyFill="1" applyBorder="1" applyAlignment="1">
      <alignment horizontal="center" vertical="center"/>
    </xf>
    <xf numFmtId="166" fontId="1" fillId="5" borderId="1" xfId="1" applyNumberFormat="1" applyFont="1" applyFill="1" applyBorder="1" applyAlignment="1">
      <alignment horizontal="center" vertical="center"/>
    </xf>
    <xf numFmtId="165" fontId="1" fillId="5" borderId="15" xfId="1" applyNumberFormat="1" applyFont="1" applyFill="1" applyBorder="1" applyAlignment="1">
      <alignment horizontal="center" vertical="center" wrapText="1"/>
    </xf>
    <xf numFmtId="165" fontId="1" fillId="5" borderId="16" xfId="1" applyNumberFormat="1" applyFont="1" applyFill="1" applyBorder="1" applyAlignment="1">
      <alignment horizontal="center" vertical="center" wrapText="1"/>
    </xf>
    <xf numFmtId="166" fontId="1" fillId="0" borderId="0" xfId="1" applyNumberFormat="1" applyFont="1" applyFill="1" applyAlignment="1">
      <alignment horizontal="center" vertical="center"/>
    </xf>
    <xf numFmtId="165" fontId="1" fillId="0" borderId="0" xfId="1" applyNumberFormat="1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12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7" fillId="0" borderId="17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165" fontId="6" fillId="0" borderId="0" xfId="1" applyNumberForma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1" fillId="12" borderId="2" xfId="1" applyFont="1" applyFill="1" applyBorder="1" applyAlignment="1">
      <alignment horizontal="center" vertical="center" wrapText="1"/>
    </xf>
    <xf numFmtId="0" fontId="1" fillId="13" borderId="4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14" fontId="0" fillId="7" borderId="0" xfId="0" applyNumberFormat="1" applyFill="1" applyAlignment="1">
      <alignment horizontal="center" vertical="center"/>
    </xf>
    <xf numFmtId="14" fontId="0" fillId="7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7" borderId="10" xfId="0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14" fontId="0" fillId="7" borderId="4" xfId="0" applyNumberForma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1" fillId="5" borderId="10" xfId="1" applyFont="1" applyFill="1" applyBorder="1" applyAlignment="1">
      <alignment horizontal="center" vertical="center" wrapText="1"/>
    </xf>
    <xf numFmtId="0" fontId="1" fillId="5" borderId="2" xfId="1" applyFont="1" applyFill="1" applyBorder="1" applyAlignment="1">
      <alignment horizontal="center" vertical="center" wrapText="1"/>
    </xf>
    <xf numFmtId="0" fontId="1" fillId="5" borderId="14" xfId="1" applyFont="1" applyFill="1" applyBorder="1" applyAlignment="1">
      <alignment horizontal="center" vertical="center" wrapText="1"/>
    </xf>
    <xf numFmtId="0" fontId="1" fillId="5" borderId="13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7">
    <dxf>
      <border>
        <vertical/>
        <horizontal/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theme="0"/>
        </left>
        <vertical/>
        <horizontal/>
      </border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8" tint="-0.24994659260841701"/>
      </font>
      <fill>
        <patternFill>
          <bgColor theme="8" tint="-0.24994659260841701"/>
        </patternFill>
      </fill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0000FF"/>
      <color rgb="FF006666"/>
      <color rgb="FF0000CC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Scroll" dx="22" fmlaLink="$G$3" horiz="1" max="10" min="1" page="10" val="3"/>
</file>

<file path=xl/ctrlProps/ctrlProp2.xml><?xml version="1.0" encoding="utf-8"?>
<formControlPr xmlns="http://schemas.microsoft.com/office/spreadsheetml/2009/9/main" objectType="Scroll" dx="22" fmlaLink="$G$3" horiz="1" max="10" min="1" page="10" val="3"/>
</file>

<file path=xl/ctrlProps/ctrlProp3.xml><?xml version="1.0" encoding="utf-8"?>
<formControlPr xmlns="http://schemas.microsoft.com/office/spreadsheetml/2009/9/main" objectType="Scroll" dx="22" fmlaLink="$G$3" horiz="1" inc="15" max="120" min="15" page="10" val="3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jp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jpg"/><Relationship Id="rId2" Type="http://schemas.openxmlformats.org/officeDocument/2006/relationships/image" Target="../media/image17.jpg"/><Relationship Id="rId1" Type="http://schemas.openxmlformats.org/officeDocument/2006/relationships/image" Target="../media/image16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g"/><Relationship Id="rId1" Type="http://schemas.openxmlformats.org/officeDocument/2006/relationships/image" Target="../media/image7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13</xdr:col>
      <xdr:colOff>57150</xdr:colOff>
      <xdr:row>21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1975" y="485775"/>
          <a:ext cx="3838575" cy="36385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12</xdr:row>
      <xdr:rowOff>66675</xdr:rowOff>
    </xdr:from>
    <xdr:to>
      <xdr:col>3</xdr:col>
      <xdr:colOff>828675</xdr:colOff>
      <xdr:row>13</xdr:row>
      <xdr:rowOff>133350</xdr:rowOff>
    </xdr:to>
    <xdr:sp macro="" textlink="">
      <xdr:nvSpPr>
        <xdr:cNvPr id="2" name="Up Arrow 1"/>
        <xdr:cNvSpPr/>
      </xdr:nvSpPr>
      <xdr:spPr>
        <a:xfrm>
          <a:off x="2686050" y="2419350"/>
          <a:ext cx="400050" cy="257175"/>
        </a:xfrm>
        <a:prstGeom prst="up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 editAs="oneCell">
    <xdr:from>
      <xdr:col>4</xdr:col>
      <xdr:colOff>323850</xdr:colOff>
      <xdr:row>8</xdr:row>
      <xdr:rowOff>0</xdr:rowOff>
    </xdr:from>
    <xdr:to>
      <xdr:col>10</xdr:col>
      <xdr:colOff>504825</xdr:colOff>
      <xdr:row>17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1581150"/>
          <a:ext cx="3571875" cy="17907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371475</xdr:colOff>
          <xdr:row>2</xdr:row>
          <xdr:rowOff>28575</xdr:rowOff>
        </xdr:from>
        <xdr:to>
          <xdr:col>5</xdr:col>
          <xdr:colOff>247650</xdr:colOff>
          <xdr:row>2</xdr:row>
          <xdr:rowOff>190500</xdr:rowOff>
        </xdr:to>
        <xdr:sp macro="" textlink="">
          <xdr:nvSpPr>
            <xdr:cNvPr id="13313" name="Scroll Bar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8</xdr:col>
      <xdr:colOff>171450</xdr:colOff>
      <xdr:row>7</xdr:row>
      <xdr:rowOff>123825</xdr:rowOff>
    </xdr:from>
    <xdr:to>
      <xdr:col>13</xdr:col>
      <xdr:colOff>714375</xdr:colOff>
      <xdr:row>17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1543050"/>
          <a:ext cx="3590925" cy="183832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371475</xdr:colOff>
          <xdr:row>2</xdr:row>
          <xdr:rowOff>28575</xdr:rowOff>
        </xdr:from>
        <xdr:to>
          <xdr:col>5</xdr:col>
          <xdr:colOff>247650</xdr:colOff>
          <xdr:row>2</xdr:row>
          <xdr:rowOff>190500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8</xdr:col>
      <xdr:colOff>190500</xdr:colOff>
      <xdr:row>7</xdr:row>
      <xdr:rowOff>95250</xdr:rowOff>
    </xdr:from>
    <xdr:to>
      <xdr:col>13</xdr:col>
      <xdr:colOff>714375</xdr:colOff>
      <xdr:row>16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275" y="1571625"/>
          <a:ext cx="3571875" cy="176212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180975</xdr:colOff>
      <xdr:row>9</xdr:row>
      <xdr:rowOff>152400</xdr:rowOff>
    </xdr:from>
    <xdr:to>
      <xdr:col>5</xdr:col>
      <xdr:colOff>485775</xdr:colOff>
      <xdr:row>19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5" y="1914525"/>
          <a:ext cx="3581400" cy="180022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285750</xdr:colOff>
          <xdr:row>2</xdr:row>
          <xdr:rowOff>28575</xdr:rowOff>
        </xdr:from>
        <xdr:to>
          <xdr:col>5</xdr:col>
          <xdr:colOff>771525</xdr:colOff>
          <xdr:row>2</xdr:row>
          <xdr:rowOff>190500</xdr:rowOff>
        </xdr:to>
        <xdr:sp macro="" textlink="">
          <xdr:nvSpPr>
            <xdr:cNvPr id="18433" name="Scroll Bar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6</xdr:col>
      <xdr:colOff>790575</xdr:colOff>
      <xdr:row>14</xdr:row>
      <xdr:rowOff>123825</xdr:rowOff>
    </xdr:from>
    <xdr:to>
      <xdr:col>12</xdr:col>
      <xdr:colOff>447675</xdr:colOff>
      <xdr:row>23</xdr:row>
      <xdr:rowOff>180975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475" y="2924175"/>
          <a:ext cx="3571875" cy="17716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161925</xdr:rowOff>
    </xdr:from>
    <xdr:to>
      <xdr:col>17</xdr:col>
      <xdr:colOff>157006</xdr:colOff>
      <xdr:row>27</xdr:row>
      <xdr:rowOff>20934</xdr:rowOff>
    </xdr:to>
    <xdr:grpSp>
      <xdr:nvGrpSpPr>
        <xdr:cNvPr id="16" name="Group 15"/>
        <xdr:cNvGrpSpPr/>
      </xdr:nvGrpSpPr>
      <xdr:grpSpPr>
        <a:xfrm>
          <a:off x="409575" y="2933700"/>
          <a:ext cx="8281831" cy="2335509"/>
          <a:chOff x="390525" y="2905125"/>
          <a:chExt cx="8174925" cy="2181731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90525" y="2905125"/>
            <a:ext cx="3060000" cy="1525920"/>
          </a:xfrm>
          <a:prstGeom prst="rect">
            <a:avLst/>
          </a:prstGeom>
        </xdr:spPr>
      </xdr:pic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943225" y="3228975"/>
            <a:ext cx="3060000" cy="1525942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505450" y="3581401"/>
            <a:ext cx="3060000" cy="1505455"/>
          </a:xfrm>
          <a:prstGeom prst="rect">
            <a:avLst/>
          </a:prstGeom>
        </xdr:spPr>
      </xdr:pic>
      <xdr:cxnSp macro="">
        <xdr:nvCxnSpPr>
          <xdr:cNvPr id="6" name="Straight Arrow Connector 5"/>
          <xdr:cNvCxnSpPr/>
        </xdr:nvCxnSpPr>
        <xdr:spPr>
          <a:xfrm flipH="1" flipV="1">
            <a:off x="742950" y="3476625"/>
            <a:ext cx="171450" cy="133350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TextBox 6"/>
          <xdr:cNvSpPr txBox="1"/>
        </xdr:nvSpPr>
        <xdr:spPr>
          <a:xfrm>
            <a:off x="876300" y="3533775"/>
            <a:ext cx="1152525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id-ID" sz="800" i="1">
                <a:solidFill>
                  <a:srgbClr val="0000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perkiraan </a:t>
            </a:r>
          </a:p>
        </xdr:txBody>
      </xdr:sp>
      <xdr:cxnSp macro="">
        <xdr:nvCxnSpPr>
          <xdr:cNvPr id="9" name="Straight Arrow Connector 8"/>
          <xdr:cNvCxnSpPr/>
        </xdr:nvCxnSpPr>
        <xdr:spPr>
          <a:xfrm flipH="1" flipV="1">
            <a:off x="3267075" y="3810000"/>
            <a:ext cx="171450" cy="133350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Arrow Connector 10"/>
          <xdr:cNvCxnSpPr/>
        </xdr:nvCxnSpPr>
        <xdr:spPr>
          <a:xfrm flipH="1" flipV="1">
            <a:off x="5867400" y="4133851"/>
            <a:ext cx="171450" cy="133350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TextBox 12"/>
          <xdr:cNvSpPr txBox="1"/>
        </xdr:nvSpPr>
        <xdr:spPr>
          <a:xfrm>
            <a:off x="3409950" y="3867150"/>
            <a:ext cx="1295400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id-ID" sz="800" i="1">
                <a:solidFill>
                  <a:srgbClr val="0000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penyelesaian</a:t>
            </a:r>
            <a:r>
              <a:rPr lang="id-ID" sz="800" i="1" baseline="0">
                <a:solidFill>
                  <a:srgbClr val="0000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pekerjaan</a:t>
            </a:r>
            <a:endParaRPr lang="id-ID" sz="800" i="1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5" name="TextBox 14"/>
          <xdr:cNvSpPr txBox="1"/>
        </xdr:nvSpPr>
        <xdr:spPr>
          <a:xfrm>
            <a:off x="6000750" y="4191001"/>
            <a:ext cx="1295400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id-ID" sz="800" i="1">
                <a:solidFill>
                  <a:srgbClr val="0000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waktu tersisa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</xdr:colOff>
      <xdr:row>1</xdr:row>
      <xdr:rowOff>228600</xdr:rowOff>
    </xdr:from>
    <xdr:to>
      <xdr:col>12</xdr:col>
      <xdr:colOff>723900</xdr:colOff>
      <xdr:row>20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00550" y="476250"/>
          <a:ext cx="3743325" cy="3600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12</xdr:col>
      <xdr:colOff>733425</xdr:colOff>
      <xdr:row>20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1975" y="485775"/>
          <a:ext cx="3781425" cy="3590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</xdr:row>
      <xdr:rowOff>0</xdr:rowOff>
    </xdr:from>
    <xdr:to>
      <xdr:col>14</xdr:col>
      <xdr:colOff>714375</xdr:colOff>
      <xdr:row>21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5075" y="428625"/>
          <a:ext cx="3762375" cy="3657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8</xdr:col>
      <xdr:colOff>66675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3775" y="485775"/>
          <a:ext cx="3781425" cy="3619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1</xdr:row>
      <xdr:rowOff>209550</xdr:rowOff>
    </xdr:from>
    <xdr:to>
      <xdr:col>8</xdr:col>
      <xdr:colOff>19050</xdr:colOff>
      <xdr:row>20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24275" y="400050"/>
          <a:ext cx="3762375" cy="3590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2</xdr:row>
      <xdr:rowOff>38100</xdr:rowOff>
    </xdr:from>
    <xdr:to>
      <xdr:col>15</xdr:col>
      <xdr:colOff>276674</xdr:colOff>
      <xdr:row>19</xdr:row>
      <xdr:rowOff>119402</xdr:rowOff>
    </xdr:to>
    <xdr:grpSp>
      <xdr:nvGrpSpPr>
        <xdr:cNvPr id="14" name="Group 13"/>
        <xdr:cNvGrpSpPr/>
      </xdr:nvGrpSpPr>
      <xdr:grpSpPr>
        <a:xfrm>
          <a:off x="4476750" y="523875"/>
          <a:ext cx="3943799" cy="3319802"/>
          <a:chOff x="4476750" y="523875"/>
          <a:chExt cx="3943799" cy="3319802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476750" y="523875"/>
            <a:ext cx="3714750" cy="1866900"/>
          </a:xfrm>
          <a:prstGeom prst="rect">
            <a:avLst/>
          </a:prstGeom>
        </xdr:spPr>
      </xdr:pic>
      <xdr:sp macro="" textlink="">
        <xdr:nvSpPr>
          <xdr:cNvPr id="4" name="Oval 3"/>
          <xdr:cNvSpPr/>
        </xdr:nvSpPr>
        <xdr:spPr>
          <a:xfrm>
            <a:off x="4657725" y="1038225"/>
            <a:ext cx="828675" cy="238125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cxnSp macro="">
        <xdr:nvCxnSpPr>
          <xdr:cNvPr id="6" name="Straight Arrow Connector 5"/>
          <xdr:cNvCxnSpPr>
            <a:endCxn id="4" idx="6"/>
          </xdr:cNvCxnSpPr>
        </xdr:nvCxnSpPr>
        <xdr:spPr>
          <a:xfrm flipH="1" flipV="1">
            <a:off x="5486400" y="1157288"/>
            <a:ext cx="200025" cy="204787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TextBox 6"/>
          <xdr:cNvSpPr txBox="1"/>
        </xdr:nvSpPr>
        <xdr:spPr>
          <a:xfrm>
            <a:off x="5153025" y="1276350"/>
            <a:ext cx="194310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id-ID" sz="1100" i="1"/>
              <a:t>rumus</a:t>
            </a:r>
            <a:r>
              <a:rPr lang="id-ID" sz="1100" i="1" baseline="0"/>
              <a:t> untuk bilangan ganjil</a:t>
            </a:r>
            <a:endParaRPr lang="id-ID" sz="1100" i="1"/>
          </a:p>
        </xdr:txBody>
      </xdr:sp>
      <xdr:pic>
        <xdr:nvPicPr>
          <xdr:cNvPr id="8" name="Picture 7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705349" y="1943099"/>
            <a:ext cx="3715200" cy="1900578"/>
          </a:xfrm>
          <a:prstGeom prst="rect">
            <a:avLst/>
          </a:prstGeom>
        </xdr:spPr>
      </xdr:pic>
      <xdr:sp macro="" textlink="">
        <xdr:nvSpPr>
          <xdr:cNvPr id="9" name="Oval 8"/>
          <xdr:cNvSpPr/>
        </xdr:nvSpPr>
        <xdr:spPr>
          <a:xfrm>
            <a:off x="4905374" y="2447924"/>
            <a:ext cx="828675" cy="238125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cxnSp macro="">
        <xdr:nvCxnSpPr>
          <xdr:cNvPr id="12" name="Straight Arrow Connector 11"/>
          <xdr:cNvCxnSpPr/>
        </xdr:nvCxnSpPr>
        <xdr:spPr>
          <a:xfrm flipH="1" flipV="1">
            <a:off x="5734049" y="2581274"/>
            <a:ext cx="200025" cy="204787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TextBox 12"/>
          <xdr:cNvSpPr txBox="1"/>
        </xdr:nvSpPr>
        <xdr:spPr>
          <a:xfrm>
            <a:off x="5353049" y="2714624"/>
            <a:ext cx="194310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id-ID" sz="1100" i="1"/>
              <a:t>rumus</a:t>
            </a:r>
            <a:r>
              <a:rPr lang="id-ID" sz="1100" i="1" baseline="0"/>
              <a:t> untuk bilangan genap</a:t>
            </a:r>
            <a:endParaRPr lang="id-ID" sz="1100" i="1"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9</xdr:row>
      <xdr:rowOff>171450</xdr:rowOff>
    </xdr:from>
    <xdr:to>
      <xdr:col>12</xdr:col>
      <xdr:colOff>685800</xdr:colOff>
      <xdr:row>19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0" y="1933575"/>
          <a:ext cx="3714750" cy="18764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8</xdr:row>
      <xdr:rowOff>0</xdr:rowOff>
    </xdr:from>
    <xdr:to>
      <xdr:col>9</xdr:col>
      <xdr:colOff>666750</xdr:colOff>
      <xdr:row>17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1975" y="1571625"/>
          <a:ext cx="3714750" cy="184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F22"/>
  <sheetViews>
    <sheetView showGridLines="0" tabSelected="1" workbookViewId="0">
      <selection activeCell="C4" sqref="C4:F16"/>
    </sheetView>
  </sheetViews>
  <sheetFormatPr defaultRowHeight="15" x14ac:dyDescent="0.25"/>
  <cols>
    <col min="1" max="1" width="5.85546875" style="1" customWidth="1"/>
    <col min="2" max="2" width="12.140625" style="1" customWidth="1"/>
    <col min="3" max="6" width="10.42578125" style="1" customWidth="1"/>
    <col min="7" max="7" width="5.85546875" style="1" customWidth="1"/>
    <col min="8" max="12" width="9.140625" style="1"/>
    <col min="13" max="13" width="11" style="1" customWidth="1"/>
    <col min="14" max="14" width="5.85546875" style="1" customWidth="1"/>
    <col min="15" max="16384" width="9.140625" style="1"/>
  </cols>
  <sheetData>
    <row r="1" spans="2:6" ht="19.5" customHeight="1" x14ac:dyDescent="0.25"/>
    <row r="2" spans="2:6" ht="18.75" x14ac:dyDescent="0.25">
      <c r="B2" s="16" t="s">
        <v>18</v>
      </c>
    </row>
    <row r="3" spans="2:6" x14ac:dyDescent="0.25">
      <c r="B3" s="12" t="s">
        <v>4</v>
      </c>
      <c r="C3" s="13" t="s">
        <v>0</v>
      </c>
      <c r="D3" s="13" t="s">
        <v>1</v>
      </c>
      <c r="E3" s="13" t="s">
        <v>2</v>
      </c>
      <c r="F3" s="14" t="s">
        <v>3</v>
      </c>
    </row>
    <row r="4" spans="2:6" x14ac:dyDescent="0.25">
      <c r="B4" s="7" t="s">
        <v>5</v>
      </c>
      <c r="C4" s="10">
        <v>95</v>
      </c>
      <c r="D4" s="11">
        <v>102</v>
      </c>
      <c r="E4" s="10">
        <v>69</v>
      </c>
      <c r="F4" s="8">
        <v>78</v>
      </c>
    </row>
    <row r="5" spans="2:6" x14ac:dyDescent="0.25">
      <c r="B5" s="7" t="s">
        <v>6</v>
      </c>
      <c r="C5" s="10">
        <v>33</v>
      </c>
      <c r="D5" s="11">
        <v>12</v>
      </c>
      <c r="E5" s="10">
        <v>36</v>
      </c>
      <c r="F5" s="8">
        <v>49</v>
      </c>
    </row>
    <row r="6" spans="2:6" x14ac:dyDescent="0.25">
      <c r="B6" s="7" t="s">
        <v>7</v>
      </c>
      <c r="C6" s="10">
        <v>0</v>
      </c>
      <c r="D6" s="11">
        <v>0</v>
      </c>
      <c r="E6" s="10">
        <v>78</v>
      </c>
      <c r="F6" s="8">
        <v>74</v>
      </c>
    </row>
    <row r="7" spans="2:6" x14ac:dyDescent="0.25">
      <c r="B7" s="7" t="s">
        <v>8</v>
      </c>
      <c r="C7" s="10">
        <v>38</v>
      </c>
      <c r="D7" s="11">
        <v>12</v>
      </c>
      <c r="E7" s="10">
        <v>18</v>
      </c>
      <c r="F7" s="8">
        <v>24</v>
      </c>
    </row>
    <row r="8" spans="2:6" x14ac:dyDescent="0.25">
      <c r="B8" s="7" t="s">
        <v>9</v>
      </c>
      <c r="C8" s="10">
        <v>78</v>
      </c>
      <c r="D8" s="11">
        <v>98</v>
      </c>
      <c r="E8" s="10">
        <v>87</v>
      </c>
      <c r="F8" s="8">
        <v>0</v>
      </c>
    </row>
    <row r="9" spans="2:6" x14ac:dyDescent="0.25">
      <c r="B9" s="7" t="s">
        <v>10</v>
      </c>
      <c r="C9" s="10">
        <v>0</v>
      </c>
      <c r="D9" s="11">
        <v>16</v>
      </c>
      <c r="E9" s="10">
        <v>27</v>
      </c>
      <c r="F9" s="8">
        <v>41</v>
      </c>
    </row>
    <row r="10" spans="2:6" x14ac:dyDescent="0.25">
      <c r="B10" s="7" t="s">
        <v>11</v>
      </c>
      <c r="C10" s="10">
        <v>24</v>
      </c>
      <c r="D10" s="11">
        <v>0</v>
      </c>
      <c r="E10" s="10">
        <v>78</v>
      </c>
      <c r="F10" s="8">
        <v>69</v>
      </c>
    </row>
    <row r="11" spans="2:6" x14ac:dyDescent="0.25">
      <c r="B11" s="7" t="s">
        <v>12</v>
      </c>
      <c r="C11" s="10">
        <v>87</v>
      </c>
      <c r="D11" s="11">
        <v>74</v>
      </c>
      <c r="E11" s="10">
        <v>74</v>
      </c>
      <c r="F11" s="8">
        <v>69</v>
      </c>
    </row>
    <row r="12" spans="2:6" x14ac:dyDescent="0.25">
      <c r="B12" s="7" t="s">
        <v>13</v>
      </c>
      <c r="C12" s="10">
        <v>0</v>
      </c>
      <c r="D12" s="11">
        <v>74</v>
      </c>
      <c r="E12" s="10">
        <v>105</v>
      </c>
      <c r="F12" s="8">
        <v>98</v>
      </c>
    </row>
    <row r="13" spans="2:6" x14ac:dyDescent="0.25">
      <c r="B13" s="7" t="s">
        <v>14</v>
      </c>
      <c r="C13" s="10">
        <v>47</v>
      </c>
      <c r="D13" s="11">
        <v>0</v>
      </c>
      <c r="E13" s="10">
        <v>87</v>
      </c>
      <c r="F13" s="8">
        <v>69</v>
      </c>
    </row>
    <row r="14" spans="2:6" x14ac:dyDescent="0.25">
      <c r="B14" s="7" t="s">
        <v>15</v>
      </c>
      <c r="C14" s="10">
        <v>0</v>
      </c>
      <c r="D14" s="11">
        <v>77</v>
      </c>
      <c r="E14" s="10">
        <v>61</v>
      </c>
      <c r="F14" s="8">
        <v>54</v>
      </c>
    </row>
    <row r="15" spans="2:6" x14ac:dyDescent="0.25">
      <c r="B15" s="7" t="s">
        <v>16</v>
      </c>
      <c r="C15" s="10">
        <v>64</v>
      </c>
      <c r="D15" s="11">
        <v>14</v>
      </c>
      <c r="E15" s="10">
        <v>29</v>
      </c>
      <c r="F15" s="8">
        <v>38</v>
      </c>
    </row>
    <row r="16" spans="2:6" x14ac:dyDescent="0.25">
      <c r="B16" s="7" t="s">
        <v>17</v>
      </c>
      <c r="C16" s="10">
        <v>17</v>
      </c>
      <c r="D16" s="11">
        <v>28</v>
      </c>
      <c r="E16" s="10">
        <v>14</v>
      </c>
      <c r="F16" s="8">
        <v>65</v>
      </c>
    </row>
    <row r="17" ht="15" customHeight="1" x14ac:dyDescent="0.25"/>
    <row r="22" ht="19.5" customHeight="1" x14ac:dyDescent="0.25"/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F21"/>
  <sheetViews>
    <sheetView showGridLines="0" workbookViewId="0">
      <selection activeCell="B4" sqref="B4:B18"/>
    </sheetView>
  </sheetViews>
  <sheetFormatPr defaultRowHeight="15" x14ac:dyDescent="0.25"/>
  <cols>
    <col min="1" max="1" width="5.85546875" style="1" customWidth="1"/>
    <col min="2" max="2" width="20.140625" style="1" customWidth="1"/>
    <col min="3" max="3" width="4.5703125" style="1" customWidth="1"/>
    <col min="4" max="4" width="20.140625" style="1" customWidth="1"/>
    <col min="5" max="5" width="5.140625" style="1" customWidth="1"/>
    <col min="6" max="10" width="9.140625" style="1"/>
    <col min="11" max="11" width="7.85546875" style="1" customWidth="1"/>
    <col min="12" max="12" width="5.85546875" style="1" customWidth="1"/>
    <col min="13" max="16384" width="9.140625" style="1"/>
  </cols>
  <sheetData>
    <row r="1" spans="2:6" ht="20.25" customHeight="1" x14ac:dyDescent="0.25"/>
    <row r="2" spans="2:6" ht="18.75" x14ac:dyDescent="0.25">
      <c r="B2" s="15" t="s">
        <v>103</v>
      </c>
    </row>
    <row r="3" spans="2:6" ht="15.75" thickBot="1" x14ac:dyDescent="0.3">
      <c r="B3" s="4" t="s">
        <v>104</v>
      </c>
      <c r="C3" s="33"/>
      <c r="D3" s="34" t="s">
        <v>105</v>
      </c>
      <c r="F3" s="22" t="s">
        <v>40</v>
      </c>
    </row>
    <row r="4" spans="2:6" x14ac:dyDescent="0.25">
      <c r="B4" s="6" t="s">
        <v>122</v>
      </c>
      <c r="D4" s="30" t="s">
        <v>107</v>
      </c>
      <c r="F4" s="1" t="s">
        <v>123</v>
      </c>
    </row>
    <row r="5" spans="2:6" x14ac:dyDescent="0.25">
      <c r="B5" s="6" t="s">
        <v>110</v>
      </c>
      <c r="D5" s="31" t="s">
        <v>119</v>
      </c>
      <c r="F5" s="1" t="s">
        <v>42</v>
      </c>
    </row>
    <row r="6" spans="2:6" x14ac:dyDescent="0.25">
      <c r="B6" s="6" t="s">
        <v>107</v>
      </c>
      <c r="D6" s="31" t="s">
        <v>106</v>
      </c>
      <c r="F6" s="1" t="s">
        <v>124</v>
      </c>
    </row>
    <row r="7" spans="2:6" x14ac:dyDescent="0.25">
      <c r="B7" s="6" t="s">
        <v>108</v>
      </c>
      <c r="D7" s="31" t="s">
        <v>113</v>
      </c>
      <c r="F7" s="1" t="s">
        <v>44</v>
      </c>
    </row>
    <row r="8" spans="2:6" x14ac:dyDescent="0.25">
      <c r="B8" s="6" t="s">
        <v>109</v>
      </c>
      <c r="D8" s="31" t="s">
        <v>112</v>
      </c>
    </row>
    <row r="9" spans="2:6" x14ac:dyDescent="0.25">
      <c r="B9" s="6" t="s">
        <v>121</v>
      </c>
      <c r="D9" s="31" t="s">
        <v>115</v>
      </c>
    </row>
    <row r="10" spans="2:6" x14ac:dyDescent="0.25">
      <c r="B10" s="6" t="s">
        <v>111</v>
      </c>
      <c r="D10" s="31" t="s">
        <v>108</v>
      </c>
    </row>
    <row r="11" spans="2:6" x14ac:dyDescent="0.25">
      <c r="B11" s="6" t="s">
        <v>112</v>
      </c>
      <c r="D11" s="31" t="s">
        <v>114</v>
      </c>
    </row>
    <row r="12" spans="2:6" ht="15.75" thickBot="1" x14ac:dyDescent="0.3">
      <c r="B12" s="6" t="s">
        <v>111</v>
      </c>
      <c r="D12" s="32" t="s">
        <v>122</v>
      </c>
    </row>
    <row r="13" spans="2:6" x14ac:dyDescent="0.25">
      <c r="B13" s="6" t="s">
        <v>114</v>
      </c>
      <c r="D13" s="2"/>
    </row>
    <row r="14" spans="2:6" x14ac:dyDescent="0.25">
      <c r="B14" s="6" t="s">
        <v>115</v>
      </c>
      <c r="D14" s="2"/>
    </row>
    <row r="15" spans="2:6" x14ac:dyDescent="0.25">
      <c r="B15" s="6" t="s">
        <v>116</v>
      </c>
      <c r="D15" s="2" t="s">
        <v>120</v>
      </c>
    </row>
    <row r="16" spans="2:6" x14ac:dyDescent="0.25">
      <c r="B16" s="6" t="s">
        <v>117</v>
      </c>
      <c r="D16" s="2"/>
    </row>
    <row r="17" spans="2:4" x14ac:dyDescent="0.25">
      <c r="B17" s="6" t="s">
        <v>118</v>
      </c>
      <c r="D17" s="2"/>
    </row>
    <row r="18" spans="2:4" x14ac:dyDescent="0.25">
      <c r="B18" s="6" t="s">
        <v>119</v>
      </c>
      <c r="D18" s="2"/>
    </row>
    <row r="19" spans="2:4" ht="20.25" customHeight="1" x14ac:dyDescent="0.25">
      <c r="B19" s="2"/>
      <c r="D19" s="2"/>
    </row>
    <row r="20" spans="2:4" x14ac:dyDescent="0.25">
      <c r="B20" s="2"/>
      <c r="D20" s="2"/>
    </row>
    <row r="21" spans="2:4" x14ac:dyDescent="0.25">
      <c r="B21" s="2"/>
      <c r="D21" s="2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B1:I19"/>
  <sheetViews>
    <sheetView showGridLines="0" workbookViewId="0">
      <selection activeCell="B4" sqref="B4:G14"/>
    </sheetView>
  </sheetViews>
  <sheetFormatPr defaultRowHeight="15" x14ac:dyDescent="0.25"/>
  <cols>
    <col min="1" max="1" width="5.85546875" style="1" customWidth="1"/>
    <col min="2" max="7" width="9.140625" style="1"/>
    <col min="8" max="8" width="3.7109375" style="1" customWidth="1"/>
    <col min="9" max="13" width="9.140625" style="1"/>
    <col min="14" max="14" width="11" style="1" customWidth="1"/>
    <col min="15" max="15" width="5.85546875" style="1" customWidth="1"/>
    <col min="16" max="16384" width="9.140625" style="1"/>
  </cols>
  <sheetData>
    <row r="1" spans="2:9" ht="19.5" customHeight="1" x14ac:dyDescent="0.25"/>
    <row r="2" spans="2:9" ht="18.75" x14ac:dyDescent="0.25">
      <c r="B2" s="15" t="str">
        <f>"MENANDAI "&amp;Jumlah&amp;" ANGKA TERATAS (TOP "&amp;Jumlah&amp;")"</f>
        <v>MENANDAI 3 ANGKA TERATAS (TOP 3)</v>
      </c>
    </row>
    <row r="3" spans="2:9" ht="18" customHeight="1" x14ac:dyDescent="0.25">
      <c r="B3" s="36" t="s">
        <v>125</v>
      </c>
      <c r="C3" s="37"/>
      <c r="D3" s="37"/>
      <c r="E3" s="38"/>
      <c r="F3" s="38"/>
      <c r="G3" s="39">
        <v>3</v>
      </c>
      <c r="I3" s="22" t="s">
        <v>40</v>
      </c>
    </row>
    <row r="4" spans="2:9" x14ac:dyDescent="0.25">
      <c r="B4" s="35">
        <v>2015</v>
      </c>
      <c r="C4" s="35">
        <v>578</v>
      </c>
      <c r="D4" s="35">
        <v>6247</v>
      </c>
      <c r="E4" s="35">
        <v>3087</v>
      </c>
      <c r="F4" s="35">
        <v>8005</v>
      </c>
      <c r="G4" s="35">
        <v>2985</v>
      </c>
      <c r="I4" s="1" t="s">
        <v>131</v>
      </c>
    </row>
    <row r="5" spans="2:9" x14ac:dyDescent="0.25">
      <c r="B5" s="35">
        <v>9997</v>
      </c>
      <c r="C5" s="35">
        <v>2145</v>
      </c>
      <c r="D5" s="35">
        <v>3247</v>
      </c>
      <c r="E5" s="35">
        <v>2547</v>
      </c>
      <c r="F5" s="35">
        <v>6987</v>
      </c>
      <c r="G5" s="35">
        <v>9879</v>
      </c>
      <c r="I5" s="1" t="s">
        <v>42</v>
      </c>
    </row>
    <row r="6" spans="2:9" x14ac:dyDescent="0.25">
      <c r="B6" s="35">
        <v>7624</v>
      </c>
      <c r="C6" s="35">
        <v>6987</v>
      </c>
      <c r="D6" s="35">
        <v>2057</v>
      </c>
      <c r="E6" s="35">
        <v>6120</v>
      </c>
      <c r="F6" s="35">
        <v>4097</v>
      </c>
      <c r="G6" s="35">
        <v>6827</v>
      </c>
      <c r="I6" s="1" t="s">
        <v>132</v>
      </c>
    </row>
    <row r="7" spans="2:9" x14ac:dyDescent="0.25">
      <c r="B7" s="35">
        <v>6578</v>
      </c>
      <c r="C7" s="35">
        <v>2245</v>
      </c>
      <c r="D7" s="35">
        <v>1957</v>
      </c>
      <c r="E7" s="35">
        <v>3024</v>
      </c>
      <c r="F7" s="35">
        <v>3258</v>
      </c>
      <c r="G7" s="35">
        <v>2985</v>
      </c>
      <c r="I7" s="1" t="s">
        <v>44</v>
      </c>
    </row>
    <row r="8" spans="2:9" x14ac:dyDescent="0.25">
      <c r="B8" s="35">
        <v>2014</v>
      </c>
      <c r="C8" s="35">
        <v>998</v>
      </c>
      <c r="D8" s="35">
        <v>3207</v>
      </c>
      <c r="E8" s="35">
        <v>7450</v>
      </c>
      <c r="F8" s="35">
        <v>6985</v>
      </c>
      <c r="G8" s="35">
        <v>3957</v>
      </c>
    </row>
    <row r="9" spans="2:9" x14ac:dyDescent="0.25">
      <c r="B9" s="35">
        <v>6875</v>
      </c>
      <c r="C9" s="35">
        <v>2547</v>
      </c>
      <c r="D9" s="35">
        <v>2147</v>
      </c>
      <c r="E9" s="35">
        <v>6214</v>
      </c>
      <c r="F9" s="35">
        <v>6571</v>
      </c>
      <c r="G9" s="35">
        <v>2875</v>
      </c>
    </row>
    <row r="10" spans="2:9" x14ac:dyDescent="0.25">
      <c r="B10" s="35">
        <v>2214</v>
      </c>
      <c r="C10" s="35">
        <v>6578</v>
      </c>
      <c r="D10" s="35">
        <v>3248</v>
      </c>
      <c r="E10" s="35">
        <v>3008</v>
      </c>
      <c r="F10" s="35">
        <v>3887</v>
      </c>
      <c r="G10" s="35">
        <v>6987</v>
      </c>
    </row>
    <row r="11" spans="2:9" x14ac:dyDescent="0.25">
      <c r="B11" s="35">
        <v>2047</v>
      </c>
      <c r="C11" s="35">
        <v>2145</v>
      </c>
      <c r="D11" s="35">
        <v>287</v>
      </c>
      <c r="E11" s="35">
        <v>1251</v>
      </c>
      <c r="F11" s="35">
        <v>2098</v>
      </c>
      <c r="G11" s="35">
        <v>3697</v>
      </c>
    </row>
    <row r="12" spans="2:9" x14ac:dyDescent="0.25">
      <c r="B12" s="35">
        <v>3589</v>
      </c>
      <c r="C12" s="35">
        <v>357</v>
      </c>
      <c r="D12" s="35">
        <v>3951</v>
      </c>
      <c r="E12" s="35">
        <v>9451</v>
      </c>
      <c r="F12" s="35">
        <v>6781</v>
      </c>
      <c r="G12" s="35">
        <v>6668</v>
      </c>
    </row>
    <row r="13" spans="2:9" x14ac:dyDescent="0.25">
      <c r="B13" s="35">
        <v>6587</v>
      </c>
      <c r="C13" s="35">
        <v>6578</v>
      </c>
      <c r="D13" s="35">
        <v>2578</v>
      </c>
      <c r="E13" s="35">
        <v>3687</v>
      </c>
      <c r="F13" s="35">
        <v>2009</v>
      </c>
      <c r="G13" s="35">
        <v>9987</v>
      </c>
    </row>
    <row r="14" spans="2:9" x14ac:dyDescent="0.25">
      <c r="B14" s="35">
        <v>278</v>
      </c>
      <c r="C14" s="35">
        <v>2975</v>
      </c>
      <c r="D14" s="35">
        <v>3412</v>
      </c>
      <c r="E14" s="35">
        <v>6957</v>
      </c>
      <c r="F14" s="35">
        <v>6298</v>
      </c>
      <c r="G14" s="35">
        <v>6925</v>
      </c>
    </row>
    <row r="15" spans="2:9" ht="14.25" customHeight="1" x14ac:dyDescent="0.25"/>
    <row r="16" spans="2:9" x14ac:dyDescent="0.25">
      <c r="B16" s="12" t="s">
        <v>126</v>
      </c>
      <c r="C16" s="41" t="s">
        <v>59</v>
      </c>
    </row>
    <row r="17" spans="2:3" x14ac:dyDescent="0.25">
      <c r="B17" s="18" t="s">
        <v>127</v>
      </c>
      <c r="C17" s="40" t="s">
        <v>128</v>
      </c>
    </row>
    <row r="18" spans="2:3" x14ac:dyDescent="0.25">
      <c r="B18" s="18" t="s">
        <v>129</v>
      </c>
      <c r="C18" s="40" t="s">
        <v>130</v>
      </c>
    </row>
    <row r="19" spans="2:3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Scroll Bar 1">
              <controlPr defaultSize="0" autoPict="0">
                <anchor moveWithCells="1">
                  <from>
                    <xdr:col>4</xdr:col>
                    <xdr:colOff>371475</xdr:colOff>
                    <xdr:row>2</xdr:row>
                    <xdr:rowOff>28575</xdr:rowOff>
                  </from>
                  <to>
                    <xdr:col>5</xdr:col>
                    <xdr:colOff>247650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/>
  <dimension ref="B1:I19"/>
  <sheetViews>
    <sheetView showGridLines="0" workbookViewId="0">
      <selection activeCell="B4" sqref="B4:G14"/>
    </sheetView>
  </sheetViews>
  <sheetFormatPr defaultRowHeight="15" x14ac:dyDescent="0.25"/>
  <cols>
    <col min="1" max="1" width="5.85546875" style="1" customWidth="1"/>
    <col min="2" max="7" width="9.140625" style="1"/>
    <col min="8" max="8" width="3.7109375" style="1" customWidth="1"/>
    <col min="9" max="13" width="9.140625" style="1"/>
    <col min="14" max="14" width="11" style="1" customWidth="1"/>
    <col min="15" max="15" width="5.85546875" style="1" customWidth="1"/>
    <col min="16" max="16384" width="9.140625" style="1"/>
  </cols>
  <sheetData>
    <row r="1" spans="2:9" ht="19.5" customHeight="1" x14ac:dyDescent="0.25"/>
    <row r="2" spans="2:9" ht="18.75" x14ac:dyDescent="0.25">
      <c r="B2" s="15" t="str">
        <f>"MENANDAI "&amp;Jumlah&amp;" ANGKA TERBAWAH (BOTTOM "&amp;Jumlah&amp;")"</f>
        <v>MENANDAI 3 ANGKA TERBAWAH (BOTTOM 3)</v>
      </c>
    </row>
    <row r="3" spans="2:9" ht="18" customHeight="1" x14ac:dyDescent="0.25">
      <c r="B3" s="36" t="s">
        <v>125</v>
      </c>
      <c r="C3" s="37"/>
      <c r="D3" s="37"/>
      <c r="E3" s="38"/>
      <c r="F3" s="38"/>
      <c r="G3" s="39">
        <v>3</v>
      </c>
      <c r="I3" s="22" t="s">
        <v>40</v>
      </c>
    </row>
    <row r="4" spans="2:9" x14ac:dyDescent="0.25">
      <c r="B4" s="35">
        <v>2015</v>
      </c>
      <c r="C4" s="35">
        <v>578</v>
      </c>
      <c r="D4" s="35">
        <v>6247</v>
      </c>
      <c r="E4" s="35">
        <v>3087</v>
      </c>
      <c r="F4" s="35">
        <v>8005</v>
      </c>
      <c r="G4" s="35">
        <v>2985</v>
      </c>
      <c r="I4" s="1" t="s">
        <v>131</v>
      </c>
    </row>
    <row r="5" spans="2:9" x14ac:dyDescent="0.25">
      <c r="B5" s="35">
        <v>9997</v>
      </c>
      <c r="C5" s="35">
        <v>2145</v>
      </c>
      <c r="D5" s="35">
        <v>3247</v>
      </c>
      <c r="E5" s="35">
        <v>2547</v>
      </c>
      <c r="F5" s="35">
        <v>6987</v>
      </c>
      <c r="G5" s="35">
        <v>9879</v>
      </c>
      <c r="I5" s="1" t="s">
        <v>42</v>
      </c>
    </row>
    <row r="6" spans="2:9" x14ac:dyDescent="0.25">
      <c r="B6" s="35">
        <v>7624</v>
      </c>
      <c r="C6" s="35">
        <v>6987</v>
      </c>
      <c r="D6" s="35">
        <v>2057</v>
      </c>
      <c r="E6" s="35">
        <v>6120</v>
      </c>
      <c r="F6" s="35">
        <v>4097</v>
      </c>
      <c r="G6" s="35">
        <v>6827</v>
      </c>
      <c r="I6" s="1" t="s">
        <v>133</v>
      </c>
    </row>
    <row r="7" spans="2:9" x14ac:dyDescent="0.25">
      <c r="B7" s="35">
        <v>6578</v>
      </c>
      <c r="C7" s="35">
        <v>2245</v>
      </c>
      <c r="D7" s="35">
        <v>1957</v>
      </c>
      <c r="E7" s="35">
        <v>3024</v>
      </c>
      <c r="F7" s="35">
        <v>3258</v>
      </c>
      <c r="G7" s="35">
        <v>2985</v>
      </c>
      <c r="I7" s="1" t="s">
        <v>44</v>
      </c>
    </row>
    <row r="8" spans="2:9" x14ac:dyDescent="0.25">
      <c r="B8" s="35">
        <v>2014</v>
      </c>
      <c r="C8" s="35">
        <v>998</v>
      </c>
      <c r="D8" s="35">
        <v>3207</v>
      </c>
      <c r="E8" s="35">
        <v>7450</v>
      </c>
      <c r="F8" s="35">
        <v>6985</v>
      </c>
      <c r="G8" s="35">
        <v>3957</v>
      </c>
    </row>
    <row r="9" spans="2:9" x14ac:dyDescent="0.25">
      <c r="B9" s="35">
        <v>6875</v>
      </c>
      <c r="C9" s="35">
        <v>2547</v>
      </c>
      <c r="D9" s="35">
        <v>2147</v>
      </c>
      <c r="E9" s="35">
        <v>6214</v>
      </c>
      <c r="F9" s="35">
        <v>6571</v>
      </c>
      <c r="G9" s="35">
        <v>2875</v>
      </c>
      <c r="I9" s="42"/>
    </row>
    <row r="10" spans="2:9" x14ac:dyDescent="0.25">
      <c r="B10" s="35">
        <v>2214</v>
      </c>
      <c r="C10" s="35">
        <v>6578</v>
      </c>
      <c r="D10" s="35">
        <v>3248</v>
      </c>
      <c r="E10" s="35">
        <v>3008</v>
      </c>
      <c r="F10" s="35">
        <v>3887</v>
      </c>
      <c r="G10" s="35">
        <v>6987</v>
      </c>
    </row>
    <row r="11" spans="2:9" x14ac:dyDescent="0.25">
      <c r="B11" s="35">
        <v>2047</v>
      </c>
      <c r="C11" s="35">
        <v>2145</v>
      </c>
      <c r="D11" s="35">
        <v>287</v>
      </c>
      <c r="E11" s="35">
        <v>1251</v>
      </c>
      <c r="F11" s="35">
        <v>2098</v>
      </c>
      <c r="G11" s="35">
        <v>3697</v>
      </c>
    </row>
    <row r="12" spans="2:9" x14ac:dyDescent="0.25">
      <c r="B12" s="35">
        <v>3589</v>
      </c>
      <c r="C12" s="35">
        <v>357</v>
      </c>
      <c r="D12" s="35">
        <v>3951</v>
      </c>
      <c r="E12" s="35">
        <v>9451</v>
      </c>
      <c r="F12" s="35">
        <v>6781</v>
      </c>
      <c r="G12" s="35">
        <v>6668</v>
      </c>
    </row>
    <row r="13" spans="2:9" x14ac:dyDescent="0.25">
      <c r="B13" s="35">
        <v>6587</v>
      </c>
      <c r="C13" s="35">
        <v>6578</v>
      </c>
      <c r="D13" s="35">
        <v>2578</v>
      </c>
      <c r="E13" s="35">
        <v>3687</v>
      </c>
      <c r="F13" s="35">
        <v>2009</v>
      </c>
      <c r="G13" s="35">
        <v>9987</v>
      </c>
    </row>
    <row r="14" spans="2:9" x14ac:dyDescent="0.25">
      <c r="B14" s="35">
        <v>278</v>
      </c>
      <c r="C14" s="35">
        <v>2975</v>
      </c>
      <c r="D14" s="35">
        <v>3412</v>
      </c>
      <c r="E14" s="35">
        <v>6957</v>
      </c>
      <c r="F14" s="35">
        <v>6298</v>
      </c>
      <c r="G14" s="35">
        <v>6925</v>
      </c>
    </row>
    <row r="15" spans="2:9" ht="14.25" customHeight="1" x14ac:dyDescent="0.25"/>
    <row r="16" spans="2:9" x14ac:dyDescent="0.25">
      <c r="B16" s="12" t="s">
        <v>126</v>
      </c>
      <c r="C16" s="41" t="s">
        <v>59</v>
      </c>
    </row>
    <row r="17" spans="2:3" x14ac:dyDescent="0.25">
      <c r="B17" s="18" t="s">
        <v>127</v>
      </c>
      <c r="C17" s="40" t="s">
        <v>128</v>
      </c>
    </row>
    <row r="18" spans="2:3" x14ac:dyDescent="0.25">
      <c r="B18" s="18" t="s">
        <v>129</v>
      </c>
      <c r="C18" s="40" t="s">
        <v>130</v>
      </c>
    </row>
    <row r="19" spans="2:3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Scroll Bar 1">
              <controlPr defaultSize="0" autoPict="0">
                <anchor moveWithCells="1">
                  <from>
                    <xdr:col>4</xdr:col>
                    <xdr:colOff>371475</xdr:colOff>
                    <xdr:row>2</xdr:row>
                    <xdr:rowOff>28575</xdr:rowOff>
                  </from>
                  <to>
                    <xdr:col>5</xdr:col>
                    <xdr:colOff>247650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E21"/>
  <sheetViews>
    <sheetView showGridLines="0" workbookViewId="0">
      <selection activeCell="B3" sqref="B3:B10"/>
    </sheetView>
  </sheetViews>
  <sheetFormatPr defaultRowHeight="15" x14ac:dyDescent="0.25"/>
  <cols>
    <col min="1" max="1" width="5.85546875" style="1" customWidth="1"/>
    <col min="2" max="2" width="54.5703125" style="1" customWidth="1"/>
    <col min="3" max="3" width="4.42578125" style="1" customWidth="1"/>
    <col min="4" max="4" width="40" style="1" customWidth="1"/>
    <col min="5" max="5" width="9.140625" style="1"/>
    <col min="6" max="6" width="7.7109375" style="1" customWidth="1"/>
    <col min="7" max="7" width="5.85546875" style="1" customWidth="1"/>
    <col min="8" max="16384" width="9.140625" style="1"/>
  </cols>
  <sheetData>
    <row r="1" spans="2:5" ht="19.5" customHeight="1" x14ac:dyDescent="0.25"/>
    <row r="2" spans="2:5" ht="18.75" x14ac:dyDescent="0.25">
      <c r="B2" s="16" t="s">
        <v>139</v>
      </c>
    </row>
    <row r="3" spans="2:5" x14ac:dyDescent="0.25">
      <c r="B3" s="6" t="s">
        <v>141</v>
      </c>
      <c r="D3" s="43" t="s">
        <v>140</v>
      </c>
      <c r="E3" s="21" t="s">
        <v>175</v>
      </c>
    </row>
    <row r="4" spans="2:5" x14ac:dyDescent="0.25">
      <c r="B4" s="6" t="s">
        <v>142</v>
      </c>
    </row>
    <row r="5" spans="2:5" x14ac:dyDescent="0.25">
      <c r="B5" s="6" t="s">
        <v>136</v>
      </c>
      <c r="D5" s="19" t="s">
        <v>40</v>
      </c>
    </row>
    <row r="6" spans="2:5" x14ac:dyDescent="0.25">
      <c r="B6" s="6" t="s">
        <v>137</v>
      </c>
      <c r="D6" s="1" t="s">
        <v>176</v>
      </c>
    </row>
    <row r="7" spans="2:5" x14ac:dyDescent="0.25">
      <c r="B7" s="6" t="s">
        <v>134</v>
      </c>
      <c r="D7" s="1" t="s">
        <v>42</v>
      </c>
    </row>
    <row r="8" spans="2:5" x14ac:dyDescent="0.25">
      <c r="B8" s="6" t="s">
        <v>174</v>
      </c>
      <c r="D8" s="1" t="s">
        <v>143</v>
      </c>
    </row>
    <row r="9" spans="2:5" x14ac:dyDescent="0.25">
      <c r="B9" s="6" t="s">
        <v>135</v>
      </c>
      <c r="D9" s="1" t="s">
        <v>44</v>
      </c>
    </row>
    <row r="10" spans="2:5" x14ac:dyDescent="0.25">
      <c r="B10" s="6" t="s">
        <v>138</v>
      </c>
    </row>
    <row r="11" spans="2:5" x14ac:dyDescent="0.25">
      <c r="B11" s="2"/>
    </row>
    <row r="13" spans="2:5" x14ac:dyDescent="0.25">
      <c r="B13" s="2"/>
    </row>
    <row r="21" ht="19.5" customHeight="1" x14ac:dyDescent="0.25"/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8"/>
  <dimension ref="D1:H25"/>
  <sheetViews>
    <sheetView showGridLines="0" topLeftCell="C1" workbookViewId="0">
      <selection activeCell="D6" sqref="D6:H12"/>
    </sheetView>
  </sheetViews>
  <sheetFormatPr defaultRowHeight="15" x14ac:dyDescent="0.25"/>
  <cols>
    <col min="1" max="2" width="9.140625" style="1"/>
    <col min="3" max="3" width="5.85546875" style="1" customWidth="1"/>
    <col min="4" max="8" width="12.7109375" style="1" customWidth="1"/>
    <col min="9" max="9" width="5.85546875" style="1" customWidth="1"/>
    <col min="10" max="12" width="9.140625" style="1"/>
    <col min="13" max="13" width="7" style="1" customWidth="1"/>
    <col min="14" max="14" width="5.85546875" style="1" customWidth="1"/>
    <col min="15" max="16384" width="9.140625" style="1"/>
  </cols>
  <sheetData>
    <row r="1" spans="4:8" ht="19.5" customHeight="1" x14ac:dyDescent="0.25"/>
    <row r="2" spans="4:8" ht="18.75" x14ac:dyDescent="0.25">
      <c r="D2" s="16" t="s">
        <v>169</v>
      </c>
    </row>
    <row r="3" spans="4:8" ht="17.25" customHeight="1" x14ac:dyDescent="0.25">
      <c r="D3" s="80" t="s">
        <v>170</v>
      </c>
      <c r="E3" s="38"/>
      <c r="F3" s="38"/>
      <c r="G3" s="79">
        <v>30</v>
      </c>
    </row>
    <row r="4" spans="4:8" x14ac:dyDescent="0.25">
      <c r="D4" s="84" t="s">
        <v>168</v>
      </c>
      <c r="E4" s="84"/>
      <c r="F4" s="82">
        <f ca="1">TODAY()</f>
        <v>42847</v>
      </c>
      <c r="G4" s="81" t="str">
        <f ca="1">"&lt;&lt; "&amp;_xlfn.FORMULATEXT(F4)</f>
        <v>&lt;&lt; =TODAY()</v>
      </c>
      <c r="H4" s="78"/>
    </row>
    <row r="5" spans="4:8" x14ac:dyDescent="0.25">
      <c r="D5" s="83" t="s">
        <v>57</v>
      </c>
      <c r="E5" s="83"/>
      <c r="F5" s="83"/>
      <c r="G5" s="83"/>
      <c r="H5" s="83"/>
    </row>
    <row r="6" spans="4:8" x14ac:dyDescent="0.25">
      <c r="D6" s="76">
        <f ca="1">F4-30</f>
        <v>42817</v>
      </c>
      <c r="E6" s="77">
        <f ca="1">D6+25</f>
        <v>42842</v>
      </c>
      <c r="F6" s="77">
        <f ca="1">F4-5</f>
        <v>42842</v>
      </c>
      <c r="G6" s="77">
        <f ca="1">F6-200</f>
        <v>42642</v>
      </c>
      <c r="H6" s="76">
        <f ca="1">G6+50</f>
        <v>42692</v>
      </c>
    </row>
    <row r="7" spans="4:8" x14ac:dyDescent="0.25">
      <c r="D7" s="76">
        <f ca="1">F4-50</f>
        <v>42797</v>
      </c>
      <c r="E7" s="77">
        <f ca="1">E6-4</f>
        <v>42838</v>
      </c>
      <c r="F7" s="77">
        <f ca="1">F6+32</f>
        <v>42874</v>
      </c>
      <c r="G7" s="77">
        <f ca="1">G6+185</f>
        <v>42827</v>
      </c>
      <c r="H7" s="76">
        <f ca="1">H6+74</f>
        <v>42766</v>
      </c>
    </row>
    <row r="8" spans="4:8" x14ac:dyDescent="0.25">
      <c r="D8" s="76">
        <f ca="1">F4+35</f>
        <v>42882</v>
      </c>
      <c r="E8" s="77">
        <f ca="1">E7+65</f>
        <v>42903</v>
      </c>
      <c r="F8" s="77">
        <f ca="1">F7+10</f>
        <v>42884</v>
      </c>
      <c r="G8" s="77">
        <f ca="1">G7+7</f>
        <v>42834</v>
      </c>
      <c r="H8" s="76">
        <f ca="1">H7-25</f>
        <v>42741</v>
      </c>
    </row>
    <row r="9" spans="4:8" x14ac:dyDescent="0.25">
      <c r="D9" s="76">
        <f ca="1">F4+2</f>
        <v>42849</v>
      </c>
      <c r="E9" s="77">
        <f ca="1">E8-10</f>
        <v>42893</v>
      </c>
      <c r="F9" s="77">
        <f ca="1">F8-20</f>
        <v>42864</v>
      </c>
      <c r="G9" s="77">
        <f ca="1">G8-27</f>
        <v>42807</v>
      </c>
      <c r="H9" s="76">
        <f ca="1">H8+125</f>
        <v>42866</v>
      </c>
    </row>
    <row r="10" spans="4:8" x14ac:dyDescent="0.25">
      <c r="D10" s="76">
        <f ca="1">D9+55</f>
        <v>42904</v>
      </c>
      <c r="E10" s="77">
        <f ca="1">E9+22</f>
        <v>42915</v>
      </c>
      <c r="F10" s="77">
        <f ca="1">F9-25</f>
        <v>42839</v>
      </c>
      <c r="G10" s="77">
        <f ca="1">G9+87</f>
        <v>42894</v>
      </c>
      <c r="H10" s="76">
        <f ca="1">H9-40</f>
        <v>42826</v>
      </c>
    </row>
    <row r="11" spans="4:8" x14ac:dyDescent="0.25">
      <c r="D11" s="76">
        <f ca="1">D10+40</f>
        <v>42944</v>
      </c>
      <c r="E11" s="77">
        <f ca="1">E10-100</f>
        <v>42815</v>
      </c>
      <c r="F11" s="77">
        <f ca="1">F10+78</f>
        <v>42917</v>
      </c>
      <c r="G11" s="77">
        <f ca="1">G10-50</f>
        <v>42844</v>
      </c>
      <c r="H11" s="76">
        <f ca="1">H10+8</f>
        <v>42834</v>
      </c>
    </row>
    <row r="12" spans="4:8" x14ac:dyDescent="0.25">
      <c r="D12" s="76">
        <f ca="1">D11-50</f>
        <v>42894</v>
      </c>
      <c r="E12" s="77">
        <f ca="1">E10+15</f>
        <v>42930</v>
      </c>
      <c r="F12" s="77">
        <f ca="1">F11-25</f>
        <v>42892</v>
      </c>
      <c r="G12" s="77">
        <f ca="1">G11-9</f>
        <v>42835</v>
      </c>
      <c r="H12" s="76">
        <f ca="1">H11-80</f>
        <v>42754</v>
      </c>
    </row>
    <row r="13" spans="4:8" ht="15" customHeight="1" x14ac:dyDescent="0.25"/>
    <row r="14" spans="4:8" x14ac:dyDescent="0.25">
      <c r="D14" s="19" t="s">
        <v>40</v>
      </c>
    </row>
    <row r="15" spans="4:8" x14ac:dyDescent="0.25">
      <c r="D15" s="1" t="s">
        <v>171</v>
      </c>
    </row>
    <row r="16" spans="4:8" x14ac:dyDescent="0.25">
      <c r="D16" s="1" t="s">
        <v>42</v>
      </c>
    </row>
    <row r="17" spans="4:4" x14ac:dyDescent="0.25">
      <c r="D17" s="1" t="s">
        <v>172</v>
      </c>
    </row>
    <row r="18" spans="4:4" x14ac:dyDescent="0.25">
      <c r="D18" s="1" t="s">
        <v>44</v>
      </c>
    </row>
    <row r="25" spans="4:4" ht="19.5" customHeight="1" x14ac:dyDescent="0.25"/>
  </sheetData>
  <mergeCells count="2">
    <mergeCell ref="D5:H5"/>
    <mergeCell ref="D4:E4"/>
  </mergeCells>
  <pageMargins left="0.7" right="0.7" top="0.75" bottom="0.75" header="0.3" footer="0.3"/>
  <ignoredErrors>
    <ignoredError sqref="F11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Scroll Bar 1">
              <controlPr defaultSize="0" autoPict="0">
                <anchor moveWithCells="1">
                  <from>
                    <xdr:col>5</xdr:col>
                    <xdr:colOff>285750</xdr:colOff>
                    <xdr:row>2</xdr:row>
                    <xdr:rowOff>28575</xdr:rowOff>
                  </from>
                  <to>
                    <xdr:col>5</xdr:col>
                    <xdr:colOff>771525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B1:AX28"/>
  <sheetViews>
    <sheetView showGridLines="0" topLeftCell="H1" zoomScaleNormal="100" workbookViewId="0">
      <selection activeCell="N5" sqref="N5:AA14"/>
    </sheetView>
  </sheetViews>
  <sheetFormatPr defaultRowHeight="15" x14ac:dyDescent="0.25"/>
  <cols>
    <col min="1" max="1" width="5.85546875" style="45" customWidth="1"/>
    <col min="2" max="2" width="13.85546875" style="45" customWidth="1"/>
    <col min="3" max="3" width="13" style="45" customWidth="1"/>
    <col min="4" max="4" width="8.85546875" style="45" customWidth="1"/>
    <col min="5" max="6" width="8.140625" style="45" customWidth="1"/>
    <col min="7" max="7" width="13" style="45" customWidth="1"/>
    <col min="8" max="27" width="5.7109375" style="45" customWidth="1"/>
    <col min="28" max="28" width="5.85546875" style="45" customWidth="1"/>
    <col min="29" max="37" width="5.7109375" style="45" customWidth="1"/>
    <col min="38" max="48" width="9.140625" style="45"/>
    <col min="49" max="49" width="18" style="45" customWidth="1"/>
    <col min="50" max="16384" width="9.140625" style="45"/>
  </cols>
  <sheetData>
    <row r="1" spans="2:50" ht="19.5" customHeight="1" x14ac:dyDescent="0.25">
      <c r="AX1" s="47" t="s">
        <v>145</v>
      </c>
    </row>
    <row r="2" spans="2:50" ht="18.75" x14ac:dyDescent="0.25">
      <c r="B2" s="51" t="s">
        <v>150</v>
      </c>
      <c r="H2" s="45">
        <v>1</v>
      </c>
      <c r="I2" s="45">
        <v>2</v>
      </c>
      <c r="J2" s="45">
        <v>3</v>
      </c>
      <c r="K2" s="45">
        <v>4</v>
      </c>
      <c r="L2" s="45">
        <v>5</v>
      </c>
      <c r="M2" s="45">
        <v>6</v>
      </c>
      <c r="N2" s="45">
        <v>7</v>
      </c>
      <c r="O2" s="45">
        <v>8</v>
      </c>
      <c r="P2" s="45">
        <v>9</v>
      </c>
      <c r="Q2" s="45">
        <v>10</v>
      </c>
      <c r="R2" s="45">
        <v>11</v>
      </c>
      <c r="S2" s="45">
        <v>12</v>
      </c>
      <c r="T2" s="45">
        <v>13</v>
      </c>
      <c r="U2" s="45">
        <v>14</v>
      </c>
      <c r="V2" s="45">
        <v>15</v>
      </c>
      <c r="W2" s="45">
        <v>16</v>
      </c>
      <c r="X2" s="45">
        <v>17</v>
      </c>
      <c r="Y2" s="45">
        <v>18</v>
      </c>
      <c r="Z2" s="45">
        <v>19</v>
      </c>
      <c r="AA2" s="45">
        <v>20</v>
      </c>
      <c r="AB2" s="45">
        <v>21</v>
      </c>
      <c r="AC2" s="45">
        <v>22</v>
      </c>
      <c r="AD2" s="45">
        <v>23</v>
      </c>
      <c r="AE2" s="45">
        <v>24</v>
      </c>
      <c r="AF2" s="45">
        <v>25</v>
      </c>
      <c r="AG2" s="45">
        <v>26</v>
      </c>
      <c r="AH2" s="45">
        <v>27</v>
      </c>
      <c r="AI2" s="45">
        <v>28</v>
      </c>
      <c r="AJ2" s="45">
        <v>29</v>
      </c>
      <c r="AK2" s="45">
        <v>30</v>
      </c>
      <c r="AX2" s="47"/>
    </row>
    <row r="3" spans="2:50" ht="15" customHeight="1" x14ac:dyDescent="0.25">
      <c r="B3" s="88" t="s">
        <v>151</v>
      </c>
      <c r="C3" s="52" t="s">
        <v>57</v>
      </c>
      <c r="D3" s="85" t="s">
        <v>157</v>
      </c>
      <c r="E3" s="86"/>
      <c r="F3" s="87"/>
      <c r="G3" s="52" t="s">
        <v>154</v>
      </c>
      <c r="H3" s="59">
        <f>H4</f>
        <v>42919</v>
      </c>
      <c r="I3" s="60">
        <f t="shared" ref="I3:U3" si="0">I4</f>
        <v>42920</v>
      </c>
      <c r="J3" s="60">
        <f t="shared" si="0"/>
        <v>42921</v>
      </c>
      <c r="K3" s="60">
        <f t="shared" si="0"/>
        <v>42922</v>
      </c>
      <c r="L3" s="60">
        <f t="shared" si="0"/>
        <v>42923</v>
      </c>
      <c r="M3" s="60">
        <f t="shared" si="0"/>
        <v>42926</v>
      </c>
      <c r="N3" s="60">
        <f t="shared" si="0"/>
        <v>42927</v>
      </c>
      <c r="O3" s="60">
        <f t="shared" si="0"/>
        <v>42928</v>
      </c>
      <c r="P3" s="60">
        <f t="shared" si="0"/>
        <v>42929</v>
      </c>
      <c r="Q3" s="60">
        <f t="shared" si="0"/>
        <v>42930</v>
      </c>
      <c r="R3" s="60">
        <f t="shared" si="0"/>
        <v>42933</v>
      </c>
      <c r="S3" s="60">
        <f t="shared" si="0"/>
        <v>42934</v>
      </c>
      <c r="T3" s="60">
        <f t="shared" si="0"/>
        <v>42935</v>
      </c>
      <c r="U3" s="55">
        <f t="shared" si="0"/>
        <v>42936</v>
      </c>
      <c r="V3" s="55">
        <f>IF(V4="","",V4)</f>
        <v>42937</v>
      </c>
      <c r="W3" s="55">
        <f t="shared" ref="W3:AK3" si="1">IF(W4="","",W4)</f>
        <v>42940</v>
      </c>
      <c r="X3" s="55">
        <f t="shared" si="1"/>
        <v>42941</v>
      </c>
      <c r="Y3" s="63">
        <f t="shared" si="1"/>
        <v>42942</v>
      </c>
      <c r="Z3" s="63">
        <f t="shared" si="1"/>
        <v>42943</v>
      </c>
      <c r="AA3" s="63">
        <f t="shared" si="1"/>
        <v>42944</v>
      </c>
      <c r="AB3" s="63" t="str">
        <f t="shared" si="1"/>
        <v/>
      </c>
      <c r="AC3" s="63" t="str">
        <f t="shared" si="1"/>
        <v/>
      </c>
      <c r="AD3" s="63" t="str">
        <f t="shared" si="1"/>
        <v/>
      </c>
      <c r="AE3" s="63" t="str">
        <f t="shared" si="1"/>
        <v/>
      </c>
      <c r="AF3" s="63" t="str">
        <f t="shared" si="1"/>
        <v/>
      </c>
      <c r="AG3" s="63" t="str">
        <f t="shared" si="1"/>
        <v/>
      </c>
      <c r="AH3" s="63" t="str">
        <f t="shared" si="1"/>
        <v/>
      </c>
      <c r="AI3" s="63" t="str">
        <f t="shared" si="1"/>
        <v/>
      </c>
      <c r="AJ3" s="63" t="str">
        <f t="shared" si="1"/>
        <v/>
      </c>
      <c r="AK3" s="63" t="str">
        <f t="shared" si="1"/>
        <v/>
      </c>
      <c r="AX3" s="47" t="s">
        <v>147</v>
      </c>
    </row>
    <row r="4" spans="2:50" s="50" customFormat="1" ht="15" customHeight="1" x14ac:dyDescent="0.25">
      <c r="B4" s="87"/>
      <c r="C4" s="72" t="s">
        <v>153</v>
      </c>
      <c r="D4" s="73" t="s">
        <v>152</v>
      </c>
      <c r="E4" s="74" t="s">
        <v>155</v>
      </c>
      <c r="F4" s="75" t="s">
        <v>156</v>
      </c>
      <c r="G4" s="72" t="s">
        <v>155</v>
      </c>
      <c r="H4" s="61">
        <f>C5</f>
        <v>42919</v>
      </c>
      <c r="I4" s="62">
        <f>IF(H4&lt;$G14,IF(MOD(H4,7)=6,H4+3,H4+1),"")</f>
        <v>42920</v>
      </c>
      <c r="J4" s="62">
        <f t="shared" ref="J4:AB4" si="2">IF(I4&lt;$G14,IF(MOD(I4,7)=6,I4+3,I4+1),"")</f>
        <v>42921</v>
      </c>
      <c r="K4" s="62">
        <f t="shared" si="2"/>
        <v>42922</v>
      </c>
      <c r="L4" s="62">
        <f t="shared" si="2"/>
        <v>42923</v>
      </c>
      <c r="M4" s="62">
        <f t="shared" si="2"/>
        <v>42926</v>
      </c>
      <c r="N4" s="65">
        <f t="shared" si="2"/>
        <v>42927</v>
      </c>
      <c r="O4" s="65">
        <f t="shared" si="2"/>
        <v>42928</v>
      </c>
      <c r="P4" s="65">
        <f t="shared" si="2"/>
        <v>42929</v>
      </c>
      <c r="Q4" s="65">
        <f t="shared" si="2"/>
        <v>42930</v>
      </c>
      <c r="R4" s="65">
        <f t="shared" si="2"/>
        <v>42933</v>
      </c>
      <c r="S4" s="65">
        <f t="shared" si="2"/>
        <v>42934</v>
      </c>
      <c r="T4" s="65">
        <f t="shared" si="2"/>
        <v>42935</v>
      </c>
      <c r="U4" s="56">
        <f t="shared" si="2"/>
        <v>42936</v>
      </c>
      <c r="V4" s="56">
        <f t="shared" si="2"/>
        <v>42937</v>
      </c>
      <c r="W4" s="56">
        <f t="shared" si="2"/>
        <v>42940</v>
      </c>
      <c r="X4" s="56">
        <f t="shared" si="2"/>
        <v>42941</v>
      </c>
      <c r="Y4" s="64">
        <f t="shared" si="2"/>
        <v>42942</v>
      </c>
      <c r="Z4" s="64">
        <f t="shared" si="2"/>
        <v>42943</v>
      </c>
      <c r="AA4" s="64">
        <f t="shared" si="2"/>
        <v>42944</v>
      </c>
      <c r="AB4" s="71" t="str">
        <f t="shared" si="2"/>
        <v/>
      </c>
      <c r="AC4" s="71" t="str">
        <f t="shared" ref="AC4" si="3">IF(AB4&lt;$G14,IF(MOD(AB4,7)=6,AB4+3,AB4+1),"")</f>
        <v/>
      </c>
      <c r="AD4" s="71" t="str">
        <f t="shared" ref="AD4" si="4">IF(AC4&lt;$G14,IF(MOD(AC4,7)=6,AC4+3,AC4+1),"")</f>
        <v/>
      </c>
      <c r="AE4" s="71" t="str">
        <f t="shared" ref="AE4" si="5">IF(AD4&lt;$G14,IF(MOD(AD4,7)=6,AD4+3,AD4+1),"")</f>
        <v/>
      </c>
      <c r="AF4" s="71" t="str">
        <f t="shared" ref="AF4" si="6">IF(AE4&lt;$G14,IF(MOD(AE4,7)=6,AE4+3,AE4+1),"")</f>
        <v/>
      </c>
      <c r="AG4" s="71" t="str">
        <f t="shared" ref="AG4" si="7">IF(AF4&lt;$G14,IF(MOD(AF4,7)=6,AF4+3,AF4+1),"")</f>
        <v/>
      </c>
      <c r="AH4" s="71" t="str">
        <f t="shared" ref="AH4" si="8">IF(AG4&lt;$G14,IF(MOD(AG4,7)=6,AG4+3,AG4+1),"")</f>
        <v/>
      </c>
      <c r="AI4" s="71" t="str">
        <f t="shared" ref="AI4" si="9">IF(AH4&lt;$G14,IF(MOD(AH4,7)=6,AH4+3,AH4+1),"")</f>
        <v/>
      </c>
      <c r="AJ4" s="71" t="str">
        <f t="shared" ref="AJ4" si="10">IF(AI4&lt;$G14,IF(MOD(AI4,7)=6,AI4+3,AI4+1),"")</f>
        <v/>
      </c>
      <c r="AK4" s="71" t="str">
        <f t="shared" ref="AK4" si="11">IF(AJ4&lt;$G14,IF(MOD(AJ4,7)=6,AJ4+3,AJ4+1),"")</f>
        <v/>
      </c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X4" s="47" t="s">
        <v>149</v>
      </c>
    </row>
    <row r="5" spans="2:50" ht="15" customHeight="1" x14ac:dyDescent="0.25">
      <c r="B5" s="54" t="s">
        <v>158</v>
      </c>
      <c r="C5" s="57">
        <v>42919</v>
      </c>
      <c r="D5" s="53">
        <v>5</v>
      </c>
      <c r="E5" s="53">
        <v>2</v>
      </c>
      <c r="F5" s="53">
        <f>D5-E5</f>
        <v>3</v>
      </c>
      <c r="G5" s="58">
        <f>IF(ISBLANK(C5),"",WORKDAY.INTL(C5-1,(E5+F5),1))</f>
        <v>42923</v>
      </c>
      <c r="H5" s="67" t="str">
        <f t="shared" ref="H5:N14" si="12">IF(H$4="","","x")</f>
        <v>x</v>
      </c>
      <c r="I5" s="68" t="str">
        <f t="shared" si="12"/>
        <v>x</v>
      </c>
      <c r="J5" s="68" t="str">
        <f t="shared" si="12"/>
        <v>x</v>
      </c>
      <c r="K5" s="68" t="str">
        <f t="shared" si="12"/>
        <v>x</v>
      </c>
      <c r="L5" s="68" t="str">
        <f t="shared" si="12"/>
        <v>x</v>
      </c>
      <c r="M5" s="69" t="str">
        <f t="shared" si="12"/>
        <v>x</v>
      </c>
      <c r="N5" s="70" t="str">
        <f t="shared" si="12"/>
        <v>x</v>
      </c>
      <c r="O5" s="66" t="str">
        <f>IF(O$4="","","x")</f>
        <v>x</v>
      </c>
      <c r="P5" s="66" t="str">
        <f t="shared" ref="P5:AK14" si="13">IF(P$4="","","x")</f>
        <v>x</v>
      </c>
      <c r="Q5" s="66" t="str">
        <f t="shared" si="13"/>
        <v>x</v>
      </c>
      <c r="R5" s="66" t="str">
        <f t="shared" si="13"/>
        <v>x</v>
      </c>
      <c r="S5" s="66" t="str">
        <f t="shared" si="13"/>
        <v>x</v>
      </c>
      <c r="T5" s="66" t="str">
        <f t="shared" si="13"/>
        <v>x</v>
      </c>
      <c r="U5" s="66" t="str">
        <f t="shared" si="13"/>
        <v>x</v>
      </c>
      <c r="V5" s="66" t="str">
        <f t="shared" si="13"/>
        <v>x</v>
      </c>
      <c r="W5" s="66" t="str">
        <f t="shared" si="13"/>
        <v>x</v>
      </c>
      <c r="X5" s="66" t="str">
        <f t="shared" si="13"/>
        <v>x</v>
      </c>
      <c r="Y5" s="66" t="str">
        <f t="shared" si="13"/>
        <v>x</v>
      </c>
      <c r="Z5" s="66" t="str">
        <f t="shared" si="13"/>
        <v>x</v>
      </c>
      <c r="AA5" s="66" t="str">
        <f t="shared" si="13"/>
        <v>x</v>
      </c>
      <c r="AB5" s="66" t="str">
        <f t="shared" si="13"/>
        <v/>
      </c>
      <c r="AC5" s="66" t="str">
        <f t="shared" si="13"/>
        <v/>
      </c>
      <c r="AD5" s="66" t="str">
        <f t="shared" si="13"/>
        <v/>
      </c>
      <c r="AE5" s="66" t="str">
        <f t="shared" si="13"/>
        <v/>
      </c>
      <c r="AF5" s="66" t="str">
        <f t="shared" si="13"/>
        <v/>
      </c>
      <c r="AG5" s="66" t="str">
        <f t="shared" si="13"/>
        <v/>
      </c>
      <c r="AH5" s="66" t="str">
        <f t="shared" si="13"/>
        <v/>
      </c>
      <c r="AI5" s="66" t="str">
        <f t="shared" si="13"/>
        <v/>
      </c>
      <c r="AJ5" s="66" t="str">
        <f t="shared" si="13"/>
        <v/>
      </c>
      <c r="AK5" s="66" t="str">
        <f t="shared" si="13"/>
        <v/>
      </c>
      <c r="AX5" s="50"/>
    </row>
    <row r="6" spans="2:50" ht="15" customHeight="1" x14ac:dyDescent="0.25">
      <c r="B6" s="54" t="s">
        <v>159</v>
      </c>
      <c r="C6" s="57">
        <v>42921</v>
      </c>
      <c r="D6" s="53">
        <v>1</v>
      </c>
      <c r="E6" s="53">
        <v>1</v>
      </c>
      <c r="F6" s="53">
        <f t="shared" ref="F6:F14" si="14">D6-E6</f>
        <v>0</v>
      </c>
      <c r="G6" s="58">
        <f t="shared" ref="G6:G14" si="15">IF(ISBLANK(C6),"",WORKDAY.INTL(C6-1,(E6+F6),1))</f>
        <v>42921</v>
      </c>
      <c r="H6" s="67" t="str">
        <f t="shared" si="12"/>
        <v>x</v>
      </c>
      <c r="I6" s="68" t="str">
        <f t="shared" si="12"/>
        <v>x</v>
      </c>
      <c r="J6" s="68" t="str">
        <f t="shared" si="12"/>
        <v>x</v>
      </c>
      <c r="K6" s="68" t="str">
        <f t="shared" si="12"/>
        <v>x</v>
      </c>
      <c r="L6" s="68" t="str">
        <f t="shared" si="12"/>
        <v>x</v>
      </c>
      <c r="M6" s="69" t="str">
        <f t="shared" si="12"/>
        <v>x</v>
      </c>
      <c r="N6" s="70" t="str">
        <f t="shared" si="12"/>
        <v>x</v>
      </c>
      <c r="O6" s="66" t="str">
        <f t="shared" ref="O6:O14" si="16">IF(O$4="","","x")</f>
        <v>x</v>
      </c>
      <c r="P6" s="66" t="str">
        <f t="shared" si="13"/>
        <v>x</v>
      </c>
      <c r="Q6" s="66" t="str">
        <f t="shared" si="13"/>
        <v>x</v>
      </c>
      <c r="R6" s="66" t="str">
        <f t="shared" si="13"/>
        <v>x</v>
      </c>
      <c r="S6" s="66" t="str">
        <f t="shared" si="13"/>
        <v>x</v>
      </c>
      <c r="T6" s="66" t="str">
        <f t="shared" si="13"/>
        <v>x</v>
      </c>
      <c r="U6" s="66" t="str">
        <f t="shared" si="13"/>
        <v>x</v>
      </c>
      <c r="V6" s="66" t="str">
        <f t="shared" si="13"/>
        <v>x</v>
      </c>
      <c r="W6" s="66" t="str">
        <f t="shared" si="13"/>
        <v>x</v>
      </c>
      <c r="X6" s="66" t="str">
        <f t="shared" si="13"/>
        <v>x</v>
      </c>
      <c r="Y6" s="66" t="str">
        <f t="shared" si="13"/>
        <v>x</v>
      </c>
      <c r="Z6" s="66" t="str">
        <f t="shared" si="13"/>
        <v>x</v>
      </c>
      <c r="AA6" s="66" t="str">
        <f t="shared" si="13"/>
        <v>x</v>
      </c>
      <c r="AB6" s="66" t="str">
        <f t="shared" si="13"/>
        <v/>
      </c>
      <c r="AC6" s="66" t="str">
        <f t="shared" si="13"/>
        <v/>
      </c>
      <c r="AD6" s="66" t="str">
        <f t="shared" si="13"/>
        <v/>
      </c>
      <c r="AE6" s="66" t="str">
        <f t="shared" si="13"/>
        <v/>
      </c>
      <c r="AF6" s="66" t="str">
        <f t="shared" si="13"/>
        <v/>
      </c>
      <c r="AG6" s="66" t="str">
        <f t="shared" si="13"/>
        <v/>
      </c>
      <c r="AH6" s="66" t="str">
        <f t="shared" si="13"/>
        <v/>
      </c>
      <c r="AI6" s="66" t="str">
        <f t="shared" si="13"/>
        <v/>
      </c>
      <c r="AJ6" s="66" t="str">
        <f t="shared" si="13"/>
        <v/>
      </c>
      <c r="AK6" s="66" t="str">
        <f t="shared" si="13"/>
        <v/>
      </c>
      <c r="AW6" s="46" t="s">
        <v>144</v>
      </c>
      <c r="AX6" s="50"/>
    </row>
    <row r="7" spans="2:50" ht="15" customHeight="1" x14ac:dyDescent="0.25">
      <c r="B7" s="54" t="s">
        <v>160</v>
      </c>
      <c r="C7" s="57">
        <v>42922</v>
      </c>
      <c r="D7" s="53">
        <v>4</v>
      </c>
      <c r="E7" s="53">
        <v>3</v>
      </c>
      <c r="F7" s="53">
        <f t="shared" si="14"/>
        <v>1</v>
      </c>
      <c r="G7" s="58">
        <f t="shared" si="15"/>
        <v>42927</v>
      </c>
      <c r="H7" s="67" t="str">
        <f t="shared" si="12"/>
        <v>x</v>
      </c>
      <c r="I7" s="68" t="str">
        <f t="shared" si="12"/>
        <v>x</v>
      </c>
      <c r="J7" s="68" t="str">
        <f t="shared" si="12"/>
        <v>x</v>
      </c>
      <c r="K7" s="68" t="str">
        <f t="shared" si="12"/>
        <v>x</v>
      </c>
      <c r="L7" s="68" t="str">
        <f t="shared" si="12"/>
        <v>x</v>
      </c>
      <c r="M7" s="69" t="str">
        <f t="shared" si="12"/>
        <v>x</v>
      </c>
      <c r="N7" s="70" t="str">
        <f t="shared" si="12"/>
        <v>x</v>
      </c>
      <c r="O7" s="66" t="str">
        <f t="shared" si="16"/>
        <v>x</v>
      </c>
      <c r="P7" s="66" t="str">
        <f t="shared" si="13"/>
        <v>x</v>
      </c>
      <c r="Q7" s="66" t="str">
        <f t="shared" si="13"/>
        <v>x</v>
      </c>
      <c r="R7" s="66" t="str">
        <f t="shared" si="13"/>
        <v>x</v>
      </c>
      <c r="S7" s="66" t="str">
        <f t="shared" si="13"/>
        <v>x</v>
      </c>
      <c r="T7" s="66" t="str">
        <f t="shared" si="13"/>
        <v>x</v>
      </c>
      <c r="U7" s="66" t="str">
        <f t="shared" si="13"/>
        <v>x</v>
      </c>
      <c r="V7" s="66" t="str">
        <f t="shared" si="13"/>
        <v>x</v>
      </c>
      <c r="W7" s="66" t="str">
        <f t="shared" si="13"/>
        <v>x</v>
      </c>
      <c r="X7" s="66" t="str">
        <f t="shared" si="13"/>
        <v>x</v>
      </c>
      <c r="Y7" s="66" t="str">
        <f t="shared" si="13"/>
        <v>x</v>
      </c>
      <c r="Z7" s="66" t="str">
        <f t="shared" si="13"/>
        <v>x</v>
      </c>
      <c r="AA7" s="66" t="str">
        <f t="shared" si="13"/>
        <v>x</v>
      </c>
      <c r="AB7" s="66" t="str">
        <f t="shared" si="13"/>
        <v/>
      </c>
      <c r="AC7" s="66" t="str">
        <f t="shared" si="13"/>
        <v/>
      </c>
      <c r="AD7" s="66" t="str">
        <f t="shared" si="13"/>
        <v/>
      </c>
      <c r="AE7" s="66" t="str">
        <f t="shared" si="13"/>
        <v/>
      </c>
      <c r="AF7" s="66" t="str">
        <f t="shared" si="13"/>
        <v/>
      </c>
      <c r="AG7" s="66" t="str">
        <f t="shared" ref="Z7:AK14" si="17">IF(AG$4="","","x")</f>
        <v/>
      </c>
      <c r="AH7" s="66" t="str">
        <f t="shared" si="17"/>
        <v/>
      </c>
      <c r="AI7" s="66" t="str">
        <f t="shared" si="17"/>
        <v/>
      </c>
      <c r="AJ7" s="66" t="str">
        <f t="shared" si="17"/>
        <v/>
      </c>
      <c r="AK7" s="66" t="str">
        <f t="shared" si="17"/>
        <v/>
      </c>
      <c r="AW7" s="46"/>
      <c r="AX7" s="50"/>
    </row>
    <row r="8" spans="2:50" ht="15" customHeight="1" x14ac:dyDescent="0.25">
      <c r="B8" s="54" t="s">
        <v>161</v>
      </c>
      <c r="C8" s="57">
        <v>42927</v>
      </c>
      <c r="D8" s="53">
        <v>3</v>
      </c>
      <c r="E8" s="53">
        <v>2</v>
      </c>
      <c r="F8" s="53">
        <f t="shared" si="14"/>
        <v>1</v>
      </c>
      <c r="G8" s="58">
        <f t="shared" si="15"/>
        <v>42929</v>
      </c>
      <c r="H8" s="67" t="str">
        <f t="shared" si="12"/>
        <v>x</v>
      </c>
      <c r="I8" s="68" t="str">
        <f t="shared" si="12"/>
        <v>x</v>
      </c>
      <c r="J8" s="68" t="str">
        <f t="shared" si="12"/>
        <v>x</v>
      </c>
      <c r="K8" s="68" t="str">
        <f t="shared" si="12"/>
        <v>x</v>
      </c>
      <c r="L8" s="68" t="str">
        <f t="shared" si="12"/>
        <v>x</v>
      </c>
      <c r="M8" s="69" t="str">
        <f t="shared" si="12"/>
        <v>x</v>
      </c>
      <c r="N8" s="70" t="str">
        <f t="shared" si="12"/>
        <v>x</v>
      </c>
      <c r="O8" s="66" t="str">
        <f t="shared" si="16"/>
        <v>x</v>
      </c>
      <c r="P8" s="66" t="str">
        <f t="shared" si="13"/>
        <v>x</v>
      </c>
      <c r="Q8" s="66" t="str">
        <f t="shared" si="13"/>
        <v>x</v>
      </c>
      <c r="R8" s="66" t="str">
        <f t="shared" si="13"/>
        <v>x</v>
      </c>
      <c r="S8" s="66" t="str">
        <f t="shared" si="13"/>
        <v>x</v>
      </c>
      <c r="T8" s="66" t="str">
        <f t="shared" si="13"/>
        <v>x</v>
      </c>
      <c r="U8" s="66" t="str">
        <f t="shared" si="13"/>
        <v>x</v>
      </c>
      <c r="V8" s="66" t="str">
        <f t="shared" si="13"/>
        <v>x</v>
      </c>
      <c r="W8" s="66" t="str">
        <f t="shared" si="13"/>
        <v>x</v>
      </c>
      <c r="X8" s="66" t="str">
        <f t="shared" si="13"/>
        <v>x</v>
      </c>
      <c r="Y8" s="66" t="str">
        <f t="shared" si="13"/>
        <v>x</v>
      </c>
      <c r="Z8" s="66" t="str">
        <f t="shared" si="17"/>
        <v>x</v>
      </c>
      <c r="AA8" s="66" t="str">
        <f t="shared" si="17"/>
        <v>x</v>
      </c>
      <c r="AB8" s="66" t="str">
        <f t="shared" si="17"/>
        <v/>
      </c>
      <c r="AC8" s="66" t="str">
        <f t="shared" si="17"/>
        <v/>
      </c>
      <c r="AD8" s="66" t="str">
        <f t="shared" si="17"/>
        <v/>
      </c>
      <c r="AE8" s="66" t="str">
        <f t="shared" si="17"/>
        <v/>
      </c>
      <c r="AF8" s="66" t="str">
        <f t="shared" si="17"/>
        <v/>
      </c>
      <c r="AG8" s="66" t="str">
        <f t="shared" si="17"/>
        <v/>
      </c>
      <c r="AH8" s="66" t="str">
        <f t="shared" si="17"/>
        <v/>
      </c>
      <c r="AI8" s="66" t="str">
        <f t="shared" si="17"/>
        <v/>
      </c>
      <c r="AJ8" s="66" t="str">
        <f t="shared" si="17"/>
        <v/>
      </c>
      <c r="AK8" s="66" t="str">
        <f t="shared" si="17"/>
        <v/>
      </c>
      <c r="AW8" s="46"/>
    </row>
    <row r="9" spans="2:50" ht="15" customHeight="1" x14ac:dyDescent="0.25">
      <c r="B9" s="54" t="s">
        <v>162</v>
      </c>
      <c r="C9" s="57">
        <v>42929</v>
      </c>
      <c r="D9" s="53">
        <v>4</v>
      </c>
      <c r="E9" s="53">
        <v>2</v>
      </c>
      <c r="F9" s="53">
        <f t="shared" si="14"/>
        <v>2</v>
      </c>
      <c r="G9" s="58">
        <f t="shared" si="15"/>
        <v>42934</v>
      </c>
      <c r="H9" s="67" t="str">
        <f t="shared" si="12"/>
        <v>x</v>
      </c>
      <c r="I9" s="68" t="str">
        <f t="shared" si="12"/>
        <v>x</v>
      </c>
      <c r="J9" s="68" t="str">
        <f t="shared" si="12"/>
        <v>x</v>
      </c>
      <c r="K9" s="68" t="str">
        <f t="shared" si="12"/>
        <v>x</v>
      </c>
      <c r="L9" s="68" t="str">
        <f t="shared" si="12"/>
        <v>x</v>
      </c>
      <c r="M9" s="69" t="str">
        <f t="shared" si="12"/>
        <v>x</v>
      </c>
      <c r="N9" s="70" t="str">
        <f t="shared" si="12"/>
        <v>x</v>
      </c>
      <c r="O9" s="66" t="str">
        <f t="shared" si="16"/>
        <v>x</v>
      </c>
      <c r="P9" s="66" t="str">
        <f t="shared" si="13"/>
        <v>x</v>
      </c>
      <c r="Q9" s="66" t="str">
        <f t="shared" si="13"/>
        <v>x</v>
      </c>
      <c r="R9" s="66" t="str">
        <f t="shared" si="13"/>
        <v>x</v>
      </c>
      <c r="S9" s="66" t="str">
        <f t="shared" si="13"/>
        <v>x</v>
      </c>
      <c r="T9" s="66" t="str">
        <f t="shared" si="13"/>
        <v>x</v>
      </c>
      <c r="U9" s="66" t="str">
        <f t="shared" si="13"/>
        <v>x</v>
      </c>
      <c r="V9" s="66" t="str">
        <f t="shared" si="13"/>
        <v>x</v>
      </c>
      <c r="W9" s="66" t="str">
        <f t="shared" si="13"/>
        <v>x</v>
      </c>
      <c r="X9" s="66" t="str">
        <f t="shared" si="13"/>
        <v>x</v>
      </c>
      <c r="Y9" s="66" t="str">
        <f t="shared" si="13"/>
        <v>x</v>
      </c>
      <c r="Z9" s="66" t="str">
        <f t="shared" si="17"/>
        <v>x</v>
      </c>
      <c r="AA9" s="66" t="str">
        <f t="shared" si="17"/>
        <v>x</v>
      </c>
      <c r="AB9" s="66" t="str">
        <f t="shared" si="17"/>
        <v/>
      </c>
      <c r="AC9" s="66" t="str">
        <f t="shared" si="17"/>
        <v/>
      </c>
      <c r="AD9" s="66" t="str">
        <f t="shared" si="17"/>
        <v/>
      </c>
      <c r="AE9" s="66" t="str">
        <f t="shared" si="17"/>
        <v/>
      </c>
      <c r="AF9" s="66" t="str">
        <f t="shared" si="17"/>
        <v/>
      </c>
      <c r="AG9" s="66" t="str">
        <f t="shared" si="17"/>
        <v/>
      </c>
      <c r="AH9" s="66" t="str">
        <f t="shared" si="17"/>
        <v/>
      </c>
      <c r="AI9" s="66" t="str">
        <f t="shared" si="17"/>
        <v/>
      </c>
      <c r="AJ9" s="66" t="str">
        <f t="shared" si="17"/>
        <v/>
      </c>
      <c r="AK9" s="66" t="str">
        <f t="shared" si="17"/>
        <v/>
      </c>
      <c r="AW9" s="48" t="s">
        <v>146</v>
      </c>
    </row>
    <row r="10" spans="2:50" ht="15" customHeight="1" x14ac:dyDescent="0.25">
      <c r="B10" s="54" t="s">
        <v>163</v>
      </c>
      <c r="C10" s="57">
        <v>42932</v>
      </c>
      <c r="D10" s="53">
        <v>5</v>
      </c>
      <c r="E10" s="53">
        <v>2</v>
      </c>
      <c r="F10" s="53">
        <f t="shared" si="14"/>
        <v>3</v>
      </c>
      <c r="G10" s="58">
        <f t="shared" si="15"/>
        <v>42937</v>
      </c>
      <c r="H10" s="67" t="str">
        <f t="shared" si="12"/>
        <v>x</v>
      </c>
      <c r="I10" s="68" t="str">
        <f t="shared" si="12"/>
        <v>x</v>
      </c>
      <c r="J10" s="68" t="str">
        <f t="shared" si="12"/>
        <v>x</v>
      </c>
      <c r="K10" s="68" t="str">
        <f t="shared" si="12"/>
        <v>x</v>
      </c>
      <c r="L10" s="68" t="str">
        <f t="shared" si="12"/>
        <v>x</v>
      </c>
      <c r="M10" s="69" t="str">
        <f t="shared" si="12"/>
        <v>x</v>
      </c>
      <c r="N10" s="70" t="str">
        <f t="shared" si="12"/>
        <v>x</v>
      </c>
      <c r="O10" s="66" t="str">
        <f t="shared" si="16"/>
        <v>x</v>
      </c>
      <c r="P10" s="66" t="str">
        <f t="shared" si="13"/>
        <v>x</v>
      </c>
      <c r="Q10" s="66" t="str">
        <f t="shared" si="13"/>
        <v>x</v>
      </c>
      <c r="R10" s="66" t="str">
        <f t="shared" si="13"/>
        <v>x</v>
      </c>
      <c r="S10" s="66" t="str">
        <f t="shared" si="13"/>
        <v>x</v>
      </c>
      <c r="T10" s="66" t="str">
        <f t="shared" si="13"/>
        <v>x</v>
      </c>
      <c r="U10" s="66" t="str">
        <f t="shared" si="13"/>
        <v>x</v>
      </c>
      <c r="V10" s="66" t="str">
        <f t="shared" si="13"/>
        <v>x</v>
      </c>
      <c r="W10" s="66" t="str">
        <f t="shared" si="13"/>
        <v>x</v>
      </c>
      <c r="X10" s="66" t="str">
        <f t="shared" si="13"/>
        <v>x</v>
      </c>
      <c r="Y10" s="66" t="str">
        <f t="shared" si="13"/>
        <v>x</v>
      </c>
      <c r="Z10" s="66" t="str">
        <f t="shared" si="17"/>
        <v>x</v>
      </c>
      <c r="AA10" s="66" t="str">
        <f t="shared" si="17"/>
        <v>x</v>
      </c>
      <c r="AB10" s="66" t="str">
        <f t="shared" si="17"/>
        <v/>
      </c>
      <c r="AC10" s="66" t="str">
        <f t="shared" si="17"/>
        <v/>
      </c>
      <c r="AD10" s="66" t="str">
        <f t="shared" si="17"/>
        <v/>
      </c>
      <c r="AE10" s="66" t="str">
        <f t="shared" si="17"/>
        <v/>
      </c>
      <c r="AF10" s="66" t="str">
        <f t="shared" si="17"/>
        <v/>
      </c>
      <c r="AG10" s="66" t="str">
        <f t="shared" si="17"/>
        <v/>
      </c>
      <c r="AH10" s="66" t="str">
        <f t="shared" si="17"/>
        <v/>
      </c>
      <c r="AI10" s="66" t="str">
        <f t="shared" si="17"/>
        <v/>
      </c>
      <c r="AJ10" s="66" t="str">
        <f t="shared" si="17"/>
        <v/>
      </c>
      <c r="AK10" s="66" t="str">
        <f t="shared" si="17"/>
        <v/>
      </c>
      <c r="AW10" s="49" t="s">
        <v>148</v>
      </c>
    </row>
    <row r="11" spans="2:50" ht="15" customHeight="1" x14ac:dyDescent="0.25">
      <c r="B11" s="54" t="s">
        <v>164</v>
      </c>
      <c r="C11" s="57">
        <v>42935</v>
      </c>
      <c r="D11" s="53">
        <v>4</v>
      </c>
      <c r="E11" s="53">
        <v>1</v>
      </c>
      <c r="F11" s="53">
        <f t="shared" si="14"/>
        <v>3</v>
      </c>
      <c r="G11" s="58">
        <f t="shared" si="15"/>
        <v>42940</v>
      </c>
      <c r="H11" s="67" t="str">
        <f t="shared" si="12"/>
        <v>x</v>
      </c>
      <c r="I11" s="68" t="str">
        <f t="shared" si="12"/>
        <v>x</v>
      </c>
      <c r="J11" s="68" t="str">
        <f t="shared" si="12"/>
        <v>x</v>
      </c>
      <c r="K11" s="68" t="str">
        <f t="shared" si="12"/>
        <v>x</v>
      </c>
      <c r="L11" s="68" t="str">
        <f t="shared" si="12"/>
        <v>x</v>
      </c>
      <c r="M11" s="69" t="str">
        <f t="shared" si="12"/>
        <v>x</v>
      </c>
      <c r="N11" s="70" t="str">
        <f t="shared" si="12"/>
        <v>x</v>
      </c>
      <c r="O11" s="66" t="str">
        <f t="shared" si="16"/>
        <v>x</v>
      </c>
      <c r="P11" s="66" t="str">
        <f t="shared" si="13"/>
        <v>x</v>
      </c>
      <c r="Q11" s="66" t="str">
        <f t="shared" si="13"/>
        <v>x</v>
      </c>
      <c r="R11" s="66" t="str">
        <f t="shared" si="13"/>
        <v>x</v>
      </c>
      <c r="S11" s="66" t="str">
        <f t="shared" si="13"/>
        <v>x</v>
      </c>
      <c r="T11" s="66" t="str">
        <f t="shared" si="13"/>
        <v>x</v>
      </c>
      <c r="U11" s="66" t="str">
        <f t="shared" si="13"/>
        <v>x</v>
      </c>
      <c r="V11" s="66" t="str">
        <f t="shared" si="13"/>
        <v>x</v>
      </c>
      <c r="W11" s="66" t="str">
        <f t="shared" si="13"/>
        <v>x</v>
      </c>
      <c r="X11" s="66" t="str">
        <f t="shared" si="13"/>
        <v>x</v>
      </c>
      <c r="Y11" s="66" t="str">
        <f t="shared" si="13"/>
        <v>x</v>
      </c>
      <c r="Z11" s="66" t="str">
        <f t="shared" si="17"/>
        <v>x</v>
      </c>
      <c r="AA11" s="66" t="str">
        <f t="shared" si="17"/>
        <v>x</v>
      </c>
      <c r="AB11" s="66" t="str">
        <f t="shared" si="17"/>
        <v/>
      </c>
      <c r="AC11" s="66" t="str">
        <f t="shared" si="17"/>
        <v/>
      </c>
      <c r="AD11" s="66" t="str">
        <f t="shared" si="17"/>
        <v/>
      </c>
      <c r="AE11" s="66" t="str">
        <f t="shared" si="17"/>
        <v/>
      </c>
      <c r="AF11" s="66" t="str">
        <f t="shared" si="17"/>
        <v/>
      </c>
      <c r="AG11" s="66" t="str">
        <f t="shared" si="17"/>
        <v/>
      </c>
      <c r="AH11" s="66" t="str">
        <f t="shared" si="17"/>
        <v/>
      </c>
      <c r="AI11" s="66" t="str">
        <f t="shared" si="17"/>
        <v/>
      </c>
      <c r="AJ11" s="66" t="str">
        <f t="shared" si="17"/>
        <v/>
      </c>
      <c r="AK11" s="66" t="str">
        <f t="shared" si="17"/>
        <v/>
      </c>
    </row>
    <row r="12" spans="2:50" ht="15" customHeight="1" x14ac:dyDescent="0.25">
      <c r="B12" s="54" t="s">
        <v>165</v>
      </c>
      <c r="C12" s="57">
        <v>42936</v>
      </c>
      <c r="D12" s="53">
        <v>3</v>
      </c>
      <c r="E12" s="53">
        <v>1</v>
      </c>
      <c r="F12" s="53">
        <f t="shared" si="14"/>
        <v>2</v>
      </c>
      <c r="G12" s="58">
        <f t="shared" si="15"/>
        <v>42940</v>
      </c>
      <c r="H12" s="67" t="str">
        <f t="shared" si="12"/>
        <v>x</v>
      </c>
      <c r="I12" s="68" t="str">
        <f t="shared" si="12"/>
        <v>x</v>
      </c>
      <c r="J12" s="68" t="str">
        <f t="shared" si="12"/>
        <v>x</v>
      </c>
      <c r="K12" s="68" t="str">
        <f t="shared" si="12"/>
        <v>x</v>
      </c>
      <c r="L12" s="68" t="str">
        <f t="shared" si="12"/>
        <v>x</v>
      </c>
      <c r="M12" s="69" t="str">
        <f t="shared" si="12"/>
        <v>x</v>
      </c>
      <c r="N12" s="70" t="str">
        <f t="shared" si="12"/>
        <v>x</v>
      </c>
      <c r="O12" s="66" t="str">
        <f t="shared" si="16"/>
        <v>x</v>
      </c>
      <c r="P12" s="66" t="str">
        <f t="shared" si="13"/>
        <v>x</v>
      </c>
      <c r="Q12" s="66" t="str">
        <f t="shared" si="13"/>
        <v>x</v>
      </c>
      <c r="R12" s="66" t="str">
        <f t="shared" si="13"/>
        <v>x</v>
      </c>
      <c r="S12" s="66" t="str">
        <f t="shared" si="13"/>
        <v>x</v>
      </c>
      <c r="T12" s="66" t="str">
        <f t="shared" si="13"/>
        <v>x</v>
      </c>
      <c r="U12" s="66" t="str">
        <f t="shared" si="13"/>
        <v>x</v>
      </c>
      <c r="V12" s="66" t="str">
        <f t="shared" si="13"/>
        <v>x</v>
      </c>
      <c r="W12" s="66" t="str">
        <f t="shared" si="13"/>
        <v>x</v>
      </c>
      <c r="X12" s="66" t="str">
        <f t="shared" si="13"/>
        <v>x</v>
      </c>
      <c r="Y12" s="66" t="str">
        <f t="shared" si="13"/>
        <v>x</v>
      </c>
      <c r="Z12" s="66" t="str">
        <f t="shared" si="17"/>
        <v>x</v>
      </c>
      <c r="AA12" s="66" t="str">
        <f t="shared" si="17"/>
        <v>x</v>
      </c>
      <c r="AB12" s="66" t="str">
        <f t="shared" si="17"/>
        <v/>
      </c>
      <c r="AC12" s="66" t="str">
        <f t="shared" si="17"/>
        <v/>
      </c>
      <c r="AD12" s="66" t="str">
        <f t="shared" si="17"/>
        <v/>
      </c>
      <c r="AE12" s="66" t="str">
        <f t="shared" si="17"/>
        <v/>
      </c>
      <c r="AF12" s="66" t="str">
        <f t="shared" si="17"/>
        <v/>
      </c>
      <c r="AG12" s="66" t="str">
        <f t="shared" si="17"/>
        <v/>
      </c>
      <c r="AH12" s="66" t="str">
        <f t="shared" si="17"/>
        <v/>
      </c>
      <c r="AI12" s="66" t="str">
        <f t="shared" si="17"/>
        <v/>
      </c>
      <c r="AJ12" s="66" t="str">
        <f t="shared" si="17"/>
        <v/>
      </c>
      <c r="AK12" s="66" t="str">
        <f t="shared" si="17"/>
        <v/>
      </c>
    </row>
    <row r="13" spans="2:50" ht="15" customHeight="1" x14ac:dyDescent="0.25">
      <c r="B13" s="54" t="s">
        <v>166</v>
      </c>
      <c r="C13" s="57">
        <v>42937</v>
      </c>
      <c r="D13" s="53">
        <v>2</v>
      </c>
      <c r="E13" s="53">
        <v>1</v>
      </c>
      <c r="F13" s="53">
        <f t="shared" si="14"/>
        <v>1</v>
      </c>
      <c r="G13" s="58">
        <f t="shared" si="15"/>
        <v>42940</v>
      </c>
      <c r="H13" s="67" t="str">
        <f t="shared" si="12"/>
        <v>x</v>
      </c>
      <c r="I13" s="68" t="str">
        <f t="shared" si="12"/>
        <v>x</v>
      </c>
      <c r="J13" s="68" t="str">
        <f t="shared" si="12"/>
        <v>x</v>
      </c>
      <c r="K13" s="68" t="str">
        <f t="shared" si="12"/>
        <v>x</v>
      </c>
      <c r="L13" s="68" t="str">
        <f t="shared" si="12"/>
        <v>x</v>
      </c>
      <c r="M13" s="69" t="str">
        <f t="shared" si="12"/>
        <v>x</v>
      </c>
      <c r="N13" s="70" t="str">
        <f t="shared" si="12"/>
        <v>x</v>
      </c>
      <c r="O13" s="66" t="str">
        <f t="shared" si="16"/>
        <v>x</v>
      </c>
      <c r="P13" s="66" t="str">
        <f t="shared" si="13"/>
        <v>x</v>
      </c>
      <c r="Q13" s="66" t="str">
        <f t="shared" si="13"/>
        <v>x</v>
      </c>
      <c r="R13" s="66" t="str">
        <f t="shared" si="13"/>
        <v>x</v>
      </c>
      <c r="S13" s="66" t="str">
        <f t="shared" si="13"/>
        <v>x</v>
      </c>
      <c r="T13" s="66" t="str">
        <f t="shared" si="13"/>
        <v>x</v>
      </c>
      <c r="U13" s="66" t="str">
        <f t="shared" si="13"/>
        <v>x</v>
      </c>
      <c r="V13" s="66" t="str">
        <f t="shared" si="13"/>
        <v>x</v>
      </c>
      <c r="W13" s="66" t="str">
        <f t="shared" si="13"/>
        <v>x</v>
      </c>
      <c r="X13" s="66" t="str">
        <f t="shared" si="13"/>
        <v>x</v>
      </c>
      <c r="Y13" s="66" t="str">
        <f t="shared" si="13"/>
        <v>x</v>
      </c>
      <c r="Z13" s="66" t="str">
        <f t="shared" si="17"/>
        <v>x</v>
      </c>
      <c r="AA13" s="66" t="str">
        <f t="shared" si="17"/>
        <v>x</v>
      </c>
      <c r="AB13" s="66" t="str">
        <f t="shared" si="17"/>
        <v/>
      </c>
      <c r="AC13" s="66" t="str">
        <f t="shared" si="17"/>
        <v/>
      </c>
      <c r="AD13" s="66" t="str">
        <f t="shared" si="17"/>
        <v/>
      </c>
      <c r="AE13" s="66" t="str">
        <f t="shared" si="17"/>
        <v/>
      </c>
      <c r="AF13" s="66" t="str">
        <f t="shared" si="17"/>
        <v/>
      </c>
      <c r="AG13" s="66" t="str">
        <f t="shared" si="17"/>
        <v/>
      </c>
      <c r="AH13" s="66" t="str">
        <f t="shared" si="17"/>
        <v/>
      </c>
      <c r="AI13" s="66" t="str">
        <f t="shared" si="17"/>
        <v/>
      </c>
      <c r="AJ13" s="66" t="str">
        <f t="shared" si="17"/>
        <v/>
      </c>
      <c r="AK13" s="66" t="str">
        <f t="shared" si="17"/>
        <v/>
      </c>
    </row>
    <row r="14" spans="2:50" ht="15" customHeight="1" x14ac:dyDescent="0.25">
      <c r="B14" s="54" t="s">
        <v>167</v>
      </c>
      <c r="C14" s="57">
        <v>42940</v>
      </c>
      <c r="D14" s="53">
        <v>5</v>
      </c>
      <c r="E14" s="53">
        <v>0</v>
      </c>
      <c r="F14" s="53">
        <f t="shared" si="14"/>
        <v>5</v>
      </c>
      <c r="G14" s="58">
        <f t="shared" si="15"/>
        <v>42944</v>
      </c>
      <c r="H14" s="67" t="str">
        <f t="shared" si="12"/>
        <v>x</v>
      </c>
      <c r="I14" s="68" t="str">
        <f t="shared" si="12"/>
        <v>x</v>
      </c>
      <c r="J14" s="68" t="str">
        <f t="shared" si="12"/>
        <v>x</v>
      </c>
      <c r="K14" s="68" t="str">
        <f t="shared" si="12"/>
        <v>x</v>
      </c>
      <c r="L14" s="68" t="str">
        <f t="shared" si="12"/>
        <v>x</v>
      </c>
      <c r="M14" s="69" t="str">
        <f t="shared" si="12"/>
        <v>x</v>
      </c>
      <c r="N14" s="70" t="str">
        <f t="shared" si="12"/>
        <v>x</v>
      </c>
      <c r="O14" s="66" t="str">
        <f t="shared" si="16"/>
        <v>x</v>
      </c>
      <c r="P14" s="66" t="str">
        <f t="shared" si="13"/>
        <v>x</v>
      </c>
      <c r="Q14" s="66" t="str">
        <f t="shared" si="13"/>
        <v>x</v>
      </c>
      <c r="R14" s="66" t="str">
        <f t="shared" si="13"/>
        <v>x</v>
      </c>
      <c r="S14" s="66" t="str">
        <f t="shared" si="13"/>
        <v>x</v>
      </c>
      <c r="T14" s="66" t="str">
        <f t="shared" si="13"/>
        <v>x</v>
      </c>
      <c r="U14" s="66" t="str">
        <f t="shared" si="13"/>
        <v>x</v>
      </c>
      <c r="V14" s="66" t="str">
        <f t="shared" si="13"/>
        <v>x</v>
      </c>
      <c r="W14" s="66" t="str">
        <f t="shared" si="13"/>
        <v>x</v>
      </c>
      <c r="X14" s="66" t="str">
        <f t="shared" si="13"/>
        <v>x</v>
      </c>
      <c r="Y14" s="66" t="str">
        <f t="shared" si="13"/>
        <v>x</v>
      </c>
      <c r="Z14" s="66" t="str">
        <f t="shared" si="17"/>
        <v>x</v>
      </c>
      <c r="AA14" s="66" t="str">
        <f t="shared" si="17"/>
        <v>x</v>
      </c>
      <c r="AB14" s="66" t="str">
        <f t="shared" si="17"/>
        <v/>
      </c>
      <c r="AC14" s="66" t="str">
        <f t="shared" si="17"/>
        <v/>
      </c>
      <c r="AD14" s="66" t="str">
        <f t="shared" si="17"/>
        <v/>
      </c>
      <c r="AE14" s="66" t="str">
        <f t="shared" si="17"/>
        <v/>
      </c>
      <c r="AF14" s="66" t="str">
        <f t="shared" si="17"/>
        <v/>
      </c>
      <c r="AG14" s="66" t="str">
        <f t="shared" si="17"/>
        <v/>
      </c>
      <c r="AH14" s="66" t="str">
        <f t="shared" si="17"/>
        <v/>
      </c>
      <c r="AI14" s="66" t="str">
        <f t="shared" si="17"/>
        <v/>
      </c>
      <c r="AJ14" s="66" t="str">
        <f t="shared" si="17"/>
        <v/>
      </c>
      <c r="AK14" s="66" t="str">
        <f t="shared" si="17"/>
        <v/>
      </c>
    </row>
    <row r="15" spans="2:50" ht="15" customHeight="1" x14ac:dyDescent="0.25"/>
    <row r="16" spans="2:50" ht="15" customHeight="1" x14ac:dyDescent="0.25"/>
    <row r="17" ht="15" customHeight="1" x14ac:dyDescent="0.25"/>
    <row r="18" ht="15" customHeight="1" x14ac:dyDescent="0.25"/>
    <row r="28" ht="19.5" customHeight="1" x14ac:dyDescent="0.25"/>
  </sheetData>
  <mergeCells count="2">
    <mergeCell ref="D3:F3"/>
    <mergeCell ref="B3:B4"/>
  </mergeCells>
  <conditionalFormatting sqref="AB5:AK14">
    <cfRule type="notContainsBlanks" dxfId="5" priority="1">
      <formula>LEN(TRIM(AB5))&gt;0</formula>
    </cfRule>
    <cfRule type="expression" dxfId="4" priority="7">
      <formula>AND($C5&lt;=AB$4,WORKDAY.INTL($C5-1,$E5,1)&gt;=AB$4)</formula>
    </cfRule>
    <cfRule type="expression" dxfId="3" priority="8">
      <formula>AND($C5&lt;=AB$4,WORKDAY.INTL($C5-1,$D5,1)&gt;=AB$4,$D5=$F5)</formula>
    </cfRule>
    <cfRule type="expression" dxfId="2" priority="9">
      <formula>AND($C5&lt;=AB$4,WORKDAY.INTL($C5-1,$D5,1)&gt;=AB$4)</formula>
    </cfRule>
  </conditionalFormatting>
  <conditionalFormatting sqref="U3:AK4">
    <cfRule type="notContainsBlanks" dxfId="1" priority="10">
      <formula>LEN(TRIM(U3))&gt;0</formula>
    </cfRule>
  </conditionalFormatting>
  <conditionalFormatting sqref="AB5:AK14">
    <cfRule type="notContainsBlanks" dxfId="0" priority="3">
      <formula>LEN(TRIM(AB5))&gt;0</formula>
    </cfRule>
  </conditionalFormatting>
  <pageMargins left="0.13" right="0.13" top="0.75" bottom="0.75" header="0.3" footer="0.3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F22"/>
  <sheetViews>
    <sheetView showGridLines="0" workbookViewId="0">
      <selection activeCell="C4" sqref="C4:F16"/>
    </sheetView>
  </sheetViews>
  <sheetFormatPr defaultRowHeight="15" x14ac:dyDescent="0.25"/>
  <cols>
    <col min="1" max="1" width="5.85546875" style="1" customWidth="1"/>
    <col min="2" max="2" width="12.140625" style="1" customWidth="1"/>
    <col min="3" max="6" width="10.42578125" style="1" customWidth="1"/>
    <col min="7" max="7" width="5.85546875" style="1" customWidth="1"/>
    <col min="8" max="12" width="9.140625" style="1"/>
    <col min="13" max="13" width="11" style="1" customWidth="1"/>
    <col min="14" max="14" width="5.85546875" style="1" customWidth="1"/>
    <col min="15" max="16384" width="9.140625" style="1"/>
  </cols>
  <sheetData>
    <row r="1" spans="2:6" ht="19.5" customHeight="1" x14ac:dyDescent="0.25"/>
    <row r="2" spans="2:6" ht="18.75" x14ac:dyDescent="0.25">
      <c r="B2" s="16" t="s">
        <v>19</v>
      </c>
    </row>
    <row r="3" spans="2:6" x14ac:dyDescent="0.25">
      <c r="B3" s="12" t="s">
        <v>4</v>
      </c>
      <c r="C3" s="13" t="s">
        <v>0</v>
      </c>
      <c r="D3" s="13" t="s">
        <v>1</v>
      </c>
      <c r="E3" s="13" t="s">
        <v>2</v>
      </c>
      <c r="F3" s="14" t="s">
        <v>3</v>
      </c>
    </row>
    <row r="4" spans="2:6" x14ac:dyDescent="0.25">
      <c r="B4" s="7" t="s">
        <v>5</v>
      </c>
      <c r="C4" s="10">
        <v>95</v>
      </c>
      <c r="D4" s="11">
        <v>102</v>
      </c>
      <c r="E4" s="10">
        <v>69</v>
      </c>
      <c r="F4" s="8">
        <v>78</v>
      </c>
    </row>
    <row r="5" spans="2:6" x14ac:dyDescent="0.25">
      <c r="B5" s="7" t="s">
        <v>6</v>
      </c>
      <c r="C5" s="10">
        <v>33</v>
      </c>
      <c r="D5" s="11">
        <v>12</v>
      </c>
      <c r="E5" s="10">
        <v>36</v>
      </c>
      <c r="F5" s="8">
        <v>49</v>
      </c>
    </row>
    <row r="6" spans="2:6" x14ac:dyDescent="0.25">
      <c r="B6" s="7" t="s">
        <v>7</v>
      </c>
      <c r="C6" s="10">
        <v>0</v>
      </c>
      <c r="D6" s="11">
        <v>0</v>
      </c>
      <c r="E6" s="10">
        <v>78</v>
      </c>
      <c r="F6" s="8">
        <v>74</v>
      </c>
    </row>
    <row r="7" spans="2:6" x14ac:dyDescent="0.25">
      <c r="B7" s="7" t="s">
        <v>8</v>
      </c>
      <c r="C7" s="10">
        <v>38</v>
      </c>
      <c r="D7" s="11">
        <v>12</v>
      </c>
      <c r="E7" s="10">
        <v>18</v>
      </c>
      <c r="F7" s="8">
        <v>24</v>
      </c>
    </row>
    <row r="8" spans="2:6" x14ac:dyDescent="0.25">
      <c r="B8" s="7" t="s">
        <v>9</v>
      </c>
      <c r="C8" s="10">
        <v>78</v>
      </c>
      <c r="D8" s="11">
        <v>98</v>
      </c>
      <c r="E8" s="10">
        <v>87</v>
      </c>
      <c r="F8" s="8">
        <v>0</v>
      </c>
    </row>
    <row r="9" spans="2:6" x14ac:dyDescent="0.25">
      <c r="B9" s="7" t="s">
        <v>10</v>
      </c>
      <c r="C9" s="10">
        <v>0</v>
      </c>
      <c r="D9" s="11">
        <v>16</v>
      </c>
      <c r="E9" s="10">
        <v>27</v>
      </c>
      <c r="F9" s="8">
        <v>41</v>
      </c>
    </row>
    <row r="10" spans="2:6" x14ac:dyDescent="0.25">
      <c r="B10" s="7" t="s">
        <v>11</v>
      </c>
      <c r="C10" s="10">
        <v>24</v>
      </c>
      <c r="D10" s="11">
        <v>0</v>
      </c>
      <c r="E10" s="10">
        <v>78</v>
      </c>
      <c r="F10" s="8">
        <v>69</v>
      </c>
    </row>
    <row r="11" spans="2:6" x14ac:dyDescent="0.25">
      <c r="B11" s="7" t="s">
        <v>12</v>
      </c>
      <c r="C11" s="10">
        <v>87</v>
      </c>
      <c r="D11" s="11">
        <v>74</v>
      </c>
      <c r="E11" s="10">
        <v>74</v>
      </c>
      <c r="F11" s="8">
        <v>69</v>
      </c>
    </row>
    <row r="12" spans="2:6" x14ac:dyDescent="0.25">
      <c r="B12" s="7" t="s">
        <v>13</v>
      </c>
      <c r="C12" s="10">
        <v>0</v>
      </c>
      <c r="D12" s="11">
        <v>74</v>
      </c>
      <c r="E12" s="10">
        <v>105</v>
      </c>
      <c r="F12" s="8">
        <v>98</v>
      </c>
    </row>
    <row r="13" spans="2:6" x14ac:dyDescent="0.25">
      <c r="B13" s="7" t="s">
        <v>14</v>
      </c>
      <c r="C13" s="10">
        <v>47</v>
      </c>
      <c r="D13" s="11">
        <v>0</v>
      </c>
      <c r="E13" s="10">
        <v>87</v>
      </c>
      <c r="F13" s="8">
        <v>69</v>
      </c>
    </row>
    <row r="14" spans="2:6" x14ac:dyDescent="0.25">
      <c r="B14" s="7" t="s">
        <v>15</v>
      </c>
      <c r="C14" s="10">
        <v>0</v>
      </c>
      <c r="D14" s="11">
        <v>77</v>
      </c>
      <c r="E14" s="10">
        <v>61</v>
      </c>
      <c r="F14" s="8">
        <v>54</v>
      </c>
    </row>
    <row r="15" spans="2:6" x14ac:dyDescent="0.25">
      <c r="B15" s="7" t="s">
        <v>16</v>
      </c>
      <c r="C15" s="10">
        <v>64</v>
      </c>
      <c r="D15" s="11">
        <v>14</v>
      </c>
      <c r="E15" s="10">
        <v>29</v>
      </c>
      <c r="F15" s="8">
        <v>38</v>
      </c>
    </row>
    <row r="16" spans="2:6" x14ac:dyDescent="0.25">
      <c r="B16" s="7" t="s">
        <v>17</v>
      </c>
      <c r="C16" s="10">
        <v>17</v>
      </c>
      <c r="D16" s="11">
        <v>28</v>
      </c>
      <c r="E16" s="10">
        <v>14</v>
      </c>
      <c r="F16" s="8">
        <v>65</v>
      </c>
    </row>
    <row r="17" ht="15" customHeight="1" x14ac:dyDescent="0.25"/>
    <row r="22" ht="19.5" customHeight="1" x14ac:dyDescent="0.25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22"/>
  <sheetViews>
    <sheetView showGridLines="0" workbookViewId="0">
      <selection activeCell="C4" sqref="C4:F16"/>
    </sheetView>
  </sheetViews>
  <sheetFormatPr defaultRowHeight="15" x14ac:dyDescent="0.25"/>
  <cols>
    <col min="1" max="1" width="5.85546875" style="1" customWidth="1"/>
    <col min="2" max="2" width="12.140625" style="1" customWidth="1"/>
    <col min="3" max="6" width="10.42578125" style="1" customWidth="1"/>
    <col min="7" max="7" width="5.85546875" style="1" customWidth="1"/>
    <col min="8" max="12" width="9.140625" style="1"/>
    <col min="13" max="13" width="11.5703125" style="1" customWidth="1"/>
    <col min="14" max="14" width="5.85546875" style="1" customWidth="1"/>
    <col min="15" max="16384" width="9.140625" style="1"/>
  </cols>
  <sheetData>
    <row r="1" spans="2:6" ht="19.5" customHeight="1" x14ac:dyDescent="0.25"/>
    <row r="2" spans="2:6" ht="18.75" x14ac:dyDescent="0.25">
      <c r="B2" s="16" t="s">
        <v>20</v>
      </c>
    </row>
    <row r="3" spans="2:6" x14ac:dyDescent="0.25">
      <c r="B3" s="12" t="s">
        <v>4</v>
      </c>
      <c r="C3" s="13" t="s">
        <v>0</v>
      </c>
      <c r="D3" s="13" t="s">
        <v>1</v>
      </c>
      <c r="E3" s="13" t="s">
        <v>2</v>
      </c>
      <c r="F3" s="14" t="s">
        <v>3</v>
      </c>
    </row>
    <row r="4" spans="2:6" x14ac:dyDescent="0.25">
      <c r="B4" s="7" t="s">
        <v>5</v>
      </c>
      <c r="C4" s="10">
        <v>95</v>
      </c>
      <c r="D4" s="11">
        <v>102</v>
      </c>
      <c r="E4" s="10">
        <v>69</v>
      </c>
      <c r="F4" s="8">
        <v>114</v>
      </c>
    </row>
    <row r="5" spans="2:6" x14ac:dyDescent="0.25">
      <c r="B5" s="7" t="s">
        <v>6</v>
      </c>
      <c r="C5" s="10">
        <v>33</v>
      </c>
      <c r="D5" s="11">
        <v>12</v>
      </c>
      <c r="E5" s="10">
        <v>36</v>
      </c>
      <c r="F5" s="8">
        <v>49</v>
      </c>
    </row>
    <row r="6" spans="2:6" x14ac:dyDescent="0.25">
      <c r="B6" s="7" t="s">
        <v>7</v>
      </c>
      <c r="C6" s="10">
        <v>0</v>
      </c>
      <c r="D6" s="11">
        <v>0</v>
      </c>
      <c r="E6" s="10">
        <v>78</v>
      </c>
      <c r="F6" s="8">
        <v>74</v>
      </c>
    </row>
    <row r="7" spans="2:6" x14ac:dyDescent="0.25">
      <c r="B7" s="7" t="s">
        <v>8</v>
      </c>
      <c r="C7" s="10">
        <v>0</v>
      </c>
      <c r="D7" s="11">
        <v>12</v>
      </c>
      <c r="E7" s="10">
        <v>18</v>
      </c>
      <c r="F7" s="8">
        <v>64</v>
      </c>
    </row>
    <row r="8" spans="2:6" x14ac:dyDescent="0.25">
      <c r="B8" s="7" t="s">
        <v>9</v>
      </c>
      <c r="C8" s="10">
        <v>78</v>
      </c>
      <c r="D8" s="11">
        <v>0</v>
      </c>
      <c r="E8" s="10">
        <v>87</v>
      </c>
      <c r="F8" s="8">
        <v>97</v>
      </c>
    </row>
    <row r="9" spans="2:6" x14ac:dyDescent="0.25">
      <c r="B9" s="7" t="s">
        <v>10</v>
      </c>
      <c r="C9" s="10">
        <v>0</v>
      </c>
      <c r="D9" s="11">
        <v>16</v>
      </c>
      <c r="E9" s="10">
        <v>27</v>
      </c>
      <c r="F9" s="8">
        <v>41</v>
      </c>
    </row>
    <row r="10" spans="2:6" x14ac:dyDescent="0.25">
      <c r="B10" s="7" t="s">
        <v>11</v>
      </c>
      <c r="C10" s="10">
        <v>24</v>
      </c>
      <c r="D10" s="11">
        <v>0</v>
      </c>
      <c r="E10" s="10">
        <v>78</v>
      </c>
      <c r="F10" s="8">
        <v>69</v>
      </c>
    </row>
    <row r="11" spans="2:6" x14ac:dyDescent="0.25">
      <c r="B11" s="7" t="s">
        <v>12</v>
      </c>
      <c r="C11" s="10">
        <v>87</v>
      </c>
      <c r="D11" s="11">
        <v>12</v>
      </c>
      <c r="E11" s="10">
        <v>74</v>
      </c>
      <c r="F11" s="8">
        <v>88</v>
      </c>
    </row>
    <row r="12" spans="2:6" x14ac:dyDescent="0.25">
      <c r="B12" s="7" t="s">
        <v>13</v>
      </c>
      <c r="C12" s="10">
        <v>0</v>
      </c>
      <c r="D12" s="11">
        <v>74</v>
      </c>
      <c r="E12" s="10">
        <v>105</v>
      </c>
      <c r="F12" s="8">
        <v>98</v>
      </c>
    </row>
    <row r="13" spans="2:6" x14ac:dyDescent="0.25">
      <c r="B13" s="7" t="s">
        <v>14</v>
      </c>
      <c r="C13" s="10">
        <v>47</v>
      </c>
      <c r="D13" s="11">
        <v>0</v>
      </c>
      <c r="E13" s="10">
        <v>87</v>
      </c>
      <c r="F13" s="8">
        <v>69</v>
      </c>
    </row>
    <row r="14" spans="2:6" x14ac:dyDescent="0.25">
      <c r="B14" s="7" t="s">
        <v>15</v>
      </c>
      <c r="C14" s="10">
        <v>0</v>
      </c>
      <c r="D14" s="11">
        <v>77</v>
      </c>
      <c r="E14" s="10">
        <v>61</v>
      </c>
      <c r="F14" s="8">
        <v>54</v>
      </c>
    </row>
    <row r="15" spans="2:6" x14ac:dyDescent="0.25">
      <c r="B15" s="7" t="s">
        <v>16</v>
      </c>
      <c r="C15" s="10">
        <v>0</v>
      </c>
      <c r="D15" s="11">
        <v>14</v>
      </c>
      <c r="E15" s="10">
        <v>29</v>
      </c>
      <c r="F15" s="8">
        <v>64</v>
      </c>
    </row>
    <row r="16" spans="2:6" x14ac:dyDescent="0.25">
      <c r="B16" s="7" t="s">
        <v>17</v>
      </c>
      <c r="C16" s="10">
        <v>17</v>
      </c>
      <c r="D16" s="11">
        <v>28</v>
      </c>
      <c r="E16" s="10">
        <v>14</v>
      </c>
      <c r="F16" s="8">
        <v>65</v>
      </c>
    </row>
    <row r="17" ht="15" customHeight="1" x14ac:dyDescent="0.25"/>
    <row r="21" ht="14.25" customHeight="1" x14ac:dyDescent="0.25"/>
    <row r="22" ht="19.5" customHeight="1" x14ac:dyDescent="0.25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H22"/>
  <sheetViews>
    <sheetView showGridLines="0" workbookViewId="0">
      <selection activeCell="B3" sqref="B3:F8"/>
    </sheetView>
  </sheetViews>
  <sheetFormatPr defaultRowHeight="15" x14ac:dyDescent="0.25"/>
  <cols>
    <col min="1" max="1" width="5.85546875" style="1" customWidth="1"/>
    <col min="2" max="6" width="13" style="1" customWidth="1"/>
    <col min="7" max="7" width="3.85546875" style="1" customWidth="1"/>
    <col min="8" max="8" width="12.85546875" style="1" customWidth="1"/>
    <col min="9" max="9" width="3.85546875" style="1" customWidth="1"/>
    <col min="10" max="14" width="9.140625" style="1"/>
    <col min="15" max="15" width="10.85546875" style="1" customWidth="1"/>
    <col min="16" max="16" width="5.85546875" style="1" customWidth="1"/>
    <col min="17" max="16384" width="9.140625" style="1"/>
  </cols>
  <sheetData>
    <row r="1" spans="2:8" ht="19.5" customHeight="1" x14ac:dyDescent="0.25"/>
    <row r="2" spans="2:8" ht="18.75" x14ac:dyDescent="0.25">
      <c r="B2" s="16" t="s">
        <v>21</v>
      </c>
    </row>
    <row r="3" spans="2:8" x14ac:dyDescent="0.25">
      <c r="B3" s="6" t="s">
        <v>22</v>
      </c>
      <c r="C3" s="6" t="s">
        <v>23</v>
      </c>
      <c r="D3" s="6" t="s">
        <v>24</v>
      </c>
      <c r="E3" s="6" t="s">
        <v>25</v>
      </c>
      <c r="F3" s="6" t="s">
        <v>34</v>
      </c>
      <c r="G3" s="20"/>
      <c r="H3" s="3" t="s">
        <v>38</v>
      </c>
    </row>
    <row r="4" spans="2:8" x14ac:dyDescent="0.25">
      <c r="B4" s="6" t="s">
        <v>26</v>
      </c>
      <c r="C4" s="6" t="s">
        <v>27</v>
      </c>
      <c r="D4" s="6" t="s">
        <v>28</v>
      </c>
      <c r="E4" s="6" t="s">
        <v>29</v>
      </c>
      <c r="F4" s="6" t="s">
        <v>26</v>
      </c>
      <c r="G4" s="20"/>
      <c r="H4" s="5" t="s">
        <v>29</v>
      </c>
    </row>
    <row r="5" spans="2:8" x14ac:dyDescent="0.25">
      <c r="B5" s="6" t="s">
        <v>30</v>
      </c>
      <c r="C5" s="6" t="s">
        <v>33</v>
      </c>
      <c r="D5" s="6" t="s">
        <v>36</v>
      </c>
      <c r="E5" s="6" t="s">
        <v>34</v>
      </c>
      <c r="F5" s="6" t="s">
        <v>36</v>
      </c>
      <c r="G5" s="20"/>
      <c r="H5" s="5" t="s">
        <v>28</v>
      </c>
    </row>
    <row r="6" spans="2:8" x14ac:dyDescent="0.25">
      <c r="B6" s="6" t="s">
        <v>31</v>
      </c>
      <c r="C6" s="6" t="s">
        <v>24</v>
      </c>
      <c r="D6" s="6" t="s">
        <v>32</v>
      </c>
      <c r="E6" s="6" t="s">
        <v>35</v>
      </c>
      <c r="F6" s="6" t="s">
        <v>24</v>
      </c>
      <c r="G6" s="20"/>
      <c r="H6" s="5" t="s">
        <v>23</v>
      </c>
    </row>
    <row r="7" spans="2:8" x14ac:dyDescent="0.25">
      <c r="B7" s="6" t="s">
        <v>29</v>
      </c>
      <c r="C7" s="6" t="s">
        <v>33</v>
      </c>
      <c r="D7" s="6" t="s">
        <v>34</v>
      </c>
      <c r="E7" s="6" t="s">
        <v>36</v>
      </c>
      <c r="F7" s="6" t="s">
        <v>25</v>
      </c>
      <c r="G7" s="20"/>
      <c r="H7" s="5" t="s">
        <v>30</v>
      </c>
    </row>
    <row r="8" spans="2:8" x14ac:dyDescent="0.25">
      <c r="B8" s="6" t="s">
        <v>24</v>
      </c>
      <c r="C8" s="6" t="s">
        <v>34</v>
      </c>
      <c r="D8" s="6" t="s">
        <v>23</v>
      </c>
      <c r="E8" s="6" t="s">
        <v>27</v>
      </c>
      <c r="F8" s="6" t="s">
        <v>22</v>
      </c>
      <c r="G8" s="20"/>
      <c r="H8" s="5" t="s">
        <v>31</v>
      </c>
    </row>
    <row r="9" spans="2:8" x14ac:dyDescent="0.25">
      <c r="H9" s="5" t="s">
        <v>32</v>
      </c>
    </row>
    <row r="10" spans="2:8" x14ac:dyDescent="0.25">
      <c r="B10" s="22" t="s">
        <v>39</v>
      </c>
      <c r="H10" s="5" t="s">
        <v>33</v>
      </c>
    </row>
    <row r="11" spans="2:8" x14ac:dyDescent="0.25">
      <c r="B11" s="4" t="s">
        <v>37</v>
      </c>
      <c r="C11" s="21" t="s">
        <v>23</v>
      </c>
      <c r="H11" s="5" t="s">
        <v>34</v>
      </c>
    </row>
    <row r="12" spans="2:8" x14ac:dyDescent="0.25">
      <c r="C12" s="21" t="s">
        <v>35</v>
      </c>
      <c r="H12" s="5" t="s">
        <v>35</v>
      </c>
    </row>
    <row r="13" spans="2:8" x14ac:dyDescent="0.25">
      <c r="C13" s="21" t="s">
        <v>26</v>
      </c>
      <c r="H13" s="5" t="s">
        <v>26</v>
      </c>
    </row>
    <row r="14" spans="2:8" x14ac:dyDescent="0.25">
      <c r="H14" s="5" t="s">
        <v>36</v>
      </c>
    </row>
    <row r="15" spans="2:8" x14ac:dyDescent="0.25">
      <c r="B15" s="22" t="s">
        <v>40</v>
      </c>
      <c r="H15" s="5" t="s">
        <v>24</v>
      </c>
    </row>
    <row r="16" spans="2:8" x14ac:dyDescent="0.25">
      <c r="B16" s="1" t="s">
        <v>41</v>
      </c>
      <c r="H16" s="5" t="s">
        <v>22</v>
      </c>
    </row>
    <row r="17" spans="2:8" x14ac:dyDescent="0.25">
      <c r="B17" s="1" t="s">
        <v>42</v>
      </c>
      <c r="H17" s="5" t="s">
        <v>27</v>
      </c>
    </row>
    <row r="18" spans="2:8" x14ac:dyDescent="0.25">
      <c r="B18" s="1" t="s">
        <v>43</v>
      </c>
      <c r="H18" s="5" t="s">
        <v>25</v>
      </c>
    </row>
    <row r="19" spans="2:8" x14ac:dyDescent="0.25">
      <c r="B19" s="1" t="s">
        <v>44</v>
      </c>
    </row>
    <row r="22" spans="2:8" ht="19.5" customHeight="1" x14ac:dyDescent="0.25"/>
  </sheetData>
  <sortState ref="H4:H18">
    <sortCondition ref="H3"/>
  </sortState>
  <dataValidations count="1">
    <dataValidation type="list" allowBlank="1" showInputMessage="1" showErrorMessage="1" sqref="C11:C13">
      <formula1>$H$4:$H$18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2"/>
  <sheetViews>
    <sheetView showGridLines="0" workbookViewId="0">
      <selection activeCell="B3" sqref="B3:E14"/>
    </sheetView>
  </sheetViews>
  <sheetFormatPr defaultRowHeight="15" x14ac:dyDescent="0.25"/>
  <cols>
    <col min="1" max="1" width="5.85546875" style="1" customWidth="1"/>
    <col min="2" max="5" width="9.140625" style="1"/>
    <col min="6" max="6" width="10.5703125" style="1" customWidth="1"/>
    <col min="7" max="7" width="9.140625" style="1"/>
    <col min="8" max="8" width="46.5703125" style="1" customWidth="1"/>
    <col min="9" max="9" width="5.85546875" style="1" customWidth="1"/>
    <col min="10" max="16384" width="9.140625" style="1"/>
  </cols>
  <sheetData>
    <row r="1" spans="2:5" ht="19.5" customHeight="1" x14ac:dyDescent="0.25"/>
    <row r="2" spans="2:5" ht="18.75" x14ac:dyDescent="0.25">
      <c r="B2" s="15" t="s">
        <v>48</v>
      </c>
    </row>
    <row r="3" spans="2:5" x14ac:dyDescent="0.25">
      <c r="B3" s="23">
        <v>125</v>
      </c>
      <c r="C3" s="23">
        <v>15</v>
      </c>
      <c r="D3" s="23">
        <v>298</v>
      </c>
      <c r="E3" s="23">
        <v>307</v>
      </c>
    </row>
    <row r="4" spans="2:5" x14ac:dyDescent="0.25">
      <c r="B4" s="23">
        <v>220</v>
      </c>
      <c r="C4" s="23">
        <v>21</v>
      </c>
      <c r="D4" s="23">
        <v>225</v>
      </c>
      <c r="E4" s="23">
        <v>325</v>
      </c>
    </row>
    <row r="5" spans="2:5" x14ac:dyDescent="0.25">
      <c r="B5" s="23">
        <v>187</v>
      </c>
      <c r="C5" s="23">
        <v>34</v>
      </c>
      <c r="D5" s="23">
        <v>204</v>
      </c>
      <c r="E5" s="23">
        <v>208</v>
      </c>
    </row>
    <row r="6" spans="2:5" x14ac:dyDescent="0.25">
      <c r="B6" s="23">
        <v>250</v>
      </c>
      <c r="C6" s="23">
        <v>69</v>
      </c>
      <c r="D6" s="23">
        <v>307</v>
      </c>
      <c r="E6" s="23">
        <v>458</v>
      </c>
    </row>
    <row r="7" spans="2:5" x14ac:dyDescent="0.25">
      <c r="B7" s="23">
        <v>2</v>
      </c>
      <c r="C7" s="23">
        <v>3</v>
      </c>
      <c r="D7" s="23">
        <v>102</v>
      </c>
      <c r="E7" s="23">
        <v>501</v>
      </c>
    </row>
    <row r="8" spans="2:5" x14ac:dyDescent="0.25">
      <c r="B8" s="23">
        <v>9</v>
      </c>
      <c r="C8" s="23">
        <v>17</v>
      </c>
      <c r="D8" s="23">
        <v>207</v>
      </c>
      <c r="E8" s="23">
        <v>308</v>
      </c>
    </row>
    <row r="9" spans="2:5" x14ac:dyDescent="0.25">
      <c r="B9" s="23">
        <v>10</v>
      </c>
      <c r="C9" s="23">
        <v>307</v>
      </c>
      <c r="D9" s="23">
        <v>338</v>
      </c>
      <c r="E9" s="23">
        <v>470</v>
      </c>
    </row>
    <row r="10" spans="2:5" x14ac:dyDescent="0.25">
      <c r="B10" s="23">
        <v>287</v>
      </c>
      <c r="C10" s="23">
        <v>204</v>
      </c>
      <c r="D10" s="23">
        <v>407</v>
      </c>
      <c r="E10" s="23">
        <v>229</v>
      </c>
    </row>
    <row r="11" spans="2:5" x14ac:dyDescent="0.25">
      <c r="B11" s="23">
        <v>305</v>
      </c>
      <c r="C11" s="23">
        <v>307</v>
      </c>
      <c r="D11" s="23">
        <v>287</v>
      </c>
      <c r="E11" s="23">
        <v>307</v>
      </c>
    </row>
    <row r="12" spans="2:5" x14ac:dyDescent="0.25">
      <c r="B12" s="23">
        <v>206</v>
      </c>
      <c r="C12" s="23">
        <v>207</v>
      </c>
      <c r="D12" s="23">
        <v>309</v>
      </c>
      <c r="E12" s="23">
        <v>248</v>
      </c>
    </row>
    <row r="13" spans="2:5" x14ac:dyDescent="0.25">
      <c r="B13" s="23">
        <v>87</v>
      </c>
      <c r="C13" s="23">
        <v>69</v>
      </c>
      <c r="D13" s="23">
        <v>208</v>
      </c>
      <c r="E13" s="23">
        <v>542</v>
      </c>
    </row>
    <row r="14" spans="2:5" x14ac:dyDescent="0.25">
      <c r="B14" s="23">
        <v>98</v>
      </c>
      <c r="C14" s="23">
        <v>78</v>
      </c>
      <c r="D14" s="23">
        <v>67</v>
      </c>
      <c r="E14" s="23">
        <v>546</v>
      </c>
    </row>
    <row r="16" spans="2:5" x14ac:dyDescent="0.25">
      <c r="B16" s="22" t="s">
        <v>40</v>
      </c>
    </row>
    <row r="17" spans="2:2" x14ac:dyDescent="0.25">
      <c r="B17" s="1" t="s">
        <v>46</v>
      </c>
    </row>
    <row r="18" spans="2:2" x14ac:dyDescent="0.25">
      <c r="B18" s="1" t="s">
        <v>42</v>
      </c>
    </row>
    <row r="19" spans="2:2" x14ac:dyDescent="0.25">
      <c r="B19" s="1" t="s">
        <v>49</v>
      </c>
    </row>
    <row r="20" spans="2:2" x14ac:dyDescent="0.25">
      <c r="B20" s="1" t="s">
        <v>44</v>
      </c>
    </row>
    <row r="22" spans="2:2" ht="19.5" customHeight="1" x14ac:dyDescent="0.25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2"/>
  <sheetViews>
    <sheetView showGridLines="0" workbookViewId="0">
      <selection activeCell="B3" sqref="B3:E14"/>
    </sheetView>
  </sheetViews>
  <sheetFormatPr defaultRowHeight="15" x14ac:dyDescent="0.25"/>
  <cols>
    <col min="1" max="1" width="5.85546875" style="1" customWidth="1"/>
    <col min="2" max="5" width="9.140625" style="1"/>
    <col min="6" max="6" width="10.5703125" style="1" customWidth="1"/>
    <col min="7" max="7" width="9.140625" style="1"/>
    <col min="8" max="8" width="46.5703125" style="1" customWidth="1"/>
    <col min="9" max="9" width="5.85546875" style="1" customWidth="1"/>
    <col min="10" max="16384" width="9.140625" style="1"/>
  </cols>
  <sheetData>
    <row r="1" spans="2:5" ht="19.5" customHeight="1" x14ac:dyDescent="0.25"/>
    <row r="2" spans="2:5" ht="18.75" x14ac:dyDescent="0.25">
      <c r="B2" s="15" t="s">
        <v>45</v>
      </c>
    </row>
    <row r="3" spans="2:5" x14ac:dyDescent="0.25">
      <c r="B3" s="23">
        <v>125</v>
      </c>
      <c r="C3" s="23">
        <v>15</v>
      </c>
      <c r="D3" s="23">
        <v>298</v>
      </c>
      <c r="E3" s="23">
        <v>307</v>
      </c>
    </row>
    <row r="4" spans="2:5" x14ac:dyDescent="0.25">
      <c r="B4" s="23">
        <v>220</v>
      </c>
      <c r="C4" s="23">
        <v>21</v>
      </c>
      <c r="D4" s="23">
        <v>225</v>
      </c>
      <c r="E4" s="23">
        <v>325</v>
      </c>
    </row>
    <row r="5" spans="2:5" x14ac:dyDescent="0.25">
      <c r="B5" s="23">
        <v>187</v>
      </c>
      <c r="C5" s="23">
        <v>34</v>
      </c>
      <c r="D5" s="23">
        <v>204</v>
      </c>
      <c r="E5" s="23">
        <v>208</v>
      </c>
    </row>
    <row r="6" spans="2:5" x14ac:dyDescent="0.25">
      <c r="B6" s="23">
        <v>250</v>
      </c>
      <c r="C6" s="23">
        <v>69</v>
      </c>
      <c r="D6" s="23">
        <v>307</v>
      </c>
      <c r="E6" s="23">
        <v>458</v>
      </c>
    </row>
    <row r="7" spans="2:5" x14ac:dyDescent="0.25">
      <c r="B7" s="23">
        <v>2</v>
      </c>
      <c r="C7" s="23">
        <v>3</v>
      </c>
      <c r="D7" s="23">
        <v>102</v>
      </c>
      <c r="E7" s="23">
        <v>501</v>
      </c>
    </row>
    <row r="8" spans="2:5" x14ac:dyDescent="0.25">
      <c r="B8" s="23">
        <v>9</v>
      </c>
      <c r="C8" s="23">
        <v>17</v>
      </c>
      <c r="D8" s="23">
        <v>207</v>
      </c>
      <c r="E8" s="23">
        <v>308</v>
      </c>
    </row>
    <row r="9" spans="2:5" x14ac:dyDescent="0.25">
      <c r="B9" s="23">
        <v>10</v>
      </c>
      <c r="C9" s="23">
        <v>307</v>
      </c>
      <c r="D9" s="23">
        <v>338</v>
      </c>
      <c r="E9" s="23">
        <v>470</v>
      </c>
    </row>
    <row r="10" spans="2:5" x14ac:dyDescent="0.25">
      <c r="B10" s="23">
        <v>287</v>
      </c>
      <c r="C10" s="23">
        <v>204</v>
      </c>
      <c r="D10" s="23">
        <v>407</v>
      </c>
      <c r="E10" s="23">
        <v>229</v>
      </c>
    </row>
    <row r="11" spans="2:5" x14ac:dyDescent="0.25">
      <c r="B11" s="23">
        <v>305</v>
      </c>
      <c r="C11" s="23">
        <v>307</v>
      </c>
      <c r="D11" s="23">
        <v>287</v>
      </c>
      <c r="E11" s="23">
        <v>307</v>
      </c>
    </row>
    <row r="12" spans="2:5" x14ac:dyDescent="0.25">
      <c r="B12" s="23">
        <v>206</v>
      </c>
      <c r="C12" s="23">
        <v>207</v>
      </c>
      <c r="D12" s="23">
        <v>309</v>
      </c>
      <c r="E12" s="23">
        <v>248</v>
      </c>
    </row>
    <row r="13" spans="2:5" x14ac:dyDescent="0.25">
      <c r="B13" s="23">
        <v>87</v>
      </c>
      <c r="C13" s="23">
        <v>69</v>
      </c>
      <c r="D13" s="23">
        <v>208</v>
      </c>
      <c r="E13" s="23">
        <v>542</v>
      </c>
    </row>
    <row r="14" spans="2:5" x14ac:dyDescent="0.25">
      <c r="B14" s="23">
        <v>98</v>
      </c>
      <c r="C14" s="23">
        <v>78</v>
      </c>
      <c r="D14" s="23">
        <v>67</v>
      </c>
      <c r="E14" s="23">
        <v>546</v>
      </c>
    </row>
    <row r="16" spans="2:5" x14ac:dyDescent="0.25">
      <c r="B16" s="22" t="s">
        <v>40</v>
      </c>
    </row>
    <row r="17" spans="2:2" x14ac:dyDescent="0.25">
      <c r="B17" s="1" t="s">
        <v>46</v>
      </c>
    </row>
    <row r="18" spans="2:2" x14ac:dyDescent="0.25">
      <c r="B18" s="1" t="s">
        <v>42</v>
      </c>
    </row>
    <row r="19" spans="2:2" x14ac:dyDescent="0.25">
      <c r="B19" s="1" t="s">
        <v>47</v>
      </c>
    </row>
    <row r="20" spans="2:2" x14ac:dyDescent="0.25">
      <c r="B20" s="1" t="s">
        <v>44</v>
      </c>
    </row>
    <row r="22" spans="2:2" ht="19.5" customHeight="1" x14ac:dyDescent="0.25"/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H21"/>
  <sheetViews>
    <sheetView showGridLines="0" workbookViewId="0">
      <selection activeCell="B3" sqref="B3:E14"/>
    </sheetView>
  </sheetViews>
  <sheetFormatPr defaultRowHeight="15" x14ac:dyDescent="0.25"/>
  <cols>
    <col min="1" max="1" width="5.85546875" style="1" customWidth="1"/>
    <col min="2" max="5" width="9.140625" style="1"/>
    <col min="6" max="6" width="3.140625" style="1" customWidth="1"/>
    <col min="7" max="7" width="2.140625" style="1" customWidth="1"/>
    <col min="8" max="8" width="15.5703125" style="1" customWidth="1"/>
    <col min="9" max="9" width="4" style="1" customWidth="1"/>
    <col min="10" max="14" width="9.140625" style="1"/>
    <col min="15" max="15" width="9.140625" style="1" customWidth="1"/>
    <col min="16" max="16" width="4.28515625" style="1" customWidth="1"/>
    <col min="17" max="17" width="5.85546875" style="1" customWidth="1"/>
    <col min="18" max="16384" width="9.140625" style="1"/>
  </cols>
  <sheetData>
    <row r="1" spans="2:8" ht="19.5" customHeight="1" x14ac:dyDescent="0.25"/>
    <row r="2" spans="2:8" ht="18.75" x14ac:dyDescent="0.25">
      <c r="B2" s="15" t="s">
        <v>50</v>
      </c>
    </row>
    <row r="3" spans="2:8" x14ac:dyDescent="0.25">
      <c r="B3" s="23">
        <v>125</v>
      </c>
      <c r="C3" s="23">
        <v>15</v>
      </c>
      <c r="D3" s="23">
        <v>298</v>
      </c>
      <c r="E3" s="23">
        <v>307</v>
      </c>
      <c r="G3" s="1" t="s">
        <v>51</v>
      </c>
    </row>
    <row r="4" spans="2:8" x14ac:dyDescent="0.25">
      <c r="B4" s="23">
        <v>220</v>
      </c>
      <c r="C4" s="23">
        <v>21</v>
      </c>
      <c r="D4" s="23">
        <v>225</v>
      </c>
      <c r="E4" s="23">
        <v>325</v>
      </c>
      <c r="G4" s="24"/>
      <c r="H4" s="1" t="s">
        <v>52</v>
      </c>
    </row>
    <row r="5" spans="2:8" x14ac:dyDescent="0.25">
      <c r="B5" s="23">
        <v>187</v>
      </c>
      <c r="C5" s="23">
        <v>34</v>
      </c>
      <c r="D5" s="23">
        <v>204</v>
      </c>
      <c r="E5" s="23">
        <v>208</v>
      </c>
      <c r="G5" s="25"/>
      <c r="H5" s="1" t="s">
        <v>53</v>
      </c>
    </row>
    <row r="6" spans="2:8" x14ac:dyDescent="0.25">
      <c r="B6" s="23">
        <v>250</v>
      </c>
      <c r="C6" s="23">
        <v>69</v>
      </c>
      <c r="D6" s="23">
        <v>307</v>
      </c>
      <c r="E6" s="23">
        <v>458</v>
      </c>
    </row>
    <row r="7" spans="2:8" x14ac:dyDescent="0.25">
      <c r="B7" s="23">
        <v>2</v>
      </c>
      <c r="C7" s="23">
        <v>3</v>
      </c>
      <c r="D7" s="23">
        <v>102</v>
      </c>
      <c r="E7" s="23">
        <v>501</v>
      </c>
    </row>
    <row r="8" spans="2:8" x14ac:dyDescent="0.25">
      <c r="B8" s="23">
        <v>9</v>
      </c>
      <c r="C8" s="23">
        <v>17</v>
      </c>
      <c r="D8" s="23">
        <v>207</v>
      </c>
      <c r="E8" s="23">
        <v>308</v>
      </c>
    </row>
    <row r="9" spans="2:8" x14ac:dyDescent="0.25">
      <c r="B9" s="23">
        <v>10</v>
      </c>
      <c r="C9" s="23">
        <v>307</v>
      </c>
      <c r="D9" s="23">
        <v>338</v>
      </c>
      <c r="E9" s="23">
        <v>470</v>
      </c>
    </row>
    <row r="10" spans="2:8" x14ac:dyDescent="0.25">
      <c r="B10" s="23">
        <v>287</v>
      </c>
      <c r="C10" s="23">
        <v>204</v>
      </c>
      <c r="D10" s="23">
        <v>407</v>
      </c>
      <c r="E10" s="23">
        <v>229</v>
      </c>
    </row>
    <row r="11" spans="2:8" x14ac:dyDescent="0.25">
      <c r="B11" s="23">
        <v>305</v>
      </c>
      <c r="C11" s="23">
        <v>307</v>
      </c>
      <c r="D11" s="23">
        <v>287</v>
      </c>
      <c r="E11" s="23">
        <v>307</v>
      </c>
    </row>
    <row r="12" spans="2:8" x14ac:dyDescent="0.25">
      <c r="B12" s="23">
        <v>206</v>
      </c>
      <c r="C12" s="23">
        <v>207</v>
      </c>
      <c r="D12" s="23">
        <v>309</v>
      </c>
      <c r="E12" s="23">
        <v>248</v>
      </c>
    </row>
    <row r="13" spans="2:8" x14ac:dyDescent="0.25">
      <c r="B13" s="23">
        <v>87</v>
      </c>
      <c r="C13" s="23">
        <v>69</v>
      </c>
      <c r="D13" s="23">
        <v>208</v>
      </c>
      <c r="E13" s="23">
        <v>542</v>
      </c>
    </row>
    <row r="14" spans="2:8" x14ac:dyDescent="0.25">
      <c r="B14" s="23">
        <v>98</v>
      </c>
      <c r="C14" s="23">
        <v>78</v>
      </c>
      <c r="D14" s="23">
        <v>67</v>
      </c>
      <c r="E14" s="23">
        <v>546</v>
      </c>
    </row>
    <row r="16" spans="2:8" x14ac:dyDescent="0.25">
      <c r="B16" s="22" t="s">
        <v>40</v>
      </c>
    </row>
    <row r="17" spans="2:2" x14ac:dyDescent="0.25">
      <c r="B17" s="1" t="s">
        <v>46</v>
      </c>
    </row>
    <row r="18" spans="2:2" x14ac:dyDescent="0.25">
      <c r="B18" s="1" t="s">
        <v>42</v>
      </c>
    </row>
    <row r="19" spans="2:2" x14ac:dyDescent="0.25">
      <c r="B19" s="1" t="s">
        <v>54</v>
      </c>
    </row>
    <row r="20" spans="2:2" x14ac:dyDescent="0.25">
      <c r="B20" s="1" t="s">
        <v>44</v>
      </c>
    </row>
    <row r="21" spans="2:2" ht="19.5" customHeight="1" x14ac:dyDescent="0.25"/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J25"/>
  <sheetViews>
    <sheetView showGridLines="0" workbookViewId="0">
      <selection activeCell="B4" sqref="B4:G18"/>
    </sheetView>
  </sheetViews>
  <sheetFormatPr defaultRowHeight="15" x14ac:dyDescent="0.25"/>
  <cols>
    <col min="1" max="1" width="5.85546875" style="1" customWidth="1"/>
    <col min="2" max="2" width="5.28515625" style="1" customWidth="1"/>
    <col min="3" max="3" width="8.42578125" style="1" customWidth="1"/>
    <col min="4" max="5" width="12.85546875" style="1" customWidth="1"/>
    <col min="6" max="6" width="16.140625" style="1" customWidth="1"/>
    <col min="7" max="7" width="13.85546875" style="1" customWidth="1"/>
    <col min="8" max="8" width="3.85546875" style="1" customWidth="1"/>
    <col min="9" max="9" width="14.28515625" style="1" customWidth="1"/>
    <col min="10" max="10" width="13.28515625" style="1" customWidth="1"/>
    <col min="11" max="12" width="9.140625" style="1"/>
    <col min="13" max="13" width="10.42578125" style="1" customWidth="1"/>
    <col min="14" max="14" width="5.85546875" style="1" customWidth="1"/>
    <col min="15" max="16384" width="9.140625" style="1"/>
  </cols>
  <sheetData>
    <row r="1" spans="2:10" ht="19.5" customHeight="1" x14ac:dyDescent="0.25"/>
    <row r="2" spans="2:10" ht="18.75" x14ac:dyDescent="0.25">
      <c r="B2" s="15" t="s">
        <v>55</v>
      </c>
    </row>
    <row r="3" spans="2:10" x14ac:dyDescent="0.25">
      <c r="B3" s="12" t="s">
        <v>61</v>
      </c>
      <c r="C3" s="29" t="s">
        <v>56</v>
      </c>
      <c r="D3" s="29" t="s">
        <v>57</v>
      </c>
      <c r="E3" s="29" t="s">
        <v>58</v>
      </c>
      <c r="F3" s="29" t="s">
        <v>59</v>
      </c>
      <c r="G3" s="12" t="s">
        <v>60</v>
      </c>
      <c r="I3" s="3" t="s">
        <v>81</v>
      </c>
      <c r="J3" s="21" t="s">
        <v>78</v>
      </c>
    </row>
    <row r="4" spans="2:10" x14ac:dyDescent="0.25">
      <c r="B4" s="9">
        <v>1</v>
      </c>
      <c r="C4" s="17">
        <v>10101</v>
      </c>
      <c r="D4" s="26">
        <v>42856</v>
      </c>
      <c r="E4" s="27">
        <v>12500000</v>
      </c>
      <c r="F4" s="28" t="s">
        <v>62</v>
      </c>
      <c r="G4" s="5" t="s">
        <v>77</v>
      </c>
    </row>
    <row r="5" spans="2:10" x14ac:dyDescent="0.25">
      <c r="B5" s="9">
        <v>2</v>
      </c>
      <c r="C5" s="17">
        <v>10102</v>
      </c>
      <c r="D5" s="26">
        <v>42856</v>
      </c>
      <c r="E5" s="27">
        <v>12785000</v>
      </c>
      <c r="F5" s="28" t="s">
        <v>63</v>
      </c>
      <c r="G5" s="5" t="s">
        <v>78</v>
      </c>
      <c r="I5" s="22" t="s">
        <v>40</v>
      </c>
    </row>
    <row r="6" spans="2:10" x14ac:dyDescent="0.25">
      <c r="B6" s="9">
        <v>3</v>
      </c>
      <c r="C6" s="17">
        <v>10103</v>
      </c>
      <c r="D6" s="26">
        <v>42857</v>
      </c>
      <c r="E6" s="27">
        <v>5785000</v>
      </c>
      <c r="F6" s="28" t="s">
        <v>64</v>
      </c>
      <c r="G6" s="5" t="s">
        <v>80</v>
      </c>
      <c r="I6" s="1" t="s">
        <v>82</v>
      </c>
    </row>
    <row r="7" spans="2:10" x14ac:dyDescent="0.25">
      <c r="B7" s="9">
        <v>4</v>
      </c>
      <c r="C7" s="17">
        <v>10104</v>
      </c>
      <c r="D7" s="26">
        <v>42860</v>
      </c>
      <c r="E7" s="27">
        <v>1250000</v>
      </c>
      <c r="F7" s="28" t="s">
        <v>65</v>
      </c>
      <c r="G7" s="5" t="s">
        <v>79</v>
      </c>
      <c r="I7" s="1" t="s">
        <v>42</v>
      </c>
    </row>
    <row r="8" spans="2:10" x14ac:dyDescent="0.25">
      <c r="B8" s="9">
        <v>5</v>
      </c>
      <c r="C8" s="17">
        <v>10105</v>
      </c>
      <c r="D8" s="26">
        <v>42860</v>
      </c>
      <c r="E8" s="27">
        <v>45780000</v>
      </c>
      <c r="F8" s="28" t="s">
        <v>66</v>
      </c>
      <c r="G8" s="5" t="s">
        <v>78</v>
      </c>
      <c r="I8" s="1" t="s">
        <v>177</v>
      </c>
    </row>
    <row r="9" spans="2:10" x14ac:dyDescent="0.25">
      <c r="B9" s="9">
        <v>6</v>
      </c>
      <c r="C9" s="17">
        <v>10106</v>
      </c>
      <c r="D9" s="26">
        <v>42860</v>
      </c>
      <c r="E9" s="27">
        <v>22450000</v>
      </c>
      <c r="F9" s="28" t="s">
        <v>67</v>
      </c>
      <c r="G9" s="5" t="s">
        <v>77</v>
      </c>
      <c r="I9" s="1" t="s">
        <v>44</v>
      </c>
    </row>
    <row r="10" spans="2:10" x14ac:dyDescent="0.25">
      <c r="B10" s="9">
        <v>7</v>
      </c>
      <c r="C10" s="17">
        <v>10107</v>
      </c>
      <c r="D10" s="26">
        <v>42861</v>
      </c>
      <c r="E10" s="27">
        <v>17500000</v>
      </c>
      <c r="F10" s="28" t="s">
        <v>68</v>
      </c>
      <c r="G10" s="5" t="s">
        <v>79</v>
      </c>
    </row>
    <row r="11" spans="2:10" x14ac:dyDescent="0.25">
      <c r="B11" s="9">
        <v>8</v>
      </c>
      <c r="C11" s="17">
        <v>10108</v>
      </c>
      <c r="D11" s="26">
        <v>42862</v>
      </c>
      <c r="E11" s="27">
        <v>12457000</v>
      </c>
      <c r="F11" s="28" t="s">
        <v>69</v>
      </c>
      <c r="G11" s="5" t="s">
        <v>80</v>
      </c>
    </row>
    <row r="12" spans="2:10" x14ac:dyDescent="0.25">
      <c r="B12" s="9">
        <v>9</v>
      </c>
      <c r="C12" s="17">
        <v>10109</v>
      </c>
      <c r="D12" s="26">
        <v>42864</v>
      </c>
      <c r="E12" s="27">
        <v>36525000</v>
      </c>
      <c r="F12" s="28" t="s">
        <v>70</v>
      </c>
      <c r="G12" s="5" t="s">
        <v>79</v>
      </c>
    </row>
    <row r="13" spans="2:10" x14ac:dyDescent="0.25">
      <c r="B13" s="9">
        <v>10</v>
      </c>
      <c r="C13" s="17">
        <v>10110</v>
      </c>
      <c r="D13" s="26">
        <v>42865</v>
      </c>
      <c r="E13" s="27">
        <v>2457850</v>
      </c>
      <c r="F13" s="28" t="s">
        <v>71</v>
      </c>
      <c r="G13" s="5" t="s">
        <v>78</v>
      </c>
    </row>
    <row r="14" spans="2:10" x14ac:dyDescent="0.25">
      <c r="B14" s="9">
        <v>11</v>
      </c>
      <c r="C14" s="17">
        <v>10111</v>
      </c>
      <c r="D14" s="26">
        <v>42866</v>
      </c>
      <c r="E14" s="27">
        <v>24785000</v>
      </c>
      <c r="F14" s="28" t="s">
        <v>72</v>
      </c>
      <c r="G14" s="5" t="s">
        <v>77</v>
      </c>
    </row>
    <row r="15" spans="2:10" x14ac:dyDescent="0.25">
      <c r="B15" s="9">
        <v>12</v>
      </c>
      <c r="C15" s="17">
        <v>10112</v>
      </c>
      <c r="D15" s="26">
        <v>42866</v>
      </c>
      <c r="E15" s="27">
        <v>21450000</v>
      </c>
      <c r="F15" s="28" t="s">
        <v>73</v>
      </c>
      <c r="G15" s="5" t="s">
        <v>79</v>
      </c>
    </row>
    <row r="16" spans="2:10" x14ac:dyDescent="0.25">
      <c r="B16" s="9">
        <v>13</v>
      </c>
      <c r="C16" s="17">
        <v>10113</v>
      </c>
      <c r="D16" s="26">
        <v>42867</v>
      </c>
      <c r="E16" s="27">
        <v>23458000</v>
      </c>
      <c r="F16" s="28" t="s">
        <v>74</v>
      </c>
      <c r="G16" s="5" t="s">
        <v>80</v>
      </c>
    </row>
    <row r="17" spans="2:7" x14ac:dyDescent="0.25">
      <c r="B17" s="9">
        <v>14</v>
      </c>
      <c r="C17" s="17">
        <v>10114</v>
      </c>
      <c r="D17" s="26">
        <v>42867</v>
      </c>
      <c r="E17" s="27">
        <v>21570000</v>
      </c>
      <c r="F17" s="28" t="s">
        <v>75</v>
      </c>
      <c r="G17" s="5" t="s">
        <v>77</v>
      </c>
    </row>
    <row r="18" spans="2:7" x14ac:dyDescent="0.25">
      <c r="B18" s="9">
        <v>15</v>
      </c>
      <c r="C18" s="17">
        <v>10115</v>
      </c>
      <c r="D18" s="26">
        <v>42867</v>
      </c>
      <c r="E18" s="27">
        <v>15000000</v>
      </c>
      <c r="F18" s="28" t="s">
        <v>76</v>
      </c>
      <c r="G18" s="5" t="s">
        <v>80</v>
      </c>
    </row>
    <row r="20" spans="2:7" x14ac:dyDescent="0.25">
      <c r="G20" s="4" t="s">
        <v>60</v>
      </c>
    </row>
    <row r="21" spans="2:7" x14ac:dyDescent="0.25">
      <c r="G21" s="6" t="s">
        <v>77</v>
      </c>
    </row>
    <row r="22" spans="2:7" x14ac:dyDescent="0.25">
      <c r="G22" s="6" t="s">
        <v>78</v>
      </c>
    </row>
    <row r="23" spans="2:7" x14ac:dyDescent="0.25">
      <c r="G23" s="6" t="s">
        <v>79</v>
      </c>
    </row>
    <row r="24" spans="2:7" x14ac:dyDescent="0.25">
      <c r="G24" s="6" t="s">
        <v>80</v>
      </c>
    </row>
    <row r="25" spans="2:7" ht="19.5" customHeight="1" x14ac:dyDescent="0.25"/>
  </sheetData>
  <dataValidations count="1">
    <dataValidation type="list" allowBlank="1" showInputMessage="1" showErrorMessage="1" sqref="G4:G18 J3">
      <formula1>$G$21:$G$24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E19"/>
  <sheetViews>
    <sheetView showGridLines="0" workbookViewId="0">
      <selection activeCell="B3" sqref="B3:C14"/>
    </sheetView>
  </sheetViews>
  <sheetFormatPr defaultRowHeight="15" x14ac:dyDescent="0.25"/>
  <cols>
    <col min="1" max="1" width="5.85546875" style="1" customWidth="1"/>
    <col min="2" max="3" width="26" style="1" customWidth="1"/>
    <col min="4" max="4" width="4.42578125" style="1" customWidth="1"/>
    <col min="5" max="9" width="9.140625" style="1"/>
    <col min="10" max="10" width="10.140625" style="1" customWidth="1"/>
    <col min="11" max="11" width="5.85546875" style="1" customWidth="1"/>
    <col min="12" max="16384" width="9.140625" style="1"/>
  </cols>
  <sheetData>
    <row r="1" spans="2:5" ht="19.5" customHeight="1" x14ac:dyDescent="0.25"/>
    <row r="2" spans="2:5" ht="18.75" x14ac:dyDescent="0.25">
      <c r="B2" s="15" t="s">
        <v>83</v>
      </c>
    </row>
    <row r="3" spans="2:5" x14ac:dyDescent="0.25">
      <c r="B3" s="5" t="s">
        <v>84</v>
      </c>
      <c r="C3" s="6" t="s">
        <v>84</v>
      </c>
      <c r="E3" s="22" t="s">
        <v>40</v>
      </c>
    </row>
    <row r="4" spans="2:5" x14ac:dyDescent="0.25">
      <c r="B4" s="5" t="s">
        <v>100</v>
      </c>
      <c r="C4" s="6" t="s">
        <v>101</v>
      </c>
      <c r="E4" s="1" t="s">
        <v>173</v>
      </c>
    </row>
    <row r="5" spans="2:5" x14ac:dyDescent="0.25">
      <c r="B5" s="5" t="s">
        <v>87</v>
      </c>
      <c r="C5" s="6" t="s">
        <v>88</v>
      </c>
      <c r="E5" s="1" t="s">
        <v>42</v>
      </c>
    </row>
    <row r="6" spans="2:5" x14ac:dyDescent="0.25">
      <c r="B6" s="5" t="s">
        <v>91</v>
      </c>
      <c r="C6" s="6" t="s">
        <v>91</v>
      </c>
      <c r="E6" s="1" t="s">
        <v>102</v>
      </c>
    </row>
    <row r="7" spans="2:5" x14ac:dyDescent="0.25">
      <c r="B7" s="5" t="s">
        <v>92</v>
      </c>
      <c r="C7" s="6" t="s">
        <v>93</v>
      </c>
      <c r="E7" s="1" t="s">
        <v>44</v>
      </c>
    </row>
    <row r="8" spans="2:5" x14ac:dyDescent="0.25">
      <c r="B8" s="5" t="s">
        <v>89</v>
      </c>
      <c r="C8" s="6" t="s">
        <v>89</v>
      </c>
    </row>
    <row r="9" spans="2:5" x14ac:dyDescent="0.25">
      <c r="B9" s="5" t="s">
        <v>90</v>
      </c>
      <c r="C9" s="6" t="s">
        <v>90</v>
      </c>
    </row>
    <row r="10" spans="2:5" x14ac:dyDescent="0.25">
      <c r="B10" s="5" t="s">
        <v>94</v>
      </c>
      <c r="C10" s="6" t="s">
        <v>95</v>
      </c>
    </row>
    <row r="11" spans="2:5" x14ac:dyDescent="0.25">
      <c r="B11" s="5" t="s">
        <v>98</v>
      </c>
      <c r="C11" s="6" t="s">
        <v>98</v>
      </c>
    </row>
    <row r="12" spans="2:5" x14ac:dyDescent="0.25">
      <c r="B12" s="5" t="s">
        <v>96</v>
      </c>
      <c r="C12" s="6" t="s">
        <v>97</v>
      </c>
    </row>
    <row r="13" spans="2:5" x14ac:dyDescent="0.25">
      <c r="B13" s="5" t="s">
        <v>99</v>
      </c>
      <c r="C13" s="6" t="s">
        <v>99</v>
      </c>
    </row>
    <row r="14" spans="2:5" x14ac:dyDescent="0.25">
      <c r="B14" s="5" t="s">
        <v>85</v>
      </c>
      <c r="C14" s="6" t="s">
        <v>86</v>
      </c>
    </row>
    <row r="19" ht="19.5" customHeight="1" x14ac:dyDescent="0.25"/>
  </sheetData>
  <conditionalFormatting sqref="E3">
    <cfRule type="expression" dxfId="6" priority="2">
      <formula>$B3&lt;&gt;$C3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6</vt:i4>
      </vt:variant>
    </vt:vector>
  </HeadingPairs>
  <TitlesOfParts>
    <vt:vector size="21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KASUS14</vt:lpstr>
      <vt:lpstr>KASUS15</vt:lpstr>
      <vt:lpstr>Daftar</vt:lpstr>
      <vt:lpstr>KASUS12!Data</vt:lpstr>
      <vt:lpstr>Data</vt:lpstr>
      <vt:lpstr>KASUS12!Jumlah</vt:lpstr>
      <vt:lpstr>Jumlah</vt:lpstr>
      <vt:lpstr>KASUS15!Print_Area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2017-03-28T08:19:32Z</dcterms:created>
  <dcterms:modified xsi:type="dcterms:W3CDTF">2017-04-21T20:28:35Z</dcterms:modified>
</cp:coreProperties>
</file>