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240" yWindow="135" windowWidth="11355" windowHeight="6150" tabRatio="667"/>
  </bookViews>
  <sheets>
    <sheet name="TABEL" sheetId="35" r:id="rId1"/>
    <sheet name="VLOOKUP" sheetId="28" r:id="rId2"/>
    <sheet name="HLOOKUP" sheetId="29" r:id="rId3"/>
    <sheet name="KASUS1" sheetId="31" r:id="rId4"/>
    <sheet name="KASUS2" sheetId="34" r:id="rId5"/>
  </sheets>
  <externalReferences>
    <externalReference r:id="rId6"/>
    <externalReference r:id="rId7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NAMA">[1]KASUS4!$D$8</definedName>
    <definedName name="NILAI">VLOOKUP!$K$12:$M$21</definedName>
    <definedName name="NILAI2">HLOOKUP!$L$12:$U$14</definedName>
    <definedName name="sencount" hidden="1">3</definedName>
    <definedName name="solver_ver">1.3</definedName>
    <definedName name="trte" localSheetId="2" hidden="1">{#N/A,#N/A,FALSE,"PRJCTED QTRLY $'s"}</definedName>
    <definedName name="trte" localSheetId="0" hidden="1">{#N/A,#N/A,FALSE,"PRJCTED QTRLY $'s"}</definedName>
    <definedName name="trte" hidden="1">{#N/A,#N/A,FALSE,"PRJCTED QTRLY $'s"}</definedName>
    <definedName name="vvv" localSheetId="2" hidden="1">{"Japan_Capers_Ed_Pub",#N/A,FALSE,"DI 2 YEAR MASTER SCHEDULE"}</definedName>
    <definedName name="vvv" localSheetId="0" hidden="1">{"Japan_Capers_Ed_Pub",#N/A,FALSE,"DI 2 YEAR MASTER SCHEDULE"}</definedName>
    <definedName name="vvv" hidden="1">{"Japan_Capers_Ed_Pub",#N/A,FALSE,"DI 2 YEAR MASTER SCHEDULE"}</definedName>
    <definedName name="vvvv" localSheetId="2" hidden="1">{#N/A,#N/A,FALSE,"PRJCTED MNTHLY QTY's"}</definedName>
    <definedName name="vvvv" localSheetId="0" hidden="1">{#N/A,#N/A,FALSE,"PRJCTED MNTHLY QTY's"}</definedName>
    <definedName name="vvvv" hidden="1">{#N/A,#N/A,FALSE,"PRJCTED MNTHLY QTY's"}</definedName>
    <definedName name="Z_9A428CE1_B4D9_11D0_A8AA_0000C071AEE7_.wvu.Cols" hidden="1">[2]MASTER!$A$1:$Q$65536,[2]MASTER!$Y$1:$Z$65536</definedName>
  </definedNames>
  <calcPr calcId="152511"/>
</workbook>
</file>

<file path=xl/calcChain.xml><?xml version="1.0" encoding="utf-8"?>
<calcChain xmlns="http://schemas.openxmlformats.org/spreadsheetml/2006/main">
  <c r="B13" i="35" l="1"/>
  <c r="C13" i="35" s="1"/>
  <c r="D13" i="35" s="1"/>
  <c r="E13" i="35" s="1"/>
  <c r="F13" i="35" s="1"/>
  <c r="G13" i="35" s="1"/>
  <c r="G11" i="35"/>
  <c r="F11" i="35"/>
  <c r="E11" i="35"/>
  <c r="D11" i="35"/>
  <c r="C11" i="35"/>
  <c r="G10" i="35"/>
  <c r="F10" i="35"/>
  <c r="E10" i="35"/>
  <c r="D10" i="35"/>
  <c r="C10" i="35"/>
  <c r="G9" i="35"/>
  <c r="F9" i="35"/>
  <c r="E9" i="35"/>
  <c r="D9" i="35"/>
  <c r="C9" i="35"/>
  <c r="G8" i="35"/>
  <c r="F8" i="35"/>
  <c r="E8" i="35"/>
  <c r="D8" i="35"/>
  <c r="C8" i="35"/>
  <c r="I7" i="35"/>
  <c r="I8" i="35" s="1"/>
  <c r="I9" i="35" s="1"/>
  <c r="I10" i="35" s="1"/>
  <c r="I11" i="35" s="1"/>
  <c r="G7" i="35"/>
  <c r="F7" i="35"/>
  <c r="E7" i="35"/>
  <c r="D7" i="35"/>
  <c r="C7" i="35"/>
  <c r="I6" i="35"/>
  <c r="D4" i="35"/>
  <c r="D3" i="35"/>
  <c r="D28" i="29" l="1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E28" i="29"/>
  <c r="D28" i="28"/>
  <c r="D27" i="28"/>
  <c r="D26" i="28"/>
  <c r="D25" i="28"/>
  <c r="D24" i="28"/>
  <c r="D23" i="28"/>
  <c r="D22" i="28"/>
  <c r="D21" i="28"/>
  <c r="D20" i="28"/>
  <c r="D19" i="28"/>
  <c r="D18" i="28"/>
  <c r="D17" i="28"/>
  <c r="D16" i="28"/>
  <c r="D15" i="28"/>
  <c r="D14" i="28"/>
  <c r="D13" i="28"/>
  <c r="D12" i="28"/>
  <c r="D11" i="28"/>
  <c r="D10" i="28"/>
  <c r="D9" i="28"/>
  <c r="F28" i="29"/>
  <c r="D29" i="29"/>
  <c r="F28" i="28"/>
  <c r="D29" i="28"/>
  <c r="E27" i="29" l="1"/>
  <c r="E26" i="29"/>
  <c r="E25" i="29"/>
  <c r="E24" i="29"/>
  <c r="E23" i="29"/>
  <c r="E22" i="29"/>
  <c r="E21" i="29"/>
  <c r="E20" i="29"/>
  <c r="E19" i="29"/>
  <c r="E18" i="29"/>
  <c r="E17" i="29"/>
  <c r="E16" i="29"/>
  <c r="E15" i="29"/>
  <c r="E14" i="29"/>
  <c r="E13" i="29"/>
  <c r="E12" i="29"/>
  <c r="E11" i="29"/>
  <c r="E10" i="29"/>
  <c r="E9" i="29"/>
  <c r="E28" i="28" l="1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4" i="28"/>
  <c r="E13" i="28"/>
  <c r="E12" i="28"/>
  <c r="E11" i="28"/>
  <c r="E10" i="28"/>
  <c r="E9" i="28"/>
</calcChain>
</file>

<file path=xl/sharedStrings.xml><?xml version="1.0" encoding="utf-8"?>
<sst xmlns="http://schemas.openxmlformats.org/spreadsheetml/2006/main" count="253" uniqueCount="110">
  <si>
    <t>Nilai</t>
  </si>
  <si>
    <t>Huruf</t>
  </si>
  <si>
    <t>E</t>
  </si>
  <si>
    <t>D</t>
  </si>
  <si>
    <t>C</t>
  </si>
  <si>
    <t>B</t>
  </si>
  <si>
    <t>A</t>
  </si>
  <si>
    <t>HLOOKUP</t>
  </si>
  <si>
    <t>VLOOKUP</t>
  </si>
  <si>
    <t>No Mahasiswa</t>
  </si>
  <si>
    <t>Bobot</t>
  </si>
  <si>
    <t>2012A10001</t>
  </si>
  <si>
    <t>Kriteria penilaian</t>
  </si>
  <si>
    <t>2012A10002</t>
  </si>
  <si>
    <r>
      <t>Ubah menjadi tabel (</t>
    </r>
    <r>
      <rPr>
        <b/>
        <i/>
        <sz val="11"/>
        <color rgb="FFFF0000"/>
        <rFont val="Calibri"/>
        <family val="2"/>
        <scheme val="minor"/>
      </rPr>
      <t>bingkai</t>
    </r>
    <r>
      <rPr>
        <b/>
        <sz val="11"/>
        <color rgb="FF0000FF"/>
        <rFont val="Calibri"/>
        <family val="2"/>
        <scheme val="minor"/>
      </rPr>
      <t>)</t>
    </r>
  </si>
  <si>
    <t>2012A10003</t>
  </si>
  <si>
    <t>Angka</t>
  </si>
  <si>
    <t>2012A10004</t>
  </si>
  <si>
    <t>0 - 39</t>
  </si>
  <si>
    <t>2012A10005</t>
  </si>
  <si>
    <t>40 - 49</t>
  </si>
  <si>
    <t>2012A10006</t>
  </si>
  <si>
    <t>50 - 54</t>
  </si>
  <si>
    <t>C-</t>
  </si>
  <si>
    <t>2012A10007</t>
  </si>
  <si>
    <t>55 - 59</t>
  </si>
  <si>
    <t>2012A10008</t>
  </si>
  <si>
    <t>60 - 64</t>
  </si>
  <si>
    <t>C+</t>
  </si>
  <si>
    <t>2012A10009</t>
  </si>
  <si>
    <t>65 -69</t>
  </si>
  <si>
    <t>B-</t>
  </si>
  <si>
    <t>2012A10010</t>
  </si>
  <si>
    <t>70 - 74</t>
  </si>
  <si>
    <t>2012A10011</t>
  </si>
  <si>
    <t>75 - 79</t>
  </si>
  <si>
    <t>B+</t>
  </si>
  <si>
    <t>2012A10012</t>
  </si>
  <si>
    <t>80 - 84</t>
  </si>
  <si>
    <t>A-</t>
  </si>
  <si>
    <t>2012A10013</t>
  </si>
  <si>
    <t>85 - 100</t>
  </si>
  <si>
    <t>2012A10014</t>
  </si>
  <si>
    <r>
      <t xml:space="preserve">Range </t>
    </r>
    <r>
      <rPr>
        <b/>
        <sz val="11"/>
        <color rgb="FFFF0000"/>
        <rFont val="Calibri"/>
        <family val="2"/>
        <scheme val="minor"/>
      </rPr>
      <t>K7:M16</t>
    </r>
    <r>
      <rPr>
        <sz val="10"/>
        <rFont val="Arial"/>
        <family val="2"/>
      </rPr>
      <t xml:space="preserve"> &gt;&gt;&gt; </t>
    </r>
    <r>
      <rPr>
        <b/>
        <sz val="11"/>
        <color rgb="FFFF0000"/>
        <rFont val="Calibri"/>
        <family val="2"/>
        <scheme val="minor"/>
      </rPr>
      <t>NILAI</t>
    </r>
  </si>
  <si>
    <t>2012A10015</t>
  </si>
  <si>
    <t>Susunan Kolom</t>
  </si>
  <si>
    <t>2012A10016</t>
  </si>
  <si>
    <t>2012A10017</t>
  </si>
  <si>
    <t>TABEL VERTIKAL</t>
  </si>
  <si>
    <t>2012A10018</t>
  </si>
  <si>
    <t>2012A10019</t>
  </si>
  <si>
    <t>2012A10020</t>
  </si>
  <si>
    <t>syarat</t>
  </si>
  <si>
    <t>perintah</t>
  </si>
  <si>
    <t>- menampilkan hasil sesuai kriteria yang dibuat dalam tabel</t>
  </si>
  <si>
    <t>- syarat ada tabel yang berisi kriteria (syarat) dan perintah</t>
  </si>
  <si>
    <t>- tabel disusun posisi tegak dan isi kolom pertama urutan menaik</t>
  </si>
  <si>
    <t>Cara mengubah kriteria penilaian ke tabel</t>
  </si>
  <si>
    <t>masing-masing kelompok skala (paling</t>
  </si>
  <si>
    <t>kiri)</t>
  </si>
  <si>
    <t>-  perhatikan skala penilaian</t>
  </si>
  <si>
    <t xml:space="preserve">-  yang menjadi acuan, nilai terkecil pada </t>
  </si>
  <si>
    <r>
      <t>Ubah menjadi tabel (</t>
    </r>
    <r>
      <rPr>
        <b/>
        <i/>
        <sz val="11"/>
        <color rgb="FF0000FF"/>
        <rFont val="Calibri"/>
        <family val="2"/>
        <scheme val="minor"/>
      </rPr>
      <t>bingkai</t>
    </r>
    <r>
      <rPr>
        <b/>
        <sz val="11"/>
        <color rgb="FFFF0000"/>
        <rFont val="Calibri"/>
        <family val="2"/>
        <scheme val="minor"/>
      </rPr>
      <t>)</t>
    </r>
  </si>
  <si>
    <r>
      <t>Range</t>
    </r>
    <r>
      <rPr>
        <b/>
        <sz val="11"/>
        <color rgb="FF0000FF"/>
        <rFont val="Calibri"/>
        <family val="2"/>
        <scheme val="minor"/>
      </rPr>
      <t xml:space="preserve"> L7:U9</t>
    </r>
    <r>
      <rPr>
        <sz val="10"/>
        <rFont val="Arial"/>
        <family val="2"/>
      </rPr>
      <t xml:space="preserve"> &gt;&gt;&gt;</t>
    </r>
    <r>
      <rPr>
        <b/>
        <sz val="11"/>
        <color rgb="FF0000FF"/>
        <rFont val="Calibri"/>
        <family val="2"/>
        <scheme val="minor"/>
      </rPr>
      <t xml:space="preserve"> NILAI2</t>
    </r>
  </si>
  <si>
    <t>Susunan Baris</t>
  </si>
  <si>
    <t>TABEL HORISONTAL</t>
  </si>
  <si>
    <t>- tabel disusun posisi mendatar dan isi baris pertama urutan menaik</t>
  </si>
  <si>
    <t>=VLOOKUP(lookup_value;tabble_array;col_index_num;[range_lookup])</t>
  </si>
  <si>
    <t>=HLOOKUP(lookup_value;tabble_array;row_index_num;[range_lookup])</t>
  </si>
  <si>
    <t>Nama</t>
  </si>
  <si>
    <t>Alamat</t>
  </si>
  <si>
    <t>DAFTAR NILAI UJIAN</t>
  </si>
  <si>
    <t>1. sorot atau blok range D5:D24</t>
  </si>
  <si>
    <t xml:space="preserve"> =VLOOKUP(C5:C24,NILAI,2) atau =VLOOKUP(C5:C24;NILAI;2)</t>
  </si>
  <si>
    <t>2. susun salah satu fungsi berikut, akhiri tekan tombol Ctrl+Shift+Enter</t>
  </si>
  <si>
    <t>1. sorot atau blok range E5:E24</t>
  </si>
  <si>
    <t xml:space="preserve"> =VLOOKUP(C5:C24,NILAI,3) atau =VLOOKUP(C5:C24;NILAI;3)</t>
  </si>
  <si>
    <t xml:space="preserve"> =HLOOKUP(C5:C24,NILAI2,2) atau =HLOOKUP(C5:C24;NILAI2;2)</t>
  </si>
  <si>
    <t xml:space="preserve"> =HLOOKUP(C5:C24,NILAI2,3) atau =HLOOKUP(C5:C24;NILAI2;3)</t>
  </si>
  <si>
    <t>MEMAHAMI TABEL dan PENGGUNAAN FUNGSI</t>
  </si>
  <si>
    <t xml:space="preserve">Tabel </t>
  </si>
  <si>
    <t>No</t>
  </si>
  <si>
    <t>No Telp</t>
  </si>
  <si>
    <t>Email</t>
  </si>
  <si>
    <t>Fungsi</t>
  </si>
  <si>
    <t>Trida</t>
  </si>
  <si>
    <t>085677890123</t>
  </si>
  <si>
    <t>trida@yahoo.com</t>
  </si>
  <si>
    <t>Serpong</t>
  </si>
  <si>
    <t>Nuntarsih</t>
  </si>
  <si>
    <t>081234567890</t>
  </si>
  <si>
    <t>un.un@gmail.com</t>
  </si>
  <si>
    <t>Gading Serpong</t>
  </si>
  <si>
    <t>DAFTAR NAMA TEMAN</t>
  </si>
  <si>
    <t>Rivyanti Yosalina</t>
  </si>
  <si>
    <t>0219785421</t>
  </si>
  <si>
    <t>rivy@yahoo.com</t>
  </si>
  <si>
    <t>Pamulang</t>
  </si>
  <si>
    <t>Reni Novita</t>
  </si>
  <si>
    <t>081266778899</t>
  </si>
  <si>
    <t>bulat_27@yahoo.com</t>
  </si>
  <si>
    <t>Reni Jaya</t>
  </si>
  <si>
    <r>
      <t xml:space="preserve">Formula Array - </t>
    </r>
    <r>
      <rPr>
        <b/>
        <i/>
        <sz val="11"/>
        <color rgb="FF0033CC"/>
        <rFont val="Calibri"/>
        <family val="2"/>
        <scheme val="minor"/>
      </rPr>
      <t>Huruf</t>
    </r>
  </si>
  <si>
    <r>
      <t xml:space="preserve">Formula Array - </t>
    </r>
    <r>
      <rPr>
        <b/>
        <i/>
        <sz val="11"/>
        <color rgb="FF0033CC"/>
        <rFont val="Calibri"/>
        <family val="2"/>
        <scheme val="minor"/>
      </rPr>
      <t>Bobot</t>
    </r>
  </si>
  <si>
    <t>FORMULA ARRAY - VLOOKUP</t>
  </si>
  <si>
    <t>FORMULA ARRAY - HLOOKUP</t>
  </si>
  <si>
    <t>{=VLOOKUP(C5:C24;NILAI;2)}</t>
  </si>
  <si>
    <t>{=VLOOKUP(C5:C24;NILAI;3)}</t>
  </si>
  <si>
    <t>{=HLOOKUP(C5:C24;NILAI2;2)}</t>
  </si>
  <si>
    <t>{=HLOOKUP(C5:C24;NILAI2;3)}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</si>
</sst>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_);[Red]\(&quot;$&quot;#,##0.00\)"/>
    <numFmt numFmtId="166" formatCode="0.00000%"/>
    <numFmt numFmtId="167" formatCode="0.0%"/>
    <numFmt numFmtId="168" formatCode="_-* #,##0_-;\-* #,##0_-;_-* &quot;-&quot;_-;_-@_-"/>
    <numFmt numFmtId="169" formatCode="_-* #,##0.00_-;\-* #,##0.00_-;_-* &quot;-&quot;??_-;_-@_-"/>
    <numFmt numFmtId="170" formatCode="_-&quot;£&quot;* #,##0_-;\-&quot;£&quot;* #,##0_-;_-&quot;£&quot;* &quot;-&quot;_-;_-@_-"/>
    <numFmt numFmtId="171" formatCode="_-&quot;£&quot;* #,##0.00_-;\-&quot;£&quot;* #,##0.00_-;_-&quot;£&quot;* &quot;-&quot;??_-;_-@_-"/>
  </numFmts>
  <fonts count="38" x14ac:knownFonts="1">
    <font>
      <sz val="10"/>
      <name val="Arial"/>
      <charset val="1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indexed="6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</font>
    <font>
      <b/>
      <sz val="11"/>
      <color indexed="12"/>
      <name val="Arial"/>
      <family val="2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u/>
      <sz val="10"/>
      <color indexed="12"/>
      <name val="Arial"/>
      <family val="2"/>
    </font>
    <font>
      <sz val="11"/>
      <color rgb="FF3F3F7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9"/>
      <name val="Arial"/>
      <family val="2"/>
    </font>
    <font>
      <b/>
      <sz val="11"/>
      <color rgb="FF0033CC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i/>
      <sz val="11"/>
      <color rgb="FF0000CC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CC"/>
      <name val="Calibri"/>
      <family val="2"/>
      <scheme val="minor"/>
    </font>
    <font>
      <b/>
      <sz val="14"/>
      <color rgb="FF0033CC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"/>
    </font>
    <font>
      <sz val="11"/>
      <name val="Calibri"/>
      <family val="2"/>
      <charset val="1"/>
    </font>
    <font>
      <b/>
      <sz val="12"/>
      <color rgb="FF0033CC"/>
      <name val="Calibri"/>
      <family val="2"/>
      <scheme val="minor"/>
    </font>
    <font>
      <b/>
      <i/>
      <sz val="11"/>
      <color rgb="FF0033CC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C9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/>
        <bgColor theme="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indexed="5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</borders>
  <cellStyleXfs count="80">
    <xf numFmtId="0" fontId="0" fillId="0" borderId="0"/>
    <xf numFmtId="0" fontId="4" fillId="0" borderId="0"/>
    <xf numFmtId="0" fontId="3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7" fillId="8" borderId="0" applyNumberFormat="0" applyBorder="0" applyAlignment="0" applyProtection="0"/>
    <xf numFmtId="0" fontId="7" fillId="18" borderId="0" applyNumberFormat="0" applyBorder="0" applyAlignment="0" applyProtection="0"/>
    <xf numFmtId="0" fontId="16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16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6" fillId="25" borderId="0" applyNumberFormat="0" applyBorder="0" applyAlignment="0" applyProtection="0"/>
    <xf numFmtId="0" fontId="7" fillId="9" borderId="0" applyNumberFormat="0" applyBorder="0" applyAlignment="0" applyProtection="0"/>
    <xf numFmtId="0" fontId="7" fillId="26" borderId="0" applyNumberFormat="0" applyBorder="0" applyAlignment="0" applyProtection="0"/>
    <xf numFmtId="0" fontId="16" fillId="27" borderId="0" applyNumberFormat="0" applyBorder="0" applyAlignment="0" applyProtection="0"/>
    <xf numFmtId="41" fontId="3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8" fillId="0" borderId="0">
      <alignment horizontal="left" vertical="center" indent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2" applyNumberFormat="0" applyFill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2" fillId="5" borderId="3" applyNumberFormat="0" applyAlignment="0" applyProtection="0"/>
    <xf numFmtId="0" fontId="4" fillId="0" borderId="0"/>
    <xf numFmtId="0" fontId="7" fillId="0" borderId="0"/>
    <xf numFmtId="0" fontId="7" fillId="0" borderId="0"/>
    <xf numFmtId="0" fontId="4" fillId="0" borderId="0"/>
    <xf numFmtId="0" fontId="3" fillId="0" borderId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4" fillId="31" borderId="0"/>
    <xf numFmtId="16" fontId="24" fillId="0" borderId="0" applyNumberFormat="0" applyFont="0" applyFill="0" applyBorder="0">
      <alignment horizontal="left"/>
    </xf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" fillId="0" borderId="0"/>
    <xf numFmtId="0" fontId="34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3" fillId="0" borderId="0" xfId="2"/>
    <xf numFmtId="0" fontId="8" fillId="0" borderId="0" xfId="2" applyFont="1" applyAlignment="1">
      <alignment vertical="center"/>
    </xf>
    <xf numFmtId="0" fontId="3" fillId="0" borderId="0" xfId="2" applyAlignment="1">
      <alignment vertical="center"/>
    </xf>
    <xf numFmtId="0" fontId="6" fillId="6" borderId="4" xfId="2" applyFont="1" applyFill="1" applyBorder="1" applyAlignment="1">
      <alignment horizontal="center" vertical="center"/>
    </xf>
    <xf numFmtId="0" fontId="6" fillId="6" borderId="5" xfId="2" applyFont="1" applyFill="1" applyBorder="1" applyAlignment="1">
      <alignment horizontal="center" vertical="center"/>
    </xf>
    <xf numFmtId="0" fontId="3" fillId="3" borderId="0" xfId="2" applyFill="1" applyAlignment="1">
      <alignment horizontal="center" vertical="center"/>
    </xf>
    <xf numFmtId="0" fontId="3" fillId="3" borderId="1" xfId="2" applyFill="1" applyBorder="1" applyAlignment="1">
      <alignment horizontal="center" vertical="center"/>
    </xf>
    <xf numFmtId="0" fontId="3" fillId="3" borderId="1" xfId="2" applyFill="1" applyBorder="1" applyAlignment="1">
      <alignment horizontal="left" vertical="center" indent="2"/>
    </xf>
    <xf numFmtId="4" fontId="3" fillId="3" borderId="0" xfId="2" applyNumberFormat="1" applyFill="1" applyAlignment="1">
      <alignment horizontal="left" vertical="center" indent="2"/>
    </xf>
    <xf numFmtId="0" fontId="9" fillId="0" borderId="0" xfId="2" applyFont="1"/>
    <xf numFmtId="0" fontId="3" fillId="0" borderId="0" xfId="2" applyBorder="1"/>
    <xf numFmtId="39" fontId="6" fillId="6" borderId="4" xfId="2" applyNumberFormat="1" applyFont="1" applyFill="1" applyBorder="1" applyAlignment="1">
      <alignment horizontal="center"/>
    </xf>
    <xf numFmtId="0" fontId="6" fillId="6" borderId="5" xfId="2" applyFont="1" applyFill="1" applyBorder="1" applyAlignment="1">
      <alignment horizontal="center"/>
    </xf>
    <xf numFmtId="0" fontId="6" fillId="6" borderId="4" xfId="2" applyFont="1" applyFill="1" applyBorder="1" applyAlignment="1">
      <alignment horizontal="center"/>
    </xf>
    <xf numFmtId="39" fontId="6" fillId="6" borderId="0" xfId="2" applyNumberFormat="1" applyFont="1" applyFill="1" applyBorder="1" applyAlignment="1">
      <alignment horizontal="center"/>
    </xf>
    <xf numFmtId="0" fontId="6" fillId="6" borderId="0" xfId="2" applyFont="1" applyFill="1" applyBorder="1" applyAlignment="1">
      <alignment horizontal="center"/>
    </xf>
    <xf numFmtId="39" fontId="11" fillId="3" borderId="0" xfId="2" applyNumberFormat="1" applyFont="1" applyFill="1" applyBorder="1" applyAlignment="1">
      <alignment horizontal="center"/>
    </xf>
    <xf numFmtId="0" fontId="11" fillId="3" borderId="1" xfId="2" applyFont="1" applyFill="1" applyBorder="1" applyAlignment="1">
      <alignment horizontal="left" vertical="center" indent="3"/>
    </xf>
    <xf numFmtId="39" fontId="5" fillId="3" borderId="0" xfId="2" applyNumberFormat="1" applyFont="1" applyFill="1" applyBorder="1" applyAlignment="1">
      <alignment horizontal="center"/>
    </xf>
    <xf numFmtId="0" fontId="3" fillId="2" borderId="7" xfId="2" applyFill="1" applyBorder="1" applyAlignment="1">
      <alignment horizontal="center" vertical="center"/>
    </xf>
    <xf numFmtId="39" fontId="5" fillId="2" borderId="9" xfId="2" applyNumberFormat="1" applyFont="1" applyFill="1" applyBorder="1" applyAlignment="1">
      <alignment horizontal="center" vertical="center"/>
    </xf>
    <xf numFmtId="0" fontId="3" fillId="2" borderId="10" xfId="2" applyFill="1" applyBorder="1" applyAlignment="1">
      <alignment horizontal="center" vertical="center"/>
    </xf>
    <xf numFmtId="39" fontId="5" fillId="2" borderId="11" xfId="2" applyNumberFormat="1" applyFont="1" applyFill="1" applyBorder="1" applyAlignment="1">
      <alignment horizontal="center" vertical="center"/>
    </xf>
    <xf numFmtId="0" fontId="3" fillId="2" borderId="12" xfId="2" applyFill="1" applyBorder="1" applyAlignment="1">
      <alignment horizontal="center" vertical="center"/>
    </xf>
    <xf numFmtId="39" fontId="5" fillId="2" borderId="14" xfId="2" applyNumberFormat="1" applyFont="1" applyFill="1" applyBorder="1" applyAlignment="1">
      <alignment horizontal="center" vertical="center"/>
    </xf>
    <xf numFmtId="0" fontId="12" fillId="3" borderId="1" xfId="2" quotePrefix="1" applyFont="1" applyFill="1" applyBorder="1" applyAlignment="1">
      <alignment horizontal="left" vertical="center" indent="2"/>
    </xf>
    <xf numFmtId="4" fontId="13" fillId="3" borderId="0" xfId="2" quotePrefix="1" applyNumberFormat="1" applyFont="1" applyFill="1" applyAlignment="1">
      <alignment horizontal="left" vertical="center" indent="2"/>
    </xf>
    <xf numFmtId="0" fontId="15" fillId="0" borderId="0" xfId="2" quotePrefix="1" applyFont="1"/>
    <xf numFmtId="0" fontId="9" fillId="0" borderId="0" xfId="2" applyFont="1" applyAlignment="1">
      <alignment vertical="center"/>
    </xf>
    <xf numFmtId="0" fontId="3" fillId="0" borderId="0" xfId="2" applyBorder="1" applyAlignment="1">
      <alignment vertical="center"/>
    </xf>
    <xf numFmtId="0" fontId="9" fillId="0" borderId="0" xfId="2" applyFont="1" applyBorder="1" applyAlignment="1">
      <alignment vertical="center"/>
    </xf>
    <xf numFmtId="39" fontId="6" fillId="6" borderId="4" xfId="2" applyNumberFormat="1" applyFont="1" applyFill="1" applyBorder="1" applyAlignment="1">
      <alignment horizontal="center" vertical="center"/>
    </xf>
    <xf numFmtId="39" fontId="6" fillId="6" borderId="0" xfId="2" applyNumberFormat="1" applyFont="1" applyFill="1" applyBorder="1" applyAlignment="1">
      <alignment horizontal="center" vertical="center"/>
    </xf>
    <xf numFmtId="0" fontId="6" fillId="6" borderId="6" xfId="2" applyFont="1" applyFill="1" applyBorder="1" applyAlignment="1">
      <alignment horizontal="center" vertical="center"/>
    </xf>
    <xf numFmtId="0" fontId="6" fillId="6" borderId="0" xfId="2" applyFont="1" applyFill="1" applyBorder="1" applyAlignment="1">
      <alignment horizontal="center" vertical="center"/>
    </xf>
    <xf numFmtId="39" fontId="11" fillId="3" borderId="0" xfId="2" applyNumberFormat="1" applyFont="1" applyFill="1" applyBorder="1" applyAlignment="1">
      <alignment horizontal="center" vertical="center"/>
    </xf>
    <xf numFmtId="39" fontId="5" fillId="3" borderId="0" xfId="2" applyNumberFormat="1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left" vertical="center"/>
    </xf>
    <xf numFmtId="0" fontId="11" fillId="2" borderId="0" xfId="2" applyFont="1" applyFill="1" applyBorder="1" applyAlignment="1">
      <alignment horizontal="left" vertical="center"/>
    </xf>
    <xf numFmtId="0" fontId="11" fillId="2" borderId="13" xfId="2" applyFont="1" applyFill="1" applyBorder="1" applyAlignment="1">
      <alignment horizontal="left" vertical="center"/>
    </xf>
    <xf numFmtId="39" fontId="9" fillId="7" borderId="0" xfId="2" applyNumberFormat="1" applyFont="1" applyFill="1" applyBorder="1" applyAlignment="1">
      <alignment horizontal="left" vertical="center"/>
    </xf>
    <xf numFmtId="0" fontId="11" fillId="3" borderId="0" xfId="2" applyNumberFormat="1" applyFont="1" applyFill="1" applyBorder="1" applyAlignment="1">
      <alignment horizontal="center" vertical="center"/>
    </xf>
    <xf numFmtId="0" fontId="11" fillId="3" borderId="1" xfId="2" applyNumberFormat="1" applyFont="1" applyFill="1" applyBorder="1" applyAlignment="1">
      <alignment horizontal="left" vertical="center"/>
    </xf>
    <xf numFmtId="0" fontId="5" fillId="3" borderId="0" xfId="2" applyNumberFormat="1" applyFont="1" applyFill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5" fillId="0" borderId="0" xfId="2" quotePrefix="1" applyFont="1" applyAlignment="1">
      <alignment vertical="center"/>
    </xf>
    <xf numFmtId="4" fontId="3" fillId="3" borderId="0" xfId="2" applyNumberFormat="1" applyFill="1" applyAlignment="1">
      <alignment horizontal="center" vertical="center"/>
    </xf>
    <xf numFmtId="0" fontId="12" fillId="3" borderId="1" xfId="2" quotePrefix="1" applyFont="1" applyFill="1" applyBorder="1" applyAlignment="1">
      <alignment horizontal="center" vertical="center"/>
    </xf>
    <xf numFmtId="4" fontId="13" fillId="3" borderId="0" xfId="2" quotePrefix="1" applyNumberFormat="1" applyFont="1" applyFill="1" applyAlignment="1">
      <alignment horizontal="center" vertical="center"/>
    </xf>
    <xf numFmtId="0" fontId="11" fillId="3" borderId="1" xfId="2" applyFont="1" applyFill="1" applyBorder="1" applyAlignment="1">
      <alignment horizontal="center" vertical="center"/>
    </xf>
    <xf numFmtId="0" fontId="5" fillId="0" borderId="0" xfId="2" quotePrefix="1" applyFont="1" applyAlignment="1">
      <alignment vertical="center"/>
    </xf>
    <xf numFmtId="0" fontId="11" fillId="3" borderId="1" xfId="2" applyNumberFormat="1" applyFont="1" applyFill="1" applyBorder="1" applyAlignment="1">
      <alignment horizontal="center" vertical="center"/>
    </xf>
    <xf numFmtId="0" fontId="3" fillId="0" borderId="0" xfId="2" quotePrefix="1" applyAlignment="1">
      <alignment vertical="center"/>
    </xf>
    <xf numFmtId="0" fontId="3" fillId="0" borderId="0" xfId="2" applyAlignment="1">
      <alignment horizontal="left" vertical="center" indent="1"/>
    </xf>
    <xf numFmtId="0" fontId="25" fillId="0" borderId="0" xfId="2" applyFont="1" applyAlignment="1">
      <alignment vertical="center"/>
    </xf>
    <xf numFmtId="0" fontId="12" fillId="0" borderId="0" xfId="2" applyFont="1" applyBorder="1"/>
    <xf numFmtId="0" fontId="3" fillId="3" borderId="15" xfId="2" applyFill="1" applyBorder="1" applyAlignment="1">
      <alignment horizontal="center" vertical="center"/>
    </xf>
    <xf numFmtId="0" fontId="3" fillId="3" borderId="16" xfId="2" applyFill="1" applyBorder="1" applyAlignment="1">
      <alignment horizontal="center" vertical="center"/>
    </xf>
    <xf numFmtId="0" fontId="3" fillId="3" borderId="17" xfId="2" applyFill="1" applyBorder="1" applyAlignment="1">
      <alignment horizontal="center" vertical="center"/>
    </xf>
    <xf numFmtId="39" fontId="5" fillId="3" borderId="20" xfId="2" applyNumberFormat="1" applyFont="1" applyFill="1" applyBorder="1" applyAlignment="1">
      <alignment horizontal="center" vertical="center"/>
    </xf>
    <xf numFmtId="39" fontId="5" fillId="3" borderId="21" xfId="2" applyNumberFormat="1" applyFont="1" applyFill="1" applyBorder="1" applyAlignment="1">
      <alignment horizontal="center" vertical="center"/>
    </xf>
    <xf numFmtId="39" fontId="5" fillId="3" borderId="22" xfId="2" applyNumberFormat="1" applyFont="1" applyFill="1" applyBorder="1" applyAlignment="1">
      <alignment horizontal="center" vertical="center"/>
    </xf>
    <xf numFmtId="39" fontId="9" fillId="0" borderId="0" xfId="2" applyNumberFormat="1" applyFont="1" applyFill="1" applyBorder="1" applyAlignment="1">
      <alignment horizontal="left"/>
    </xf>
    <xf numFmtId="0" fontId="14" fillId="0" borderId="0" xfId="2" quotePrefix="1" applyFont="1"/>
    <xf numFmtId="0" fontId="3" fillId="0" borderId="0" xfId="2" applyAlignment="1">
      <alignment horizontal="center" vertical="center"/>
    </xf>
    <xf numFmtId="0" fontId="11" fillId="3" borderId="0" xfId="2" applyFont="1" applyFill="1" applyBorder="1" applyAlignment="1">
      <alignment horizontal="center" vertical="center"/>
    </xf>
    <xf numFmtId="0" fontId="11" fillId="3" borderId="19" xfId="2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1" fillId="3" borderId="18" xfId="2" applyFont="1" applyFill="1" applyBorder="1" applyAlignment="1">
      <alignment horizontal="center" vertical="center"/>
    </xf>
    <xf numFmtId="0" fontId="5" fillId="0" borderId="0" xfId="2" quotePrefix="1" applyFont="1" applyAlignment="1"/>
    <xf numFmtId="0" fontId="1" fillId="0" borderId="0" xfId="2" applyFont="1" applyAlignment="1">
      <alignment vertical="center"/>
    </xf>
    <xf numFmtId="0" fontId="1" fillId="0" borderId="0" xfId="2" quotePrefix="1" applyFont="1" applyAlignment="1">
      <alignment horizontal="left" vertical="center" indent="1"/>
    </xf>
    <xf numFmtId="0" fontId="29" fillId="0" borderId="0" xfId="2" applyFont="1" applyAlignment="1">
      <alignment vertical="center"/>
    </xf>
    <xf numFmtId="0" fontId="15" fillId="0" borderId="0" xfId="2" applyFont="1" applyAlignment="1">
      <alignment horizontal="left" vertical="center" indent="1"/>
    </xf>
    <xf numFmtId="4" fontId="30" fillId="3" borderId="0" xfId="2" applyNumberFormat="1" applyFont="1" applyFill="1" applyAlignment="1">
      <alignment horizontal="center" vertical="center"/>
    </xf>
    <xf numFmtId="0" fontId="31" fillId="3" borderId="1" xfId="2" applyFont="1" applyFill="1" applyBorder="1" applyAlignment="1">
      <alignment horizontal="center" vertical="center"/>
    </xf>
    <xf numFmtId="0" fontId="5" fillId="3" borderId="1" xfId="2" quotePrefix="1" applyFont="1" applyFill="1" applyBorder="1" applyAlignment="1">
      <alignment horizontal="center" vertical="center"/>
    </xf>
    <xf numFmtId="4" fontId="5" fillId="3" borderId="0" xfId="2" quotePrefix="1" applyNumberFormat="1" applyFont="1" applyFill="1" applyAlignment="1">
      <alignment horizontal="center" vertical="center"/>
    </xf>
    <xf numFmtId="0" fontId="1" fillId="0" borderId="0" xfId="78" applyAlignment="1">
      <alignment vertical="center"/>
    </xf>
    <xf numFmtId="0" fontId="32" fillId="0" borderId="0" xfId="78" applyFont="1" applyAlignment="1">
      <alignment vertical="center"/>
    </xf>
    <xf numFmtId="0" fontId="27" fillId="0" borderId="0" xfId="78" applyFont="1" applyAlignment="1">
      <alignment vertical="center"/>
    </xf>
    <xf numFmtId="0" fontId="6" fillId="32" borderId="0" xfId="78" applyFont="1" applyFill="1" applyAlignment="1">
      <alignment horizontal="left" vertical="center" indent="1"/>
    </xf>
    <xf numFmtId="0" fontId="6" fillId="32" borderId="0" xfId="78" applyFont="1" applyFill="1" applyAlignment="1">
      <alignment vertical="center"/>
    </xf>
    <xf numFmtId="0" fontId="33" fillId="3" borderId="23" xfId="78" applyFont="1" applyFill="1" applyBorder="1" applyAlignment="1">
      <alignment horizontal="left" vertical="center" indent="1"/>
    </xf>
    <xf numFmtId="0" fontId="1" fillId="3" borderId="0" xfId="78" applyFill="1" applyBorder="1" applyAlignment="1">
      <alignment vertical="center"/>
    </xf>
    <xf numFmtId="0" fontId="1" fillId="3" borderId="1" xfId="78" applyFill="1" applyBorder="1" applyAlignment="1">
      <alignment horizontal="left" vertical="center"/>
    </xf>
    <xf numFmtId="49" fontId="1" fillId="3" borderId="1" xfId="78" applyNumberFormat="1" applyFill="1" applyBorder="1" applyAlignment="1">
      <alignment horizontal="left" vertical="center"/>
    </xf>
    <xf numFmtId="0" fontId="35" fillId="3" borderId="1" xfId="79" applyFont="1" applyFill="1" applyBorder="1" applyAlignment="1" applyProtection="1">
      <alignment horizontal="left" vertical="center"/>
    </xf>
    <xf numFmtId="0" fontId="1" fillId="3" borderId="0" xfId="78" applyFill="1" applyAlignment="1">
      <alignment horizontal="left" vertical="center"/>
    </xf>
    <xf numFmtId="0" fontId="36" fillId="0" borderId="0" xfId="78" applyFont="1" applyAlignment="1">
      <alignment vertical="center"/>
    </xf>
    <xf numFmtId="0" fontId="28" fillId="0" borderId="0" xfId="78" applyFont="1" applyAlignment="1">
      <alignment horizontal="center" vertical="center"/>
    </xf>
    <xf numFmtId="0" fontId="6" fillId="33" borderId="24" xfId="78" applyFont="1" applyFill="1" applyBorder="1" applyAlignment="1">
      <alignment horizontal="center" vertical="center"/>
    </xf>
    <xf numFmtId="0" fontId="1" fillId="0" borderId="0" xfId="78" applyAlignment="1">
      <alignment horizontal="center" vertical="center"/>
    </xf>
    <xf numFmtId="0" fontId="1" fillId="0" borderId="0" xfId="78" applyAlignment="1">
      <alignment horizontal="left" vertical="center" indent="1"/>
    </xf>
    <xf numFmtId="0" fontId="1" fillId="0" borderId="0" xfId="78" applyFill="1" applyAlignment="1">
      <alignment vertical="center"/>
    </xf>
    <xf numFmtId="0" fontId="1" fillId="0" borderId="1" xfId="78" applyFill="1" applyBorder="1" applyAlignment="1">
      <alignment horizontal="left" vertical="center"/>
    </xf>
    <xf numFmtId="49" fontId="1" fillId="0" borderId="1" xfId="78" applyNumberFormat="1" applyFill="1" applyBorder="1" applyAlignment="1">
      <alignment horizontal="left" vertical="center"/>
    </xf>
    <xf numFmtId="0" fontId="34" fillId="0" borderId="1" xfId="79" applyFill="1" applyBorder="1" applyAlignment="1" applyProtection="1">
      <alignment horizontal="left" vertical="center"/>
    </xf>
    <xf numFmtId="0" fontId="1" fillId="0" borderId="0" xfId="78" applyFill="1" applyAlignment="1">
      <alignment horizontal="left" vertical="center"/>
    </xf>
    <xf numFmtId="0" fontId="1" fillId="0" borderId="0" xfId="78" applyFill="1" applyAlignment="1">
      <alignment horizontal="center" vertical="center"/>
    </xf>
    <xf numFmtId="0" fontId="1" fillId="0" borderId="0" xfId="78" applyFill="1" applyAlignment="1">
      <alignment horizontal="left" vertical="center" indent="1"/>
    </xf>
    <xf numFmtId="0" fontId="1" fillId="0" borderId="0" xfId="78" quotePrefix="1" applyAlignment="1">
      <alignment vertical="center"/>
    </xf>
    <xf numFmtId="39" fontId="6" fillId="6" borderId="4" xfId="2" applyNumberFormat="1" applyFont="1" applyFill="1" applyBorder="1" applyAlignment="1">
      <alignment horizontal="center" vertical="center"/>
    </xf>
    <xf numFmtId="0" fontId="3" fillId="0" borderId="8" xfId="2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6" fillId="4" borderId="0" xfId="2" quotePrefix="1" applyFont="1" applyFill="1" applyAlignment="1">
      <alignment horizontal="center" vertical="center"/>
    </xf>
    <xf numFmtId="0" fontId="6" fillId="4" borderId="0" xfId="2" applyFont="1" applyFill="1" applyAlignment="1">
      <alignment horizontal="center" vertical="center"/>
    </xf>
    <xf numFmtId="39" fontId="6" fillId="6" borderId="4" xfId="2" applyNumberFormat="1" applyFont="1" applyFill="1" applyBorder="1" applyAlignment="1">
      <alignment horizontal="center"/>
    </xf>
    <xf numFmtId="0" fontId="3" fillId="0" borderId="16" xfId="2" applyBorder="1" applyAlignment="1">
      <alignment horizontal="center"/>
    </xf>
    <xf numFmtId="0" fontId="3" fillId="0" borderId="0" xfId="2" applyBorder="1" applyAlignment="1">
      <alignment horizontal="center"/>
    </xf>
  </cellXfs>
  <cellStyles count="80">
    <cellStyle name="20% - Accent3 2" xfId="3"/>
    <cellStyle name="20% - Accent6 2" xfId="4"/>
    <cellStyle name="Accent1 - 20%" xfId="5"/>
    <cellStyle name="Accent1 - 40%" xfId="6"/>
    <cellStyle name="Accent1 - 60%" xfId="7"/>
    <cellStyle name="Accent1 2" xfId="8"/>
    <cellStyle name="Accent2 - 20%" xfId="9"/>
    <cellStyle name="Accent2 - 40%" xfId="10"/>
    <cellStyle name="Accent2 - 60%" xfId="11"/>
    <cellStyle name="Accent2 2" xfId="12"/>
    <cellStyle name="Accent3 - 20%" xfId="13"/>
    <cellStyle name="Accent3 - 40%" xfId="14"/>
    <cellStyle name="Accent3 - 60%" xfId="15"/>
    <cellStyle name="Accent4 - 20%" xfId="16"/>
    <cellStyle name="Accent4 - 40%" xfId="17"/>
    <cellStyle name="Accent4 - 60%" xfId="18"/>
    <cellStyle name="Accent5 - 20%" xfId="19"/>
    <cellStyle name="Accent5 - 40%" xfId="20"/>
    <cellStyle name="Accent5 - 60%" xfId="21"/>
    <cellStyle name="Accent6 - 20%" xfId="22"/>
    <cellStyle name="Accent6 - 40%" xfId="23"/>
    <cellStyle name="Accent6 - 60%" xfId="24"/>
    <cellStyle name="Comma [0] 2" xfId="25"/>
    <cellStyle name="Comma [0] 3" xfId="26"/>
    <cellStyle name="Comma 2" xfId="27"/>
    <cellStyle name="Comma 2 2" xfId="28"/>
    <cellStyle name="Comma 3" xfId="29"/>
    <cellStyle name="Comma 4" xfId="30"/>
    <cellStyle name="ContentsHyperlink" xfId="31"/>
    <cellStyle name="Currency 10" xfId="32"/>
    <cellStyle name="Currency 11" xfId="33"/>
    <cellStyle name="Currency 12" xfId="34"/>
    <cellStyle name="Currency 13" xfId="35"/>
    <cellStyle name="Currency 14" xfId="36"/>
    <cellStyle name="Currency 15" xfId="37"/>
    <cellStyle name="Currency 2" xfId="38"/>
    <cellStyle name="Currency 2 2" xfId="39"/>
    <cellStyle name="Currency 2 3" xfId="40"/>
    <cellStyle name="Currency 3" xfId="41"/>
    <cellStyle name="Currency 3 2" xfId="42"/>
    <cellStyle name="Currency 4" xfId="43"/>
    <cellStyle name="Currency 4 2" xfId="44"/>
    <cellStyle name="Currency 5" xfId="45"/>
    <cellStyle name="Currency 5 2" xfId="46"/>
    <cellStyle name="Currency 6" xfId="47"/>
    <cellStyle name="Currency 6 2" xfId="48"/>
    <cellStyle name="Currency 7" xfId="49"/>
    <cellStyle name="Currency 7 2" xfId="50"/>
    <cellStyle name="Currency 8" xfId="51"/>
    <cellStyle name="Currency 8 2" xfId="52"/>
    <cellStyle name="Currency 9" xfId="53"/>
    <cellStyle name="Dezimal [0]_Compiling Utility Macros" xfId="54"/>
    <cellStyle name="Dezimal_Compiling Utility Macros" xfId="55"/>
    <cellStyle name="Emphasis 1" xfId="56"/>
    <cellStyle name="Emphasis 2" xfId="57"/>
    <cellStyle name="Emphasis 3" xfId="58"/>
    <cellStyle name="Heading 1 2" xfId="59"/>
    <cellStyle name="Hyperlink" xfId="79" builtinId="8"/>
    <cellStyle name="Hyperlink 2" xfId="60"/>
    <cellStyle name="Input 2" xfId="61"/>
    <cellStyle name="Koma [0] 2" xfId="77"/>
    <cellStyle name="Koma 2" xfId="75"/>
    <cellStyle name="Koma 3" xfId="76"/>
    <cellStyle name="Normal" xfId="0" builtinId="0"/>
    <cellStyle name="Normal 2" xfId="1"/>
    <cellStyle name="Normal 2 2" xfId="62"/>
    <cellStyle name="Normal 2 3" xfId="63"/>
    <cellStyle name="Normal 3" xfId="2"/>
    <cellStyle name="Normal 3 2" xfId="64"/>
    <cellStyle name="Normal 4" xfId="65"/>
    <cellStyle name="Normal 5" xfId="66"/>
    <cellStyle name="Normal 6" xfId="74"/>
    <cellStyle name="Normal 7" xfId="78"/>
    <cellStyle name="Percent 2" xfId="67"/>
    <cellStyle name="Percent 3" xfId="68"/>
    <cellStyle name="Sheet Title" xfId="69"/>
    <cellStyle name="Standard_Anpassen der Amortisation" xfId="70"/>
    <cellStyle name="update" xfId="71"/>
    <cellStyle name="Währung [0]_Compiling Utility Macros" xfId="72"/>
    <cellStyle name="Währung_Compiling Utility Macros" xfId="73"/>
  </cellStyles>
  <dxfs count="6">
    <dxf>
      <font>
        <b/>
        <i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/>
        <i val="0"/>
        <color theme="0"/>
      </font>
      <fill>
        <patternFill>
          <bgColor theme="8" tint="-0.499984740745262"/>
        </patternFill>
      </fill>
      <border>
        <left style="thin">
          <color theme="0"/>
        </left>
        <right style="thin">
          <color theme="0"/>
        </right>
        <top/>
        <bottom style="thin">
          <color theme="0"/>
        </bottom>
        <vertical/>
        <horizontal/>
      </border>
    </dxf>
    <dxf>
      <fill>
        <patternFill>
          <bgColor theme="0" tint="-0.14996795556505021"/>
        </patternFill>
      </fill>
      <border>
        <left style="thin">
          <color theme="0"/>
        </left>
        <right style="thin">
          <color theme="0"/>
        </right>
        <bottom style="thin">
          <color theme="0"/>
        </bottom>
        <vertical/>
        <horizontal/>
      </border>
    </dxf>
  </dxfs>
  <tableStyles count="0" defaultTableStyle="TableStyleMedium9" defaultPivotStyle="PivotStyleLight16"/>
  <colors>
    <mruColors>
      <color rgb="FF0033CC"/>
      <color rgb="FF0000FF"/>
      <color rgb="FFDFF37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6" fmlaLink="$A$3" horiz="1" max="2" min="1" page="10" val="2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</xdr:row>
          <xdr:rowOff>28575</xdr:rowOff>
        </xdr:from>
        <xdr:to>
          <xdr:col>2</xdr:col>
          <xdr:colOff>533400</xdr:colOff>
          <xdr:row>2</xdr:row>
          <xdr:rowOff>190500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104775</xdr:colOff>
      <xdr:row>12</xdr:row>
      <xdr:rowOff>114300</xdr:rowOff>
    </xdr:from>
    <xdr:to>
      <xdr:col>9</xdr:col>
      <xdr:colOff>352425</xdr:colOff>
      <xdr:row>17</xdr:row>
      <xdr:rowOff>19050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SpPr/>
      </xdr:nvSpPr>
      <xdr:spPr>
        <a:xfrm>
          <a:off x="5505450" y="1562100"/>
          <a:ext cx="247650" cy="857250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10</xdr:col>
      <xdr:colOff>571500</xdr:colOff>
      <xdr:row>22</xdr:row>
      <xdr:rowOff>47625</xdr:rowOff>
    </xdr:from>
    <xdr:to>
      <xdr:col>12</xdr:col>
      <xdr:colOff>0</xdr:colOff>
      <xdr:row>23</xdr:row>
      <xdr:rowOff>152400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SpPr/>
      </xdr:nvSpPr>
      <xdr:spPr>
        <a:xfrm>
          <a:off x="6419850" y="3409950"/>
          <a:ext cx="647700" cy="295275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9</xdr:col>
      <xdr:colOff>219075</xdr:colOff>
      <xdr:row>23</xdr:row>
      <xdr:rowOff>123825</xdr:rowOff>
    </xdr:from>
    <xdr:to>
      <xdr:col>10</xdr:col>
      <xdr:colOff>295275</xdr:colOff>
      <xdr:row>25</xdr:row>
      <xdr:rowOff>19050</xdr:rowOff>
    </xdr:to>
    <xdr:sp macro="" textlink="">
      <xdr:nvSpPr>
        <xdr:cNvPr id="4" name="Left Arrow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SpPr/>
      </xdr:nvSpPr>
      <xdr:spPr>
        <a:xfrm>
          <a:off x="5619750" y="3676650"/>
          <a:ext cx="523875" cy="2762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123825</xdr:colOff>
      <xdr:row>9</xdr:row>
      <xdr:rowOff>161925</xdr:rowOff>
    </xdr:from>
    <xdr:to>
      <xdr:col>9</xdr:col>
      <xdr:colOff>371475</xdr:colOff>
      <xdr:row>14</xdr:row>
      <xdr:rowOff>57150</xdr:rowOff>
    </xdr:to>
    <xdr:sp macro="" textlink="">
      <xdr:nvSpPr>
        <xdr:cNvPr id="2" name="Right Arrow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SpPr/>
      </xdr:nvSpPr>
      <xdr:spPr>
        <a:xfrm>
          <a:off x="5524500" y="1028700"/>
          <a:ext cx="247650" cy="866775"/>
        </a:xfrm>
        <a:prstGeom prst="rightArrow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15</xdr:col>
      <xdr:colOff>238125</xdr:colOff>
      <xdr:row>15</xdr:row>
      <xdr:rowOff>47625</xdr:rowOff>
    </xdr:from>
    <xdr:to>
      <xdr:col>16</xdr:col>
      <xdr:colOff>238125</xdr:colOff>
      <xdr:row>16</xdr:row>
      <xdr:rowOff>152400</xdr:rowOff>
    </xdr:to>
    <xdr:sp macro="" textlink="">
      <xdr:nvSpPr>
        <xdr:cNvPr id="3" name="Up Arrow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SpPr/>
      </xdr:nvSpPr>
      <xdr:spPr>
        <a:xfrm>
          <a:off x="8648700" y="2076450"/>
          <a:ext cx="514350" cy="295275"/>
        </a:xfrm>
        <a:prstGeom prst="up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13</xdr:col>
      <xdr:colOff>123825</xdr:colOff>
      <xdr:row>16</xdr:row>
      <xdr:rowOff>180975</xdr:rowOff>
    </xdr:from>
    <xdr:to>
      <xdr:col>14</xdr:col>
      <xdr:colOff>133350</xdr:colOff>
      <xdr:row>18</xdr:row>
      <xdr:rowOff>76200</xdr:rowOff>
    </xdr:to>
    <xdr:sp macro="" textlink="">
      <xdr:nvSpPr>
        <xdr:cNvPr id="4" name="Left Arrow 3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SpPr/>
      </xdr:nvSpPr>
      <xdr:spPr>
        <a:xfrm>
          <a:off x="7505700" y="2400300"/>
          <a:ext cx="523875" cy="276225"/>
        </a:xfrm>
        <a:prstGeom prst="lef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KU2016/FUNGSI%20VLOOKUP/FILE/BAB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9"/>
      <sheetName val="KASUS1"/>
      <sheetName val="KASUS2"/>
      <sheetName val="KASUS3"/>
      <sheetName val="KASUS4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D8" t="str">
            <v>Rivyanti Yosalina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ivy@yahoo.com" TargetMode="External"/><Relationship Id="rId7" Type="http://schemas.openxmlformats.org/officeDocument/2006/relationships/ctrlProp" Target="../ctrlProps/ctrlProp1.xml"/><Relationship Id="rId2" Type="http://schemas.openxmlformats.org/officeDocument/2006/relationships/hyperlink" Target="mailto:un.un@gmail.com" TargetMode="External"/><Relationship Id="rId1" Type="http://schemas.openxmlformats.org/officeDocument/2006/relationships/hyperlink" Target="mailto:trida@yahoo.com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hyperlink" Target="mailto:bulat_27@yaho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5"/>
  <sheetViews>
    <sheetView showGridLines="0" tabSelected="1" workbookViewId="0">
      <selection activeCell="B3" sqref="B3"/>
    </sheetView>
  </sheetViews>
  <sheetFormatPr defaultRowHeight="15" x14ac:dyDescent="0.2"/>
  <cols>
    <col min="1" max="1" width="5.85546875" style="79" customWidth="1"/>
    <col min="2" max="2" width="9" style="79" customWidth="1"/>
    <col min="3" max="3" width="9.140625" style="79"/>
    <col min="4" max="4" width="18.42578125" style="79" customWidth="1"/>
    <col min="5" max="5" width="19.140625" style="79" customWidth="1"/>
    <col min="6" max="6" width="21.5703125" style="79" customWidth="1"/>
    <col min="7" max="7" width="21.85546875" style="79" customWidth="1"/>
    <col min="8" max="8" width="0.7109375" style="79" customWidth="1"/>
    <col min="9" max="9" width="7" style="79" customWidth="1"/>
    <col min="10" max="10" width="5.85546875" style="79" customWidth="1"/>
    <col min="11" max="13" width="9.140625" style="79"/>
    <col min="14" max="14" width="5.7109375" style="79" customWidth="1"/>
    <col min="15" max="15" width="20.7109375" style="79" customWidth="1"/>
    <col min="16" max="16" width="15.28515625" style="79" customWidth="1"/>
    <col min="17" max="17" width="23.85546875" style="79" customWidth="1"/>
    <col min="18" max="18" width="17" style="79" customWidth="1"/>
    <col min="19" max="16384" width="9.140625" style="79"/>
  </cols>
  <sheetData>
    <row r="1" spans="1:18" ht="19.5" customHeight="1" x14ac:dyDescent="0.2"/>
    <row r="2" spans="1:18" ht="18.75" x14ac:dyDescent="0.2">
      <c r="B2" s="80" t="s">
        <v>79</v>
      </c>
    </row>
    <row r="3" spans="1:18" ht="17.25" customHeight="1" x14ac:dyDescent="0.2">
      <c r="A3" s="81">
        <v>2</v>
      </c>
      <c r="B3" s="82" t="s">
        <v>80</v>
      </c>
      <c r="C3" s="83"/>
      <c r="D3" s="84" t="str">
        <f>IF(A3=1,"TEGAK (VERTICAL)","MENDATAR (HORIZONTAL)")</f>
        <v>MENDATAR (HORIZONTAL)</v>
      </c>
      <c r="E3" s="85"/>
      <c r="N3" s="79" t="s">
        <v>81</v>
      </c>
      <c r="O3" s="79" t="s">
        <v>69</v>
      </c>
      <c r="P3" s="79" t="s">
        <v>82</v>
      </c>
      <c r="Q3" s="79" t="s">
        <v>83</v>
      </c>
      <c r="R3" s="79" t="s">
        <v>70</v>
      </c>
    </row>
    <row r="4" spans="1:18" ht="17.25" customHeight="1" x14ac:dyDescent="0.2">
      <c r="B4" s="82" t="s">
        <v>84</v>
      </c>
      <c r="C4" s="83"/>
      <c r="D4" s="84" t="str">
        <f>IF(A3=1,"VLOOKUP","HLOOKUP")</f>
        <v>HLOOKUP</v>
      </c>
      <c r="E4" s="85"/>
      <c r="N4" s="79">
        <v>1</v>
      </c>
      <c r="O4" s="86" t="s">
        <v>85</v>
      </c>
      <c r="P4" s="87" t="s">
        <v>86</v>
      </c>
      <c r="Q4" s="88" t="s">
        <v>87</v>
      </c>
      <c r="R4" s="89" t="s">
        <v>88</v>
      </c>
    </row>
    <row r="5" spans="1:18" x14ac:dyDescent="0.2">
      <c r="N5" s="79">
        <v>2</v>
      </c>
      <c r="O5" s="86" t="s">
        <v>89</v>
      </c>
      <c r="P5" s="87" t="s">
        <v>90</v>
      </c>
      <c r="Q5" s="88" t="s">
        <v>91</v>
      </c>
      <c r="R5" s="89" t="s">
        <v>92</v>
      </c>
    </row>
    <row r="6" spans="1:18" ht="17.25" customHeight="1" x14ac:dyDescent="0.2">
      <c r="C6" s="90" t="s">
        <v>93</v>
      </c>
      <c r="I6" s="91" t="str">
        <f>IF(A3=2,"baris","")</f>
        <v>baris</v>
      </c>
      <c r="N6" s="79">
        <v>3</v>
      </c>
      <c r="O6" s="86" t="s">
        <v>94</v>
      </c>
      <c r="P6" s="87" t="s">
        <v>95</v>
      </c>
      <c r="Q6" s="88" t="s">
        <v>96</v>
      </c>
      <c r="R6" s="89" t="s">
        <v>97</v>
      </c>
    </row>
    <row r="7" spans="1:18" ht="17.25" customHeight="1" x14ac:dyDescent="0.2">
      <c r="C7" s="92" t="str">
        <f>N3</f>
        <v>No</v>
      </c>
      <c r="D7" s="93">
        <f>IF($A3=1,O3,N4)</f>
        <v>1</v>
      </c>
      <c r="E7" s="93">
        <f>IF(A3=1,P3,N5)</f>
        <v>2</v>
      </c>
      <c r="F7" s="93">
        <f>IF(A3=1,Q3,N6)</f>
        <v>3</v>
      </c>
      <c r="G7" s="93">
        <f>IF(A3=1,R3,N7)</f>
        <v>4</v>
      </c>
      <c r="H7" s="93"/>
      <c r="I7" s="93">
        <f>IF(A3=2,1,"")</f>
        <v>1</v>
      </c>
      <c r="J7" s="94"/>
      <c r="K7" s="94"/>
      <c r="N7" s="79">
        <v>4</v>
      </c>
      <c r="O7" s="86" t="s">
        <v>98</v>
      </c>
      <c r="P7" s="87" t="s">
        <v>99</v>
      </c>
      <c r="Q7" s="88" t="s">
        <v>100</v>
      </c>
      <c r="R7" s="89" t="s">
        <v>101</v>
      </c>
    </row>
    <row r="8" spans="1:18" ht="17.25" customHeight="1" x14ac:dyDescent="0.2">
      <c r="C8" s="93" t="str">
        <f>IF($A3=1,N4,O3)</f>
        <v>Nama</v>
      </c>
      <c r="D8" s="94" t="str">
        <f>O4</f>
        <v>Trida</v>
      </c>
      <c r="E8" s="94" t="str">
        <f>IF(A3=1,P4,O5)</f>
        <v>Nuntarsih</v>
      </c>
      <c r="F8" s="94" t="str">
        <f>IF(A3=1,Q4,O6)</f>
        <v>Rivyanti Yosalina</v>
      </c>
      <c r="G8" s="94" t="str">
        <f>IF(A3=1,R4,O7)</f>
        <v>Reni Novita</v>
      </c>
      <c r="H8" s="94"/>
      <c r="I8" s="93">
        <f>IF(I7="","",I7+1)</f>
        <v>2</v>
      </c>
      <c r="J8" s="94"/>
      <c r="K8" s="94"/>
      <c r="N8" s="95"/>
      <c r="O8" s="96"/>
      <c r="P8" s="97"/>
      <c r="Q8" s="98"/>
      <c r="R8" s="99"/>
    </row>
    <row r="9" spans="1:18" ht="17.25" customHeight="1" x14ac:dyDescent="0.2">
      <c r="C9" s="93" t="str">
        <f>IF(A3=1,N5,P3)</f>
        <v>No Telp</v>
      </c>
      <c r="D9" s="94" t="str">
        <f>IF(A3=1,O5,P4)</f>
        <v>085677890123</v>
      </c>
      <c r="E9" s="94" t="str">
        <f>IF(A3=1,P5,P5)</f>
        <v>081234567890</v>
      </c>
      <c r="F9" s="94" t="str">
        <f>IF(A3=1,Q5,P6)</f>
        <v>0219785421</v>
      </c>
      <c r="G9" s="94" t="str">
        <f>IF(A3=1,R5,P7)</f>
        <v>081266778899</v>
      </c>
      <c r="H9" s="94"/>
      <c r="I9" s="93">
        <f t="shared" ref="I9:I11" si="0">IF(I8="","",I8+1)</f>
        <v>3</v>
      </c>
      <c r="J9" s="94"/>
      <c r="K9" s="94"/>
    </row>
    <row r="10" spans="1:18" ht="17.25" customHeight="1" x14ac:dyDescent="0.2">
      <c r="C10" s="93" t="str">
        <f>IF(A3=1,N6,Q3)</f>
        <v>Email</v>
      </c>
      <c r="D10" s="94" t="str">
        <f>IF(A3=1,O6,Q4)</f>
        <v>trida@yahoo.com</v>
      </c>
      <c r="E10" s="94" t="str">
        <f>IF(A3=1,P6,Q5)</f>
        <v>un.un@gmail.com</v>
      </c>
      <c r="F10" s="94" t="str">
        <f>Q6</f>
        <v>rivy@yahoo.com</v>
      </c>
      <c r="G10" s="94" t="str">
        <f>IF(A3=1,R6,Q7)</f>
        <v>bulat_27@yahoo.com</v>
      </c>
      <c r="H10" s="94"/>
      <c r="I10" s="93">
        <f t="shared" si="0"/>
        <v>4</v>
      </c>
      <c r="J10" s="94"/>
      <c r="K10" s="94"/>
    </row>
    <row r="11" spans="1:18" ht="17.25" customHeight="1" x14ac:dyDescent="0.2">
      <c r="C11" s="93" t="str">
        <f>IF(A3=1,N7,R3)</f>
        <v>Alamat</v>
      </c>
      <c r="D11" s="94" t="str">
        <f>IF(A3=1,O7,R4)</f>
        <v>Serpong</v>
      </c>
      <c r="E11" s="94" t="str">
        <f>IF(A3=1,P7,R5)</f>
        <v>Gading Serpong</v>
      </c>
      <c r="F11" s="94" t="str">
        <f>IF(A3=1,Q7,R6)</f>
        <v>Pamulang</v>
      </c>
      <c r="G11" s="94" t="str">
        <f>R7</f>
        <v>Reni Jaya</v>
      </c>
      <c r="H11" s="94"/>
      <c r="I11" s="93">
        <f t="shared" si="0"/>
        <v>5</v>
      </c>
    </row>
    <row r="12" spans="1:18" s="95" customFormat="1" ht="4.5" customHeight="1" x14ac:dyDescent="0.2">
      <c r="C12" s="100"/>
      <c r="D12" s="101"/>
      <c r="E12" s="101"/>
      <c r="F12" s="101"/>
      <c r="G12" s="101"/>
      <c r="H12" s="101"/>
      <c r="I12" s="101"/>
    </row>
    <row r="13" spans="1:18" x14ac:dyDescent="0.2">
      <c r="B13" s="91" t="str">
        <f>IF(A3=1,"kolom &gt;&gt;","")</f>
        <v/>
      </c>
      <c r="C13" s="93" t="str">
        <f>IF(B13="","",1)</f>
        <v/>
      </c>
      <c r="D13" s="93" t="str">
        <f>IF(C13="","",C13+1)</f>
        <v/>
      </c>
      <c r="E13" s="93" t="str">
        <f t="shared" ref="E13:G13" si="1">IF(D13="","",D13+1)</f>
        <v/>
      </c>
      <c r="F13" s="93" t="str">
        <f t="shared" si="1"/>
        <v/>
      </c>
      <c r="G13" s="93" t="str">
        <f t="shared" si="1"/>
        <v/>
      </c>
      <c r="H13" s="93"/>
    </row>
    <row r="14" spans="1:18" ht="19.5" customHeight="1" x14ac:dyDescent="0.2"/>
    <row r="15" spans="1:18" x14ac:dyDescent="0.2">
      <c r="E15" s="102"/>
    </row>
  </sheetData>
  <conditionalFormatting sqref="D7:G7">
    <cfRule type="expression" dxfId="5" priority="4">
      <formula>$A$3=2</formula>
    </cfRule>
    <cfRule type="expression" dxfId="4" priority="5">
      <formula>$A$3=1</formula>
    </cfRule>
  </conditionalFormatting>
  <conditionalFormatting sqref="C8:C11">
    <cfRule type="expression" dxfId="3" priority="3">
      <formula>$A$3=1</formula>
    </cfRule>
  </conditionalFormatting>
  <conditionalFormatting sqref="C8:C11">
    <cfRule type="expression" dxfId="2" priority="2">
      <formula>$A$3=2</formula>
    </cfRule>
  </conditionalFormatting>
  <conditionalFormatting sqref="D8:G11">
    <cfRule type="notContainsErrors" dxfId="1" priority="6">
      <formula>NOT(ISERROR(D8))</formula>
    </cfRule>
  </conditionalFormatting>
  <conditionalFormatting sqref="I6:I11 B13:G13">
    <cfRule type="notContainsBlanks" dxfId="0" priority="1">
      <formula>LEN(TRIM(B6))&gt;0</formula>
    </cfRule>
  </conditionalFormatting>
  <hyperlinks>
    <hyperlink ref="Q4" r:id="rId1"/>
    <hyperlink ref="Q5" r:id="rId2"/>
    <hyperlink ref="Q6" r:id="rId3"/>
    <hyperlink ref="Q7" r:id="rId4"/>
  </hyperlinks>
  <pageMargins left="0.7" right="0.7" top="0.75" bottom="0.75" header="0.3" footer="0.3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7" name="Scroll Bar 1">
              <controlPr defaultSize="0" autoPict="0">
                <anchor moveWithCells="1">
                  <from>
                    <xdr:col>2</xdr:col>
                    <xdr:colOff>47625</xdr:colOff>
                    <xdr:row>2</xdr:row>
                    <xdr:rowOff>28575</xdr:rowOff>
                  </from>
                  <to>
                    <xdr:col>2</xdr:col>
                    <xdr:colOff>533400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showGridLines="0" zoomScaleNormal="100" workbookViewId="0">
      <selection activeCell="E28" sqref="E28"/>
    </sheetView>
  </sheetViews>
  <sheetFormatPr defaultRowHeight="15" x14ac:dyDescent="0.2"/>
  <cols>
    <col min="1" max="1" width="5.85546875" style="3" customWidth="1"/>
    <col min="2" max="2" width="14.5703125" style="3" customWidth="1"/>
    <col min="3" max="3" width="9.7109375" style="3" customWidth="1"/>
    <col min="4" max="5" width="9.140625" style="3"/>
    <col min="6" max="6" width="5.140625" style="3" customWidth="1"/>
    <col min="7" max="9" width="9.140625" style="3"/>
    <col min="10" max="10" width="6.7109375" style="3" customWidth="1"/>
    <col min="11" max="13" width="9.140625" style="3"/>
    <col min="14" max="14" width="5.85546875" style="3" customWidth="1"/>
    <col min="15" max="15" width="37.42578125" style="3" customWidth="1"/>
    <col min="16" max="16" width="5.85546875" style="3" customWidth="1"/>
    <col min="17" max="16384" width="9.140625" style="3"/>
  </cols>
  <sheetData>
    <row r="1" spans="2:15" ht="19.5" customHeight="1" x14ac:dyDescent="0.2"/>
    <row r="2" spans="2:15" ht="18.75" x14ac:dyDescent="0.2">
      <c r="B2" s="2" t="s">
        <v>8</v>
      </c>
    </row>
    <row r="3" spans="2:15" ht="18.75" customHeight="1" x14ac:dyDescent="0.2">
      <c r="B3" s="106" t="s">
        <v>67</v>
      </c>
      <c r="C3" s="107"/>
      <c r="D3" s="107"/>
      <c r="E3" s="107"/>
      <c r="F3" s="107"/>
      <c r="G3" s="107"/>
      <c r="H3" s="107"/>
    </row>
    <row r="4" spans="2:15" ht="15" customHeight="1" x14ac:dyDescent="0.2">
      <c r="B4" s="51" t="s">
        <v>54</v>
      </c>
    </row>
    <row r="5" spans="2:15" ht="15" customHeight="1" x14ac:dyDescent="0.2">
      <c r="B5" s="51" t="s">
        <v>55</v>
      </c>
    </row>
    <row r="6" spans="2:15" ht="15" customHeight="1" x14ac:dyDescent="0.2">
      <c r="B6" s="51" t="s">
        <v>56</v>
      </c>
    </row>
    <row r="7" spans="2:15" ht="6.75" customHeight="1" x14ac:dyDescent="0.2">
      <c r="B7" s="51"/>
    </row>
    <row r="8" spans="2:15" x14ac:dyDescent="0.2">
      <c r="B8" s="4" t="s">
        <v>9</v>
      </c>
      <c r="C8" s="5" t="s">
        <v>0</v>
      </c>
      <c r="D8" s="5" t="s">
        <v>1</v>
      </c>
      <c r="E8" s="4" t="s">
        <v>10</v>
      </c>
    </row>
    <row r="9" spans="2:15" x14ac:dyDescent="0.2">
      <c r="B9" s="6" t="s">
        <v>11</v>
      </c>
      <c r="C9" s="7">
        <v>78</v>
      </c>
      <c r="D9" s="7" t="str">
        <f t="shared" ref="D9:D28" si="0">VLOOKUP(C9,NILAI,2,TRUE)</f>
        <v>B+</v>
      </c>
      <c r="E9" s="47">
        <f t="shared" ref="E9:E28" si="1">VLOOKUP(C9,NILAI,3)</f>
        <v>3.3</v>
      </c>
      <c r="G9" s="29" t="s">
        <v>12</v>
      </c>
    </row>
    <row r="10" spans="2:15" x14ac:dyDescent="0.2">
      <c r="B10" s="6" t="s">
        <v>13</v>
      </c>
      <c r="C10" s="7">
        <v>93</v>
      </c>
      <c r="D10" s="7" t="str">
        <f t="shared" si="0"/>
        <v>A</v>
      </c>
      <c r="E10" s="47">
        <f t="shared" si="1"/>
        <v>4</v>
      </c>
      <c r="G10" s="103" t="s">
        <v>0</v>
      </c>
      <c r="H10" s="103"/>
      <c r="I10" s="103"/>
      <c r="J10" s="30"/>
      <c r="K10" s="31" t="s">
        <v>14</v>
      </c>
      <c r="L10" s="30"/>
      <c r="M10" s="30"/>
    </row>
    <row r="11" spans="2:15" ht="15.75" thickBot="1" x14ac:dyDescent="0.25">
      <c r="B11" s="6" t="s">
        <v>15</v>
      </c>
      <c r="C11" s="7">
        <v>58</v>
      </c>
      <c r="D11" s="7" t="str">
        <f t="shared" si="0"/>
        <v>C</v>
      </c>
      <c r="E11" s="47">
        <f t="shared" si="1"/>
        <v>2</v>
      </c>
      <c r="G11" s="32" t="s">
        <v>16</v>
      </c>
      <c r="H11" s="5" t="s">
        <v>1</v>
      </c>
      <c r="I11" s="4" t="s">
        <v>10</v>
      </c>
      <c r="J11" s="30"/>
      <c r="K11" s="33" t="s">
        <v>16</v>
      </c>
      <c r="L11" s="34" t="s">
        <v>1</v>
      </c>
      <c r="M11" s="35" t="s">
        <v>10</v>
      </c>
      <c r="O11" s="55" t="s">
        <v>57</v>
      </c>
    </row>
    <row r="12" spans="2:15" x14ac:dyDescent="0.2">
      <c r="B12" s="6" t="s">
        <v>17</v>
      </c>
      <c r="C12" s="7">
        <v>61</v>
      </c>
      <c r="D12" s="7" t="str">
        <f t="shared" si="0"/>
        <v>C+</v>
      </c>
      <c r="E12" s="47">
        <f t="shared" si="1"/>
        <v>2.2999999999999998</v>
      </c>
      <c r="G12" s="36" t="s">
        <v>18</v>
      </c>
      <c r="H12" s="50" t="s">
        <v>2</v>
      </c>
      <c r="I12" s="37">
        <v>0</v>
      </c>
      <c r="J12" s="30"/>
      <c r="K12" s="20">
        <v>0</v>
      </c>
      <c r="L12" s="38" t="s">
        <v>2</v>
      </c>
      <c r="M12" s="21">
        <v>0</v>
      </c>
      <c r="O12" s="53" t="s">
        <v>60</v>
      </c>
    </row>
    <row r="13" spans="2:15" x14ac:dyDescent="0.2">
      <c r="B13" s="6" t="s">
        <v>19</v>
      </c>
      <c r="C13" s="7">
        <v>85</v>
      </c>
      <c r="D13" s="7" t="str">
        <f t="shared" si="0"/>
        <v>A</v>
      </c>
      <c r="E13" s="47">
        <f t="shared" si="1"/>
        <v>4</v>
      </c>
      <c r="G13" s="36" t="s">
        <v>20</v>
      </c>
      <c r="H13" s="50" t="s">
        <v>3</v>
      </c>
      <c r="I13" s="37">
        <v>1</v>
      </c>
      <c r="J13" s="30"/>
      <c r="K13" s="22">
        <v>40</v>
      </c>
      <c r="L13" s="39" t="s">
        <v>3</v>
      </c>
      <c r="M13" s="23">
        <v>1</v>
      </c>
      <c r="O13" s="53" t="s">
        <v>61</v>
      </c>
    </row>
    <row r="14" spans="2:15" x14ac:dyDescent="0.2">
      <c r="B14" s="6" t="s">
        <v>21</v>
      </c>
      <c r="C14" s="7">
        <v>72</v>
      </c>
      <c r="D14" s="7" t="str">
        <f t="shared" si="0"/>
        <v>B</v>
      </c>
      <c r="E14" s="47">
        <f t="shared" si="1"/>
        <v>3</v>
      </c>
      <c r="G14" s="36" t="s">
        <v>22</v>
      </c>
      <c r="H14" s="50" t="s">
        <v>23</v>
      </c>
      <c r="I14" s="37">
        <v>1.7</v>
      </c>
      <c r="J14" s="30"/>
      <c r="K14" s="22">
        <v>50</v>
      </c>
      <c r="L14" s="39" t="s">
        <v>23</v>
      </c>
      <c r="M14" s="23">
        <v>1.7</v>
      </c>
      <c r="O14" s="54" t="s">
        <v>58</v>
      </c>
    </row>
    <row r="15" spans="2:15" x14ac:dyDescent="0.2">
      <c r="B15" s="6" t="s">
        <v>24</v>
      </c>
      <c r="C15" s="7">
        <v>94</v>
      </c>
      <c r="D15" s="7" t="str">
        <f t="shared" si="0"/>
        <v>A</v>
      </c>
      <c r="E15" s="47">
        <f t="shared" si="1"/>
        <v>4</v>
      </c>
      <c r="G15" s="36" t="s">
        <v>25</v>
      </c>
      <c r="H15" s="50" t="s">
        <v>4</v>
      </c>
      <c r="I15" s="37">
        <v>2</v>
      </c>
      <c r="J15" s="30"/>
      <c r="K15" s="22">
        <v>55</v>
      </c>
      <c r="L15" s="39" t="s">
        <v>4</v>
      </c>
      <c r="M15" s="23">
        <v>2</v>
      </c>
      <c r="O15" s="54" t="s">
        <v>59</v>
      </c>
    </row>
    <row r="16" spans="2:15" x14ac:dyDescent="0.2">
      <c r="B16" s="6" t="s">
        <v>26</v>
      </c>
      <c r="C16" s="7">
        <v>69</v>
      </c>
      <c r="D16" s="7" t="str">
        <f t="shared" si="0"/>
        <v>B-</v>
      </c>
      <c r="E16" s="47">
        <f t="shared" si="1"/>
        <v>2.7</v>
      </c>
      <c r="G16" s="36" t="s">
        <v>27</v>
      </c>
      <c r="H16" s="50" t="s">
        <v>28</v>
      </c>
      <c r="I16" s="37">
        <v>2.2999999999999998</v>
      </c>
      <c r="J16" s="30"/>
      <c r="K16" s="22">
        <v>60</v>
      </c>
      <c r="L16" s="39" t="s">
        <v>28</v>
      </c>
      <c r="M16" s="23">
        <v>2.2999999999999998</v>
      </c>
    </row>
    <row r="17" spans="2:13" x14ac:dyDescent="0.2">
      <c r="B17" s="6" t="s">
        <v>29</v>
      </c>
      <c r="C17" s="7">
        <v>87</v>
      </c>
      <c r="D17" s="7" t="str">
        <f t="shared" si="0"/>
        <v>A</v>
      </c>
      <c r="E17" s="47">
        <f t="shared" si="1"/>
        <v>4</v>
      </c>
      <c r="G17" s="36" t="s">
        <v>30</v>
      </c>
      <c r="H17" s="50" t="s">
        <v>31</v>
      </c>
      <c r="I17" s="37">
        <v>2.7</v>
      </c>
      <c r="J17" s="30"/>
      <c r="K17" s="22">
        <v>65</v>
      </c>
      <c r="L17" s="39" t="s">
        <v>31</v>
      </c>
      <c r="M17" s="23">
        <v>2.7</v>
      </c>
    </row>
    <row r="18" spans="2:13" x14ac:dyDescent="0.2">
      <c r="B18" s="6" t="s">
        <v>32</v>
      </c>
      <c r="C18" s="7">
        <v>55</v>
      </c>
      <c r="D18" s="7" t="str">
        <f t="shared" si="0"/>
        <v>C</v>
      </c>
      <c r="E18" s="47">
        <f t="shared" si="1"/>
        <v>2</v>
      </c>
      <c r="G18" s="36" t="s">
        <v>33</v>
      </c>
      <c r="H18" s="50" t="s">
        <v>5</v>
      </c>
      <c r="I18" s="37">
        <v>3</v>
      </c>
      <c r="J18" s="30"/>
      <c r="K18" s="22">
        <v>70</v>
      </c>
      <c r="L18" s="39" t="s">
        <v>5</v>
      </c>
      <c r="M18" s="23">
        <v>3</v>
      </c>
    </row>
    <row r="19" spans="2:13" x14ac:dyDescent="0.2">
      <c r="B19" s="6" t="s">
        <v>34</v>
      </c>
      <c r="C19" s="7">
        <v>92</v>
      </c>
      <c r="D19" s="7" t="str">
        <f t="shared" si="0"/>
        <v>A</v>
      </c>
      <c r="E19" s="47">
        <f t="shared" si="1"/>
        <v>4</v>
      </c>
      <c r="G19" s="36" t="s">
        <v>35</v>
      </c>
      <c r="H19" s="50" t="s">
        <v>36</v>
      </c>
      <c r="I19" s="37">
        <v>3.3</v>
      </c>
      <c r="J19" s="30"/>
      <c r="K19" s="22">
        <v>75</v>
      </c>
      <c r="L19" s="39" t="s">
        <v>36</v>
      </c>
      <c r="M19" s="23">
        <v>3.3</v>
      </c>
    </row>
    <row r="20" spans="2:13" x14ac:dyDescent="0.2">
      <c r="B20" s="6" t="s">
        <v>37</v>
      </c>
      <c r="C20" s="7">
        <v>96</v>
      </c>
      <c r="D20" s="7" t="str">
        <f t="shared" si="0"/>
        <v>A</v>
      </c>
      <c r="E20" s="47">
        <f t="shared" si="1"/>
        <v>4</v>
      </c>
      <c r="G20" s="36" t="s">
        <v>38</v>
      </c>
      <c r="H20" s="50" t="s">
        <v>39</v>
      </c>
      <c r="I20" s="37">
        <v>3.7</v>
      </c>
      <c r="J20" s="30"/>
      <c r="K20" s="22">
        <v>80</v>
      </c>
      <c r="L20" s="39" t="s">
        <v>39</v>
      </c>
      <c r="M20" s="23">
        <v>3.7</v>
      </c>
    </row>
    <row r="21" spans="2:13" ht="15.75" thickBot="1" x14ac:dyDescent="0.25">
      <c r="B21" s="6" t="s">
        <v>40</v>
      </c>
      <c r="C21" s="7">
        <v>88</v>
      </c>
      <c r="D21" s="7" t="str">
        <f t="shared" si="0"/>
        <v>A</v>
      </c>
      <c r="E21" s="47">
        <f t="shared" si="1"/>
        <v>4</v>
      </c>
      <c r="G21" s="36" t="s">
        <v>41</v>
      </c>
      <c r="H21" s="50" t="s">
        <v>6</v>
      </c>
      <c r="I21" s="37">
        <v>4</v>
      </c>
      <c r="J21" s="30"/>
      <c r="K21" s="24">
        <v>85</v>
      </c>
      <c r="L21" s="40" t="s">
        <v>6</v>
      </c>
      <c r="M21" s="25">
        <v>4</v>
      </c>
    </row>
    <row r="22" spans="2:13" x14ac:dyDescent="0.2">
      <c r="B22" s="6" t="s">
        <v>42</v>
      </c>
      <c r="C22" s="7">
        <v>70</v>
      </c>
      <c r="D22" s="7" t="str">
        <f t="shared" si="0"/>
        <v>B</v>
      </c>
      <c r="E22" s="47">
        <f t="shared" si="1"/>
        <v>3</v>
      </c>
      <c r="K22" s="104" t="s">
        <v>43</v>
      </c>
      <c r="L22" s="104"/>
      <c r="M22" s="104"/>
    </row>
    <row r="23" spans="2:13" x14ac:dyDescent="0.2">
      <c r="B23" s="6" t="s">
        <v>44</v>
      </c>
      <c r="C23" s="7">
        <v>68</v>
      </c>
      <c r="D23" s="7" t="str">
        <f t="shared" si="0"/>
        <v>B-</v>
      </c>
      <c r="E23" s="47">
        <f t="shared" si="1"/>
        <v>2.7</v>
      </c>
      <c r="G23" s="41" t="s">
        <v>45</v>
      </c>
    </row>
    <row r="24" spans="2:13" x14ac:dyDescent="0.2">
      <c r="B24" s="6" t="s">
        <v>46</v>
      </c>
      <c r="C24" s="7">
        <v>85</v>
      </c>
      <c r="D24" s="7" t="str">
        <f t="shared" si="0"/>
        <v>A</v>
      </c>
      <c r="E24" s="47">
        <f t="shared" si="1"/>
        <v>4</v>
      </c>
      <c r="G24" s="32" t="s">
        <v>16</v>
      </c>
      <c r="H24" s="5" t="s">
        <v>1</v>
      </c>
      <c r="I24" s="4" t="s">
        <v>10</v>
      </c>
    </row>
    <row r="25" spans="2:13" x14ac:dyDescent="0.2">
      <c r="B25" s="6" t="s">
        <v>47</v>
      </c>
      <c r="C25" s="7">
        <v>84</v>
      </c>
      <c r="D25" s="7" t="str">
        <f t="shared" si="0"/>
        <v>A-</v>
      </c>
      <c r="E25" s="47">
        <f t="shared" si="1"/>
        <v>3.7</v>
      </c>
      <c r="G25" s="42">
        <v>1</v>
      </c>
      <c r="H25" s="52">
        <v>2</v>
      </c>
      <c r="I25" s="44">
        <v>3</v>
      </c>
      <c r="K25" s="105" t="s">
        <v>48</v>
      </c>
      <c r="L25" s="105"/>
      <c r="M25" s="105"/>
    </row>
    <row r="26" spans="2:13" x14ac:dyDescent="0.2">
      <c r="B26" s="6" t="s">
        <v>49</v>
      </c>
      <c r="C26" s="7">
        <v>69</v>
      </c>
      <c r="D26" s="7" t="str">
        <f t="shared" si="0"/>
        <v>B-</v>
      </c>
      <c r="E26" s="47">
        <f t="shared" si="1"/>
        <v>2.7</v>
      </c>
      <c r="G26" s="42" t="s">
        <v>52</v>
      </c>
      <c r="H26" s="43" t="s">
        <v>53</v>
      </c>
      <c r="I26" s="44" t="s">
        <v>53</v>
      </c>
    </row>
    <row r="27" spans="2:13" x14ac:dyDescent="0.2">
      <c r="B27" s="6" t="s">
        <v>50</v>
      </c>
      <c r="C27" s="7">
        <v>87</v>
      </c>
      <c r="D27" s="7" t="str">
        <f t="shared" si="0"/>
        <v>A</v>
      </c>
      <c r="E27" s="47">
        <f t="shared" si="1"/>
        <v>4</v>
      </c>
    </row>
    <row r="28" spans="2:13" x14ac:dyDescent="0.2">
      <c r="B28" s="6" t="s">
        <v>51</v>
      </c>
      <c r="C28" s="7">
        <v>82</v>
      </c>
      <c r="D28" s="48" t="str">
        <f t="shared" si="0"/>
        <v>A-</v>
      </c>
      <c r="E28" s="49">
        <f t="shared" si="1"/>
        <v>3.7</v>
      </c>
      <c r="F28" s="45" t="str">
        <f ca="1">_xlfn.FORMULATEXT(E28)</f>
        <v>=VLOOKUP(C28;NILAI;3)</v>
      </c>
    </row>
    <row r="29" spans="2:13" x14ac:dyDescent="0.2">
      <c r="D29" s="46" t="str">
        <f ca="1">_xlfn.FORMULATEXT(D28)</f>
        <v>=VLOOKUP(C28;NILAI;2;TRUE)</v>
      </c>
    </row>
    <row r="30" spans="2:13" ht="19.5" customHeight="1" x14ac:dyDescent="0.2"/>
  </sheetData>
  <mergeCells count="4">
    <mergeCell ref="G10:I10"/>
    <mergeCell ref="K22:M22"/>
    <mergeCell ref="K25:M25"/>
    <mergeCell ref="B3:H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0"/>
  <sheetViews>
    <sheetView showGridLines="0" topLeftCell="A2" zoomScaleNormal="100" workbookViewId="0">
      <selection activeCell="AB35" sqref="AB35"/>
    </sheetView>
  </sheetViews>
  <sheetFormatPr defaultRowHeight="15" x14ac:dyDescent="0.25"/>
  <cols>
    <col min="1" max="1" width="5.85546875" style="1" customWidth="1"/>
    <col min="2" max="2" width="14.5703125" style="1" customWidth="1"/>
    <col min="3" max="3" width="9.7109375" style="1" customWidth="1"/>
    <col min="4" max="5" width="10" style="1" customWidth="1"/>
    <col min="6" max="6" width="5.140625" style="1" customWidth="1"/>
    <col min="7" max="9" width="9.140625" style="1"/>
    <col min="10" max="10" width="6.7109375" style="1" customWidth="1"/>
    <col min="11" max="11" width="7.5703125" style="1" customWidth="1"/>
    <col min="12" max="13" width="7.7109375" style="1" customWidth="1"/>
    <col min="14" max="21" width="6.42578125" style="65" customWidth="1"/>
    <col min="22" max="22" width="5.85546875" style="1" customWidth="1"/>
    <col min="23" max="16384" width="9.140625" style="1"/>
  </cols>
  <sheetData>
    <row r="1" spans="2:21" ht="19.5" customHeight="1" x14ac:dyDescent="0.25"/>
    <row r="2" spans="2:21" ht="18.75" x14ac:dyDescent="0.25">
      <c r="B2" s="2" t="s">
        <v>7</v>
      </c>
      <c r="C2" s="3"/>
      <c r="D2" s="3"/>
      <c r="E2" s="3"/>
    </row>
    <row r="3" spans="2:21" ht="17.25" customHeight="1" x14ac:dyDescent="0.25">
      <c r="B3" s="106" t="s">
        <v>68</v>
      </c>
      <c r="C3" s="107"/>
      <c r="D3" s="107"/>
      <c r="E3" s="107"/>
      <c r="F3" s="107"/>
      <c r="G3" s="107"/>
      <c r="H3" s="107"/>
    </row>
    <row r="4" spans="2:21" x14ac:dyDescent="0.25">
      <c r="B4" s="51" t="s">
        <v>54</v>
      </c>
      <c r="C4" s="3"/>
      <c r="D4" s="3"/>
      <c r="E4" s="3"/>
      <c r="F4" s="3"/>
      <c r="G4" s="3"/>
      <c r="H4" s="3"/>
    </row>
    <row r="5" spans="2:21" x14ac:dyDescent="0.25">
      <c r="B5" s="51" t="s">
        <v>55</v>
      </c>
      <c r="C5" s="3"/>
      <c r="D5" s="3"/>
      <c r="E5" s="3"/>
      <c r="F5" s="3"/>
      <c r="G5" s="3"/>
      <c r="H5" s="3"/>
    </row>
    <row r="6" spans="2:21" x14ac:dyDescent="0.25">
      <c r="B6" s="51" t="s">
        <v>66</v>
      </c>
      <c r="C6" s="3"/>
      <c r="D6" s="3"/>
      <c r="E6" s="3"/>
      <c r="F6" s="3"/>
      <c r="G6" s="3"/>
      <c r="H6" s="3"/>
    </row>
    <row r="7" spans="2:21" ht="6.75" customHeight="1" x14ac:dyDescent="0.25">
      <c r="B7" s="2"/>
      <c r="C7" s="3"/>
      <c r="D7" s="3"/>
      <c r="E7" s="3"/>
    </row>
    <row r="8" spans="2:21" x14ac:dyDescent="0.25">
      <c r="B8" s="4" t="s">
        <v>9</v>
      </c>
      <c r="C8" s="5" t="s">
        <v>0</v>
      </c>
      <c r="D8" s="5" t="s">
        <v>1</v>
      </c>
      <c r="E8" s="4" t="s">
        <v>10</v>
      </c>
    </row>
    <row r="9" spans="2:21" x14ac:dyDescent="0.25">
      <c r="B9" s="6" t="s">
        <v>11</v>
      </c>
      <c r="C9" s="7">
        <v>78</v>
      </c>
      <c r="D9" s="8" t="str">
        <f t="shared" ref="D9:D28" si="0">HLOOKUP(C9,NILAI2,2,TRUE)</f>
        <v>B+</v>
      </c>
      <c r="E9" s="9">
        <f t="shared" ref="E9:E27" si="1">HLOOKUP(C9,NILAI2,3)</f>
        <v>3.3</v>
      </c>
      <c r="G9" s="10" t="s">
        <v>12</v>
      </c>
    </row>
    <row r="10" spans="2:21" x14ac:dyDescent="0.25">
      <c r="B10" s="6" t="s">
        <v>13</v>
      </c>
      <c r="C10" s="7">
        <v>93</v>
      </c>
      <c r="D10" s="8" t="str">
        <f t="shared" si="0"/>
        <v>A</v>
      </c>
      <c r="E10" s="9">
        <f t="shared" si="1"/>
        <v>4</v>
      </c>
      <c r="G10" s="108" t="s">
        <v>0</v>
      </c>
      <c r="H10" s="108"/>
      <c r="I10" s="108"/>
      <c r="J10" s="11"/>
    </row>
    <row r="11" spans="2:21" ht="15.75" thickBot="1" x14ac:dyDescent="0.3">
      <c r="B11" s="6" t="s">
        <v>15</v>
      </c>
      <c r="C11" s="7">
        <v>58</v>
      </c>
      <c r="D11" s="8" t="str">
        <f t="shared" si="0"/>
        <v>C</v>
      </c>
      <c r="E11" s="9">
        <f t="shared" si="1"/>
        <v>2</v>
      </c>
      <c r="G11" s="12" t="s">
        <v>16</v>
      </c>
      <c r="H11" s="13" t="s">
        <v>1</v>
      </c>
      <c r="I11" s="14" t="s">
        <v>10</v>
      </c>
      <c r="J11" s="11"/>
      <c r="K11" s="56" t="s">
        <v>62</v>
      </c>
    </row>
    <row r="12" spans="2:21" x14ac:dyDescent="0.25">
      <c r="B12" s="6" t="s">
        <v>17</v>
      </c>
      <c r="C12" s="7">
        <v>61</v>
      </c>
      <c r="D12" s="8" t="str">
        <f t="shared" si="0"/>
        <v>C+</v>
      </c>
      <c r="E12" s="9">
        <f t="shared" si="1"/>
        <v>2.2999999999999998</v>
      </c>
      <c r="G12" s="17" t="s">
        <v>18</v>
      </c>
      <c r="H12" s="18" t="s">
        <v>2</v>
      </c>
      <c r="I12" s="19">
        <v>4</v>
      </c>
      <c r="J12" s="11"/>
      <c r="K12" s="15" t="s">
        <v>16</v>
      </c>
      <c r="L12" s="57">
        <v>0</v>
      </c>
      <c r="M12" s="58">
        <v>40</v>
      </c>
      <c r="N12" s="58">
        <v>50</v>
      </c>
      <c r="O12" s="58">
        <v>55</v>
      </c>
      <c r="P12" s="58">
        <v>60</v>
      </c>
      <c r="Q12" s="58">
        <v>65</v>
      </c>
      <c r="R12" s="58">
        <v>70</v>
      </c>
      <c r="S12" s="58">
        <v>75</v>
      </c>
      <c r="T12" s="58">
        <v>80</v>
      </c>
      <c r="U12" s="59">
        <v>85</v>
      </c>
    </row>
    <row r="13" spans="2:21" x14ac:dyDescent="0.25">
      <c r="B13" s="6" t="s">
        <v>19</v>
      </c>
      <c r="C13" s="7">
        <v>85</v>
      </c>
      <c r="D13" s="8" t="str">
        <f t="shared" si="0"/>
        <v>A</v>
      </c>
      <c r="E13" s="9">
        <f t="shared" si="1"/>
        <v>4</v>
      </c>
      <c r="G13" s="17" t="s">
        <v>20</v>
      </c>
      <c r="H13" s="18" t="s">
        <v>3</v>
      </c>
      <c r="I13" s="19">
        <v>3.7</v>
      </c>
      <c r="J13" s="11"/>
      <c r="K13" s="16" t="s">
        <v>1</v>
      </c>
      <c r="L13" s="69" t="s">
        <v>2</v>
      </c>
      <c r="M13" s="66" t="s">
        <v>3</v>
      </c>
      <c r="N13" s="66" t="s">
        <v>23</v>
      </c>
      <c r="O13" s="66" t="s">
        <v>4</v>
      </c>
      <c r="P13" s="66" t="s">
        <v>28</v>
      </c>
      <c r="Q13" s="66" t="s">
        <v>31</v>
      </c>
      <c r="R13" s="66" t="s">
        <v>5</v>
      </c>
      <c r="S13" s="66" t="s">
        <v>36</v>
      </c>
      <c r="T13" s="66" t="s">
        <v>39</v>
      </c>
      <c r="U13" s="67" t="s">
        <v>6</v>
      </c>
    </row>
    <row r="14" spans="2:21" ht="15.75" thickBot="1" x14ac:dyDescent="0.3">
      <c r="B14" s="6" t="s">
        <v>21</v>
      </c>
      <c r="C14" s="7">
        <v>72</v>
      </c>
      <c r="D14" s="8" t="str">
        <f t="shared" si="0"/>
        <v>B</v>
      </c>
      <c r="E14" s="9">
        <f t="shared" si="1"/>
        <v>3</v>
      </c>
      <c r="G14" s="17" t="s">
        <v>22</v>
      </c>
      <c r="H14" s="18" t="s">
        <v>23</v>
      </c>
      <c r="I14" s="19">
        <v>3.3</v>
      </c>
      <c r="J14" s="11"/>
      <c r="K14" s="16" t="s">
        <v>10</v>
      </c>
      <c r="L14" s="60">
        <v>0</v>
      </c>
      <c r="M14" s="61">
        <v>1</v>
      </c>
      <c r="N14" s="61">
        <v>1.7</v>
      </c>
      <c r="O14" s="61">
        <v>2</v>
      </c>
      <c r="P14" s="61">
        <v>2.2999999999999998</v>
      </c>
      <c r="Q14" s="61">
        <v>2.7</v>
      </c>
      <c r="R14" s="61">
        <v>3</v>
      </c>
      <c r="S14" s="61">
        <v>3.3</v>
      </c>
      <c r="T14" s="61">
        <v>3.7</v>
      </c>
      <c r="U14" s="62">
        <v>4</v>
      </c>
    </row>
    <row r="15" spans="2:21" x14ac:dyDescent="0.25">
      <c r="B15" s="6" t="s">
        <v>24</v>
      </c>
      <c r="C15" s="7">
        <v>94</v>
      </c>
      <c r="D15" s="8" t="str">
        <f t="shared" si="0"/>
        <v>A</v>
      </c>
      <c r="E15" s="9">
        <f t="shared" si="1"/>
        <v>4</v>
      </c>
      <c r="G15" s="17" t="s">
        <v>25</v>
      </c>
      <c r="H15" s="18" t="s">
        <v>4</v>
      </c>
      <c r="I15" s="19">
        <v>3</v>
      </c>
      <c r="J15" s="11"/>
      <c r="L15" s="109" t="s">
        <v>63</v>
      </c>
      <c r="M15" s="109"/>
      <c r="N15" s="109"/>
      <c r="O15" s="109"/>
      <c r="P15" s="109"/>
      <c r="Q15" s="109"/>
      <c r="R15" s="109"/>
      <c r="S15" s="109"/>
      <c r="T15" s="109"/>
      <c r="U15" s="109"/>
    </row>
    <row r="16" spans="2:21" x14ac:dyDescent="0.25">
      <c r="B16" s="6" t="s">
        <v>26</v>
      </c>
      <c r="C16" s="7">
        <v>69</v>
      </c>
      <c r="D16" s="8" t="str">
        <f t="shared" si="0"/>
        <v>B-</v>
      </c>
      <c r="E16" s="9">
        <f t="shared" si="1"/>
        <v>2.7</v>
      </c>
      <c r="G16" s="17" t="s">
        <v>27</v>
      </c>
      <c r="H16" s="18" t="s">
        <v>28</v>
      </c>
      <c r="I16" s="19">
        <v>2.7</v>
      </c>
      <c r="J16" s="11"/>
      <c r="L16" s="63" t="s">
        <v>64</v>
      </c>
    </row>
    <row r="17" spans="2:21" x14ac:dyDescent="0.25">
      <c r="B17" s="6" t="s">
        <v>29</v>
      </c>
      <c r="C17" s="7">
        <v>87</v>
      </c>
      <c r="D17" s="8" t="str">
        <f t="shared" si="0"/>
        <v>A</v>
      </c>
      <c r="E17" s="9">
        <f t="shared" si="1"/>
        <v>4</v>
      </c>
      <c r="G17" s="17" t="s">
        <v>30</v>
      </c>
      <c r="H17" s="18" t="s">
        <v>31</v>
      </c>
      <c r="I17" s="19">
        <v>2.2999999999999998</v>
      </c>
      <c r="J17" s="11"/>
      <c r="L17" s="15" t="s">
        <v>16</v>
      </c>
      <c r="M17" s="44">
        <v>1</v>
      </c>
    </row>
    <row r="18" spans="2:21" x14ac:dyDescent="0.25">
      <c r="B18" s="6" t="s">
        <v>32</v>
      </c>
      <c r="C18" s="7">
        <v>55</v>
      </c>
      <c r="D18" s="8" t="str">
        <f t="shared" si="0"/>
        <v>C</v>
      </c>
      <c r="E18" s="9">
        <f t="shared" si="1"/>
        <v>2</v>
      </c>
      <c r="G18" s="17" t="s">
        <v>33</v>
      </c>
      <c r="H18" s="18" t="s">
        <v>5</v>
      </c>
      <c r="I18" s="19">
        <v>2</v>
      </c>
      <c r="J18" s="11"/>
      <c r="L18" s="16" t="s">
        <v>1</v>
      </c>
      <c r="M18" s="44">
        <v>2</v>
      </c>
      <c r="N18" s="68"/>
      <c r="O18" s="105" t="s">
        <v>65</v>
      </c>
      <c r="P18" s="105"/>
      <c r="Q18" s="105"/>
      <c r="R18" s="105"/>
      <c r="S18" s="68"/>
      <c r="T18" s="68"/>
      <c r="U18" s="68"/>
    </row>
    <row r="19" spans="2:21" x14ac:dyDescent="0.25">
      <c r="B19" s="6" t="s">
        <v>34</v>
      </c>
      <c r="C19" s="7">
        <v>92</v>
      </c>
      <c r="D19" s="8" t="str">
        <f t="shared" si="0"/>
        <v>A</v>
      </c>
      <c r="E19" s="9">
        <f t="shared" si="1"/>
        <v>4</v>
      </c>
      <c r="G19" s="17" t="s">
        <v>35</v>
      </c>
      <c r="H19" s="18" t="s">
        <v>36</v>
      </c>
      <c r="I19" s="19">
        <v>1.7</v>
      </c>
      <c r="J19" s="11"/>
      <c r="L19" s="16" t="s">
        <v>10</v>
      </c>
      <c r="M19" s="44">
        <v>3</v>
      </c>
    </row>
    <row r="20" spans="2:21" x14ac:dyDescent="0.25">
      <c r="B20" s="6" t="s">
        <v>37</v>
      </c>
      <c r="C20" s="7">
        <v>96</v>
      </c>
      <c r="D20" s="8" t="str">
        <f t="shared" si="0"/>
        <v>A</v>
      </c>
      <c r="E20" s="9">
        <f t="shared" si="1"/>
        <v>4</v>
      </c>
      <c r="G20" s="17" t="s">
        <v>38</v>
      </c>
      <c r="H20" s="18" t="s">
        <v>39</v>
      </c>
      <c r="I20" s="19">
        <v>1</v>
      </c>
      <c r="J20" s="11"/>
    </row>
    <row r="21" spans="2:21" x14ac:dyDescent="0.25">
      <c r="B21" s="6" t="s">
        <v>40</v>
      </c>
      <c r="C21" s="7">
        <v>88</v>
      </c>
      <c r="D21" s="8" t="str">
        <f t="shared" si="0"/>
        <v>A</v>
      </c>
      <c r="E21" s="9">
        <f t="shared" si="1"/>
        <v>4</v>
      </c>
      <c r="G21" s="17" t="s">
        <v>41</v>
      </c>
      <c r="H21" s="18" t="s">
        <v>6</v>
      </c>
      <c r="I21" s="19">
        <v>0</v>
      </c>
      <c r="J21" s="11"/>
    </row>
    <row r="22" spans="2:21" x14ac:dyDescent="0.25">
      <c r="B22" s="6" t="s">
        <v>42</v>
      </c>
      <c r="C22" s="7">
        <v>70</v>
      </c>
      <c r="D22" s="8" t="str">
        <f t="shared" si="0"/>
        <v>B</v>
      </c>
      <c r="E22" s="9">
        <f t="shared" si="1"/>
        <v>3</v>
      </c>
      <c r="L22" s="110"/>
      <c r="M22" s="110"/>
      <c r="N22" s="110"/>
    </row>
    <row r="23" spans="2:21" x14ac:dyDescent="0.25">
      <c r="B23" s="6" t="s">
        <v>44</v>
      </c>
      <c r="C23" s="7">
        <v>68</v>
      </c>
      <c r="D23" s="8" t="str">
        <f t="shared" si="0"/>
        <v>B-</v>
      </c>
      <c r="E23" s="9">
        <f t="shared" si="1"/>
        <v>2.7</v>
      </c>
    </row>
    <row r="24" spans="2:21" x14ac:dyDescent="0.25">
      <c r="B24" s="6" t="s">
        <v>46</v>
      </c>
      <c r="C24" s="7">
        <v>85</v>
      </c>
      <c r="D24" s="8" t="str">
        <f t="shared" si="0"/>
        <v>A</v>
      </c>
      <c r="E24" s="9">
        <f t="shared" si="1"/>
        <v>4</v>
      </c>
    </row>
    <row r="25" spans="2:21" x14ac:dyDescent="0.25">
      <c r="B25" s="6" t="s">
        <v>47</v>
      </c>
      <c r="C25" s="7">
        <v>84</v>
      </c>
      <c r="D25" s="8" t="str">
        <f t="shared" si="0"/>
        <v>A-</v>
      </c>
      <c r="E25" s="9">
        <f t="shared" si="1"/>
        <v>3.7</v>
      </c>
    </row>
    <row r="26" spans="2:21" x14ac:dyDescent="0.25">
      <c r="B26" s="6" t="s">
        <v>49</v>
      </c>
      <c r="C26" s="7">
        <v>69</v>
      </c>
      <c r="D26" s="8" t="str">
        <f t="shared" si="0"/>
        <v>B-</v>
      </c>
      <c r="E26" s="9">
        <f t="shared" si="1"/>
        <v>2.7</v>
      </c>
    </row>
    <row r="27" spans="2:21" x14ac:dyDescent="0.25">
      <c r="B27" s="6" t="s">
        <v>50</v>
      </c>
      <c r="C27" s="7">
        <v>87</v>
      </c>
      <c r="D27" s="8" t="str">
        <f t="shared" si="0"/>
        <v>A</v>
      </c>
      <c r="E27" s="9">
        <f t="shared" si="1"/>
        <v>4</v>
      </c>
    </row>
    <row r="28" spans="2:21" x14ac:dyDescent="0.25">
      <c r="B28" s="6" t="s">
        <v>51</v>
      </c>
      <c r="C28" s="7">
        <v>82</v>
      </c>
      <c r="D28" s="26" t="str">
        <f t="shared" si="0"/>
        <v>A-</v>
      </c>
      <c r="E28" s="27">
        <f>HLOOKUP(C28,NILAI2,3)</f>
        <v>3.7</v>
      </c>
      <c r="F28" s="64" t="str">
        <f ca="1">_xlfn.FORMULATEXT(E28)</f>
        <v>=HLOOKUP(C28;NILAI2;3)</v>
      </c>
    </row>
    <row r="29" spans="2:21" x14ac:dyDescent="0.25">
      <c r="D29" s="28" t="str">
        <f ca="1">_xlfn.FORMULATEXT(D28)</f>
        <v>=HLOOKUP(C28;NILAI2;2;TRUE)</v>
      </c>
    </row>
    <row r="30" spans="2:21" ht="20.25" customHeight="1" x14ac:dyDescent="0.25"/>
  </sheetData>
  <mergeCells count="5">
    <mergeCell ref="G10:I10"/>
    <mergeCell ref="L15:U15"/>
    <mergeCell ref="O18:R18"/>
    <mergeCell ref="L22:N22"/>
    <mergeCell ref="B3:H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showGridLines="0" zoomScaleNormal="100" workbookViewId="0">
      <selection activeCell="D5" sqref="D5"/>
    </sheetView>
  </sheetViews>
  <sheetFormatPr defaultRowHeight="15" x14ac:dyDescent="0.2"/>
  <cols>
    <col min="1" max="1" width="5.85546875" style="3" customWidth="1"/>
    <col min="2" max="2" width="14.5703125" style="3" customWidth="1"/>
    <col min="3" max="3" width="9.7109375" style="3" customWidth="1"/>
    <col min="4" max="5" width="9.140625" style="3"/>
    <col min="6" max="6" width="3.28515625" style="3" customWidth="1"/>
    <col min="7" max="7" width="5.85546875" style="3" customWidth="1"/>
    <col min="8" max="11" width="9.140625" style="3"/>
    <col min="12" max="12" width="19.7109375" style="3" customWidth="1"/>
    <col min="13" max="13" width="5.85546875" style="3" customWidth="1"/>
    <col min="14" max="16384" width="9.140625" style="3"/>
  </cols>
  <sheetData>
    <row r="1" spans="2:7" ht="19.5" customHeight="1" x14ac:dyDescent="0.2"/>
    <row r="2" spans="2:7" ht="18.75" x14ac:dyDescent="0.2">
      <c r="B2" s="2" t="s">
        <v>104</v>
      </c>
    </row>
    <row r="3" spans="2:7" ht="17.25" customHeight="1" x14ac:dyDescent="0.25">
      <c r="B3" s="70" t="s">
        <v>71</v>
      </c>
    </row>
    <row r="4" spans="2:7" x14ac:dyDescent="0.2">
      <c r="B4" s="4" t="s">
        <v>9</v>
      </c>
      <c r="C4" s="5" t="s">
        <v>0</v>
      </c>
      <c r="D4" s="5" t="s">
        <v>1</v>
      </c>
      <c r="E4" s="4" t="s">
        <v>10</v>
      </c>
      <c r="G4" s="55" t="s">
        <v>102</v>
      </c>
    </row>
    <row r="5" spans="2:7" x14ac:dyDescent="0.2">
      <c r="B5" s="6" t="s">
        <v>11</v>
      </c>
      <c r="C5" s="7">
        <v>78</v>
      </c>
      <c r="D5" s="7"/>
      <c r="E5" s="47"/>
      <c r="G5" s="71" t="s">
        <v>72</v>
      </c>
    </row>
    <row r="6" spans="2:7" x14ac:dyDescent="0.2">
      <c r="B6" s="6" t="s">
        <v>13</v>
      </c>
      <c r="C6" s="7">
        <v>93</v>
      </c>
      <c r="D6" s="7"/>
      <c r="E6" s="47"/>
      <c r="G6" s="71" t="s">
        <v>74</v>
      </c>
    </row>
    <row r="7" spans="2:7" x14ac:dyDescent="0.2">
      <c r="B7" s="6" t="s">
        <v>15</v>
      </c>
      <c r="C7" s="7">
        <v>58</v>
      </c>
      <c r="D7" s="7"/>
      <c r="E7" s="47"/>
      <c r="G7" s="72" t="s">
        <v>73</v>
      </c>
    </row>
    <row r="8" spans="2:7" x14ac:dyDescent="0.2">
      <c r="B8" s="6" t="s">
        <v>17</v>
      </c>
      <c r="C8" s="7">
        <v>61</v>
      </c>
      <c r="D8" s="7"/>
      <c r="E8" s="47"/>
    </row>
    <row r="9" spans="2:7" x14ac:dyDescent="0.2">
      <c r="B9" s="6" t="s">
        <v>19</v>
      </c>
      <c r="C9" s="7">
        <v>85</v>
      </c>
      <c r="D9" s="7"/>
      <c r="E9" s="47"/>
      <c r="G9" s="55" t="s">
        <v>103</v>
      </c>
    </row>
    <row r="10" spans="2:7" x14ac:dyDescent="0.2">
      <c r="B10" s="6" t="s">
        <v>21</v>
      </c>
      <c r="C10" s="7">
        <v>72</v>
      </c>
      <c r="D10" s="7"/>
      <c r="E10" s="47"/>
      <c r="G10" s="71" t="s">
        <v>75</v>
      </c>
    </row>
    <row r="11" spans="2:7" x14ac:dyDescent="0.2">
      <c r="B11" s="6" t="s">
        <v>24</v>
      </c>
      <c r="C11" s="7">
        <v>94</v>
      </c>
      <c r="D11" s="7"/>
      <c r="E11" s="47"/>
      <c r="G11" s="3" t="s">
        <v>74</v>
      </c>
    </row>
    <row r="12" spans="2:7" x14ac:dyDescent="0.2">
      <c r="B12" s="6" t="s">
        <v>26</v>
      </c>
      <c r="C12" s="7">
        <v>69</v>
      </c>
      <c r="D12" s="7"/>
      <c r="E12" s="47"/>
      <c r="G12" s="71" t="s">
        <v>76</v>
      </c>
    </row>
    <row r="13" spans="2:7" x14ac:dyDescent="0.2">
      <c r="B13" s="6" t="s">
        <v>29</v>
      </c>
      <c r="C13" s="7">
        <v>87</v>
      </c>
      <c r="D13" s="7"/>
      <c r="E13" s="47"/>
    </row>
    <row r="14" spans="2:7" ht="18.75" x14ac:dyDescent="0.2">
      <c r="B14" s="6" t="s">
        <v>32</v>
      </c>
      <c r="C14" s="7">
        <v>55</v>
      </c>
      <c r="D14" s="76"/>
      <c r="E14" s="47"/>
      <c r="G14" s="73" t="s">
        <v>106</v>
      </c>
    </row>
    <row r="15" spans="2:7" x14ac:dyDescent="0.2">
      <c r="B15" s="6" t="s">
        <v>34</v>
      </c>
      <c r="C15" s="7">
        <v>92</v>
      </c>
      <c r="D15" s="7"/>
      <c r="E15" s="47"/>
    </row>
    <row r="16" spans="2:7" ht="18.75" x14ac:dyDescent="0.2">
      <c r="B16" s="6" t="s">
        <v>37</v>
      </c>
      <c r="C16" s="7">
        <v>96</v>
      </c>
      <c r="D16" s="7"/>
      <c r="E16" s="75"/>
      <c r="G16" s="74" t="s">
        <v>107</v>
      </c>
    </row>
    <row r="17" spans="2:6" x14ac:dyDescent="0.2">
      <c r="B17" s="6" t="s">
        <v>40</v>
      </c>
      <c r="C17" s="7">
        <v>88</v>
      </c>
      <c r="D17" s="7"/>
      <c r="E17" s="47"/>
    </row>
    <row r="18" spans="2:6" x14ac:dyDescent="0.2">
      <c r="B18" s="6" t="s">
        <v>42</v>
      </c>
      <c r="C18" s="7">
        <v>70</v>
      </c>
      <c r="D18" s="7"/>
      <c r="E18" s="47"/>
    </row>
    <row r="19" spans="2:6" x14ac:dyDescent="0.2">
      <c r="B19" s="6" t="s">
        <v>44</v>
      </c>
      <c r="C19" s="7">
        <v>68</v>
      </c>
      <c r="D19" s="7"/>
      <c r="E19" s="47"/>
    </row>
    <row r="20" spans="2:6" x14ac:dyDescent="0.2">
      <c r="B20" s="6" t="s">
        <v>46</v>
      </c>
      <c r="C20" s="7">
        <v>85</v>
      </c>
      <c r="D20" s="7"/>
      <c r="E20" s="47"/>
    </row>
    <row r="21" spans="2:6" x14ac:dyDescent="0.2">
      <c r="B21" s="6" t="s">
        <v>47</v>
      </c>
      <c r="C21" s="7">
        <v>84</v>
      </c>
      <c r="D21" s="7"/>
      <c r="E21" s="47"/>
    </row>
    <row r="22" spans="2:6" x14ac:dyDescent="0.2">
      <c r="B22" s="6" t="s">
        <v>49</v>
      </c>
      <c r="C22" s="7">
        <v>69</v>
      </c>
      <c r="D22" s="7"/>
      <c r="E22" s="47"/>
    </row>
    <row r="23" spans="2:6" x14ac:dyDescent="0.2">
      <c r="B23" s="6" t="s">
        <v>50</v>
      </c>
      <c r="C23" s="7">
        <v>87</v>
      </c>
      <c r="D23" s="7"/>
      <c r="E23" s="47"/>
    </row>
    <row r="24" spans="2:6" x14ac:dyDescent="0.2">
      <c r="B24" s="6" t="s">
        <v>51</v>
      </c>
      <c r="C24" s="7">
        <v>82</v>
      </c>
      <c r="D24" s="77"/>
      <c r="E24" s="78"/>
      <c r="F24" s="45"/>
    </row>
    <row r="25" spans="2:6" ht="19.5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showGridLines="0" zoomScaleNormal="100" workbookViewId="0">
      <selection activeCell="D5" sqref="D5"/>
    </sheetView>
  </sheetViews>
  <sheetFormatPr defaultRowHeight="15" x14ac:dyDescent="0.2"/>
  <cols>
    <col min="1" max="1" width="5.85546875" style="3" customWidth="1"/>
    <col min="2" max="2" width="14.5703125" style="3" customWidth="1"/>
    <col min="3" max="3" width="9.7109375" style="3" customWidth="1"/>
    <col min="4" max="5" width="9.140625" style="3"/>
    <col min="6" max="6" width="3.28515625" style="3" customWidth="1"/>
    <col min="7" max="7" width="5.85546875" style="3" customWidth="1"/>
    <col min="8" max="11" width="9.140625" style="3"/>
    <col min="12" max="12" width="19.7109375" style="3" customWidth="1"/>
    <col min="13" max="13" width="5.85546875" style="3" customWidth="1"/>
    <col min="14" max="16384" width="9.140625" style="3"/>
  </cols>
  <sheetData>
    <row r="1" spans="2:7" ht="19.5" customHeight="1" x14ac:dyDescent="0.2"/>
    <row r="2" spans="2:7" ht="18.75" x14ac:dyDescent="0.2">
      <c r="B2" s="2" t="s">
        <v>105</v>
      </c>
    </row>
    <row r="3" spans="2:7" ht="17.25" customHeight="1" x14ac:dyDescent="0.25">
      <c r="B3" s="70" t="s">
        <v>71</v>
      </c>
    </row>
    <row r="4" spans="2:7" x14ac:dyDescent="0.2">
      <c r="B4" s="4" t="s">
        <v>9</v>
      </c>
      <c r="C4" s="5" t="s">
        <v>0</v>
      </c>
      <c r="D4" s="5" t="s">
        <v>1</v>
      </c>
      <c r="E4" s="4" t="s">
        <v>10</v>
      </c>
      <c r="G4" s="55" t="s">
        <v>102</v>
      </c>
    </row>
    <row r="5" spans="2:7" x14ac:dyDescent="0.2">
      <c r="B5" s="6" t="s">
        <v>11</v>
      </c>
      <c r="C5" s="7">
        <v>78</v>
      </c>
      <c r="D5" s="7"/>
      <c r="E5" s="47"/>
      <c r="G5" s="71" t="s">
        <v>72</v>
      </c>
    </row>
    <row r="6" spans="2:7" x14ac:dyDescent="0.2">
      <c r="B6" s="6" t="s">
        <v>13</v>
      </c>
      <c r="C6" s="7">
        <v>93</v>
      </c>
      <c r="D6" s="7"/>
      <c r="E6" s="47"/>
      <c r="G6" s="71" t="s">
        <v>74</v>
      </c>
    </row>
    <row r="7" spans="2:7" x14ac:dyDescent="0.2">
      <c r="B7" s="6" t="s">
        <v>15</v>
      </c>
      <c r="C7" s="7">
        <v>58</v>
      </c>
      <c r="D7" s="7"/>
      <c r="E7" s="47"/>
      <c r="G7" s="72" t="s">
        <v>77</v>
      </c>
    </row>
    <row r="8" spans="2:7" x14ac:dyDescent="0.2">
      <c r="B8" s="6" t="s">
        <v>17</v>
      </c>
      <c r="C8" s="7">
        <v>61</v>
      </c>
      <c r="D8" s="7"/>
      <c r="E8" s="47"/>
    </row>
    <row r="9" spans="2:7" x14ac:dyDescent="0.2">
      <c r="B9" s="6" t="s">
        <v>19</v>
      </c>
      <c r="C9" s="7">
        <v>85</v>
      </c>
      <c r="D9" s="7"/>
      <c r="E9" s="47"/>
      <c r="G9" s="55" t="s">
        <v>103</v>
      </c>
    </row>
    <row r="10" spans="2:7" x14ac:dyDescent="0.2">
      <c r="B10" s="6" t="s">
        <v>21</v>
      </c>
      <c r="C10" s="7">
        <v>72</v>
      </c>
      <c r="D10" s="7"/>
      <c r="E10" s="47"/>
      <c r="G10" s="71" t="s">
        <v>75</v>
      </c>
    </row>
    <row r="11" spans="2:7" x14ac:dyDescent="0.2">
      <c r="B11" s="6" t="s">
        <v>24</v>
      </c>
      <c r="C11" s="7">
        <v>94</v>
      </c>
      <c r="D11" s="7"/>
      <c r="E11" s="47"/>
      <c r="G11" s="3" t="s">
        <v>74</v>
      </c>
    </row>
    <row r="12" spans="2:7" x14ac:dyDescent="0.2">
      <c r="B12" s="6" t="s">
        <v>26</v>
      </c>
      <c r="C12" s="7">
        <v>69</v>
      </c>
      <c r="D12" s="7"/>
      <c r="E12" s="47"/>
      <c r="G12" s="71" t="s">
        <v>78</v>
      </c>
    </row>
    <row r="13" spans="2:7" x14ac:dyDescent="0.2">
      <c r="B13" s="6" t="s">
        <v>29</v>
      </c>
      <c r="C13" s="7">
        <v>87</v>
      </c>
      <c r="D13" s="7"/>
      <c r="E13" s="47"/>
    </row>
    <row r="14" spans="2:7" ht="18.75" x14ac:dyDescent="0.2">
      <c r="B14" s="6" t="s">
        <v>32</v>
      </c>
      <c r="C14" s="7">
        <v>55</v>
      </c>
      <c r="D14" s="76"/>
      <c r="E14" s="47"/>
      <c r="G14" s="73" t="s">
        <v>108</v>
      </c>
    </row>
    <row r="15" spans="2:7" x14ac:dyDescent="0.2">
      <c r="B15" s="6" t="s">
        <v>34</v>
      </c>
      <c r="C15" s="7">
        <v>92</v>
      </c>
      <c r="D15" s="7"/>
      <c r="E15" s="47"/>
    </row>
    <row r="16" spans="2:7" ht="18.75" x14ac:dyDescent="0.2">
      <c r="B16" s="6" t="s">
        <v>37</v>
      </c>
      <c r="C16" s="7">
        <v>96</v>
      </c>
      <c r="D16" s="7"/>
      <c r="E16" s="75"/>
      <c r="G16" s="74" t="s">
        <v>109</v>
      </c>
    </row>
    <row r="17" spans="2:6" x14ac:dyDescent="0.2">
      <c r="B17" s="6" t="s">
        <v>40</v>
      </c>
      <c r="C17" s="7">
        <v>88</v>
      </c>
      <c r="D17" s="7"/>
      <c r="E17" s="47"/>
    </row>
    <row r="18" spans="2:6" x14ac:dyDescent="0.2">
      <c r="B18" s="6" t="s">
        <v>42</v>
      </c>
      <c r="C18" s="7">
        <v>70</v>
      </c>
      <c r="D18" s="7"/>
      <c r="E18" s="47"/>
    </row>
    <row r="19" spans="2:6" x14ac:dyDescent="0.2">
      <c r="B19" s="6" t="s">
        <v>44</v>
      </c>
      <c r="C19" s="7">
        <v>68</v>
      </c>
      <c r="D19" s="7"/>
      <c r="E19" s="47"/>
    </row>
    <row r="20" spans="2:6" x14ac:dyDescent="0.2">
      <c r="B20" s="6" t="s">
        <v>46</v>
      </c>
      <c r="C20" s="7">
        <v>85</v>
      </c>
      <c r="D20" s="7"/>
      <c r="E20" s="47"/>
    </row>
    <row r="21" spans="2:6" x14ac:dyDescent="0.2">
      <c r="B21" s="6" t="s">
        <v>47</v>
      </c>
      <c r="C21" s="7">
        <v>84</v>
      </c>
      <c r="D21" s="7"/>
      <c r="E21" s="47"/>
    </row>
    <row r="22" spans="2:6" x14ac:dyDescent="0.2">
      <c r="B22" s="6" t="s">
        <v>49</v>
      </c>
      <c r="C22" s="7">
        <v>69</v>
      </c>
      <c r="D22" s="7"/>
      <c r="E22" s="47"/>
    </row>
    <row r="23" spans="2:6" x14ac:dyDescent="0.2">
      <c r="B23" s="6" t="s">
        <v>50</v>
      </c>
      <c r="C23" s="7">
        <v>87</v>
      </c>
      <c r="D23" s="7"/>
      <c r="E23" s="47"/>
    </row>
    <row r="24" spans="2:6" x14ac:dyDescent="0.2">
      <c r="B24" s="6" t="s">
        <v>51</v>
      </c>
      <c r="C24" s="7">
        <v>82</v>
      </c>
      <c r="D24" s="77"/>
      <c r="E24" s="78"/>
      <c r="F24" s="45"/>
    </row>
    <row r="25" spans="2:6" ht="19.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TABEL</vt:lpstr>
      <vt:lpstr>VLOOKUP</vt:lpstr>
      <vt:lpstr>HLOOKUP</vt:lpstr>
      <vt:lpstr>KASUS1</vt:lpstr>
      <vt:lpstr>KASUS2</vt:lpstr>
      <vt:lpstr>NILAI</vt:lpstr>
      <vt:lpstr>NILAI2</vt:lpstr>
    </vt:vector>
  </TitlesOfParts>
  <Company>C I 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 ALAN PRATAMA</dc:creator>
  <cp:lastModifiedBy>user</cp:lastModifiedBy>
  <dcterms:created xsi:type="dcterms:W3CDTF">2004-08-24T23:53:22Z</dcterms:created>
  <dcterms:modified xsi:type="dcterms:W3CDTF">2017-04-22T10:54:48Z</dcterms:modified>
</cp:coreProperties>
</file>