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BUKU2016\277 FUNGSI\FILE\EXCEL 2013\MATERI\"/>
    </mc:Choice>
  </mc:AlternateContent>
  <bookViews>
    <workbookView xWindow="0" yWindow="0" windowWidth="20490" windowHeight="6405" tabRatio="741" activeTab="2"/>
  </bookViews>
  <sheets>
    <sheet name="Lembar5" sheetId="5" r:id="rId1"/>
    <sheet name="Lembar6" sheetId="6" r:id="rId2"/>
    <sheet name="Lembar1" sheetId="1" r:id="rId3"/>
    <sheet name="Lembar2" sheetId="2" r:id="rId4"/>
    <sheet name="Lembar3" sheetId="3" r:id="rId5"/>
    <sheet name="Lembar4" sheetId="4" r:id="rId6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9" i="5" l="1"/>
  <c r="C63" i="5"/>
  <c r="C67" i="5"/>
  <c r="C71" i="5"/>
  <c r="C75" i="5"/>
  <c r="C79" i="5"/>
  <c r="H2" i="5"/>
  <c r="H6" i="5"/>
  <c r="C60" i="5"/>
  <c r="C64" i="5"/>
  <c r="C68" i="5"/>
  <c r="C72" i="5"/>
  <c r="C76" i="5"/>
  <c r="C80" i="5"/>
  <c r="H3" i="5"/>
  <c r="H7" i="5"/>
  <c r="C61" i="5"/>
  <c r="C65" i="5"/>
  <c r="C69" i="5"/>
  <c r="C73" i="5"/>
  <c r="C77" i="5"/>
  <c r="C81" i="5"/>
  <c r="H4" i="5"/>
  <c r="H8" i="5"/>
  <c r="C62" i="5"/>
  <c r="C66" i="5"/>
  <c r="C70" i="5"/>
  <c r="C74" i="5"/>
  <c r="C78" i="5"/>
  <c r="C82" i="5"/>
  <c r="H5" i="5"/>
  <c r="D82" i="5" l="1"/>
  <c r="D78" i="5"/>
  <c r="D74" i="5"/>
  <c r="D70" i="5"/>
  <c r="D66" i="5"/>
  <c r="D62" i="5"/>
  <c r="D81" i="5"/>
  <c r="D77" i="5"/>
  <c r="D73" i="5"/>
  <c r="D69" i="5"/>
  <c r="D65" i="5"/>
  <c r="D61" i="5"/>
  <c r="D80" i="5"/>
  <c r="D76" i="5"/>
  <c r="D72" i="5"/>
  <c r="D68" i="5"/>
  <c r="D64" i="5"/>
  <c r="D60" i="5"/>
  <c r="D79" i="5"/>
  <c r="D75" i="5"/>
  <c r="D71" i="5"/>
  <c r="D67" i="5"/>
  <c r="D63" i="5"/>
  <c r="D59" i="5"/>
  <c r="E82" i="5"/>
  <c r="E78" i="5"/>
  <c r="E74" i="5"/>
  <c r="E70" i="5"/>
  <c r="E66" i="5"/>
  <c r="E62" i="5"/>
  <c r="E81" i="5"/>
  <c r="E77" i="5"/>
  <c r="E73" i="5"/>
  <c r="E69" i="5"/>
  <c r="E65" i="5"/>
  <c r="E61" i="5"/>
  <c r="E80" i="5"/>
  <c r="E76" i="5"/>
  <c r="E72" i="5"/>
  <c r="E68" i="5"/>
  <c r="E64" i="5"/>
  <c r="E60" i="5"/>
  <c r="E79" i="5"/>
  <c r="E75" i="5"/>
  <c r="E71" i="5"/>
  <c r="E67" i="5"/>
  <c r="E63" i="5"/>
  <c r="E59" i="5"/>
</calcChain>
</file>

<file path=xl/sharedStrings.xml><?xml version="1.0" encoding="utf-8"?>
<sst xmlns="http://schemas.openxmlformats.org/spreadsheetml/2006/main" count="17" uniqueCount="15">
  <si>
    <t>Bulan</t>
  </si>
  <si>
    <t>Penumpang</t>
  </si>
  <si>
    <t>Data historis penumpang pesawat</t>
  </si>
  <si>
    <t>Prakiraan(Penumpang)</t>
  </si>
  <si>
    <t>Ikatan Kepercayaan Bawah(Penumpang)</t>
  </si>
  <si>
    <t>Ikatan Kepercayaan Atas(Penumpang)</t>
  </si>
  <si>
    <t>Statistik</t>
  </si>
  <si>
    <t>Nilai</t>
  </si>
  <si>
    <t>Alpha</t>
  </si>
  <si>
    <t>Beta</t>
  </si>
  <si>
    <t>Gamma</t>
  </si>
  <si>
    <t>MASE</t>
  </si>
  <si>
    <t>SMAPE</t>
  </si>
  <si>
    <t>MAE</t>
  </si>
  <si>
    <t>RMSE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</si>
</sst>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mm\ yyyy"/>
  </numFmts>
  <fonts count="4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99CC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64" fontId="1" fillId="3" borderId="0" xfId="0" applyNumberFormat="1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2" fillId="4" borderId="0" xfId="0" applyFont="1" applyFill="1" applyAlignment="1">
      <alignment horizontal="center" vertical="center"/>
    </xf>
    <xf numFmtId="3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164" fontId="2" fillId="4" borderId="1" xfId="0" applyNumberFormat="1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left" vertical="center" indent="1"/>
    </xf>
    <xf numFmtId="164" fontId="3" fillId="3" borderId="0" xfId="0" applyNumberFormat="1" applyFont="1" applyFill="1" applyAlignment="1">
      <alignment vertical="center"/>
    </xf>
    <xf numFmtId="164" fontId="0" fillId="0" borderId="0" xfId="0" applyNumberFormat="1"/>
    <xf numFmtId="3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5">
    <dxf>
      <numFmt numFmtId="4" formatCode="#,##0.00"/>
    </dxf>
    <dxf>
      <numFmt numFmtId="3" formatCode="#,##0"/>
    </dxf>
    <dxf>
      <numFmt numFmtId="3" formatCode="#,##0"/>
    </dxf>
    <dxf>
      <numFmt numFmtId="3" formatCode="#,##0"/>
    </dxf>
    <dxf>
      <numFmt numFmtId="164" formatCode="mmmm\ yyyy"/>
    </dxf>
  </dxfs>
  <tableStyles count="0" defaultTableStyle="TableStyleMedium2" defaultPivotStyle="PivotStyleLight16"/>
  <colors>
    <mruColors>
      <color rgb="FF0000FF"/>
      <color rgb="FF00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Lembar5!$B$1</c:f>
              <c:strCache>
                <c:ptCount val="1"/>
                <c:pt idx="0">
                  <c:v>Penumpang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Lembar5!$B$2:$B$82</c:f>
              <c:numCache>
                <c:formatCode>#,##0</c:formatCode>
                <c:ptCount val="81"/>
                <c:pt idx="0">
                  <c:v>4094769</c:v>
                </c:pt>
                <c:pt idx="1">
                  <c:v>3810030</c:v>
                </c:pt>
                <c:pt idx="2">
                  <c:v>4376148</c:v>
                </c:pt>
                <c:pt idx="3">
                  <c:v>4475203</c:v>
                </c:pt>
                <c:pt idx="4">
                  <c:v>4627330</c:v>
                </c:pt>
                <c:pt idx="5">
                  <c:v>4869825</c:v>
                </c:pt>
                <c:pt idx="6">
                  <c:v>5099932</c:v>
                </c:pt>
                <c:pt idx="7">
                  <c:v>5100898</c:v>
                </c:pt>
                <c:pt idx="8">
                  <c:v>4641756</c:v>
                </c:pt>
                <c:pt idx="9">
                  <c:v>4699658</c:v>
                </c:pt>
                <c:pt idx="10">
                  <c:v>4421714</c:v>
                </c:pt>
                <c:pt idx="11">
                  <c:v>4524439</c:v>
                </c:pt>
                <c:pt idx="12">
                  <c:v>4235696</c:v>
                </c:pt>
                <c:pt idx="13">
                  <c:v>3965591</c:v>
                </c:pt>
                <c:pt idx="14">
                  <c:v>4556188</c:v>
                </c:pt>
                <c:pt idx="15">
                  <c:v>4589289</c:v>
                </c:pt>
                <c:pt idx="16">
                  <c:v>4830585</c:v>
                </c:pt>
                <c:pt idx="17">
                  <c:v>5063116</c:v>
                </c:pt>
                <c:pt idx="18">
                  <c:v>5216054</c:v>
                </c:pt>
                <c:pt idx="19">
                  <c:v>5222072</c:v>
                </c:pt>
                <c:pt idx="20">
                  <c:v>4806595</c:v>
                </c:pt>
                <c:pt idx="21">
                  <c:v>4940330</c:v>
                </c:pt>
                <c:pt idx="22">
                  <c:v>4613889</c:v>
                </c:pt>
                <c:pt idx="23">
                  <c:v>4617354</c:v>
                </c:pt>
                <c:pt idx="24">
                  <c:v>4334040</c:v>
                </c:pt>
                <c:pt idx="25">
                  <c:v>4060897</c:v>
                </c:pt>
                <c:pt idx="26">
                  <c:v>4579435</c:v>
                </c:pt>
                <c:pt idx="27">
                  <c:v>4650757</c:v>
                </c:pt>
                <c:pt idx="28">
                  <c:v>4998034</c:v>
                </c:pt>
                <c:pt idx="29">
                  <c:v>5216553</c:v>
                </c:pt>
                <c:pt idx="30">
                  <c:v>5385819</c:v>
                </c:pt>
                <c:pt idx="31">
                  <c:v>5368114</c:v>
                </c:pt>
                <c:pt idx="32">
                  <c:v>5015200</c:v>
                </c:pt>
                <c:pt idx="33">
                  <c:v>5052685</c:v>
                </c:pt>
                <c:pt idx="34">
                  <c:v>4777089</c:v>
                </c:pt>
                <c:pt idx="35">
                  <c:v>4891923</c:v>
                </c:pt>
                <c:pt idx="36">
                  <c:v>4661830</c:v>
                </c:pt>
                <c:pt idx="37">
                  <c:v>4448349</c:v>
                </c:pt>
                <c:pt idx="38">
                  <c:v>4922670</c:v>
                </c:pt>
                <c:pt idx="39">
                  <c:v>5013237</c:v>
                </c:pt>
                <c:pt idx="40">
                  <c:v>5270800</c:v>
                </c:pt>
                <c:pt idx="41">
                  <c:v>5557425</c:v>
                </c:pt>
                <c:pt idx="42">
                  <c:v>5734673</c:v>
                </c:pt>
                <c:pt idx="43">
                  <c:v>5806446</c:v>
                </c:pt>
                <c:pt idx="44">
                  <c:v>5269609</c:v>
                </c:pt>
                <c:pt idx="45">
                  <c:v>5295217</c:v>
                </c:pt>
                <c:pt idx="46">
                  <c:v>4929120</c:v>
                </c:pt>
                <c:pt idx="47">
                  <c:v>4893269</c:v>
                </c:pt>
                <c:pt idx="48">
                  <c:v>4654867</c:v>
                </c:pt>
                <c:pt idx="49">
                  <c:v>4416707</c:v>
                </c:pt>
                <c:pt idx="50">
                  <c:v>5043594</c:v>
                </c:pt>
                <c:pt idx="51">
                  <c:v>5054334</c:v>
                </c:pt>
                <c:pt idx="52">
                  <c:v>5383246</c:v>
                </c:pt>
                <c:pt idx="53">
                  <c:v>5597027</c:v>
                </c:pt>
                <c:pt idx="54">
                  <c:v>5626716</c:v>
                </c:pt>
                <c:pt idx="55">
                  <c:v>5797289</c:v>
                </c:pt>
                <c:pt idx="56">
                  <c:v>5231398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10D-442B-BD4A-E649F50109E2}"/>
            </c:ext>
          </c:extLst>
        </c:ser>
        <c:ser>
          <c:idx val="1"/>
          <c:order val="1"/>
          <c:tx>
            <c:strRef>
              <c:f>Lembar5!$C$1</c:f>
              <c:strCache>
                <c:ptCount val="1"/>
                <c:pt idx="0">
                  <c:v>Prakiraan(Penumpang)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Lembar5!$A$2:$A$82</c:f>
              <c:numCache>
                <c:formatCode>mmmm\ yyyy</c:formatCode>
                <c:ptCount val="81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42705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</c:numCache>
            </c:numRef>
          </c:cat>
          <c:val>
            <c:numRef>
              <c:f>Lembar5!$C$2:$C$82</c:f>
              <c:numCache>
                <c:formatCode>General</c:formatCode>
                <c:ptCount val="81"/>
                <c:pt idx="56" formatCode="#,##0">
                  <c:v>5231398</c:v>
                </c:pt>
                <c:pt idx="57" formatCode="#,##0">
                  <c:v>5308426.3569040112</c:v>
                </c:pt>
                <c:pt idx="58" formatCode="#,##0">
                  <c:v>5012909.8147925735</c:v>
                </c:pt>
                <c:pt idx="59" formatCode="#,##0">
                  <c:v>5084028.4729250958</c:v>
                </c:pt>
                <c:pt idx="60" formatCode="#,##0">
                  <c:v>4816687.3612811659</c:v>
                </c:pt>
                <c:pt idx="61" formatCode="#,##0">
                  <c:v>4561132.6240295665</c:v>
                </c:pt>
                <c:pt idx="62" formatCode="#,##0">
                  <c:v>5064900.2108763158</c:v>
                </c:pt>
                <c:pt idx="63" formatCode="#,##0">
                  <c:v>5116662.1177387768</c:v>
                </c:pt>
                <c:pt idx="64" formatCode="#,##0">
                  <c:v>5411035.0319508743</c:v>
                </c:pt>
                <c:pt idx="65" formatCode="#,##0">
                  <c:v>5633115.9611527519</c:v>
                </c:pt>
                <c:pt idx="66" formatCode="#,##0">
                  <c:v>5817677.1020645006</c:v>
                </c:pt>
                <c:pt idx="67" formatCode="#,##0">
                  <c:v>5813685.1675175168</c:v>
                </c:pt>
                <c:pt idx="68" formatCode="#,##0">
                  <c:v>5404245.425400788</c:v>
                </c:pt>
                <c:pt idx="69" formatCode="#,##0">
                  <c:v>5481273.7823047992</c:v>
                </c:pt>
                <c:pt idx="70" formatCode="#,##0">
                  <c:v>5185757.2401933614</c:v>
                </c:pt>
                <c:pt idx="71" formatCode="#,##0">
                  <c:v>5256875.8983258838</c:v>
                </c:pt>
                <c:pt idx="72" formatCode="#,##0">
                  <c:v>4989534.7866819538</c:v>
                </c:pt>
                <c:pt idx="73" formatCode="#,##0">
                  <c:v>4733980.0494303545</c:v>
                </c:pt>
                <c:pt idx="74" formatCode="#,##0">
                  <c:v>5237747.6362771038</c:v>
                </c:pt>
                <c:pt idx="75" formatCode="#,##0">
                  <c:v>5289509.5431395648</c:v>
                </c:pt>
                <c:pt idx="76" formatCode="#,##0">
                  <c:v>5583882.4573516613</c:v>
                </c:pt>
                <c:pt idx="77" formatCode="#,##0">
                  <c:v>5805963.3865535399</c:v>
                </c:pt>
                <c:pt idx="78" formatCode="#,##0">
                  <c:v>5990524.5274652885</c:v>
                </c:pt>
                <c:pt idx="79" formatCode="#,##0">
                  <c:v>5986532.5929183047</c:v>
                </c:pt>
                <c:pt idx="80" formatCode="#,##0">
                  <c:v>5577092.8508015759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10D-442B-BD4A-E649F50109E2}"/>
            </c:ext>
          </c:extLst>
        </c:ser>
        <c:ser>
          <c:idx val="2"/>
          <c:order val="2"/>
          <c:tx>
            <c:strRef>
              <c:f>Lembar5!$D$1</c:f>
              <c:strCache>
                <c:ptCount val="1"/>
                <c:pt idx="0">
                  <c:v>Ikatan Kepercayaan Bawah(Penumpang)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Lembar5!$A$2:$A$82</c:f>
              <c:numCache>
                <c:formatCode>mmmm\ yyyy</c:formatCode>
                <c:ptCount val="81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42705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</c:numCache>
            </c:numRef>
          </c:cat>
          <c:val>
            <c:numRef>
              <c:f>Lembar5!$D$2:$D$82</c:f>
              <c:numCache>
                <c:formatCode>General</c:formatCode>
                <c:ptCount val="81"/>
                <c:pt idx="56" formatCode="#,##0">
                  <c:v>5231398</c:v>
                </c:pt>
                <c:pt idx="57" formatCode="#,##0">
                  <c:v>5146057.0713375965</c:v>
                </c:pt>
                <c:pt idx="58" formatCode="#,##0">
                  <c:v>4845464.3290626137</c:v>
                </c:pt>
                <c:pt idx="59" formatCode="#,##0">
                  <c:v>4911617.5968217934</c:v>
                </c:pt>
                <c:pt idx="60" formatCode="#,##0">
                  <c:v>4639412.4444287904</c:v>
                </c:pt>
                <c:pt idx="61" formatCode="#,##0">
                  <c:v>4379086.7472351808</c:v>
                </c:pt>
                <c:pt idx="62" formatCode="#,##0">
                  <c:v>4878169.1790022906</c:v>
                </c:pt>
                <c:pt idx="63" formatCode="#,##0">
                  <c:v>4925325.2945883675</c:v>
                </c:pt>
                <c:pt idx="64" formatCode="#,##0">
                  <c:v>5215166.0480073597</c:v>
                </c:pt>
                <c:pt idx="65" formatCode="#,##0">
                  <c:v>5432783.3179674</c:v>
                </c:pt>
                <c:pt idx="66" formatCode="#,##0">
                  <c:v>5612944.6918687643</c:v>
                </c:pt>
                <c:pt idx="67" formatCode="#,##0">
                  <c:v>5604612.7227156945</c:v>
                </c:pt>
                <c:pt idx="68" formatCode="#,##0">
                  <c:v>5190888.9096208205</c:v>
                </c:pt>
                <c:pt idx="69" formatCode="#,##0">
                  <c:v>5263653.8080886584</c:v>
                </c:pt>
                <c:pt idx="70" formatCode="#,##0">
                  <c:v>4963955.7444141405</c:v>
                </c:pt>
                <c:pt idx="71" formatCode="#,##0">
                  <c:v>5030939.4021058716</c:v>
                </c:pt>
                <c:pt idx="72" formatCode="#,##0">
                  <c:v>4759507.1877112417</c:v>
                </c:pt>
                <c:pt idx="73" formatCode="#,##0">
                  <c:v>4499902.8310821448</c:v>
                </c:pt>
                <c:pt idx="74" formatCode="#,##0">
                  <c:v>4999660.0544170691</c:v>
                </c:pt>
                <c:pt idx="75" formatCode="#,##0">
                  <c:v>5047448.7935853032</c:v>
                </c:pt>
                <c:pt idx="76" formatCode="#,##0">
                  <c:v>5337883.8264740855</c:v>
                </c:pt>
                <c:pt idx="77" formatCode="#,##0">
                  <c:v>5556060.3871314814</c:v>
                </c:pt>
                <c:pt idx="78" formatCode="#,##0">
                  <c:v>5736749.021590828</c:v>
                </c:pt>
                <c:pt idx="79" formatCode="#,##0">
                  <c:v>5728914.9034901448</c:v>
                </c:pt>
                <c:pt idx="80" formatCode="#,##0">
                  <c:v>5315661.8629269423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10D-442B-BD4A-E649F50109E2}"/>
            </c:ext>
          </c:extLst>
        </c:ser>
        <c:ser>
          <c:idx val="3"/>
          <c:order val="3"/>
          <c:tx>
            <c:strRef>
              <c:f>Lembar5!$E$1</c:f>
              <c:strCache>
                <c:ptCount val="1"/>
                <c:pt idx="0">
                  <c:v>Ikatan Kepercayaan Atas(Penumpang)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Lembar5!$A$2:$A$82</c:f>
              <c:numCache>
                <c:formatCode>mmmm\ yyyy</c:formatCode>
                <c:ptCount val="81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42705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</c:numCache>
            </c:numRef>
          </c:cat>
          <c:val>
            <c:numRef>
              <c:f>Lembar5!$E$2:$E$82</c:f>
              <c:numCache>
                <c:formatCode>General</c:formatCode>
                <c:ptCount val="81"/>
                <c:pt idx="56" formatCode="#,##0">
                  <c:v>5231398</c:v>
                </c:pt>
                <c:pt idx="57" formatCode="#,##0">
                  <c:v>5470795.6424704259</c:v>
                </c:pt>
                <c:pt idx="58" formatCode="#,##0">
                  <c:v>5180355.3005225332</c:v>
                </c:pt>
                <c:pt idx="59" formatCode="#,##0">
                  <c:v>5256439.3490283983</c:v>
                </c:pt>
                <c:pt idx="60" formatCode="#,##0">
                  <c:v>4993962.2781335413</c:v>
                </c:pt>
                <c:pt idx="61" formatCode="#,##0">
                  <c:v>4743178.5008239523</c:v>
                </c:pt>
                <c:pt idx="62" formatCode="#,##0">
                  <c:v>5251631.2427503411</c:v>
                </c:pt>
                <c:pt idx="63" formatCode="#,##0">
                  <c:v>5307998.9408891862</c:v>
                </c:pt>
                <c:pt idx="64" formatCode="#,##0">
                  <c:v>5606904.0158943888</c:v>
                </c:pt>
                <c:pt idx="65" formatCode="#,##0">
                  <c:v>5833448.6043381039</c:v>
                </c:pt>
                <c:pt idx="66" formatCode="#,##0">
                  <c:v>6022409.5122602368</c:v>
                </c:pt>
                <c:pt idx="67" formatCode="#,##0">
                  <c:v>6022757.6123193391</c:v>
                </c:pt>
                <c:pt idx="68" formatCode="#,##0">
                  <c:v>5617601.9411807554</c:v>
                </c:pt>
                <c:pt idx="69" formatCode="#,##0">
                  <c:v>5698893.75652094</c:v>
                </c:pt>
                <c:pt idx="70" formatCode="#,##0">
                  <c:v>5407558.7359725824</c:v>
                </c:pt>
                <c:pt idx="71" formatCode="#,##0">
                  <c:v>5482812.394545896</c:v>
                </c:pt>
                <c:pt idx="72" formatCode="#,##0">
                  <c:v>5219562.385652666</c:v>
                </c:pt>
                <c:pt idx="73" formatCode="#,##0">
                  <c:v>4968057.2677785642</c:v>
                </c:pt>
                <c:pt idx="74" formatCode="#,##0">
                  <c:v>5475835.2181371385</c:v>
                </c:pt>
                <c:pt idx="75" formatCode="#,##0">
                  <c:v>5531570.2926938264</c:v>
                </c:pt>
                <c:pt idx="76" formatCode="#,##0">
                  <c:v>5829881.0882292371</c:v>
                </c:pt>
                <c:pt idx="77" formatCode="#,##0">
                  <c:v>6055866.3859755984</c:v>
                </c:pt>
                <c:pt idx="78" formatCode="#,##0">
                  <c:v>6244300.0333397491</c:v>
                </c:pt>
                <c:pt idx="79" formatCode="#,##0">
                  <c:v>6244150.2823464647</c:v>
                </c:pt>
                <c:pt idx="80" formatCode="#,##0">
                  <c:v>5838523.8386762096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10D-442B-BD4A-E649F50109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7130680"/>
        <c:axId val="567129696"/>
      </c:lineChart>
      <c:catAx>
        <c:axId val="567130680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67129696"/>
        <c:crosses val="autoZero"/>
        <c:auto val="1"/>
        <c:lblAlgn val="ctr"/>
        <c:lblOffset val="100"/>
        <c:noMultiLvlLbl val="0"/>
      </c:catAx>
      <c:valAx>
        <c:axId val="56712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67130680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Lembar5!$B$1</c:f>
              <c:strCache>
                <c:ptCount val="1"/>
                <c:pt idx="0">
                  <c:v>Penumpang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Lembar5!$B$2:$B$82</c:f>
              <c:numCache>
                <c:formatCode>#,##0</c:formatCode>
                <c:ptCount val="81"/>
                <c:pt idx="0">
                  <c:v>4094769</c:v>
                </c:pt>
                <c:pt idx="1">
                  <c:v>3810030</c:v>
                </c:pt>
                <c:pt idx="2">
                  <c:v>4376148</c:v>
                </c:pt>
                <c:pt idx="3">
                  <c:v>4475203</c:v>
                </c:pt>
                <c:pt idx="4">
                  <c:v>4627330</c:v>
                </c:pt>
                <c:pt idx="5">
                  <c:v>4869825</c:v>
                </c:pt>
                <c:pt idx="6">
                  <c:v>5099932</c:v>
                </c:pt>
                <c:pt idx="7">
                  <c:v>5100898</c:v>
                </c:pt>
                <c:pt idx="8">
                  <c:v>4641756</c:v>
                </c:pt>
                <c:pt idx="9">
                  <c:v>4699658</c:v>
                </c:pt>
                <c:pt idx="10">
                  <c:v>4421714</c:v>
                </c:pt>
                <c:pt idx="11">
                  <c:v>4524439</c:v>
                </c:pt>
                <c:pt idx="12">
                  <c:v>4235696</c:v>
                </c:pt>
                <c:pt idx="13">
                  <c:v>3965591</c:v>
                </c:pt>
                <c:pt idx="14">
                  <c:v>4556188</c:v>
                </c:pt>
                <c:pt idx="15">
                  <c:v>4589289</c:v>
                </c:pt>
                <c:pt idx="16">
                  <c:v>4830585</c:v>
                </c:pt>
                <c:pt idx="17">
                  <c:v>5063116</c:v>
                </c:pt>
                <c:pt idx="18">
                  <c:v>5216054</c:v>
                </c:pt>
                <c:pt idx="19">
                  <c:v>5222072</c:v>
                </c:pt>
                <c:pt idx="20">
                  <c:v>4806595</c:v>
                </c:pt>
                <c:pt idx="21">
                  <c:v>4940330</c:v>
                </c:pt>
                <c:pt idx="22">
                  <c:v>4613889</c:v>
                </c:pt>
                <c:pt idx="23">
                  <c:v>4617354</c:v>
                </c:pt>
                <c:pt idx="24">
                  <c:v>4334040</c:v>
                </c:pt>
                <c:pt idx="25">
                  <c:v>4060897</c:v>
                </c:pt>
                <c:pt idx="26">
                  <c:v>4579435</c:v>
                </c:pt>
                <c:pt idx="27">
                  <c:v>4650757</c:v>
                </c:pt>
                <c:pt idx="28">
                  <c:v>4998034</c:v>
                </c:pt>
                <c:pt idx="29">
                  <c:v>5216553</c:v>
                </c:pt>
                <c:pt idx="30">
                  <c:v>5385819</c:v>
                </c:pt>
                <c:pt idx="31">
                  <c:v>5368114</c:v>
                </c:pt>
                <c:pt idx="32">
                  <c:v>5015200</c:v>
                </c:pt>
                <c:pt idx="33">
                  <c:v>5052685</c:v>
                </c:pt>
                <c:pt idx="34">
                  <c:v>4777089</c:v>
                </c:pt>
                <c:pt idx="35">
                  <c:v>4891923</c:v>
                </c:pt>
                <c:pt idx="36">
                  <c:v>4661830</c:v>
                </c:pt>
                <c:pt idx="37">
                  <c:v>4448349</c:v>
                </c:pt>
                <c:pt idx="38">
                  <c:v>4922670</c:v>
                </c:pt>
                <c:pt idx="39">
                  <c:v>5013237</c:v>
                </c:pt>
                <c:pt idx="40">
                  <c:v>5270800</c:v>
                </c:pt>
                <c:pt idx="41">
                  <c:v>5557425</c:v>
                </c:pt>
                <c:pt idx="42">
                  <c:v>5734673</c:v>
                </c:pt>
                <c:pt idx="43">
                  <c:v>5806446</c:v>
                </c:pt>
                <c:pt idx="44">
                  <c:v>5269609</c:v>
                </c:pt>
                <c:pt idx="45">
                  <c:v>5295217</c:v>
                </c:pt>
                <c:pt idx="46">
                  <c:v>4929120</c:v>
                </c:pt>
                <c:pt idx="47">
                  <c:v>4893269</c:v>
                </c:pt>
                <c:pt idx="48">
                  <c:v>4654867</c:v>
                </c:pt>
                <c:pt idx="49">
                  <c:v>4416707</c:v>
                </c:pt>
                <c:pt idx="50">
                  <c:v>5043594</c:v>
                </c:pt>
                <c:pt idx="51">
                  <c:v>5054334</c:v>
                </c:pt>
                <c:pt idx="52">
                  <c:v>5383246</c:v>
                </c:pt>
                <c:pt idx="53">
                  <c:v>5597027</c:v>
                </c:pt>
                <c:pt idx="54">
                  <c:v>5626716</c:v>
                </c:pt>
                <c:pt idx="55">
                  <c:v>5797289</c:v>
                </c:pt>
                <c:pt idx="56">
                  <c:v>5231398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81-4B57-9CD8-CF74025EAEBF}"/>
            </c:ext>
          </c:extLst>
        </c:ser>
        <c:ser>
          <c:idx val="1"/>
          <c:order val="1"/>
          <c:tx>
            <c:strRef>
              <c:f>Lembar5!$C$1</c:f>
              <c:strCache>
                <c:ptCount val="1"/>
                <c:pt idx="0">
                  <c:v>Prakiraan(Penumpang)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Lembar5!$A$2:$A$82</c:f>
              <c:numCache>
                <c:formatCode>mmmm\ yyyy</c:formatCode>
                <c:ptCount val="81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42705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</c:numCache>
            </c:numRef>
          </c:cat>
          <c:val>
            <c:numRef>
              <c:f>Lembar5!$C$2:$C$82</c:f>
              <c:numCache>
                <c:formatCode>General</c:formatCode>
                <c:ptCount val="81"/>
                <c:pt idx="56" formatCode="#,##0">
                  <c:v>5231398</c:v>
                </c:pt>
                <c:pt idx="57" formatCode="#,##0">
                  <c:v>5308426.3569040112</c:v>
                </c:pt>
                <c:pt idx="58" formatCode="#,##0">
                  <c:v>5012909.8147925735</c:v>
                </c:pt>
                <c:pt idx="59" formatCode="#,##0">
                  <c:v>5084028.4729250958</c:v>
                </c:pt>
                <c:pt idx="60" formatCode="#,##0">
                  <c:v>4816687.3612811659</c:v>
                </c:pt>
                <c:pt idx="61" formatCode="#,##0">
                  <c:v>4561132.6240295665</c:v>
                </c:pt>
                <c:pt idx="62" formatCode="#,##0">
                  <c:v>5064900.2108763158</c:v>
                </c:pt>
                <c:pt idx="63" formatCode="#,##0">
                  <c:v>5116662.1177387768</c:v>
                </c:pt>
                <c:pt idx="64" formatCode="#,##0">
                  <c:v>5411035.0319508743</c:v>
                </c:pt>
                <c:pt idx="65" formatCode="#,##0">
                  <c:v>5633115.9611527519</c:v>
                </c:pt>
                <c:pt idx="66" formatCode="#,##0">
                  <c:v>5817677.1020645006</c:v>
                </c:pt>
                <c:pt idx="67" formatCode="#,##0">
                  <c:v>5813685.1675175168</c:v>
                </c:pt>
                <c:pt idx="68" formatCode="#,##0">
                  <c:v>5404245.425400788</c:v>
                </c:pt>
                <c:pt idx="69" formatCode="#,##0">
                  <c:v>5481273.7823047992</c:v>
                </c:pt>
                <c:pt idx="70" formatCode="#,##0">
                  <c:v>5185757.2401933614</c:v>
                </c:pt>
                <c:pt idx="71" formatCode="#,##0">
                  <c:v>5256875.8983258838</c:v>
                </c:pt>
                <c:pt idx="72" formatCode="#,##0">
                  <c:v>4989534.7866819538</c:v>
                </c:pt>
                <c:pt idx="73" formatCode="#,##0">
                  <c:v>4733980.0494303545</c:v>
                </c:pt>
                <c:pt idx="74" formatCode="#,##0">
                  <c:v>5237747.6362771038</c:v>
                </c:pt>
                <c:pt idx="75" formatCode="#,##0">
                  <c:v>5289509.5431395648</c:v>
                </c:pt>
                <c:pt idx="76" formatCode="#,##0">
                  <c:v>5583882.4573516613</c:v>
                </c:pt>
                <c:pt idx="77" formatCode="#,##0">
                  <c:v>5805963.3865535399</c:v>
                </c:pt>
                <c:pt idx="78" formatCode="#,##0">
                  <c:v>5990524.5274652885</c:v>
                </c:pt>
                <c:pt idx="79" formatCode="#,##0">
                  <c:v>5986532.5929183047</c:v>
                </c:pt>
                <c:pt idx="80" formatCode="#,##0">
                  <c:v>5577092.8508015759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81-4B57-9CD8-CF74025EAEBF}"/>
            </c:ext>
          </c:extLst>
        </c:ser>
        <c:ser>
          <c:idx val="2"/>
          <c:order val="2"/>
          <c:tx>
            <c:strRef>
              <c:f>Lembar5!$D$1</c:f>
              <c:strCache>
                <c:ptCount val="1"/>
                <c:pt idx="0">
                  <c:v>Ikatan Kepercayaan Bawah(Penumpang)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Lembar5!$A$2:$A$82</c:f>
              <c:numCache>
                <c:formatCode>mmmm\ yyyy</c:formatCode>
                <c:ptCount val="81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42705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</c:numCache>
            </c:numRef>
          </c:cat>
          <c:val>
            <c:numRef>
              <c:f>Lembar5!$D$2:$D$82</c:f>
              <c:numCache>
                <c:formatCode>General</c:formatCode>
                <c:ptCount val="81"/>
                <c:pt idx="56" formatCode="#,##0">
                  <c:v>5231398</c:v>
                </c:pt>
                <c:pt idx="57" formatCode="#,##0">
                  <c:v>5146057.0713375965</c:v>
                </c:pt>
                <c:pt idx="58" formatCode="#,##0">
                  <c:v>4845464.3290626137</c:v>
                </c:pt>
                <c:pt idx="59" formatCode="#,##0">
                  <c:v>4911617.5968217934</c:v>
                </c:pt>
                <c:pt idx="60" formatCode="#,##0">
                  <c:v>4639412.4444287904</c:v>
                </c:pt>
                <c:pt idx="61" formatCode="#,##0">
                  <c:v>4379086.7472351808</c:v>
                </c:pt>
                <c:pt idx="62" formatCode="#,##0">
                  <c:v>4878169.1790022906</c:v>
                </c:pt>
                <c:pt idx="63" formatCode="#,##0">
                  <c:v>4925325.2945883675</c:v>
                </c:pt>
                <c:pt idx="64" formatCode="#,##0">
                  <c:v>5215166.0480073597</c:v>
                </c:pt>
                <c:pt idx="65" formatCode="#,##0">
                  <c:v>5432783.3179674</c:v>
                </c:pt>
                <c:pt idx="66" formatCode="#,##0">
                  <c:v>5612944.6918687643</c:v>
                </c:pt>
                <c:pt idx="67" formatCode="#,##0">
                  <c:v>5604612.7227156945</c:v>
                </c:pt>
                <c:pt idx="68" formatCode="#,##0">
                  <c:v>5190888.9096208205</c:v>
                </c:pt>
                <c:pt idx="69" formatCode="#,##0">
                  <c:v>5263653.8080886584</c:v>
                </c:pt>
                <c:pt idx="70" formatCode="#,##0">
                  <c:v>4963955.7444141405</c:v>
                </c:pt>
                <c:pt idx="71" formatCode="#,##0">
                  <c:v>5030939.4021058716</c:v>
                </c:pt>
                <c:pt idx="72" formatCode="#,##0">
                  <c:v>4759507.1877112417</c:v>
                </c:pt>
                <c:pt idx="73" formatCode="#,##0">
                  <c:v>4499902.8310821448</c:v>
                </c:pt>
                <c:pt idx="74" formatCode="#,##0">
                  <c:v>4999660.0544170691</c:v>
                </c:pt>
                <c:pt idx="75" formatCode="#,##0">
                  <c:v>5047448.7935853032</c:v>
                </c:pt>
                <c:pt idx="76" formatCode="#,##0">
                  <c:v>5337883.8264740855</c:v>
                </c:pt>
                <c:pt idx="77" formatCode="#,##0">
                  <c:v>5556060.3871314814</c:v>
                </c:pt>
                <c:pt idx="78" formatCode="#,##0">
                  <c:v>5736749.021590828</c:v>
                </c:pt>
                <c:pt idx="79" formatCode="#,##0">
                  <c:v>5728914.9034901448</c:v>
                </c:pt>
                <c:pt idx="80" formatCode="#,##0">
                  <c:v>5315661.8629269423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81-4B57-9CD8-CF74025EAEBF}"/>
            </c:ext>
          </c:extLst>
        </c:ser>
        <c:ser>
          <c:idx val="3"/>
          <c:order val="3"/>
          <c:tx>
            <c:strRef>
              <c:f>Lembar5!$E$1</c:f>
              <c:strCache>
                <c:ptCount val="1"/>
                <c:pt idx="0">
                  <c:v>Ikatan Kepercayaan Atas(Penumpang)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Lembar5!$A$2:$A$82</c:f>
              <c:numCache>
                <c:formatCode>mmmm\ yyyy</c:formatCode>
                <c:ptCount val="81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42705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</c:numCache>
            </c:numRef>
          </c:cat>
          <c:val>
            <c:numRef>
              <c:f>Lembar5!$E$2:$E$82</c:f>
              <c:numCache>
                <c:formatCode>General</c:formatCode>
                <c:ptCount val="81"/>
                <c:pt idx="56" formatCode="#,##0">
                  <c:v>5231398</c:v>
                </c:pt>
                <c:pt idx="57" formatCode="#,##0">
                  <c:v>5470795.6424704259</c:v>
                </c:pt>
                <c:pt idx="58" formatCode="#,##0">
                  <c:v>5180355.3005225332</c:v>
                </c:pt>
                <c:pt idx="59" formatCode="#,##0">
                  <c:v>5256439.3490283983</c:v>
                </c:pt>
                <c:pt idx="60" formatCode="#,##0">
                  <c:v>4993962.2781335413</c:v>
                </c:pt>
                <c:pt idx="61" formatCode="#,##0">
                  <c:v>4743178.5008239523</c:v>
                </c:pt>
                <c:pt idx="62" formatCode="#,##0">
                  <c:v>5251631.2427503411</c:v>
                </c:pt>
                <c:pt idx="63" formatCode="#,##0">
                  <c:v>5307998.9408891862</c:v>
                </c:pt>
                <c:pt idx="64" formatCode="#,##0">
                  <c:v>5606904.0158943888</c:v>
                </c:pt>
                <c:pt idx="65" formatCode="#,##0">
                  <c:v>5833448.6043381039</c:v>
                </c:pt>
                <c:pt idx="66" formatCode="#,##0">
                  <c:v>6022409.5122602368</c:v>
                </c:pt>
                <c:pt idx="67" formatCode="#,##0">
                  <c:v>6022757.6123193391</c:v>
                </c:pt>
                <c:pt idx="68" formatCode="#,##0">
                  <c:v>5617601.9411807554</c:v>
                </c:pt>
                <c:pt idx="69" formatCode="#,##0">
                  <c:v>5698893.75652094</c:v>
                </c:pt>
                <c:pt idx="70" formatCode="#,##0">
                  <c:v>5407558.7359725824</c:v>
                </c:pt>
                <c:pt idx="71" formatCode="#,##0">
                  <c:v>5482812.394545896</c:v>
                </c:pt>
                <c:pt idx="72" formatCode="#,##0">
                  <c:v>5219562.385652666</c:v>
                </c:pt>
                <c:pt idx="73" formatCode="#,##0">
                  <c:v>4968057.2677785642</c:v>
                </c:pt>
                <c:pt idx="74" formatCode="#,##0">
                  <c:v>5475835.2181371385</c:v>
                </c:pt>
                <c:pt idx="75" formatCode="#,##0">
                  <c:v>5531570.2926938264</c:v>
                </c:pt>
                <c:pt idx="76" formatCode="#,##0">
                  <c:v>5829881.0882292371</c:v>
                </c:pt>
                <c:pt idx="77" formatCode="#,##0">
                  <c:v>6055866.3859755984</c:v>
                </c:pt>
                <c:pt idx="78" formatCode="#,##0">
                  <c:v>6244300.0333397491</c:v>
                </c:pt>
                <c:pt idx="79" formatCode="#,##0">
                  <c:v>6244150.2823464647</c:v>
                </c:pt>
                <c:pt idx="80" formatCode="#,##0">
                  <c:v>5838523.8386762096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C81-4B57-9CD8-CF74025EAE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7130680"/>
        <c:axId val="567129696"/>
      </c:lineChart>
      <c:catAx>
        <c:axId val="567130680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67129696"/>
        <c:crosses val="autoZero"/>
        <c:auto val="1"/>
        <c:lblAlgn val="ctr"/>
        <c:lblOffset val="100"/>
        <c:noMultiLvlLbl val="0"/>
      </c:catAx>
      <c:valAx>
        <c:axId val="56712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67130680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819150</xdr:colOff>
      <xdr:row>3</xdr:row>
      <xdr:rowOff>42862</xdr:rowOff>
    </xdr:from>
    <xdr:to>
      <xdr:col>5</xdr:col>
      <xdr:colOff>381000</xdr:colOff>
      <xdr:row>18</xdr:row>
      <xdr:rowOff>119062</xdr:rowOff>
    </xdr:to>
    <xdr:graphicFrame macro="">
      <xdr:nvGraphicFramePr>
        <xdr:cNvPr id="2" name="Bagan 1">
          <a:extLst>
            <a:ext uri="{FF2B5EF4-FFF2-40B4-BE49-F238E27FC236}">
              <a16:creationId xmlns:a16="http://schemas.microsoft.com/office/drawing/2014/main" id="{BB56159D-B602-4279-8FEF-E4CC67C681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1</xdr:row>
      <xdr:rowOff>0</xdr:rowOff>
    </xdr:from>
    <xdr:to>
      <xdr:col>14</xdr:col>
      <xdr:colOff>590550</xdr:colOff>
      <xdr:row>28</xdr:row>
      <xdr:rowOff>19050</xdr:rowOff>
    </xdr:to>
    <xdr:graphicFrame macro="">
      <xdr:nvGraphicFramePr>
        <xdr:cNvPr id="4" name="Bagan 3">
          <a:extLst>
            <a:ext uri="{FF2B5EF4-FFF2-40B4-BE49-F238E27FC236}">
              <a16:creationId xmlns:a16="http://schemas.microsoft.com/office/drawing/2014/main" id="{F53141AB-8D25-4944-A6D0-6CC6EFC976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1" displayName="Tabel1" ref="A1:E82" totalsRowShown="0">
  <autoFilter ref="A1:E82"/>
  <tableColumns count="5">
    <tableColumn id="1" name="Bulan" dataDxfId="4"/>
    <tableColumn id="2" name="Penumpang"/>
    <tableColumn id="3" name="Prakiraan(Penumpang)" dataDxfId="3">
      <calculatedColumnFormula>_xlfn.FORECAST.ETS(A2,$B$2:$B$58,$A$2:$A$58,1,1)</calculatedColumnFormula>
    </tableColumn>
    <tableColumn id="4" name="Ikatan Kepercayaan Bawah(Penumpang)" dataDxfId="2">
      <calculatedColumnFormula>C2-_xlfn.FORECAST.ETS.CONFINT(A2,$B$2:$B$58,$A$2:$A$58,0.95,1,1)</calculatedColumnFormula>
    </tableColumn>
    <tableColumn id="5" name="Ikatan Kepercayaan Atas(Penumpang)" dataDxfId="1">
      <calculatedColumnFormula>C2+_xlfn.FORECAST.ETS.CONFINT(A2,$B$2:$B$58,$A$2:$A$58,0.95,1,1)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el2" displayName="Tabel2" ref="G1:H8" totalsRowShown="0">
  <autoFilter ref="G1:H8"/>
  <tableColumns count="2">
    <tableColumn id="1" name="Statistik"/>
    <tableColumn id="2" name="Nilai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"/>
  <sheetViews>
    <sheetView workbookViewId="0">
      <selection activeCell="C59" sqref="C59"/>
    </sheetView>
  </sheetViews>
  <sheetFormatPr defaultRowHeight="15" x14ac:dyDescent="0.25"/>
  <cols>
    <col min="1" max="1" width="15.42578125" bestFit="1" customWidth="1"/>
    <col min="2" max="2" width="13.7109375" customWidth="1"/>
    <col min="3" max="3" width="23.42578125" customWidth="1"/>
    <col min="4" max="4" width="38.5703125" customWidth="1"/>
    <col min="5" max="5" width="36.5703125" customWidth="1"/>
    <col min="7" max="7" width="10.28515625" customWidth="1"/>
    <col min="8" max="8" width="10.42578125" customWidth="1"/>
  </cols>
  <sheetData>
    <row r="1" spans="1:8" x14ac:dyDescent="0.25">
      <c r="A1" t="s">
        <v>0</v>
      </c>
      <c r="B1" t="s">
        <v>1</v>
      </c>
      <c r="C1" t="s">
        <v>3</v>
      </c>
      <c r="D1" t="s">
        <v>4</v>
      </c>
      <c r="E1" t="s">
        <v>5</v>
      </c>
      <c r="G1" t="s">
        <v>6</v>
      </c>
      <c r="H1" t="s">
        <v>7</v>
      </c>
    </row>
    <row r="2" spans="1:8" x14ac:dyDescent="0.25">
      <c r="A2" s="10">
        <v>40909</v>
      </c>
      <c r="B2" s="11">
        <v>4094769</v>
      </c>
      <c r="G2" t="s">
        <v>8</v>
      </c>
      <c r="H2" s="12">
        <f>_xlfn.FORECAST.ETS.STAT($B$2:$B$58,$A$2:$A$58,1,1,1)</f>
        <v>0.251</v>
      </c>
    </row>
    <row r="3" spans="1:8" x14ac:dyDescent="0.25">
      <c r="A3" s="10">
        <v>40940</v>
      </c>
      <c r="B3" s="11">
        <v>3810030</v>
      </c>
      <c r="G3" t="s">
        <v>9</v>
      </c>
      <c r="H3" s="12">
        <f>_xlfn.FORECAST.ETS.STAT($B$2:$B$58,$A$2:$A$58,2,1,1)</f>
        <v>1E-3</v>
      </c>
    </row>
    <row r="4" spans="1:8" x14ac:dyDescent="0.25">
      <c r="A4" s="10">
        <v>40969</v>
      </c>
      <c r="B4" s="11">
        <v>4376148</v>
      </c>
      <c r="G4" t="s">
        <v>10</v>
      </c>
      <c r="H4" s="12">
        <f>_xlfn.FORECAST.ETS.STAT($B$2:$B$58,$A$2:$A$58,3,1,1)</f>
        <v>1E-3</v>
      </c>
    </row>
    <row r="5" spans="1:8" x14ac:dyDescent="0.25">
      <c r="A5" s="10">
        <v>41000</v>
      </c>
      <c r="B5" s="11">
        <v>4475203</v>
      </c>
      <c r="G5" t="s">
        <v>11</v>
      </c>
      <c r="H5" s="12">
        <f>_xlfn.FORECAST.ETS.STAT($B$2:$B$58,$A$2:$A$58,4,1,1)</f>
        <v>0.39269082373623571</v>
      </c>
    </row>
    <row r="6" spans="1:8" x14ac:dyDescent="0.25">
      <c r="A6" s="10">
        <v>41030</v>
      </c>
      <c r="B6" s="11">
        <v>4627330</v>
      </c>
      <c r="G6" t="s">
        <v>12</v>
      </c>
      <c r="H6" s="12">
        <f>_xlfn.FORECAST.ETS.STAT($B$2:$B$58,$A$2:$A$58,5,1,1)</f>
        <v>1.7531806198996996E-2</v>
      </c>
    </row>
    <row r="7" spans="1:8" x14ac:dyDescent="0.25">
      <c r="A7" s="10">
        <v>41061</v>
      </c>
      <c r="B7" s="11">
        <v>4869825</v>
      </c>
      <c r="G7" t="s">
        <v>13</v>
      </c>
      <c r="H7" s="12">
        <f>_xlfn.FORECAST.ETS.STAT($B$2:$B$58,$A$2:$A$58,6,1,1)</f>
        <v>89312.284281336921</v>
      </c>
    </row>
    <row r="8" spans="1:8" x14ac:dyDescent="0.25">
      <c r="A8" s="10">
        <v>41091</v>
      </c>
      <c r="B8" s="11">
        <v>5099932</v>
      </c>
      <c r="G8" t="s">
        <v>14</v>
      </c>
      <c r="H8" s="12">
        <f>_xlfn.FORECAST.ETS.STAT($B$2:$B$58,$A$2:$A$58,7,1,1)</f>
        <v>117922.59746755364</v>
      </c>
    </row>
    <row r="9" spans="1:8" x14ac:dyDescent="0.25">
      <c r="A9" s="10">
        <v>41122</v>
      </c>
      <c r="B9" s="11">
        <v>5100898</v>
      </c>
    </row>
    <row r="10" spans="1:8" x14ac:dyDescent="0.25">
      <c r="A10" s="10">
        <v>41153</v>
      </c>
      <c r="B10" s="11">
        <v>4641756</v>
      </c>
    </row>
    <row r="11" spans="1:8" x14ac:dyDescent="0.25">
      <c r="A11" s="10">
        <v>41183</v>
      </c>
      <c r="B11" s="11">
        <v>4699658</v>
      </c>
    </row>
    <row r="12" spans="1:8" x14ac:dyDescent="0.25">
      <c r="A12" s="10">
        <v>41214</v>
      </c>
      <c r="B12" s="11">
        <v>4421714</v>
      </c>
    </row>
    <row r="13" spans="1:8" x14ac:dyDescent="0.25">
      <c r="A13" s="10">
        <v>41244</v>
      </c>
      <c r="B13" s="11">
        <v>4524439</v>
      </c>
    </row>
    <row r="14" spans="1:8" x14ac:dyDescent="0.25">
      <c r="A14" s="10">
        <v>41275</v>
      </c>
      <c r="B14" s="11">
        <v>4235696</v>
      </c>
    </row>
    <row r="15" spans="1:8" x14ac:dyDescent="0.25">
      <c r="A15" s="10">
        <v>41306</v>
      </c>
      <c r="B15" s="11">
        <v>3965591</v>
      </c>
    </row>
    <row r="16" spans="1:8" x14ac:dyDescent="0.25">
      <c r="A16" s="10">
        <v>41334</v>
      </c>
      <c r="B16" s="11">
        <v>4556188</v>
      </c>
    </row>
    <row r="17" spans="1:2" x14ac:dyDescent="0.25">
      <c r="A17" s="10">
        <v>41365</v>
      </c>
      <c r="B17" s="11">
        <v>4589289</v>
      </c>
    </row>
    <row r="18" spans="1:2" x14ac:dyDescent="0.25">
      <c r="A18" s="10">
        <v>41395</v>
      </c>
      <c r="B18" s="11">
        <v>4830585</v>
      </c>
    </row>
    <row r="19" spans="1:2" x14ac:dyDescent="0.25">
      <c r="A19" s="10">
        <v>41426</v>
      </c>
      <c r="B19" s="11">
        <v>5063116</v>
      </c>
    </row>
    <row r="20" spans="1:2" x14ac:dyDescent="0.25">
      <c r="A20" s="10">
        <v>41456</v>
      </c>
      <c r="B20" s="11">
        <v>5216054</v>
      </c>
    </row>
    <row r="21" spans="1:2" x14ac:dyDescent="0.25">
      <c r="A21" s="10">
        <v>41487</v>
      </c>
      <c r="B21" s="11">
        <v>5222072</v>
      </c>
    </row>
    <row r="22" spans="1:2" x14ac:dyDescent="0.25">
      <c r="A22" s="10">
        <v>41518</v>
      </c>
      <c r="B22" s="11">
        <v>4806595</v>
      </c>
    </row>
    <row r="23" spans="1:2" x14ac:dyDescent="0.25">
      <c r="A23" s="10">
        <v>41548</v>
      </c>
      <c r="B23" s="11">
        <v>4940330</v>
      </c>
    </row>
    <row r="24" spans="1:2" x14ac:dyDescent="0.25">
      <c r="A24" s="10">
        <v>41579</v>
      </c>
      <c r="B24" s="11">
        <v>4613889</v>
      </c>
    </row>
    <row r="25" spans="1:2" x14ac:dyDescent="0.25">
      <c r="A25" s="10">
        <v>41609</v>
      </c>
      <c r="B25" s="11">
        <v>4617354</v>
      </c>
    </row>
    <row r="26" spans="1:2" x14ac:dyDescent="0.25">
      <c r="A26" s="10">
        <v>41640</v>
      </c>
      <c r="B26" s="11">
        <v>4334040</v>
      </c>
    </row>
    <row r="27" spans="1:2" x14ac:dyDescent="0.25">
      <c r="A27" s="10">
        <v>41671</v>
      </c>
      <c r="B27" s="11">
        <v>4060897</v>
      </c>
    </row>
    <row r="28" spans="1:2" x14ac:dyDescent="0.25">
      <c r="A28" s="10">
        <v>41699</v>
      </c>
      <c r="B28" s="11">
        <v>4579435</v>
      </c>
    </row>
    <row r="29" spans="1:2" x14ac:dyDescent="0.25">
      <c r="A29" s="10">
        <v>41730</v>
      </c>
      <c r="B29" s="11">
        <v>4650757</v>
      </c>
    </row>
    <row r="30" spans="1:2" x14ac:dyDescent="0.25">
      <c r="A30" s="10">
        <v>41760</v>
      </c>
      <c r="B30" s="11">
        <v>4998034</v>
      </c>
    </row>
    <row r="31" spans="1:2" x14ac:dyDescent="0.25">
      <c r="A31" s="10">
        <v>41791</v>
      </c>
      <c r="B31" s="11">
        <v>5216553</v>
      </c>
    </row>
    <row r="32" spans="1:2" x14ac:dyDescent="0.25">
      <c r="A32" s="10">
        <v>41821</v>
      </c>
      <c r="B32" s="11">
        <v>5385819</v>
      </c>
    </row>
    <row r="33" spans="1:2" x14ac:dyDescent="0.25">
      <c r="A33" s="10">
        <v>41852</v>
      </c>
      <c r="B33" s="11">
        <v>5368114</v>
      </c>
    </row>
    <row r="34" spans="1:2" x14ac:dyDescent="0.25">
      <c r="A34" s="10">
        <v>41883</v>
      </c>
      <c r="B34" s="11">
        <v>5015200</v>
      </c>
    </row>
    <row r="35" spans="1:2" x14ac:dyDescent="0.25">
      <c r="A35" s="10">
        <v>41913</v>
      </c>
      <c r="B35" s="11">
        <v>5052685</v>
      </c>
    </row>
    <row r="36" spans="1:2" x14ac:dyDescent="0.25">
      <c r="A36" s="10">
        <v>41944</v>
      </c>
      <c r="B36" s="11">
        <v>4777089</v>
      </c>
    </row>
    <row r="37" spans="1:2" x14ac:dyDescent="0.25">
      <c r="A37" s="10">
        <v>41974</v>
      </c>
      <c r="B37" s="11">
        <v>4891923</v>
      </c>
    </row>
    <row r="38" spans="1:2" x14ac:dyDescent="0.25">
      <c r="A38" s="10">
        <v>42005</v>
      </c>
      <c r="B38" s="11">
        <v>4661830</v>
      </c>
    </row>
    <row r="39" spans="1:2" x14ac:dyDescent="0.25">
      <c r="A39" s="10">
        <v>42036</v>
      </c>
      <c r="B39" s="11">
        <v>4448349</v>
      </c>
    </row>
    <row r="40" spans="1:2" x14ac:dyDescent="0.25">
      <c r="A40" s="10">
        <v>42064</v>
      </c>
      <c r="B40" s="11">
        <v>4922670</v>
      </c>
    </row>
    <row r="41" spans="1:2" x14ac:dyDescent="0.25">
      <c r="A41" s="10">
        <v>42095</v>
      </c>
      <c r="B41" s="11">
        <v>5013237</v>
      </c>
    </row>
    <row r="42" spans="1:2" x14ac:dyDescent="0.25">
      <c r="A42" s="10">
        <v>42125</v>
      </c>
      <c r="B42" s="11">
        <v>5270800</v>
      </c>
    </row>
    <row r="43" spans="1:2" x14ac:dyDescent="0.25">
      <c r="A43" s="10">
        <v>42156</v>
      </c>
      <c r="B43" s="11">
        <v>5557425</v>
      </c>
    </row>
    <row r="44" spans="1:2" x14ac:dyDescent="0.25">
      <c r="A44" s="10">
        <v>42186</v>
      </c>
      <c r="B44" s="11">
        <v>5734673</v>
      </c>
    </row>
    <row r="45" spans="1:2" x14ac:dyDescent="0.25">
      <c r="A45" s="10">
        <v>42217</v>
      </c>
      <c r="B45" s="11">
        <v>5806446</v>
      </c>
    </row>
    <row r="46" spans="1:2" x14ac:dyDescent="0.25">
      <c r="A46" s="10">
        <v>42248</v>
      </c>
      <c r="B46" s="11">
        <v>5269609</v>
      </c>
    </row>
    <row r="47" spans="1:2" x14ac:dyDescent="0.25">
      <c r="A47" s="10">
        <v>42278</v>
      </c>
      <c r="B47" s="11">
        <v>5295217</v>
      </c>
    </row>
    <row r="48" spans="1:2" x14ac:dyDescent="0.25">
      <c r="A48" s="10">
        <v>42309</v>
      </c>
      <c r="B48" s="11">
        <v>4929120</v>
      </c>
    </row>
    <row r="49" spans="1:5" x14ac:dyDescent="0.25">
      <c r="A49" s="10">
        <v>42339</v>
      </c>
      <c r="B49" s="11">
        <v>4893269</v>
      </c>
    </row>
    <row r="50" spans="1:5" x14ac:dyDescent="0.25">
      <c r="A50" s="10">
        <v>42370</v>
      </c>
      <c r="B50" s="11">
        <v>4654867</v>
      </c>
    </row>
    <row r="51" spans="1:5" x14ac:dyDescent="0.25">
      <c r="A51" s="10">
        <v>42401</v>
      </c>
      <c r="B51" s="11">
        <v>4416707</v>
      </c>
    </row>
    <row r="52" spans="1:5" x14ac:dyDescent="0.25">
      <c r="A52" s="10">
        <v>42430</v>
      </c>
      <c r="B52" s="11">
        <v>5043594</v>
      </c>
    </row>
    <row r="53" spans="1:5" x14ac:dyDescent="0.25">
      <c r="A53" s="10">
        <v>42461</v>
      </c>
      <c r="B53" s="11">
        <v>5054334</v>
      </c>
    </row>
    <row r="54" spans="1:5" x14ac:dyDescent="0.25">
      <c r="A54" s="10">
        <v>42491</v>
      </c>
      <c r="B54" s="11">
        <v>5383246</v>
      </c>
    </row>
    <row r="55" spans="1:5" x14ac:dyDescent="0.25">
      <c r="A55" s="10">
        <v>42522</v>
      </c>
      <c r="B55" s="11">
        <v>5597027</v>
      </c>
    </row>
    <row r="56" spans="1:5" x14ac:dyDescent="0.25">
      <c r="A56" s="10">
        <v>42552</v>
      </c>
      <c r="B56" s="11">
        <v>5626716</v>
      </c>
    </row>
    <row r="57" spans="1:5" x14ac:dyDescent="0.25">
      <c r="A57" s="10">
        <v>42583</v>
      </c>
      <c r="B57" s="11">
        <v>5797289</v>
      </c>
    </row>
    <row r="58" spans="1:5" x14ac:dyDescent="0.25">
      <c r="A58" s="10">
        <v>42614</v>
      </c>
      <c r="B58" s="11">
        <v>5231398</v>
      </c>
      <c r="C58" s="11">
        <v>5231398</v>
      </c>
      <c r="D58" s="11">
        <v>5231398</v>
      </c>
      <c r="E58" s="11">
        <v>5231398</v>
      </c>
    </row>
    <row r="59" spans="1:5" x14ac:dyDescent="0.25">
      <c r="A59" s="10">
        <v>42644</v>
      </c>
      <c r="C59" s="11">
        <f t="shared" ref="C59:C82" si="0">_xlfn.FORECAST.ETS(A59,$B$2:$B$58,$A$2:$A$58,1,1)</f>
        <v>5308426.3569040112</v>
      </c>
      <c r="D59" s="11">
        <f t="shared" ref="D59:D82" si="1">C59-_xlfn.FORECAST.ETS.CONFINT(A59,$B$2:$B$58,$A$2:$A$58,0.95,1,1)</f>
        <v>5146057.0713375965</v>
      </c>
      <c r="E59" s="11">
        <f t="shared" ref="E59:E82" si="2">C59+_xlfn.FORECAST.ETS.CONFINT(A59,$B$2:$B$58,$A$2:$A$58,0.95,1,1)</f>
        <v>5470795.6424704259</v>
      </c>
    </row>
    <row r="60" spans="1:5" x14ac:dyDescent="0.25">
      <c r="A60" s="10">
        <v>42675</v>
      </c>
      <c r="C60" s="11">
        <f t="shared" si="0"/>
        <v>5012909.8147925735</v>
      </c>
      <c r="D60" s="11">
        <f t="shared" si="1"/>
        <v>4845464.3290626137</v>
      </c>
      <c r="E60" s="11">
        <f t="shared" si="2"/>
        <v>5180355.3005225332</v>
      </c>
    </row>
    <row r="61" spans="1:5" x14ac:dyDescent="0.25">
      <c r="A61" s="10">
        <v>42705</v>
      </c>
      <c r="C61" s="11">
        <f t="shared" si="0"/>
        <v>5084028.4729250958</v>
      </c>
      <c r="D61" s="11">
        <f t="shared" si="1"/>
        <v>4911617.5968217934</v>
      </c>
      <c r="E61" s="11">
        <f t="shared" si="2"/>
        <v>5256439.3490283983</v>
      </c>
    </row>
    <row r="62" spans="1:5" x14ac:dyDescent="0.25">
      <c r="A62" s="10">
        <v>42736</v>
      </c>
      <c r="C62" s="11">
        <f t="shared" si="0"/>
        <v>4816687.3612811659</v>
      </c>
      <c r="D62" s="11">
        <f t="shared" si="1"/>
        <v>4639412.4444287904</v>
      </c>
      <c r="E62" s="11">
        <f t="shared" si="2"/>
        <v>4993962.2781335413</v>
      </c>
    </row>
    <row r="63" spans="1:5" x14ac:dyDescent="0.25">
      <c r="A63" s="10">
        <v>42767</v>
      </c>
      <c r="C63" s="11">
        <f t="shared" si="0"/>
        <v>4561132.6240295665</v>
      </c>
      <c r="D63" s="11">
        <f t="shared" si="1"/>
        <v>4379086.7472351808</v>
      </c>
      <c r="E63" s="11">
        <f t="shared" si="2"/>
        <v>4743178.5008239523</v>
      </c>
    </row>
    <row r="64" spans="1:5" x14ac:dyDescent="0.25">
      <c r="A64" s="10">
        <v>42795</v>
      </c>
      <c r="C64" s="11">
        <f t="shared" si="0"/>
        <v>5064900.2108763158</v>
      </c>
      <c r="D64" s="11">
        <f t="shared" si="1"/>
        <v>4878169.1790022906</v>
      </c>
      <c r="E64" s="11">
        <f t="shared" si="2"/>
        <v>5251631.2427503411</v>
      </c>
    </row>
    <row r="65" spans="1:5" x14ac:dyDescent="0.25">
      <c r="A65" s="10">
        <v>42826</v>
      </c>
      <c r="C65" s="11">
        <f t="shared" si="0"/>
        <v>5116662.1177387768</v>
      </c>
      <c r="D65" s="11">
        <f t="shared" si="1"/>
        <v>4925325.2945883675</v>
      </c>
      <c r="E65" s="11">
        <f t="shared" si="2"/>
        <v>5307998.9408891862</v>
      </c>
    </row>
    <row r="66" spans="1:5" x14ac:dyDescent="0.25">
      <c r="A66" s="10">
        <v>42856</v>
      </c>
      <c r="C66" s="11">
        <f t="shared" si="0"/>
        <v>5411035.0319508743</v>
      </c>
      <c r="D66" s="11">
        <f t="shared" si="1"/>
        <v>5215166.0480073597</v>
      </c>
      <c r="E66" s="11">
        <f t="shared" si="2"/>
        <v>5606904.0158943888</v>
      </c>
    </row>
    <row r="67" spans="1:5" x14ac:dyDescent="0.25">
      <c r="A67" s="10">
        <v>42887</v>
      </c>
      <c r="C67" s="11">
        <f t="shared" si="0"/>
        <v>5633115.9611527519</v>
      </c>
      <c r="D67" s="11">
        <f t="shared" si="1"/>
        <v>5432783.3179674</v>
      </c>
      <c r="E67" s="11">
        <f t="shared" si="2"/>
        <v>5833448.6043381039</v>
      </c>
    </row>
    <row r="68" spans="1:5" x14ac:dyDescent="0.25">
      <c r="A68" s="10">
        <v>42917</v>
      </c>
      <c r="C68" s="11">
        <f t="shared" si="0"/>
        <v>5817677.1020645006</v>
      </c>
      <c r="D68" s="11">
        <f t="shared" si="1"/>
        <v>5612944.6918687643</v>
      </c>
      <c r="E68" s="11">
        <f t="shared" si="2"/>
        <v>6022409.5122602368</v>
      </c>
    </row>
    <row r="69" spans="1:5" x14ac:dyDescent="0.25">
      <c r="A69" s="10">
        <v>42948</v>
      </c>
      <c r="C69" s="11">
        <f t="shared" si="0"/>
        <v>5813685.1675175168</v>
      </c>
      <c r="D69" s="11">
        <f t="shared" si="1"/>
        <v>5604612.7227156945</v>
      </c>
      <c r="E69" s="11">
        <f t="shared" si="2"/>
        <v>6022757.6123193391</v>
      </c>
    </row>
    <row r="70" spans="1:5" x14ac:dyDescent="0.25">
      <c r="A70" s="10">
        <v>42979</v>
      </c>
      <c r="C70" s="11">
        <f t="shared" si="0"/>
        <v>5404245.425400788</v>
      </c>
      <c r="D70" s="11">
        <f t="shared" si="1"/>
        <v>5190888.9096208205</v>
      </c>
      <c r="E70" s="11">
        <f t="shared" si="2"/>
        <v>5617601.9411807554</v>
      </c>
    </row>
    <row r="71" spans="1:5" x14ac:dyDescent="0.25">
      <c r="A71" s="10">
        <v>43009</v>
      </c>
      <c r="C71" s="11">
        <f t="shared" si="0"/>
        <v>5481273.7823047992</v>
      </c>
      <c r="D71" s="11">
        <f t="shared" si="1"/>
        <v>5263653.8080886584</v>
      </c>
      <c r="E71" s="11">
        <f t="shared" si="2"/>
        <v>5698893.75652094</v>
      </c>
    </row>
    <row r="72" spans="1:5" x14ac:dyDescent="0.25">
      <c r="A72" s="10">
        <v>43040</v>
      </c>
      <c r="C72" s="11">
        <f t="shared" si="0"/>
        <v>5185757.2401933614</v>
      </c>
      <c r="D72" s="11">
        <f t="shared" si="1"/>
        <v>4963955.7444141405</v>
      </c>
      <c r="E72" s="11">
        <f t="shared" si="2"/>
        <v>5407558.7359725824</v>
      </c>
    </row>
    <row r="73" spans="1:5" x14ac:dyDescent="0.25">
      <c r="A73" s="10">
        <v>43070</v>
      </c>
      <c r="C73" s="11">
        <f t="shared" si="0"/>
        <v>5256875.8983258838</v>
      </c>
      <c r="D73" s="11">
        <f t="shared" si="1"/>
        <v>5030939.4021058716</v>
      </c>
      <c r="E73" s="11">
        <f t="shared" si="2"/>
        <v>5482812.394545896</v>
      </c>
    </row>
    <row r="74" spans="1:5" x14ac:dyDescent="0.25">
      <c r="A74" s="10">
        <v>43101</v>
      </c>
      <c r="C74" s="11">
        <f t="shared" si="0"/>
        <v>4989534.7866819538</v>
      </c>
      <c r="D74" s="11">
        <f t="shared" si="1"/>
        <v>4759507.1877112417</v>
      </c>
      <c r="E74" s="11">
        <f t="shared" si="2"/>
        <v>5219562.385652666</v>
      </c>
    </row>
    <row r="75" spans="1:5" x14ac:dyDescent="0.25">
      <c r="A75" s="10">
        <v>43132</v>
      </c>
      <c r="C75" s="11">
        <f t="shared" si="0"/>
        <v>4733980.0494303545</v>
      </c>
      <c r="D75" s="11">
        <f t="shared" si="1"/>
        <v>4499902.8310821448</v>
      </c>
      <c r="E75" s="11">
        <f t="shared" si="2"/>
        <v>4968057.2677785642</v>
      </c>
    </row>
    <row r="76" spans="1:5" x14ac:dyDescent="0.25">
      <c r="A76" s="10">
        <v>43160</v>
      </c>
      <c r="C76" s="11">
        <f t="shared" si="0"/>
        <v>5237747.6362771038</v>
      </c>
      <c r="D76" s="11">
        <f t="shared" si="1"/>
        <v>4999660.0544170691</v>
      </c>
      <c r="E76" s="11">
        <f t="shared" si="2"/>
        <v>5475835.2181371385</v>
      </c>
    </row>
    <row r="77" spans="1:5" x14ac:dyDescent="0.25">
      <c r="A77" s="10">
        <v>43191</v>
      </c>
      <c r="C77" s="11">
        <f t="shared" si="0"/>
        <v>5289509.5431395648</v>
      </c>
      <c r="D77" s="11">
        <f t="shared" si="1"/>
        <v>5047448.7935853032</v>
      </c>
      <c r="E77" s="11">
        <f t="shared" si="2"/>
        <v>5531570.2926938264</v>
      </c>
    </row>
    <row r="78" spans="1:5" x14ac:dyDescent="0.25">
      <c r="A78" s="10">
        <v>43221</v>
      </c>
      <c r="C78" s="11">
        <f t="shared" si="0"/>
        <v>5583882.4573516613</v>
      </c>
      <c r="D78" s="11">
        <f t="shared" si="1"/>
        <v>5337883.8264740855</v>
      </c>
      <c r="E78" s="11">
        <f t="shared" si="2"/>
        <v>5829881.0882292371</v>
      </c>
    </row>
    <row r="79" spans="1:5" x14ac:dyDescent="0.25">
      <c r="A79" s="10">
        <v>43252</v>
      </c>
      <c r="C79" s="11">
        <f t="shared" si="0"/>
        <v>5805963.3865535399</v>
      </c>
      <c r="D79" s="11">
        <f t="shared" si="1"/>
        <v>5556060.3871314814</v>
      </c>
      <c r="E79" s="11">
        <f t="shared" si="2"/>
        <v>6055866.3859755984</v>
      </c>
    </row>
    <row r="80" spans="1:5" x14ac:dyDescent="0.25">
      <c r="A80" s="10">
        <v>43282</v>
      </c>
      <c r="C80" s="11">
        <f t="shared" si="0"/>
        <v>5990524.5274652885</v>
      </c>
      <c r="D80" s="11">
        <f t="shared" si="1"/>
        <v>5736749.021590828</v>
      </c>
      <c r="E80" s="11">
        <f t="shared" si="2"/>
        <v>6244300.0333397491</v>
      </c>
    </row>
    <row r="81" spans="1:5" x14ac:dyDescent="0.25">
      <c r="A81" s="10">
        <v>43313</v>
      </c>
      <c r="C81" s="11">
        <f t="shared" si="0"/>
        <v>5986532.5929183047</v>
      </c>
      <c r="D81" s="11">
        <f t="shared" si="1"/>
        <v>5728914.9034901448</v>
      </c>
      <c r="E81" s="11">
        <f t="shared" si="2"/>
        <v>6244150.2823464647</v>
      </c>
    </row>
    <row r="82" spans="1:5" x14ac:dyDescent="0.25">
      <c r="A82" s="10">
        <v>43344</v>
      </c>
      <c r="C82" s="11">
        <f t="shared" si="0"/>
        <v>5577092.8508015759</v>
      </c>
      <c r="D82" s="11">
        <f t="shared" si="1"/>
        <v>5315661.8629269423</v>
      </c>
      <c r="E82" s="11">
        <f t="shared" si="2"/>
        <v>5838523.8386762096</v>
      </c>
    </row>
  </sheetData>
  <pageMargins left="0.7" right="0.7" top="0.75" bottom="0.75" header="0.3" footer="0.3"/>
  <drawing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R15" sqref="R15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86"/>
  <sheetViews>
    <sheetView tabSelected="1" workbookViewId="0">
      <selection activeCell="C4" sqref="C4"/>
    </sheetView>
  </sheetViews>
  <sheetFormatPr defaultRowHeight="15" x14ac:dyDescent="0.25"/>
  <cols>
    <col min="1" max="1" width="5.85546875" style="2" customWidth="1"/>
    <col min="2" max="2" width="17.5703125" style="1" customWidth="1"/>
    <col min="3" max="3" width="12.85546875" style="2" customWidth="1"/>
    <col min="4" max="4" width="5.85546875" style="2" customWidth="1"/>
    <col min="5" max="16384" width="9.140625" style="2"/>
  </cols>
  <sheetData>
    <row r="1" spans="2:3" ht="19.5" customHeight="1" x14ac:dyDescent="0.25"/>
    <row r="2" spans="2:3" x14ac:dyDescent="0.25">
      <c r="B2" s="9" t="s">
        <v>2</v>
      </c>
    </row>
    <row r="3" spans="2:3" ht="6.75" customHeight="1" x14ac:dyDescent="0.25"/>
    <row r="4" spans="2:3" x14ac:dyDescent="0.25">
      <c r="B4" s="7" t="s">
        <v>0</v>
      </c>
      <c r="C4" s="3" t="s">
        <v>1</v>
      </c>
    </row>
    <row r="5" spans="2:3" x14ac:dyDescent="0.25">
      <c r="B5" s="8">
        <v>40909</v>
      </c>
      <c r="C5" s="4">
        <v>4094769</v>
      </c>
    </row>
    <row r="6" spans="2:3" x14ac:dyDescent="0.25">
      <c r="B6" s="8">
        <v>40940</v>
      </c>
      <c r="C6" s="4">
        <v>3810030</v>
      </c>
    </row>
    <row r="7" spans="2:3" x14ac:dyDescent="0.25">
      <c r="B7" s="8">
        <v>40969</v>
      </c>
      <c r="C7" s="4">
        <v>4376148</v>
      </c>
    </row>
    <row r="8" spans="2:3" x14ac:dyDescent="0.25">
      <c r="B8" s="8">
        <v>41000</v>
      </c>
      <c r="C8" s="4">
        <v>4475203</v>
      </c>
    </row>
    <row r="9" spans="2:3" x14ac:dyDescent="0.25">
      <c r="B9" s="8">
        <v>41030</v>
      </c>
      <c r="C9" s="4">
        <v>4627330</v>
      </c>
    </row>
    <row r="10" spans="2:3" x14ac:dyDescent="0.25">
      <c r="B10" s="8">
        <v>41061</v>
      </c>
      <c r="C10" s="4">
        <v>4869825</v>
      </c>
    </row>
    <row r="11" spans="2:3" x14ac:dyDescent="0.25">
      <c r="B11" s="8">
        <v>41091</v>
      </c>
      <c r="C11" s="4">
        <v>5099932</v>
      </c>
    </row>
    <row r="12" spans="2:3" x14ac:dyDescent="0.25">
      <c r="B12" s="8">
        <v>41122</v>
      </c>
      <c r="C12" s="4">
        <v>5100898</v>
      </c>
    </row>
    <row r="13" spans="2:3" x14ac:dyDescent="0.25">
      <c r="B13" s="8">
        <v>41153</v>
      </c>
      <c r="C13" s="4">
        <v>4641756</v>
      </c>
    </row>
    <row r="14" spans="2:3" x14ac:dyDescent="0.25">
      <c r="B14" s="8">
        <v>41183</v>
      </c>
      <c r="C14" s="4">
        <v>4699658</v>
      </c>
    </row>
    <row r="15" spans="2:3" x14ac:dyDescent="0.25">
      <c r="B15" s="8">
        <v>41214</v>
      </c>
      <c r="C15" s="4">
        <v>4421714</v>
      </c>
    </row>
    <row r="16" spans="2:3" x14ac:dyDescent="0.25">
      <c r="B16" s="8">
        <v>41244</v>
      </c>
      <c r="C16" s="4">
        <v>4524439</v>
      </c>
    </row>
    <row r="17" spans="2:3" x14ac:dyDescent="0.25">
      <c r="B17" s="8">
        <v>41275</v>
      </c>
      <c r="C17" s="4">
        <v>4235696</v>
      </c>
    </row>
    <row r="18" spans="2:3" x14ac:dyDescent="0.25">
      <c r="B18" s="8">
        <v>41306</v>
      </c>
      <c r="C18" s="4">
        <v>3965591</v>
      </c>
    </row>
    <row r="19" spans="2:3" x14ac:dyDescent="0.25">
      <c r="B19" s="8">
        <v>41334</v>
      </c>
      <c r="C19" s="4">
        <v>4556188</v>
      </c>
    </row>
    <row r="20" spans="2:3" x14ac:dyDescent="0.25">
      <c r="B20" s="8">
        <v>41365</v>
      </c>
      <c r="C20" s="4">
        <v>4589289</v>
      </c>
    </row>
    <row r="21" spans="2:3" x14ac:dyDescent="0.25">
      <c r="B21" s="8">
        <v>41395</v>
      </c>
      <c r="C21" s="4">
        <v>4830585</v>
      </c>
    </row>
    <row r="22" spans="2:3" x14ac:dyDescent="0.25">
      <c r="B22" s="8">
        <v>41426</v>
      </c>
      <c r="C22" s="4">
        <v>5063116</v>
      </c>
    </row>
    <row r="23" spans="2:3" x14ac:dyDescent="0.25">
      <c r="B23" s="8">
        <v>41456</v>
      </c>
      <c r="C23" s="4">
        <v>5216054</v>
      </c>
    </row>
    <row r="24" spans="2:3" x14ac:dyDescent="0.25">
      <c r="B24" s="8">
        <v>41487</v>
      </c>
      <c r="C24" s="4">
        <v>5222072</v>
      </c>
    </row>
    <row r="25" spans="2:3" x14ac:dyDescent="0.25">
      <c r="B25" s="8">
        <v>41518</v>
      </c>
      <c r="C25" s="4">
        <v>4806595</v>
      </c>
    </row>
    <row r="26" spans="2:3" x14ac:dyDescent="0.25">
      <c r="B26" s="8">
        <v>41548</v>
      </c>
      <c r="C26" s="4">
        <v>4940330</v>
      </c>
    </row>
    <row r="27" spans="2:3" x14ac:dyDescent="0.25">
      <c r="B27" s="8">
        <v>41579</v>
      </c>
      <c r="C27" s="4">
        <v>4613889</v>
      </c>
    </row>
    <row r="28" spans="2:3" x14ac:dyDescent="0.25">
      <c r="B28" s="8">
        <v>41609</v>
      </c>
      <c r="C28" s="4">
        <v>4617354</v>
      </c>
    </row>
    <row r="29" spans="2:3" x14ac:dyDescent="0.25">
      <c r="B29" s="8">
        <v>41640</v>
      </c>
      <c r="C29" s="4">
        <v>4334040</v>
      </c>
    </row>
    <row r="30" spans="2:3" x14ac:dyDescent="0.25">
      <c r="B30" s="8">
        <v>41671</v>
      </c>
      <c r="C30" s="4">
        <v>4060897</v>
      </c>
    </row>
    <row r="31" spans="2:3" x14ac:dyDescent="0.25">
      <c r="B31" s="8">
        <v>41699</v>
      </c>
      <c r="C31" s="4">
        <v>4579435</v>
      </c>
    </row>
    <row r="32" spans="2:3" x14ac:dyDescent="0.25">
      <c r="B32" s="8">
        <v>41730</v>
      </c>
      <c r="C32" s="4">
        <v>4650757</v>
      </c>
    </row>
    <row r="33" spans="2:3" x14ac:dyDescent="0.25">
      <c r="B33" s="8">
        <v>41760</v>
      </c>
      <c r="C33" s="4">
        <v>4998034</v>
      </c>
    </row>
    <row r="34" spans="2:3" x14ac:dyDescent="0.25">
      <c r="B34" s="8">
        <v>41791</v>
      </c>
      <c r="C34" s="4">
        <v>5216553</v>
      </c>
    </row>
    <row r="35" spans="2:3" x14ac:dyDescent="0.25">
      <c r="B35" s="8">
        <v>41821</v>
      </c>
      <c r="C35" s="4">
        <v>5385819</v>
      </c>
    </row>
    <row r="36" spans="2:3" x14ac:dyDescent="0.25">
      <c r="B36" s="8">
        <v>41852</v>
      </c>
      <c r="C36" s="4">
        <v>5368114</v>
      </c>
    </row>
    <row r="37" spans="2:3" x14ac:dyDescent="0.25">
      <c r="B37" s="8">
        <v>41883</v>
      </c>
      <c r="C37" s="4">
        <v>5015200</v>
      </c>
    </row>
    <row r="38" spans="2:3" x14ac:dyDescent="0.25">
      <c r="B38" s="8">
        <v>41913</v>
      </c>
      <c r="C38" s="4">
        <v>5052685</v>
      </c>
    </row>
    <row r="39" spans="2:3" x14ac:dyDescent="0.25">
      <c r="B39" s="8">
        <v>41944</v>
      </c>
      <c r="C39" s="4">
        <v>4777089</v>
      </c>
    </row>
    <row r="40" spans="2:3" x14ac:dyDescent="0.25">
      <c r="B40" s="8">
        <v>41974</v>
      </c>
      <c r="C40" s="4">
        <v>4891923</v>
      </c>
    </row>
    <row r="41" spans="2:3" x14ac:dyDescent="0.25">
      <c r="B41" s="8">
        <v>42005</v>
      </c>
      <c r="C41" s="4">
        <v>4661830</v>
      </c>
    </row>
    <row r="42" spans="2:3" x14ac:dyDescent="0.25">
      <c r="B42" s="8">
        <v>42036</v>
      </c>
      <c r="C42" s="4">
        <v>4448349</v>
      </c>
    </row>
    <row r="43" spans="2:3" x14ac:dyDescent="0.25">
      <c r="B43" s="8">
        <v>42064</v>
      </c>
      <c r="C43" s="4">
        <v>4922670</v>
      </c>
    </row>
    <row r="44" spans="2:3" x14ac:dyDescent="0.25">
      <c r="B44" s="8">
        <v>42095</v>
      </c>
      <c r="C44" s="4">
        <v>5013237</v>
      </c>
    </row>
    <row r="45" spans="2:3" x14ac:dyDescent="0.25">
      <c r="B45" s="8">
        <v>42125</v>
      </c>
      <c r="C45" s="4">
        <v>5270800</v>
      </c>
    </row>
    <row r="46" spans="2:3" x14ac:dyDescent="0.25">
      <c r="B46" s="8">
        <v>42156</v>
      </c>
      <c r="C46" s="4">
        <v>5557425</v>
      </c>
    </row>
    <row r="47" spans="2:3" x14ac:dyDescent="0.25">
      <c r="B47" s="8">
        <v>42186</v>
      </c>
      <c r="C47" s="4">
        <v>5734673</v>
      </c>
    </row>
    <row r="48" spans="2:3" x14ac:dyDescent="0.25">
      <c r="B48" s="8">
        <v>42217</v>
      </c>
      <c r="C48" s="4">
        <v>5806446</v>
      </c>
    </row>
    <row r="49" spans="2:3" x14ac:dyDescent="0.25">
      <c r="B49" s="8">
        <v>42248</v>
      </c>
      <c r="C49" s="4">
        <v>5269609</v>
      </c>
    </row>
    <row r="50" spans="2:3" x14ac:dyDescent="0.25">
      <c r="B50" s="8">
        <v>42278</v>
      </c>
      <c r="C50" s="4">
        <v>5295217</v>
      </c>
    </row>
    <row r="51" spans="2:3" x14ac:dyDescent="0.25">
      <c r="B51" s="8">
        <v>42309</v>
      </c>
      <c r="C51" s="4">
        <v>4929120</v>
      </c>
    </row>
    <row r="52" spans="2:3" x14ac:dyDescent="0.25">
      <c r="B52" s="8">
        <v>42339</v>
      </c>
      <c r="C52" s="4">
        <v>4893269</v>
      </c>
    </row>
    <row r="53" spans="2:3" x14ac:dyDescent="0.25">
      <c r="B53" s="8">
        <v>42370</v>
      </c>
      <c r="C53" s="4">
        <v>4654867</v>
      </c>
    </row>
    <row r="54" spans="2:3" x14ac:dyDescent="0.25">
      <c r="B54" s="8">
        <v>42401</v>
      </c>
      <c r="C54" s="4">
        <v>4416707</v>
      </c>
    </row>
    <row r="55" spans="2:3" x14ac:dyDescent="0.25">
      <c r="B55" s="8">
        <v>42430</v>
      </c>
      <c r="C55" s="4">
        <v>5043594</v>
      </c>
    </row>
    <row r="56" spans="2:3" x14ac:dyDescent="0.25">
      <c r="B56" s="8">
        <v>42461</v>
      </c>
      <c r="C56" s="4">
        <v>5054334</v>
      </c>
    </row>
    <row r="57" spans="2:3" x14ac:dyDescent="0.25">
      <c r="B57" s="8">
        <v>42491</v>
      </c>
      <c r="C57" s="4">
        <v>5383246</v>
      </c>
    </row>
    <row r="58" spans="2:3" x14ac:dyDescent="0.25">
      <c r="B58" s="8">
        <v>42522</v>
      </c>
      <c r="C58" s="4">
        <v>5597027</v>
      </c>
    </row>
    <row r="59" spans="2:3" x14ac:dyDescent="0.25">
      <c r="B59" s="8">
        <v>42552</v>
      </c>
      <c r="C59" s="4">
        <v>5626716</v>
      </c>
    </row>
    <row r="60" spans="2:3" x14ac:dyDescent="0.25">
      <c r="B60" s="8">
        <v>42583</v>
      </c>
      <c r="C60" s="4">
        <v>5797289</v>
      </c>
    </row>
    <row r="61" spans="2:3" x14ac:dyDescent="0.25">
      <c r="B61" s="8">
        <v>42614</v>
      </c>
      <c r="C61" s="4">
        <v>5231398</v>
      </c>
    </row>
    <row r="62" spans="2:3" x14ac:dyDescent="0.25">
      <c r="B62" s="8">
        <v>42644</v>
      </c>
      <c r="C62" s="5"/>
    </row>
    <row r="63" spans="2:3" x14ac:dyDescent="0.25">
      <c r="B63" s="8">
        <v>42675</v>
      </c>
      <c r="C63" s="5"/>
    </row>
    <row r="64" spans="2:3" x14ac:dyDescent="0.25">
      <c r="B64" s="8">
        <v>42705</v>
      </c>
      <c r="C64" s="5"/>
    </row>
    <row r="65" spans="2:3" x14ac:dyDescent="0.25">
      <c r="B65" s="8">
        <v>42736</v>
      </c>
      <c r="C65" s="5"/>
    </row>
    <row r="66" spans="2:3" x14ac:dyDescent="0.25">
      <c r="B66" s="8">
        <v>42767</v>
      </c>
      <c r="C66" s="5"/>
    </row>
    <row r="67" spans="2:3" x14ac:dyDescent="0.25">
      <c r="B67" s="8">
        <v>42795</v>
      </c>
      <c r="C67" s="5"/>
    </row>
    <row r="68" spans="2:3" x14ac:dyDescent="0.25">
      <c r="B68" s="8">
        <v>42826</v>
      </c>
      <c r="C68" s="5"/>
    </row>
    <row r="69" spans="2:3" x14ac:dyDescent="0.25">
      <c r="B69" s="8">
        <v>42856</v>
      </c>
      <c r="C69" s="5"/>
    </row>
    <row r="70" spans="2:3" x14ac:dyDescent="0.25">
      <c r="B70" s="8">
        <v>42887</v>
      </c>
      <c r="C70" s="5"/>
    </row>
    <row r="71" spans="2:3" x14ac:dyDescent="0.25">
      <c r="B71" s="8">
        <v>42917</v>
      </c>
      <c r="C71" s="5"/>
    </row>
    <row r="72" spans="2:3" x14ac:dyDescent="0.25">
      <c r="B72" s="8">
        <v>42948</v>
      </c>
      <c r="C72" s="5"/>
    </row>
    <row r="73" spans="2:3" x14ac:dyDescent="0.25">
      <c r="B73" s="8">
        <v>42979</v>
      </c>
      <c r="C73" s="6"/>
    </row>
    <row r="74" spans="2:3" x14ac:dyDescent="0.25">
      <c r="B74" s="8">
        <v>43009</v>
      </c>
      <c r="C74" s="6"/>
    </row>
    <row r="75" spans="2:3" x14ac:dyDescent="0.25">
      <c r="B75" s="8">
        <v>43040</v>
      </c>
      <c r="C75" s="6"/>
    </row>
    <row r="76" spans="2:3" x14ac:dyDescent="0.25">
      <c r="B76" s="8">
        <v>43070</v>
      </c>
      <c r="C76" s="6"/>
    </row>
    <row r="77" spans="2:3" x14ac:dyDescent="0.25">
      <c r="B77" s="8">
        <v>43101</v>
      </c>
      <c r="C77" s="6"/>
    </row>
    <row r="78" spans="2:3" x14ac:dyDescent="0.25">
      <c r="B78" s="8">
        <v>43132</v>
      </c>
      <c r="C78" s="6"/>
    </row>
    <row r="79" spans="2:3" x14ac:dyDescent="0.25">
      <c r="B79" s="8">
        <v>43160</v>
      </c>
      <c r="C79" s="6"/>
    </row>
    <row r="80" spans="2:3" x14ac:dyDescent="0.25">
      <c r="B80" s="8">
        <v>43191</v>
      </c>
      <c r="C80" s="6"/>
    </row>
    <row r="81" spans="2:3" x14ac:dyDescent="0.25">
      <c r="B81" s="8">
        <v>43221</v>
      </c>
      <c r="C81" s="6"/>
    </row>
    <row r="82" spans="2:3" x14ac:dyDescent="0.25">
      <c r="B82" s="8">
        <v>43252</v>
      </c>
      <c r="C82" s="6"/>
    </row>
    <row r="83" spans="2:3" x14ac:dyDescent="0.25">
      <c r="B83" s="8">
        <v>43282</v>
      </c>
      <c r="C83" s="6"/>
    </row>
    <row r="84" spans="2:3" x14ac:dyDescent="0.25">
      <c r="B84" s="8">
        <v>43313</v>
      </c>
      <c r="C84" s="6"/>
    </row>
    <row r="85" spans="2:3" x14ac:dyDescent="0.25">
      <c r="B85" s="8">
        <v>43344</v>
      </c>
      <c r="C85" s="6"/>
    </row>
    <row r="86" spans="2:3" ht="19.5" customHeight="1" x14ac:dyDescent="0.25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6</vt:i4>
      </vt:variant>
    </vt:vector>
  </HeadingPairs>
  <TitlesOfParts>
    <vt:vector size="6" baseType="lpstr">
      <vt:lpstr>Lembar5</vt:lpstr>
      <vt:lpstr>Lembar6</vt:lpstr>
      <vt:lpstr>Lembar1</vt:lpstr>
      <vt:lpstr>Lembar2</vt:lpstr>
      <vt:lpstr>Lembar3</vt:lpstr>
      <vt:lpstr>Lembar4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2016-12-26T20:30:33Z</dcterms:created>
  <dcterms:modified xsi:type="dcterms:W3CDTF">2017-01-03T23:00:52Z</dcterms:modified>
</cp:coreProperties>
</file>