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drawings/drawing4.xml" ContentType="application/vnd.openxmlformats-officedocument.drawing+xml"/>
  <Override PartName="/xl/ctrlProps/ctrlProp8.xml" ContentType="application/vnd.ms-excel.controlproperties+xml"/>
  <Override PartName="/xl/drawings/drawing5.xml" ContentType="application/vnd.openxmlformats-officedocument.drawing+xml"/>
  <Override PartName="/xl/ctrlProps/ctrlProp9.xml" ContentType="application/vnd.ms-excel.controlproperties+xml"/>
  <Override PartName="/xl/drawings/drawing6.xml" ContentType="application/vnd.openxmlformats-officedocument.drawing+xml"/>
  <Override PartName="/xl/ctrlProps/ctrlProp10.xml" ContentType="application/vnd.ms-excel.controlproperties+xml"/>
  <Override PartName="/xl/drawings/drawing7.xml" ContentType="application/vnd.openxmlformats-officedocument.drawing+xml"/>
  <Override PartName="/xl/ctrlProps/ctrlProp11.xml" ContentType="application/vnd.ms-excel.controlproperties+xml"/>
  <Override PartName="/xl/drawings/drawing8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9.xml" ContentType="application/vnd.openxmlformats-officedocument.drawing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drawings/drawing10.xml" ContentType="application/vnd.openxmlformats-officedocument.drawing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11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12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drawings/drawing13.xml" ContentType="application/vnd.openxmlformats-officedocument.drawing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drawings/drawing14.xml" ContentType="application/vnd.openxmlformats-officedocument.drawing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5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drawings/drawing16.xml" ContentType="application/vnd.openxmlformats-officedocument.drawing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drawings/drawing17.xml" ContentType="application/vnd.openxmlformats-officedocument.drawing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8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drawings/drawing19.xml" ContentType="application/vnd.openxmlformats-officedocument.drawing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drawings/drawing20.xml" ContentType="application/vnd.openxmlformats-officedocument.drawing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drawings/drawing21.xml" ContentType="application/vnd.openxmlformats-officedocument.drawing+xml"/>
  <Override PartName="/xl/ctrlProps/ctrlProp58.xml" ContentType="application/vnd.ms-excel.controlproperties+xml"/>
  <Override PartName="/xl/drawings/drawing22.xml" ContentType="application/vnd.openxmlformats-officedocument.drawing+xml"/>
  <Override PartName="/xl/ctrlProps/ctrlProp59.xml" ContentType="application/vnd.ms-excel.controlproperties+xml"/>
  <Override PartName="/xl/drawings/drawing23.xml" ContentType="application/vnd.openxmlformats-officedocument.drawing+xml"/>
  <Override PartName="/xl/ctrlProps/ctrlProp60.xml" ContentType="application/vnd.ms-excel.controlproperties+xml"/>
  <Override PartName="/xl/drawings/drawing24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drawings/drawing25.xml" ContentType="application/vnd.openxmlformats-officedocument.drawing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26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drawings/drawing27.xml" ContentType="application/vnd.openxmlformats-officedocument.drawing+xml"/>
  <Override PartName="/xl/ctrlProps/ctrlProp72.xml" ContentType="application/vnd.ms-excel.controlproperties+xml"/>
  <Override PartName="/xl/ctrlProps/ctrlProp73.xml" ContentType="application/vnd.ms-excel.controlproperties+xml"/>
  <Override PartName="/xl/drawings/drawing28.xml" ContentType="application/vnd.openxmlformats-officedocument.drawing+xml"/>
  <Override PartName="/xl/ctrlProps/ctrlProp74.xml" ContentType="application/vnd.ms-excel.controlproperties+xml"/>
  <Override PartName="/xl/ctrlProps/ctrlProp75.xml" ContentType="application/vnd.ms-excel.controlproperties+xml"/>
  <Override PartName="/xl/drawings/drawing29.xml" ContentType="application/vnd.openxmlformats-officedocument.drawing+xml"/>
  <Override PartName="/xl/ctrlProps/ctrlProp76.xml" ContentType="application/vnd.ms-excel.controlproperties+xml"/>
  <Override PartName="/xl/ctrlProps/ctrlProp77.xml" ContentType="application/vnd.ms-excel.controlproperties+xml"/>
  <Override PartName="/xl/drawings/drawing30.xml" ContentType="application/vnd.openxmlformats-officedocument.drawing+xml"/>
  <Override PartName="/xl/ctrlProps/ctrlProp78.xml" ContentType="application/vnd.ms-excel.controlproperties+xml"/>
  <Override PartName="/xl/ctrlProps/ctrlProp79.xml" ContentType="application/vnd.ms-excel.controlproperties+xml"/>
  <Override PartName="/xl/drawings/drawing31.xml" ContentType="application/vnd.openxmlformats-officedocument.drawing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drawings/drawing32.xml" ContentType="application/vnd.openxmlformats-officedocument.drawing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drawings/drawing33.xml" ContentType="application/vnd.openxmlformats-officedocument.drawing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drawings/drawing34.xml" ContentType="application/vnd.openxmlformats-officedocument.drawing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drawings/drawing35.xml" ContentType="application/vnd.openxmlformats-officedocument.drawing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drawings/drawing36.xml" ContentType="application/vnd.openxmlformats-officedocument.drawing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drawings/drawing37.xml" ContentType="application/vnd.openxmlformats-officedocument.drawing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drawings/drawing38.xml" ContentType="application/vnd.openxmlformats-officedocument.drawing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drawings/drawing39.xml" ContentType="application/vnd.openxmlformats-officedocument.drawing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drawings/drawing40.xml" ContentType="application/vnd.openxmlformats-officedocument.drawing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drawings/drawing41.xml" ContentType="application/vnd.openxmlformats-officedocument.drawing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drawings/drawing42.xml" ContentType="application/vnd.openxmlformats-officedocument.drawing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drawings/drawing43.xml" ContentType="application/vnd.openxmlformats-officedocument.drawing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drawings/drawing44.xml" ContentType="application/vnd.openxmlformats-officedocument.drawing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drawings/drawing45.xml" ContentType="application/vnd.openxmlformats-officedocument.drawing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drawings/drawing46.xml" ContentType="application/vnd.openxmlformats-officedocument.drawing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drawings/drawing47.xml" ContentType="application/vnd.openxmlformats-officedocument.drawing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drawings/drawing48.xml" ContentType="application/vnd.openxmlformats-officedocument.drawing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drawings/drawing49.xml" ContentType="application/vnd.openxmlformats-officedocument.drawing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drawings/drawing50.xml" ContentType="application/vnd.openxmlformats-officedocument.drawing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drawings/drawing51.xml" ContentType="application/vnd.openxmlformats-officedocument.drawing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drawings/drawing52.xml" ContentType="application/vnd.openxmlformats-officedocument.drawing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drawings/drawing53.xml" ContentType="application/vnd.openxmlformats-officedocument.drawing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drawings/drawing54.xml" ContentType="application/vnd.openxmlformats-officedocument.drawing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drawings/drawing55.xml" ContentType="application/vnd.openxmlformats-officedocument.drawing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E:\BUKU2016\277 FUNGSI\FILE\MATERI\"/>
    </mc:Choice>
  </mc:AlternateContent>
  <bookViews>
    <workbookView xWindow="60" yWindow="-60" windowWidth="12120" windowHeight="8580" tabRatio="729"/>
  </bookViews>
  <sheets>
    <sheet name="ACCRINT" sheetId="8" r:id="rId1"/>
    <sheet name="ACCRINTM" sheetId="20" r:id="rId2"/>
    <sheet name="COUPDAYBS" sheetId="23" r:id="rId3"/>
    <sheet name="COUPDAYS" sheetId="24" r:id="rId4"/>
    <sheet name="COUPDAYSNC" sheetId="25" r:id="rId5"/>
    <sheet name="COUPNCD" sheetId="26" r:id="rId6"/>
    <sheet name="COUPNUM" sheetId="27" r:id="rId7"/>
    <sheet name="COUPPCD" sheetId="28" r:id="rId8"/>
    <sheet name="DURATION" sheetId="36" r:id="rId9"/>
    <sheet name="ODDFPRICE" sheetId="90" r:id="rId10"/>
    <sheet name="ODDFYIELD" sheetId="91" r:id="rId11"/>
    <sheet name="ODDLPRICE" sheetId="92" r:id="rId12"/>
    <sheet name="ODDLYIELD" sheetId="105" r:id="rId13"/>
    <sheet name="DISC" sheetId="35" r:id="rId14"/>
    <sheet name="INTRATE" sheetId="39" r:id="rId15"/>
    <sheet name="MDURATION" sheetId="41" r:id="rId16"/>
    <sheet name="PRICE" sheetId="47" r:id="rId17"/>
    <sheet name="PRICEDISC" sheetId="48" r:id="rId18"/>
    <sheet name="PRICEMAT" sheetId="53" r:id="rId19"/>
    <sheet name="RECEIVED" sheetId="54" r:id="rId20"/>
    <sheet name="TBILLEQ" sheetId="57" r:id="rId21"/>
    <sheet name="TBILLPRICE" sheetId="65" r:id="rId22"/>
    <sheet name="TBILLYIELD" sheetId="58" r:id="rId23"/>
    <sheet name="YIELD" sheetId="62" r:id="rId24"/>
    <sheet name="YIELDDISC" sheetId="63" r:id="rId25"/>
    <sheet name="YIELDMAT" sheetId="64" r:id="rId26"/>
    <sheet name="EFFECT" sheetId="88" r:id="rId27"/>
    <sheet name="NOMINAL" sheetId="94" r:id="rId28"/>
    <sheet name="DOLLARDE" sheetId="85" r:id="rId29"/>
    <sheet name="DOLLARFR" sheetId="87" r:id="rId30"/>
    <sheet name="PV" sheetId="49" r:id="rId31"/>
    <sheet name="RATE" sheetId="52" r:id="rId32"/>
    <sheet name="FV" sheetId="37" r:id="rId33"/>
    <sheet name="FVSCHEDULE" sheetId="38" r:id="rId34"/>
    <sheet name="NPER" sheetId="42" r:id="rId35"/>
    <sheet name="IPMT" sheetId="40" r:id="rId36"/>
    <sheet name="ISPMT" sheetId="76" r:id="rId37"/>
    <sheet name="CUMIPMT" sheetId="29" r:id="rId38"/>
    <sheet name="CUMIPRINC" sheetId="30" r:id="rId39"/>
    <sheet name="PMT" sheetId="45" r:id="rId40"/>
    <sheet name="PPMT" sheetId="46" r:id="rId41"/>
    <sheet name="AMORDEGRC" sheetId="82" r:id="rId42"/>
    <sheet name="AMORLINC" sheetId="98" r:id="rId43"/>
    <sheet name="DB" sheetId="31" r:id="rId44"/>
    <sheet name="DDB" sheetId="75" r:id="rId45"/>
    <sheet name="SLN" sheetId="55" r:id="rId46"/>
    <sheet name="SYD" sheetId="78" r:id="rId47"/>
    <sheet name="VDB" sheetId="59" r:id="rId48"/>
    <sheet name="IRR" sheetId="50" r:id="rId49"/>
    <sheet name="MIRR" sheetId="95" r:id="rId50"/>
    <sheet name="NPV" sheetId="96" r:id="rId51"/>
    <sheet name="XIRR" sheetId="80" r:id="rId52"/>
    <sheet name="XNPV" sheetId="97" r:id="rId53"/>
    <sheet name="PDURATION" sheetId="101" r:id="rId54"/>
    <sheet name="RRI" sheetId="100" r:id="rId55"/>
  </sheets>
  <calcPr calcId="171027"/>
</workbook>
</file>

<file path=xl/calcChain.xml><?xml version="1.0" encoding="utf-8"?>
<calcChain xmlns="http://schemas.openxmlformats.org/spreadsheetml/2006/main">
  <c r="D10" i="105" l="1"/>
  <c r="D12" i="105"/>
  <c r="D9" i="105"/>
  <c r="E9" i="101"/>
  <c r="E8" i="101"/>
  <c r="E7" i="101"/>
  <c r="F8" i="100" l="1"/>
  <c r="F7" i="100"/>
  <c r="B16" i="98" l="1"/>
  <c r="C14" i="98"/>
  <c r="C12" i="98"/>
  <c r="C11" i="98"/>
  <c r="C10" i="98"/>
  <c r="C6" i="98"/>
  <c r="D14" i="97"/>
  <c r="D13" i="97"/>
  <c r="D12" i="97"/>
  <c r="D11" i="97"/>
  <c r="D10" i="97"/>
  <c r="D9" i="97"/>
  <c r="D8" i="97"/>
  <c r="D10" i="42"/>
  <c r="D12" i="96"/>
  <c r="D11" i="96"/>
  <c r="D10" i="96"/>
  <c r="D9" i="96"/>
  <c r="D8" i="96"/>
  <c r="D7" i="96"/>
  <c r="D6" i="96"/>
  <c r="D13" i="95"/>
  <c r="D14" i="95"/>
  <c r="D12" i="95"/>
  <c r="D11" i="95"/>
  <c r="D10" i="95"/>
  <c r="D9" i="95"/>
  <c r="D8" i="95"/>
  <c r="D7" i="95"/>
  <c r="B12" i="40"/>
  <c r="C7" i="94"/>
  <c r="D13" i="92"/>
  <c r="D11" i="92"/>
  <c r="D10" i="92"/>
  <c r="D14" i="91"/>
  <c r="D11" i="91"/>
  <c r="D14" i="90"/>
  <c r="D12" i="90"/>
  <c r="D11" i="90"/>
  <c r="C7" i="88"/>
  <c r="D7" i="87"/>
  <c r="C7" i="85"/>
  <c r="D11" i="85" s="1"/>
  <c r="B17" i="82"/>
  <c r="C15" i="82"/>
  <c r="C13" i="82"/>
  <c r="C12" i="82"/>
  <c r="C11" i="82"/>
  <c r="C7" i="82"/>
  <c r="E12" i="62"/>
  <c r="E10" i="64"/>
  <c r="E9" i="62"/>
  <c r="D14" i="80"/>
  <c r="D13" i="80"/>
  <c r="D12" i="80"/>
  <c r="D11" i="80"/>
  <c r="D10" i="80"/>
  <c r="D9" i="80"/>
  <c r="D8" i="80"/>
  <c r="D12" i="59"/>
  <c r="D13" i="59"/>
  <c r="D8" i="59"/>
  <c r="D7" i="59"/>
  <c r="D9" i="65"/>
  <c r="D9" i="57"/>
  <c r="F10" i="78"/>
  <c r="F11" i="78" s="1"/>
  <c r="B11" i="78"/>
  <c r="D8" i="78"/>
  <c r="D7" i="78"/>
  <c r="D8" i="55"/>
  <c r="D7" i="55"/>
  <c r="E9" i="54"/>
  <c r="E8" i="54"/>
  <c r="D8" i="52"/>
  <c r="D9" i="52"/>
  <c r="D8" i="49"/>
  <c r="D11" i="49"/>
  <c r="D11" i="53"/>
  <c r="D10" i="53"/>
  <c r="E9" i="48"/>
  <c r="B14" i="46"/>
  <c r="D12" i="46"/>
  <c r="D11" i="46"/>
  <c r="D8" i="46"/>
  <c r="D7" i="45"/>
  <c r="D10" i="45"/>
  <c r="D9" i="45"/>
  <c r="D7" i="42"/>
  <c r="D11" i="41"/>
  <c r="B11" i="76"/>
  <c r="D10" i="76"/>
  <c r="D7" i="76"/>
  <c r="D6" i="40"/>
  <c r="D9" i="40"/>
  <c r="F19" i="75"/>
  <c r="C8" i="75"/>
  <c r="C7" i="75"/>
  <c r="C10" i="75"/>
  <c r="E10" i="75"/>
  <c r="C8" i="31"/>
  <c r="C10" i="31"/>
  <c r="D10" i="47"/>
  <c r="D9" i="47"/>
  <c r="D8" i="42"/>
  <c r="D9" i="42"/>
  <c r="D10" i="41"/>
  <c r="D9" i="41"/>
  <c r="D8" i="50"/>
  <c r="D9" i="50"/>
  <c r="D10" i="50"/>
  <c r="D11" i="50"/>
  <c r="D7" i="50"/>
  <c r="D12" i="50"/>
  <c r="D6" i="50"/>
  <c r="D9" i="39"/>
  <c r="D8" i="39"/>
  <c r="E9" i="38"/>
  <c r="D9" i="38"/>
  <c r="C9" i="38"/>
  <c r="B9" i="38"/>
  <c r="D7" i="37"/>
  <c r="D9" i="37"/>
  <c r="D10" i="37"/>
  <c r="D10" i="36"/>
  <c r="D9" i="36"/>
  <c r="F11" i="31"/>
  <c r="D9" i="31"/>
  <c r="E12" i="31" s="1"/>
  <c r="E13" i="31" s="1"/>
  <c r="E14" i="31" s="1"/>
  <c r="E15" i="31" s="1"/>
  <c r="E16" i="31" s="1"/>
  <c r="E17" i="31" s="1"/>
  <c r="F17" i="31" s="1"/>
  <c r="C7" i="31"/>
  <c r="D7" i="30"/>
  <c r="D9" i="30"/>
  <c r="D6" i="29"/>
  <c r="D8" i="29"/>
  <c r="C8" i="20"/>
  <c r="C9" i="8"/>
  <c r="D13" i="85" l="1"/>
  <c r="F12" i="78"/>
  <c r="E11" i="75"/>
  <c r="F16" i="31"/>
  <c r="F15" i="31"/>
  <c r="F13" i="31"/>
  <c r="F12" i="31"/>
  <c r="F14" i="31"/>
  <c r="C17" i="38"/>
  <c r="C16" i="38"/>
  <c r="C15" i="38"/>
  <c r="D13" i="38"/>
  <c r="E9" i="64"/>
  <c r="D8" i="36"/>
  <c r="D15" i="38" l="1"/>
  <c r="D12" i="85"/>
  <c r="F13" i="78"/>
  <c r="E12" i="75"/>
  <c r="D16" i="38"/>
  <c r="D17" i="38" s="1"/>
  <c r="F14" i="78" l="1"/>
  <c r="E13" i="75"/>
  <c r="F15" i="78" l="1"/>
  <c r="E14" i="75"/>
  <c r="F16" i="78" l="1"/>
  <c r="E15" i="75"/>
  <c r="F17" i="78" l="1"/>
  <c r="E16" i="75"/>
  <c r="F18" i="78" l="1"/>
  <c r="E17" i="75"/>
  <c r="E18" i="75" l="1"/>
</calcChain>
</file>

<file path=xl/sharedStrings.xml><?xml version="1.0" encoding="utf-8"?>
<sst xmlns="http://schemas.openxmlformats.org/spreadsheetml/2006/main" count="888" uniqueCount="499">
  <si>
    <t>US (NASD) 30/360</t>
  </si>
  <si>
    <t>Actual/actual</t>
  </si>
  <si>
    <t>Actual/360</t>
  </si>
  <si>
    <t>Actual/365</t>
  </si>
  <si>
    <t>Does not switch to straight line depreciation</t>
  </si>
  <si>
    <t>Switches to straight line depreciation</t>
  </si>
  <si>
    <t>Eropa 30/360</t>
  </si>
  <si>
    <t xml:space="preserve">                                                                           </t>
  </si>
  <si>
    <t>Pembayaran angsuran dilakukan pada akhir periode</t>
  </si>
  <si>
    <t>Pembayaran angsuran dilakukan pada awal periode</t>
  </si>
  <si>
    <t>Diubah ke metode penyusutan garis lurus</t>
  </si>
  <si>
    <t>Tidak diubah ke metode penyusutan garis lurus</t>
  </si>
  <si>
    <t>20X1</t>
  </si>
  <si>
    <t>20X2</t>
  </si>
  <si>
    <t>20X3</t>
  </si>
  <si>
    <t>Aliran Kas Masuk</t>
  </si>
  <si>
    <t>Tanggal</t>
  </si>
  <si>
    <t>Jumlah</t>
  </si>
  <si>
    <t>ACCRINT</t>
  </si>
  <si>
    <t>ACCRINTM</t>
  </si>
  <si>
    <t>COUPDAYBS</t>
  </si>
  <si>
    <t>COUPDAYS</t>
  </si>
  <si>
    <t>COUPDAYSNC</t>
  </si>
  <si>
    <t>COUPNCD</t>
  </si>
  <si>
    <t>COUPNUM</t>
  </si>
  <si>
    <t>COUPPCD</t>
  </si>
  <si>
    <t>CUMIPMT</t>
  </si>
  <si>
    <t xml:space="preserve">CUMPRINC </t>
  </si>
  <si>
    <t xml:space="preserve">DB </t>
  </si>
  <si>
    <t>DISC</t>
  </si>
  <si>
    <t>DURATION</t>
  </si>
  <si>
    <t>FV</t>
  </si>
  <si>
    <t>FVSCHEDULE</t>
  </si>
  <si>
    <t>INTRATE</t>
  </si>
  <si>
    <t>IPMT</t>
  </si>
  <si>
    <t>ISPMT</t>
  </si>
  <si>
    <t>IRR</t>
  </si>
  <si>
    <t>MDURATION</t>
  </si>
  <si>
    <t>MIRR</t>
  </si>
  <si>
    <t>NPER</t>
  </si>
  <si>
    <t>NPV</t>
  </si>
  <si>
    <t>PMT</t>
  </si>
  <si>
    <t>PPMT</t>
  </si>
  <si>
    <t>PRICE</t>
  </si>
  <si>
    <t>PRICEDISC</t>
  </si>
  <si>
    <t>PRICEMAT</t>
  </si>
  <si>
    <t>PV</t>
  </si>
  <si>
    <t>RATE</t>
  </si>
  <si>
    <t>RECEIVED</t>
  </si>
  <si>
    <t>SLN</t>
  </si>
  <si>
    <t>SYD</t>
  </si>
  <si>
    <t>TBILLEQ</t>
  </si>
  <si>
    <t>TBILLPRICE</t>
  </si>
  <si>
    <t>VDB</t>
  </si>
  <si>
    <t>Keterangan</t>
  </si>
  <si>
    <t>XIRR</t>
  </si>
  <si>
    <t>YIELD</t>
  </si>
  <si>
    <t>YIELDDISC</t>
  </si>
  <si>
    <t>YIELDMAT</t>
  </si>
  <si>
    <t>TBILLYIELD</t>
  </si>
  <si>
    <t>Bunga Sekuritas</t>
  </si>
  <si>
    <t>Basis</t>
  </si>
  <si>
    <t>Dasar Perhitungan Hari</t>
  </si>
  <si>
    <t>Bunga Aktual Sekuritas</t>
  </si>
  <si>
    <t>Jumlah Hari</t>
  </si>
  <si>
    <t>Tanggal kupon berikutnya setelah tenggal penyelesaian sekuritas</t>
  </si>
  <si>
    <t>Jumlah kupon yang dapat diuangkan atau dicairkan</t>
  </si>
  <si>
    <t>Tanggal kupon yang jatuh sebelum tanggal penyelesaian sekuritas</t>
  </si>
  <si>
    <t>Jumlah bunga pinjaman kumulatif</t>
  </si>
  <si>
    <t>Tipe</t>
  </si>
  <si>
    <t>Waktu Pembayaran</t>
  </si>
  <si>
    <t>Jumlah kumulatif pokok pinjaman</t>
  </si>
  <si>
    <t>Bulan pembelian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</si>
  <si>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</si>
  <si>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</si>
  <si>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</si>
  <si>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</si>
  <si>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</si>
  <si>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</si>
  <si>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</si>
  <si>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</si>
  <si>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</si>
  <si>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</si>
  <si>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</si>
  <si>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</si>
  <si>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Tahun</t>
  </si>
  <si>
    <t>Discount Rate</t>
  </si>
  <si>
    <t>Durasi waktu sekuritas</t>
  </si>
  <si>
    <t>Nilai yang akan datang</t>
  </si>
  <si>
    <t>Nilai Saat Ini</t>
  </si>
  <si>
    <t>Bunga tahun ke-1</t>
  </si>
  <si>
    <t>Bunga tahun ke-2</t>
  </si>
  <si>
    <t>Bunga tahun ke-3</t>
  </si>
  <si>
    <t>Nilai yang akan datang (YAD)</t>
  </si>
  <si>
    <t>Nilai saat ini  (saldo tabungan)</t>
  </si>
  <si>
    <t>Bunga/tahun</t>
  </si>
  <si>
    <t>Nilai YAD</t>
  </si>
  <si>
    <t>Rumus Manual</t>
  </si>
  <si>
    <t>Tingkat suku bunga</t>
  </si>
  <si>
    <t>Internal Rate of Return (IRR)</t>
  </si>
  <si>
    <t>Durasi waktu yang sudah dimodifikasi dari sekuritas</t>
  </si>
  <si>
    <t>Modified Internal Rate of Return (MIRR)</t>
  </si>
  <si>
    <t>Jumlah periode angsuran</t>
  </si>
  <si>
    <t>Harga sekuritas</t>
  </si>
  <si>
    <t>(Period)</t>
  </si>
  <si>
    <t>(Month)</t>
  </si>
  <si>
    <t>DDB</t>
  </si>
  <si>
    <t>Penyusutan</t>
  </si>
  <si>
    <t>Tabel Penyusutan</t>
  </si>
  <si>
    <t>Tahun ke-</t>
  </si>
  <si>
    <t>Pembuktian (perhitungan manual)</t>
  </si>
  <si>
    <t>Nilai pembayaran angsuran</t>
  </si>
  <si>
    <t>Harga Saham</t>
  </si>
  <si>
    <t>Tingkat suku bunga pinjaman per bulan</t>
  </si>
  <si>
    <t>Tingkat suku bunga pinjaman per tahun</t>
  </si>
  <si>
    <t>Nilai yang diterima dari investasi</t>
  </si>
  <si>
    <t>Nilai Sisa/Residu (salvage)</t>
  </si>
  <si>
    <t>Umur Ekonomis/Masa Manfaat (life)</t>
  </si>
  <si>
    <t>Periode akuntansi yang dihitung</t>
  </si>
  <si>
    <t>Tahun ke</t>
  </si>
  <si>
    <t>Sepadan Obligasi dengan Discount Rate</t>
  </si>
  <si>
    <t>Harga Obligasi</t>
  </si>
  <si>
    <t>X Internal Rate of Return (XIRR)</t>
  </si>
  <si>
    <t>X Net Present Value (XNPV)</t>
  </si>
  <si>
    <t>Tingkat keuntungan yang dapat diharapkan</t>
  </si>
  <si>
    <t>Tingkat keuntungan tahunan surat berharga</t>
  </si>
  <si>
    <t>XNPV</t>
  </si>
  <si>
    <t>Hasil</t>
  </si>
  <si>
    <t>AMORDEGRC</t>
  </si>
  <si>
    <t>Jumlah Hari dalam Setahun (basis)</t>
  </si>
  <si>
    <t>Tarif Penyusutan (rate)</t>
  </si>
  <si>
    <t>Periode (period)</t>
  </si>
  <si>
    <t>Nilai Sisa Aset (salvage)</t>
  </si>
  <si>
    <t>Akhir Periode Pertama (first period)</t>
  </si>
  <si>
    <t>Biaya (harga) Perolehan Aset (cost)</t>
  </si>
  <si>
    <t>Pembelian Aset (date purchased) - Tanggal</t>
  </si>
  <si>
    <t>Bulan</t>
  </si>
  <si>
    <t>Actual</t>
  </si>
  <si>
    <t>365 hari dalam setahun</t>
  </si>
  <si>
    <t>360 hari dalam setahun (Eropa)</t>
  </si>
  <si>
    <t>AMORLINC</t>
  </si>
  <si>
    <t>Nilai/bilangan (pecahan)</t>
  </si>
  <si>
    <t>=</t>
  </si>
  <si>
    <t>DOLLARDE</t>
  </si>
  <si>
    <t>Nilai desimal</t>
  </si>
  <si>
    <t>DOLLARFR</t>
  </si>
  <si>
    <t>EFFECT</t>
  </si>
  <si>
    <t>Tingkat suku bunga nominal per tahun</t>
  </si>
  <si>
    <t>Bunga Efektif per Tahun</t>
  </si>
  <si>
    <t>Tanggal Penerbitan Sekuritas (issue date)</t>
  </si>
  <si>
    <t>Nilai Penebusan Sekuritas (redemptive value)</t>
  </si>
  <si>
    <t>ODDFPRICE</t>
  </si>
  <si>
    <t>ODDLPRICE</t>
  </si>
  <si>
    <t>Tanggal Pembayaran Bunga Sebelumnya (last interest date)</t>
  </si>
  <si>
    <t>NOMINAL</t>
  </si>
  <si>
    <t>Suku Bunga Efektif</t>
  </si>
  <si>
    <t>Pembayaran Bunga dalam Setahun</t>
  </si>
  <si>
    <t>Bunga Nominal</t>
  </si>
  <si>
    <r>
      <t>Tanggal Penerbitan Sekuritas (</t>
    </r>
    <r>
      <rPr>
        <b/>
        <i/>
        <sz val="11"/>
        <color theme="0"/>
        <rFont val="Calibri"/>
        <family val="2"/>
        <scheme val="minor"/>
      </rPr>
      <t>issue</t>
    </r>
    <r>
      <rPr>
        <b/>
        <sz val="11"/>
        <color theme="0"/>
        <rFont val="Calibri"/>
        <family val="2"/>
        <scheme val="minor"/>
      </rPr>
      <t>)</t>
    </r>
  </si>
  <si>
    <r>
      <t>Penerimaan Pertama Bunga Sekuritas (</t>
    </r>
    <r>
      <rPr>
        <b/>
        <i/>
        <sz val="11"/>
        <color theme="0"/>
        <rFont val="Calibri"/>
        <family val="2"/>
        <scheme val="minor"/>
      </rPr>
      <t>first in interest</t>
    </r>
    <r>
      <rPr>
        <b/>
        <sz val="11"/>
        <color theme="0"/>
        <rFont val="Calibri"/>
        <family val="2"/>
        <scheme val="minor"/>
      </rPr>
      <t>)</t>
    </r>
  </si>
  <si>
    <r>
      <t>Tanggal Penyelesaian Sekuritas (</t>
    </r>
    <r>
      <rPr>
        <b/>
        <i/>
        <sz val="11"/>
        <color theme="0"/>
        <rFont val="Calibri"/>
        <family val="2"/>
        <scheme val="minor"/>
      </rPr>
      <t>settlement</t>
    </r>
    <r>
      <rPr>
        <b/>
        <sz val="11"/>
        <color theme="0"/>
        <rFont val="Calibri"/>
        <family val="2"/>
        <scheme val="minor"/>
      </rPr>
      <t>)</t>
    </r>
  </si>
  <si>
    <r>
      <t>Bunga Sekuritas per Tahun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</si>
  <si>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r>
      <t>Nilai PAR Sekuritas (</t>
    </r>
    <r>
      <rPr>
        <b/>
        <i/>
        <sz val="11"/>
        <color theme="0"/>
        <rFont val="Calibri"/>
        <family val="2"/>
        <scheme val="minor"/>
      </rPr>
      <t>PAR</t>
    </r>
    <r>
      <rPr>
        <b/>
        <sz val="11"/>
        <color theme="0"/>
        <rFont val="Calibri"/>
        <family val="2"/>
        <scheme val="minor"/>
      </rPr>
      <t>)</t>
    </r>
  </si>
  <si>
    <r>
      <t>Frekuensi Pembayaran Bunga per Tahun (</t>
    </r>
    <r>
      <rPr>
        <b/>
        <i/>
        <sz val="11"/>
        <color theme="0"/>
        <rFont val="Calibri"/>
        <family val="2"/>
        <scheme val="minor"/>
      </rPr>
      <t>frequency</t>
    </r>
    <r>
      <rPr>
        <b/>
        <sz val="11"/>
        <color theme="0"/>
        <rFont val="Calibri"/>
        <family val="2"/>
        <scheme val="minor"/>
      </rPr>
      <t>)</t>
    </r>
  </si>
  <si>
    <r>
      <t>Basis - Dasar Perhitungan Bunga (</t>
    </r>
    <r>
      <rPr>
        <b/>
        <i/>
        <sz val="11"/>
        <color theme="0"/>
        <rFont val="Calibri"/>
        <family val="2"/>
        <scheme val="minor"/>
      </rPr>
      <t>basis</t>
    </r>
    <r>
      <rPr>
        <b/>
        <sz val="11"/>
        <color theme="0"/>
        <rFont val="Calibri"/>
        <family val="2"/>
        <scheme val="minor"/>
      </rPr>
      <t>)</t>
    </r>
  </si>
  <si>
    <t>- menghitung bunga surat berharga secara berkala dengan bunga aktual</t>
  </si>
  <si>
    <t>- menghitung bunga obligasi yang dibayar pada saat tanggal penyelesaian</t>
  </si>
  <si>
    <r>
      <t>Jatuh Tempo Sekuritas (</t>
    </r>
    <r>
      <rPr>
        <b/>
        <i/>
        <sz val="11"/>
        <color theme="0"/>
        <rFont val="Calibri"/>
        <family val="2"/>
        <scheme val="minor"/>
      </rPr>
      <t>maturity</t>
    </r>
    <r>
      <rPr>
        <b/>
        <sz val="11"/>
        <color theme="0"/>
        <rFont val="Calibri"/>
        <family val="2"/>
        <scheme val="minor"/>
      </rPr>
      <t>)</t>
    </r>
  </si>
  <si>
    <r>
      <t>Frekuensi Pembayaran Kupon  (</t>
    </r>
    <r>
      <rPr>
        <b/>
        <i/>
        <sz val="11"/>
        <color theme="0"/>
        <rFont val="Calibri"/>
        <family val="2"/>
        <scheme val="minor"/>
      </rPr>
      <t>frequency</t>
    </r>
    <r>
      <rPr>
        <b/>
        <sz val="11"/>
        <color theme="0"/>
        <rFont val="Calibri"/>
        <family val="2"/>
        <scheme val="minor"/>
      </rPr>
      <t>)</t>
    </r>
  </si>
  <si>
    <r>
      <t>Jumlah Hari dalam Setahun (</t>
    </r>
    <r>
      <rPr>
        <b/>
        <i/>
        <sz val="11"/>
        <color theme="0"/>
        <rFont val="Calibri"/>
        <family val="2"/>
        <scheme val="minor"/>
      </rPr>
      <t>basis</t>
    </r>
    <r>
      <rPr>
        <b/>
        <sz val="11"/>
        <color theme="0"/>
        <rFont val="Calibri"/>
        <family val="2"/>
        <scheme val="minor"/>
      </rPr>
      <t>)</t>
    </r>
  </si>
  <si>
    <r>
      <t>Tanggal Jatuh Tempo Sekuritas (</t>
    </r>
    <r>
      <rPr>
        <b/>
        <i/>
        <sz val="11"/>
        <color theme="0"/>
        <rFont val="Calibri"/>
        <family val="2"/>
        <scheme val="minor"/>
      </rPr>
      <t>maturity</t>
    </r>
    <r>
      <rPr>
        <b/>
        <sz val="11"/>
        <color theme="0"/>
        <rFont val="Calibri"/>
        <family val="2"/>
        <scheme val="minor"/>
      </rPr>
      <t>)</t>
    </r>
  </si>
  <si>
    <r>
      <t>Frekuensi Pembayaran Kupon (</t>
    </r>
    <r>
      <rPr>
        <b/>
        <i/>
        <sz val="11"/>
        <color theme="0"/>
        <rFont val="Calibri"/>
        <family val="2"/>
        <scheme val="minor"/>
      </rPr>
      <t>frequency</t>
    </r>
    <r>
      <rPr>
        <b/>
        <sz val="11"/>
        <color theme="0"/>
        <rFont val="Calibri"/>
        <family val="2"/>
        <scheme val="minor"/>
      </rPr>
      <t>)</t>
    </r>
  </si>
  <si>
    <t>-  menghitung jumlah hari pada periode kupon yang mengandung tanggal</t>
  </si>
  <si>
    <r>
      <t>penyelesaian obligasi (</t>
    </r>
    <r>
      <rPr>
        <i/>
        <sz val="11"/>
        <color theme="1"/>
        <rFont val="Calibri"/>
        <family val="2"/>
        <scheme val="minor"/>
      </rPr>
      <t>settlement date</t>
    </r>
    <r>
      <rPr>
        <sz val="11"/>
        <color theme="1"/>
        <rFont val="Calibri"/>
        <family val="2"/>
        <scheme val="minor"/>
      </rPr>
      <t>)</t>
    </r>
  </si>
  <si>
    <t>Jumlah hari</t>
  </si>
  <si>
    <t>berikutnya</t>
  </si>
  <si>
    <t>-  menghitung hari dari tanggal penyelesaian obligasi ke tanggal kupon</t>
  </si>
  <si>
    <r>
      <t>obligasi (</t>
    </r>
    <r>
      <rPr>
        <i/>
        <sz val="11"/>
        <rFont val="Calibri"/>
        <family val="2"/>
        <scheme val="minor"/>
      </rPr>
      <t>settlement date</t>
    </r>
    <r>
      <rPr>
        <sz val="11"/>
        <rFont val="Calibri"/>
        <family val="2"/>
        <scheme val="minor"/>
      </rPr>
      <t>)</t>
    </r>
  </si>
  <si>
    <t>-  untuk mengetahui tanggal kupon berikutnya setelah tanggal penyelesaian</t>
  </si>
  <si>
    <t>-  untuk menghitung jumlah kupon yang dapat dicairkan antara tanggal</t>
  </si>
  <si>
    <r>
      <t>penyelesaian (</t>
    </r>
    <r>
      <rPr>
        <i/>
        <sz val="11"/>
        <rFont val="Calibri"/>
        <family val="2"/>
        <scheme val="minor"/>
      </rPr>
      <t>settlement date</t>
    </r>
    <r>
      <rPr>
        <sz val="11"/>
        <rFont val="Calibri"/>
        <family val="2"/>
        <scheme val="minor"/>
      </rPr>
      <t xml:space="preserve">) sampai dengan tanggal jatuh tempo </t>
    </r>
  </si>
  <si>
    <r>
      <t>(</t>
    </r>
    <r>
      <rPr>
        <i/>
        <sz val="11"/>
        <rFont val="Calibri"/>
        <family val="2"/>
        <scheme val="minor"/>
      </rPr>
      <t>maturity</t>
    </r>
    <r>
      <rPr>
        <sz val="11"/>
        <rFont val="Calibri"/>
        <family val="2"/>
        <scheme val="minor"/>
      </rPr>
      <t>) obligasi</t>
    </r>
  </si>
  <si>
    <t>=COUPNUM(D8;D9;D10;D11)</t>
  </si>
  <si>
    <t>- mengetahui tanggal kupon sebelum tanggal penyelesaian obligasi</t>
  </si>
  <si>
    <r>
      <t>Tingkat Suku Bunga per Bulan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</si>
  <si>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r>
      <t>Jumlah Periode Angsuran (</t>
    </r>
    <r>
      <rPr>
        <b/>
        <i/>
        <sz val="11"/>
        <color theme="0"/>
        <rFont val="Calibri"/>
        <family val="2"/>
        <scheme val="minor"/>
      </rPr>
      <t>nper</t>
    </r>
    <r>
      <rPr>
        <b/>
        <sz val="11"/>
        <color theme="0"/>
        <rFont val="Calibri"/>
        <family val="2"/>
        <scheme val="minor"/>
      </rPr>
      <t>)</t>
    </r>
  </si>
  <si>
    <r>
      <t>Awal Periode (</t>
    </r>
    <r>
      <rPr>
        <b/>
        <i/>
        <sz val="11"/>
        <color theme="0"/>
        <rFont val="Calibri"/>
        <family val="2"/>
        <scheme val="minor"/>
      </rPr>
      <t>start period</t>
    </r>
    <r>
      <rPr>
        <b/>
        <sz val="11"/>
        <color theme="0"/>
        <rFont val="Calibri"/>
        <family val="2"/>
        <scheme val="minor"/>
      </rPr>
      <t>)</t>
    </r>
  </si>
  <si>
    <r>
      <t>Akhir Periode (</t>
    </r>
    <r>
      <rPr>
        <b/>
        <i/>
        <sz val="11"/>
        <color theme="0"/>
        <rFont val="Calibri"/>
        <family val="2"/>
        <scheme val="minor"/>
      </rPr>
      <t>end period</t>
    </r>
    <r>
      <rPr>
        <b/>
        <sz val="11"/>
        <color theme="0"/>
        <rFont val="Calibri"/>
        <family val="2"/>
        <scheme val="minor"/>
      </rPr>
      <t>)</t>
    </r>
  </si>
  <si>
    <r>
      <t>Jenis Pembayaran Angsuran (</t>
    </r>
    <r>
      <rPr>
        <b/>
        <i/>
        <sz val="11"/>
        <color theme="0"/>
        <rFont val="Calibri"/>
        <family val="2"/>
        <scheme val="minor"/>
      </rPr>
      <t>type</t>
    </r>
    <r>
      <rPr>
        <b/>
        <sz val="11"/>
        <color theme="0"/>
        <rFont val="Calibri"/>
        <family val="2"/>
        <scheme val="minor"/>
      </rPr>
      <t>)</t>
    </r>
  </si>
  <si>
    <t>=CUMIPMT(bunga;waktu;pokok pinjaman;periode awal;periode akhir; tipe)</t>
  </si>
  <si>
    <t>=CUMPRINC(bunga;waktu;pokok pinjaman;periode awal;periode akhir; tipe)</t>
  </si>
  <si>
    <r>
      <t>Pokok Pinjaman (</t>
    </r>
    <r>
      <rPr>
        <b/>
        <i/>
        <sz val="11"/>
        <color theme="0"/>
        <rFont val="Calibri"/>
        <family val="2"/>
        <scheme val="minor"/>
      </rPr>
      <t>pv</t>
    </r>
    <r>
      <rPr>
        <b/>
        <sz val="11"/>
        <color theme="0"/>
        <rFont val="Calibri"/>
        <family val="2"/>
        <scheme val="minor"/>
      </rPr>
      <t>)</t>
    </r>
  </si>
  <si>
    <r>
      <t>Harga perolehan aset (</t>
    </r>
    <r>
      <rPr>
        <b/>
        <i/>
        <sz val="11"/>
        <color theme="0"/>
        <rFont val="Calibri"/>
        <family val="2"/>
        <scheme val="minor"/>
      </rPr>
      <t>cost</t>
    </r>
    <r>
      <rPr>
        <b/>
        <sz val="11"/>
        <color theme="0"/>
        <rFont val="Calibri"/>
        <family val="2"/>
        <scheme val="minor"/>
      </rPr>
      <t>)</t>
    </r>
  </si>
  <si>
    <r>
      <t>Nilai sisa aset (</t>
    </r>
    <r>
      <rPr>
        <b/>
        <i/>
        <sz val="11"/>
        <color theme="0"/>
        <rFont val="Calibri"/>
        <family val="2"/>
        <scheme val="minor"/>
      </rPr>
      <t>salvage</t>
    </r>
    <r>
      <rPr>
        <b/>
        <sz val="11"/>
        <color theme="0"/>
        <rFont val="Calibri"/>
        <family val="2"/>
        <scheme val="minor"/>
      </rPr>
      <t>)</t>
    </r>
  </si>
  <si>
    <r>
      <t>Umur ekonomis aset (</t>
    </r>
    <r>
      <rPr>
        <b/>
        <i/>
        <sz val="11"/>
        <color theme="0"/>
        <rFont val="Calibri"/>
        <family val="2"/>
        <scheme val="minor"/>
      </rPr>
      <t>life</t>
    </r>
    <r>
      <rPr>
        <b/>
        <sz val="11"/>
        <color theme="0"/>
        <rFont val="Calibri"/>
        <family val="2"/>
        <scheme val="minor"/>
      </rPr>
      <t>)</t>
    </r>
  </si>
  <si>
    <t>dengan metode Saldo Menurun (declining balance)</t>
  </si>
  <si>
    <t>- menghitung bunga pinjaman kumulatif pada sistem bunga Efektif</t>
  </si>
  <si>
    <t>- menghitung pokok pinjaman kumulatif pada sistem bunga Efektif</t>
  </si>
  <si>
    <t>-  menghitung beban penyusutan (depresiasi) aset tetap</t>
  </si>
  <si>
    <t>Beban Penyusutan</t>
  </si>
  <si>
    <r>
      <t>Faktor (</t>
    </r>
    <r>
      <rPr>
        <b/>
        <i/>
        <sz val="11"/>
        <color theme="0"/>
        <rFont val="Calibri"/>
        <family val="2"/>
        <scheme val="minor"/>
      </rPr>
      <t>factor</t>
    </r>
    <r>
      <rPr>
        <b/>
        <sz val="11"/>
        <color theme="0"/>
        <rFont val="Calibri"/>
        <family val="2"/>
        <scheme val="minor"/>
      </rPr>
      <t>)</t>
    </r>
  </si>
  <si>
    <t>-  menghitung beban penyusutan (depresiasi) aset tetap dengan</t>
  </si>
  <si>
    <t>metode Saldo Menurun Ganda(double declining balance)</t>
  </si>
  <si>
    <r>
      <t>Harga Sekuritas (</t>
    </r>
    <r>
      <rPr>
        <b/>
        <i/>
        <sz val="11"/>
        <color theme="0"/>
        <rFont val="Calibri"/>
        <family val="2"/>
        <scheme val="minor"/>
      </rPr>
      <t>pr</t>
    </r>
    <r>
      <rPr>
        <b/>
        <sz val="11"/>
        <color theme="0"/>
        <rFont val="Calibri"/>
        <family val="2"/>
        <scheme val="minor"/>
      </rPr>
      <t>)</t>
    </r>
  </si>
  <si>
    <r>
      <t>Nilai Tebusan (</t>
    </r>
    <r>
      <rPr>
        <b/>
        <i/>
        <sz val="11"/>
        <color theme="0"/>
        <rFont val="Calibri"/>
        <family val="2"/>
        <scheme val="minor"/>
      </rPr>
      <t>redemption</t>
    </r>
    <r>
      <rPr>
        <b/>
        <sz val="11"/>
        <color theme="0"/>
        <rFont val="Calibri"/>
        <family val="2"/>
        <scheme val="minor"/>
      </rPr>
      <t>)</t>
    </r>
  </si>
  <si>
    <r>
      <t>Jumlah hari dalam setahun (</t>
    </r>
    <r>
      <rPr>
        <b/>
        <i/>
        <sz val="11"/>
        <color theme="0"/>
        <rFont val="Calibri"/>
        <family val="2"/>
        <scheme val="minor"/>
      </rPr>
      <t>basis</t>
    </r>
    <r>
      <rPr>
        <b/>
        <sz val="11"/>
        <color theme="0"/>
        <rFont val="Calibri"/>
        <family val="2"/>
        <scheme val="minor"/>
      </rPr>
      <t>)</t>
    </r>
  </si>
  <si>
    <t>- menghitung discount rate saham atau obligasi</t>
  </si>
  <si>
    <t>=DISC(settlement;maturity;pr;redemption;basis)</t>
  </si>
  <si>
    <t>=COUPDAYBS(settlement;maturity;frequency;basis)</t>
  </si>
  <si>
    <t>=COUPDAYS(settlement;maturity;frequency;basis)</t>
  </si>
  <si>
    <t xml:space="preserve">  =COUPDAYSNC(settlement;maturity;frequency;basis)</t>
  </si>
  <si>
    <t>=COUPNCD(settlement;maturity;frequency;basis)</t>
  </si>
  <si>
    <t>=COUPNUM(settlement;maturity;frequency;basis)</t>
  </si>
  <si>
    <t xml:space="preserve"> =COUPPCD(settlement;maturity;frequency;basis)</t>
  </si>
  <si>
    <r>
      <t>Kupon Tahunan (</t>
    </r>
    <r>
      <rPr>
        <b/>
        <i/>
        <sz val="11"/>
        <color theme="0"/>
        <rFont val="Calibri"/>
        <family val="2"/>
        <scheme val="minor"/>
      </rPr>
      <t>coupon</t>
    </r>
    <r>
      <rPr>
        <b/>
        <sz val="11"/>
        <color theme="0"/>
        <rFont val="Calibri"/>
        <family val="2"/>
        <scheme val="minor"/>
      </rPr>
      <t>)</t>
    </r>
  </si>
  <si>
    <r>
      <t>Hasil/Keuntungan Tahunan (</t>
    </r>
    <r>
      <rPr>
        <b/>
        <i/>
        <sz val="11"/>
        <color theme="0"/>
        <rFont val="Calibri"/>
        <family val="2"/>
        <scheme val="minor"/>
      </rPr>
      <t>yield</t>
    </r>
    <r>
      <rPr>
        <b/>
        <sz val="11"/>
        <color theme="0"/>
        <rFont val="Calibri"/>
        <family val="2"/>
        <scheme val="minor"/>
      </rPr>
      <t>)</t>
    </r>
  </si>
  <si>
    <t>-  menghitung durasi waktu (tahun) dari suatu surat berharga (obligasi)</t>
  </si>
  <si>
    <t>dengan pembayaran berdasarkan kupon dan hasil keuntungan tahunan</t>
  </si>
  <si>
    <t>=DURATION(settlement;maturity;coupon;yld;frequency;basis)</t>
  </si>
  <si>
    <t xml:space="preserve">- menghitung nilai yang akan datang dari suatu nilai simpanan saat ini </t>
  </si>
  <si>
    <t>- asumsi nilai pembayaran dan bunga tetap (konstan)</t>
  </si>
  <si>
    <t>=FV(bunga;waktu;pembayaran;nilai sekarang;tipe)</t>
  </si>
  <si>
    <r>
      <t>Tingkat Suku Bunga per Tahun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</si>
  <si>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r>
      <t>Waktu Pembayaran/Angsuran (</t>
    </r>
    <r>
      <rPr>
        <b/>
        <i/>
        <sz val="11"/>
        <color theme="0"/>
        <rFont val="Calibri"/>
        <family val="2"/>
        <scheme val="minor"/>
      </rPr>
      <t>nper</t>
    </r>
    <r>
      <rPr>
        <b/>
        <sz val="11"/>
        <color theme="0"/>
        <rFont val="Calibri"/>
        <family val="2"/>
        <scheme val="minor"/>
      </rPr>
      <t>)</t>
    </r>
  </si>
  <si>
    <r>
      <t>Nilai Pembayaran (</t>
    </r>
    <r>
      <rPr>
        <b/>
        <i/>
        <sz val="11"/>
        <color theme="0"/>
        <rFont val="Calibri"/>
        <family val="2"/>
        <scheme val="minor"/>
      </rPr>
      <t>pmt</t>
    </r>
    <r>
      <rPr>
        <b/>
        <sz val="11"/>
        <color theme="0"/>
        <rFont val="Calibri"/>
        <family val="2"/>
        <scheme val="minor"/>
      </rPr>
      <t>)</t>
    </r>
  </si>
  <si>
    <r>
      <t>Nilai Sekarang (</t>
    </r>
    <r>
      <rPr>
        <b/>
        <i/>
        <sz val="11"/>
        <color theme="0"/>
        <rFont val="Calibri"/>
        <family val="2"/>
        <scheme val="minor"/>
      </rPr>
      <t>pv</t>
    </r>
    <r>
      <rPr>
        <b/>
        <sz val="11"/>
        <color theme="0"/>
        <rFont val="Calibri"/>
        <family val="2"/>
        <scheme val="minor"/>
      </rPr>
      <t>)</t>
    </r>
  </si>
  <si>
    <t xml:space="preserve"> jika diperhitungkan dengan serangkaian bunga yang berubah-ubah atau berbeda</t>
  </si>
  <si>
    <t xml:space="preserve">-   menghitung nilai yang akan datang dari suatu nilai simpanan pokok (investasi) saat ini </t>
  </si>
  <si>
    <t>(principal)</t>
  </si>
  <si>
    <t>(interest 1)</t>
  </si>
  <si>
    <t>(interest 2)</t>
  </si>
  <si>
    <t>(interest 3)</t>
  </si>
  <si>
    <t>=FVSCHEDULE(pinjaman;seri suku bunga)</t>
  </si>
  <si>
    <t>=D13*(1+C15)</t>
  </si>
  <si>
    <t>=D15*(1+C16)</t>
  </si>
  <si>
    <t>=D16*(1+C17)</t>
  </si>
  <si>
    <r>
      <t>Investasi Surat Berharga (</t>
    </r>
    <r>
      <rPr>
        <b/>
        <i/>
        <sz val="11"/>
        <color theme="0"/>
        <rFont val="Calibri"/>
        <family val="2"/>
        <scheme val="minor"/>
      </rPr>
      <t>investment</t>
    </r>
    <r>
      <rPr>
        <b/>
        <sz val="11"/>
        <color theme="0"/>
        <rFont val="Calibri"/>
        <family val="2"/>
        <scheme val="minor"/>
      </rPr>
      <t>)</t>
    </r>
  </si>
  <si>
    <t>- menghitung tingkat suku bunga dari suatu surat berharga</t>
  </si>
  <si>
    <t>=INTRATE(settlement;maturity;investment;redemption;basis)</t>
  </si>
  <si>
    <t>=INTRATE(D6;D7;D8;D9;D10)</t>
  </si>
  <si>
    <r>
      <t>Periode pembayaran yang dikehendaki (</t>
    </r>
    <r>
      <rPr>
        <b/>
        <i/>
        <sz val="11"/>
        <color theme="0"/>
        <rFont val="Calibri"/>
        <family val="2"/>
        <scheme val="minor"/>
      </rPr>
      <t>per</t>
    </r>
    <r>
      <rPr>
        <b/>
        <sz val="11"/>
        <color theme="0"/>
        <rFont val="Calibri"/>
        <family val="2"/>
        <scheme val="minor"/>
      </rPr>
      <t>)</t>
    </r>
  </si>
  <si>
    <r>
      <t>Jumlah Periode Pembayaran (</t>
    </r>
    <r>
      <rPr>
        <b/>
        <i/>
        <sz val="11"/>
        <color theme="0"/>
        <rFont val="Calibri"/>
        <family val="2"/>
        <scheme val="minor"/>
      </rPr>
      <t>nper</t>
    </r>
    <r>
      <rPr>
        <b/>
        <sz val="11"/>
        <color theme="0"/>
        <rFont val="Calibri"/>
        <family val="2"/>
        <scheme val="minor"/>
      </rPr>
      <t>)</t>
    </r>
  </si>
  <si>
    <r>
      <t>Nilai Pinjaman (</t>
    </r>
    <r>
      <rPr>
        <b/>
        <i/>
        <sz val="11"/>
        <color theme="0"/>
        <rFont val="Calibri"/>
        <family val="2"/>
        <scheme val="minor"/>
      </rPr>
      <t>pv</t>
    </r>
    <r>
      <rPr>
        <b/>
        <sz val="11"/>
        <color theme="0"/>
        <rFont val="Calibri"/>
        <family val="2"/>
        <scheme val="minor"/>
      </rPr>
      <t>)</t>
    </r>
  </si>
  <si>
    <r>
      <t>Nilai Yang Akan Datang  (</t>
    </r>
    <r>
      <rPr>
        <b/>
        <i/>
        <sz val="11"/>
        <color theme="0"/>
        <rFont val="Calibri"/>
        <family val="2"/>
        <scheme val="minor"/>
      </rPr>
      <t>fv</t>
    </r>
    <r>
      <rPr>
        <b/>
        <sz val="11"/>
        <color theme="0"/>
        <rFont val="Calibri"/>
        <family val="2"/>
        <scheme val="minor"/>
      </rPr>
      <t>)</t>
    </r>
  </si>
  <si>
    <t>- menghitung bunga pinjaman pada periode tertentu pada sistem Efektif</t>
  </si>
  <si>
    <t>=IPMT(bunga;periode;waktu;pinjaman;nilai akan datang;tipe)</t>
  </si>
  <si>
    <t>metode Bunga Menurun</t>
  </si>
  <si>
    <t>-  menghitung bunga pinjaman pada periode tertentu pada sistem atau</t>
  </si>
  <si>
    <t>=ISPMT(bunga;periode;waktu;pinjaman)</t>
  </si>
  <si>
    <r>
      <t xml:space="preserve"> Investasi (</t>
    </r>
    <r>
      <rPr>
        <b/>
        <i/>
        <sz val="11"/>
        <color theme="0"/>
        <rFont val="Calibri"/>
        <family val="2"/>
        <scheme val="minor"/>
      </rPr>
      <t>value</t>
    </r>
    <r>
      <rPr>
        <b/>
        <sz val="11"/>
        <color theme="0"/>
        <rFont val="Calibri"/>
        <family val="2"/>
        <scheme val="minor"/>
      </rPr>
      <t>)</t>
    </r>
  </si>
  <si>
    <r>
      <t xml:space="preserve"> Tingkat Suku Bunga Pendanaan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</si>
  <si>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t>=IRR(aliran kas keluar dan masuk;bunga)</t>
  </si>
  <si>
    <t>Kesimpulan</t>
  </si>
  <si>
    <t>=IF(D13&gt;D12;"L A Y A K";"TIDAK LAYAK")</t>
  </si>
  <si>
    <r>
      <t>Hasil/keuntungan Tahunan (</t>
    </r>
    <r>
      <rPr>
        <b/>
        <i/>
        <sz val="11"/>
        <color theme="0"/>
        <rFont val="Calibri"/>
        <family val="2"/>
        <scheme val="minor"/>
      </rPr>
      <t>yield</t>
    </r>
    <r>
      <rPr>
        <b/>
        <sz val="11"/>
        <color theme="0"/>
        <rFont val="Calibri"/>
        <family val="2"/>
        <scheme val="minor"/>
      </rPr>
      <t>)</t>
    </r>
  </si>
  <si>
    <t>- untuk sekuritas atau surat berharga yang diasumsikan memiliki nilai par 100</t>
  </si>
  <si>
    <t>=MDURATION(settlement;maturity;coupon;yld;frequency;basis)</t>
  </si>
  <si>
    <t xml:space="preserve">- menghasilkan waktu/durasi Macauley yang sudah dimodifikasi </t>
  </si>
  <si>
    <t>=MIRR(aliran kas keluar dan masuk;bunga pendanaan;bunga investasi)</t>
  </si>
  <si>
    <r>
      <t>Bunga Pendanaan (finance_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</si>
  <si>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r>
      <t>Bunga Investasi (</t>
    </r>
    <r>
      <rPr>
        <b/>
        <i/>
        <sz val="11"/>
        <color theme="0"/>
        <rFont val="Calibri"/>
        <family val="2"/>
        <scheme val="minor"/>
      </rPr>
      <t>reinvest_rate</t>
    </r>
    <r>
      <rPr>
        <b/>
        <sz val="11"/>
        <color theme="0"/>
        <rFont val="Calibri"/>
        <family val="2"/>
        <scheme val="minor"/>
      </rPr>
      <t>)</t>
    </r>
  </si>
  <si>
    <t>of Return (MIRR) atau modifikasi metode IRR</t>
  </si>
  <si>
    <t>-  menilai kelayakan investasi dengan metode Modified Internal Rate</t>
  </si>
  <si>
    <t>- menilai kelayakan investasi dengan metode Interal Rate of Return/IRR</t>
  </si>
  <si>
    <t>- menilai kelayakan investasi dengan metode Net Present Value (NPV)</t>
  </si>
  <si>
    <t>=NPV(bunga;aliran kas masuk dan keluar)</t>
  </si>
  <si>
    <r>
      <t>Tahun ke-1 (</t>
    </r>
    <r>
      <rPr>
        <i/>
        <sz val="11"/>
        <color rgb="FF0000FF"/>
        <rFont val="Calibri"/>
        <family val="2"/>
        <scheme val="minor"/>
      </rPr>
      <t>income 1</t>
    </r>
    <r>
      <rPr>
        <sz val="11"/>
        <rFont val="Calibri"/>
        <family val="2"/>
        <scheme val="minor"/>
      </rPr>
      <t>)</t>
    </r>
  </si>
  <si>
    <r>
      <t>Tahun ke-2 (</t>
    </r>
    <r>
      <rPr>
        <i/>
        <sz val="11"/>
        <color rgb="FF0000FF"/>
        <rFont val="Calibri"/>
        <family val="2"/>
        <scheme val="minor"/>
      </rPr>
      <t>income 2</t>
    </r>
    <r>
      <rPr>
        <sz val="11"/>
        <rFont val="Calibri"/>
        <family val="2"/>
        <scheme val="minor"/>
      </rPr>
      <t>)</t>
    </r>
  </si>
  <si>
    <r>
      <t>Tahun ke-3 (</t>
    </r>
    <r>
      <rPr>
        <i/>
        <sz val="11"/>
        <color rgb="FF0000FF"/>
        <rFont val="Calibri"/>
        <family val="2"/>
        <scheme val="minor"/>
      </rPr>
      <t>income 3</t>
    </r>
    <r>
      <rPr>
        <sz val="11"/>
        <rFont val="Calibri"/>
        <family val="2"/>
        <scheme val="minor"/>
      </rPr>
      <t>)</t>
    </r>
  </si>
  <si>
    <r>
      <t>Tahun ke-4 (</t>
    </r>
    <r>
      <rPr>
        <i/>
        <sz val="11"/>
        <color rgb="FF0000FF"/>
        <rFont val="Calibri"/>
        <family val="2"/>
        <scheme val="minor"/>
      </rPr>
      <t>income 4</t>
    </r>
    <r>
      <rPr>
        <sz val="11"/>
        <rFont val="Calibri"/>
        <family val="2"/>
        <scheme val="minor"/>
      </rPr>
      <t>)</t>
    </r>
  </si>
  <si>
    <r>
      <t>Tahun ke-5 (</t>
    </r>
    <r>
      <rPr>
        <i/>
        <sz val="11"/>
        <color rgb="FF0000FF"/>
        <rFont val="Calibri"/>
        <family val="2"/>
        <scheme val="minor"/>
      </rPr>
      <t>income 5</t>
    </r>
    <r>
      <rPr>
        <sz val="11"/>
        <rFont val="Calibri"/>
        <family val="2"/>
        <scheme val="minor"/>
      </rPr>
      <t>)</t>
    </r>
  </si>
  <si>
    <r>
      <t>Tahun ke-1 (</t>
    </r>
    <r>
      <rPr>
        <b/>
        <i/>
        <sz val="11"/>
        <color rgb="FF0000FF"/>
        <rFont val="Calibri"/>
        <family val="2"/>
        <scheme val="minor"/>
      </rPr>
      <t>income 1</t>
    </r>
    <r>
      <rPr>
        <b/>
        <i/>
        <sz val="11"/>
        <rFont val="Calibri"/>
        <family val="2"/>
        <scheme val="minor"/>
      </rPr>
      <t>)</t>
    </r>
  </si>
  <si>
    <r>
      <t>Tahun ke-2 (</t>
    </r>
    <r>
      <rPr>
        <b/>
        <i/>
        <sz val="11"/>
        <color rgb="FF0000FF"/>
        <rFont val="Calibri"/>
        <family val="2"/>
        <scheme val="minor"/>
      </rPr>
      <t>income 2</t>
    </r>
    <r>
      <rPr>
        <b/>
        <i/>
        <sz val="11"/>
        <rFont val="Calibri"/>
        <family val="2"/>
        <scheme val="minor"/>
      </rPr>
      <t>)</t>
    </r>
  </si>
  <si>
    <r>
      <t>Tahun ke-3 (</t>
    </r>
    <r>
      <rPr>
        <b/>
        <i/>
        <sz val="11"/>
        <color rgb="FF0000FF"/>
        <rFont val="Calibri"/>
        <family val="2"/>
        <scheme val="minor"/>
      </rPr>
      <t>income 3</t>
    </r>
    <r>
      <rPr>
        <b/>
        <i/>
        <sz val="11"/>
        <rFont val="Calibri"/>
        <family val="2"/>
        <scheme val="minor"/>
      </rPr>
      <t>)</t>
    </r>
  </si>
  <si>
    <r>
      <t>Tahun ke-4 (</t>
    </r>
    <r>
      <rPr>
        <b/>
        <i/>
        <sz val="11"/>
        <color rgb="FF0000FF"/>
        <rFont val="Calibri"/>
        <family val="2"/>
        <scheme val="minor"/>
      </rPr>
      <t>income 4</t>
    </r>
    <r>
      <rPr>
        <b/>
        <i/>
        <sz val="11"/>
        <rFont val="Calibri"/>
        <family val="2"/>
        <scheme val="minor"/>
      </rPr>
      <t>)</t>
    </r>
  </si>
  <si>
    <r>
      <t>Tahun ke-5 (</t>
    </r>
    <r>
      <rPr>
        <b/>
        <i/>
        <sz val="11"/>
        <color rgb="FF0000FF"/>
        <rFont val="Calibri"/>
        <family val="2"/>
        <scheme val="minor"/>
      </rPr>
      <t>income 5</t>
    </r>
    <r>
      <rPr>
        <b/>
        <i/>
        <sz val="11"/>
        <rFont val="Calibri"/>
        <family val="2"/>
        <scheme val="minor"/>
      </rPr>
      <t>)</t>
    </r>
  </si>
  <si>
    <r>
      <t>Tingkat Suku Bunga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</si>
  <si>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r>
      <t>Jumlah Pembayaran (</t>
    </r>
    <r>
      <rPr>
        <b/>
        <i/>
        <sz val="11"/>
        <color theme="0"/>
        <rFont val="Calibri"/>
        <family val="2"/>
        <scheme val="minor"/>
      </rPr>
      <t>pmt</t>
    </r>
    <r>
      <rPr>
        <b/>
        <sz val="11"/>
        <color theme="0"/>
        <rFont val="Calibri"/>
        <family val="2"/>
        <scheme val="minor"/>
      </rPr>
      <t>)</t>
    </r>
  </si>
  <si>
    <r>
      <t>Nilai Yang Akan Datang (</t>
    </r>
    <r>
      <rPr>
        <b/>
        <i/>
        <sz val="11"/>
        <color theme="0"/>
        <rFont val="Calibri"/>
        <family val="2"/>
        <scheme val="minor"/>
      </rPr>
      <t>fv</t>
    </r>
    <r>
      <rPr>
        <b/>
        <sz val="11"/>
        <color theme="0"/>
        <rFont val="Calibri"/>
        <family val="2"/>
        <scheme val="minor"/>
      </rPr>
      <t>)</t>
    </r>
  </si>
  <si>
    <r>
      <t>Tipe Pembayaran (</t>
    </r>
    <r>
      <rPr>
        <b/>
        <i/>
        <sz val="11"/>
        <color theme="0"/>
        <rFont val="Calibri"/>
        <family val="2"/>
        <scheme val="minor"/>
      </rPr>
      <t>type</t>
    </r>
    <r>
      <rPr>
        <b/>
        <sz val="11"/>
        <color theme="0"/>
        <rFont val="Calibri"/>
        <family val="2"/>
        <scheme val="minor"/>
      </rPr>
      <t>)</t>
    </r>
  </si>
  <si>
    <t>- mengetahui nilai pembayaran untuk mencapai jumlah tertentu</t>
  </si>
  <si>
    <t>- asumsi pembayaran dan bunga konstan</t>
  </si>
  <si>
    <t>=NPER(bunga;pembayaran;pinjaman;nilai akan datang;tipe)</t>
  </si>
  <si>
    <r>
      <t xml:space="preserve">Tanggal Kupon Pertama (first </t>
    </r>
    <r>
      <rPr>
        <b/>
        <i/>
        <sz val="11"/>
        <color theme="0"/>
        <rFont val="Calibri"/>
        <family val="2"/>
        <scheme val="minor"/>
      </rPr>
      <t>coupon date)</t>
    </r>
  </si>
  <si>
    <r>
      <t>Tanggal Kupon Pertama (</t>
    </r>
    <r>
      <rPr>
        <b/>
        <i/>
        <sz val="11"/>
        <color theme="0"/>
        <rFont val="Calibri"/>
        <family val="2"/>
        <scheme val="minor"/>
      </rPr>
      <t>coupon</t>
    </r>
    <r>
      <rPr>
        <b/>
        <sz val="11"/>
        <color theme="0"/>
        <rFont val="Calibri"/>
        <family val="2"/>
        <scheme val="minor"/>
      </rPr>
      <t>)</t>
    </r>
  </si>
  <si>
    <t>tahun pertama yang memiliki jangka waktu panjang atau pendek.</t>
  </si>
  <si>
    <t xml:space="preserve">-  menghitung nilai pengembalian dari suatu sekuritas per nominal $ 100 pada </t>
  </si>
  <si>
    <t>Nilai pengembalian</t>
  </si>
  <si>
    <r>
      <t>Tingkat Suku Bunga Pinjaman per Bulan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</si>
  <si>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t>bunga) pada sistem bunga Efektif</t>
  </si>
  <si>
    <t>-  menghitung nilai pembayaran angsuran pinjaman (cicilan pokok pinjaman +</t>
  </si>
  <si>
    <t>=PMT(bunga;waktu;pinjaman;nilai akan datang;tipe pembayaran)</t>
  </si>
  <si>
    <t>akhir periode</t>
  </si>
  <si>
    <t>awal periode</t>
  </si>
  <si>
    <r>
      <t>Periode Pembayaran (</t>
    </r>
    <r>
      <rPr>
        <b/>
        <i/>
        <sz val="11"/>
        <color theme="0"/>
        <rFont val="Calibri"/>
        <family val="2"/>
        <scheme val="minor"/>
      </rPr>
      <t>per</t>
    </r>
    <r>
      <rPr>
        <b/>
        <sz val="11"/>
        <color theme="0"/>
        <rFont val="Calibri"/>
        <family val="2"/>
        <scheme val="minor"/>
      </rPr>
      <t>)</t>
    </r>
  </si>
  <si>
    <t>dengan sistem bunga efektif</t>
  </si>
  <si>
    <t xml:space="preserve">-  menghitung cicilan pokok pinjaman dari suatu pembayaran angsuran </t>
  </si>
  <si>
    <t>-  nilai cicilan pokok dari periode ke periode mengalami kenaikan</t>
  </si>
  <si>
    <t>=PPMT(bunga;periode;waktu;pinjaman,nilai akan datang;tipe)</t>
  </si>
  <si>
    <r>
      <t>Frekuensi Pembayaran (</t>
    </r>
    <r>
      <rPr>
        <b/>
        <i/>
        <sz val="11"/>
        <color theme="0"/>
        <rFont val="Calibri"/>
        <family val="2"/>
        <scheme val="minor"/>
      </rPr>
      <t>frequency</t>
    </r>
    <r>
      <rPr>
        <b/>
        <sz val="11"/>
        <color theme="0"/>
        <rFont val="Calibri"/>
        <family val="2"/>
        <scheme val="minor"/>
      </rPr>
      <t>)</t>
    </r>
  </si>
  <si>
    <t xml:space="preserve">-  menghitung  harga suatu sekuritas (surat berharga) per nilai </t>
  </si>
  <si>
    <t>nominal 100 yang diketahui bunga periodiknya</t>
  </si>
  <si>
    <t>=PRICE(settlement;maturity;rate;yld;redemtion;frequency;basis)</t>
  </si>
  <si>
    <r>
      <t>Discount Rate Sekuritas (</t>
    </r>
    <r>
      <rPr>
        <b/>
        <i/>
        <sz val="11"/>
        <color theme="0"/>
        <rFont val="Calibri"/>
        <family val="2"/>
        <scheme val="minor"/>
      </rPr>
      <t>discount</t>
    </r>
    <r>
      <rPr>
        <b/>
        <sz val="11"/>
        <color theme="0"/>
        <rFont val="Calibri"/>
        <family val="2"/>
        <scheme val="minor"/>
      </rPr>
      <t>)</t>
    </r>
  </si>
  <si>
    <t>dari harga sekuritas setelah ditambah nilai discount rate.</t>
  </si>
  <si>
    <t>-  menghitung harga sekuritas atau surat berharga  per nilai nominal 100</t>
  </si>
  <si>
    <t>=PRICEDISC(settlement;maturity;discount;redemption;basis)</t>
  </si>
  <si>
    <t>dari suatu surat berharga yang bunganya dibayar pada saat batas waktu sekuritas</t>
  </si>
  <si>
    <t>-  menghitung harga sekuritas (surat berharga)  per nilai nominal 100</t>
  </si>
  <si>
    <t>=PRICEMAT(settelement;maturity;issue;rate;yld;basis)</t>
  </si>
  <si>
    <r>
      <t>Jangka Waktu Simpan (</t>
    </r>
    <r>
      <rPr>
        <b/>
        <i/>
        <sz val="11"/>
        <color theme="0"/>
        <rFont val="Calibri"/>
        <family val="2"/>
        <scheme val="minor"/>
      </rPr>
      <t>nper</t>
    </r>
    <r>
      <rPr>
        <b/>
        <sz val="11"/>
        <color theme="0"/>
        <rFont val="Calibri"/>
        <family val="2"/>
        <scheme val="minor"/>
      </rPr>
      <t>)</t>
    </r>
  </si>
  <si>
    <r>
      <t>Jenis Pembayaran (</t>
    </r>
    <r>
      <rPr>
        <b/>
        <i/>
        <sz val="11"/>
        <color theme="0"/>
        <rFont val="Calibri"/>
        <family val="2"/>
        <scheme val="minor"/>
      </rPr>
      <t>type</t>
    </r>
    <r>
      <rPr>
        <b/>
        <sz val="11"/>
        <color theme="0"/>
        <rFont val="Calibri"/>
        <family val="2"/>
        <scheme val="minor"/>
      </rPr>
      <t>)</t>
    </r>
  </si>
  <si>
    <t>jumlah tertentu di masa yang akan datang</t>
  </si>
  <si>
    <t>-  asumsi tingkat suku bunga simpanan konstan selama waktu simpan</t>
  </si>
  <si>
    <t>-  menghitung nilai uang yang harus disimpan saat ini untuk mencapai</t>
  </si>
  <si>
    <t>Jumlah uang yang harus disimpan</t>
  </si>
  <si>
    <r>
      <t>Jangka Waktu Angsuran (</t>
    </r>
    <r>
      <rPr>
        <b/>
        <i/>
        <sz val="11"/>
        <color theme="0"/>
        <rFont val="Calibri"/>
        <family val="2"/>
        <scheme val="minor"/>
      </rPr>
      <t>nper</t>
    </r>
    <r>
      <rPr>
        <b/>
        <sz val="11"/>
        <color theme="0"/>
        <rFont val="Calibri"/>
        <family val="2"/>
        <scheme val="minor"/>
      </rPr>
      <t>)</t>
    </r>
  </si>
  <si>
    <r>
      <t>Nilai Pinjaman Saat Ini (</t>
    </r>
    <r>
      <rPr>
        <b/>
        <i/>
        <sz val="11"/>
        <color theme="0"/>
        <rFont val="Calibri"/>
        <family val="2"/>
        <scheme val="minor"/>
      </rPr>
      <t>pv</t>
    </r>
    <r>
      <rPr>
        <b/>
        <sz val="11"/>
        <color theme="0"/>
        <rFont val="Calibri"/>
        <family val="2"/>
        <scheme val="minor"/>
      </rPr>
      <t>)</t>
    </r>
  </si>
  <si>
    <t>diangsur secara berkala selama periode tertentu</t>
  </si>
  <si>
    <t>-  menghitung tingkat suku bunga dari suatu pinjaman yang</t>
  </si>
  <si>
    <t>=RATE(waktu;pembayaran;pinjaman;nilai mendatang;tipe)</t>
  </si>
  <si>
    <r>
      <t>Nilai yang Diinvestasikan (</t>
    </r>
    <r>
      <rPr>
        <b/>
        <i/>
        <sz val="11"/>
        <color theme="0"/>
        <rFont val="Calibri"/>
        <family val="2"/>
        <scheme val="minor"/>
      </rPr>
      <t>investment</t>
    </r>
    <r>
      <rPr>
        <b/>
        <sz val="11"/>
        <color theme="0"/>
        <rFont val="Calibri"/>
        <family val="2"/>
        <scheme val="minor"/>
      </rPr>
      <t>)</t>
    </r>
  </si>
  <si>
    <t>- menghitung nilai yang akan diterima dari nilai yang diinvestasikan pada surat berharga/sekuritas secara penuh</t>
  </si>
  <si>
    <t>=RECEIVED(settlement;maturity;investment;discount;basis)</t>
  </si>
  <si>
    <t>- menghitung penyusutan aset dengan metode Garis Lurus</t>
  </si>
  <si>
    <t>- beban penyusutan sama setiap tahun (periode akuntansi)</t>
  </si>
  <si>
    <t>=SLN(harga perolehan;nila sisa;masa manfaat)</t>
  </si>
  <si>
    <t>Harga (biaya) Perolehan Aset Tetap (cost)</t>
  </si>
  <si>
    <t>Penyusutan Aset Tetap per Tahun</t>
  </si>
  <si>
    <t>- menghitung penyusutan aset tetap dengan metode Jumlah Angka Tahun</t>
  </si>
  <si>
    <t>- nilai penyusutan aset dari tahun ke tahun semakin menurun</t>
  </si>
  <si>
    <t>=SYD(harga perolehan;nilai sisa;umur ekonomis;periode)</t>
  </si>
  <si>
    <r>
      <t>Discount Rate (</t>
    </r>
    <r>
      <rPr>
        <b/>
        <i/>
        <sz val="11"/>
        <color theme="0"/>
        <rFont val="Calibri"/>
        <family val="2"/>
        <scheme val="minor"/>
      </rPr>
      <t>discount</t>
    </r>
    <r>
      <rPr>
        <b/>
        <sz val="11"/>
        <color theme="0"/>
        <rFont val="Calibri"/>
        <family val="2"/>
        <scheme val="minor"/>
      </rPr>
      <t>)</t>
    </r>
  </si>
  <si>
    <t>-  menghitung discount rate surat utang jangka  pendek yang sepadan</t>
  </si>
  <si>
    <t>=TBILLEQ(settlement;maturity;discount)</t>
  </si>
  <si>
    <t>nilai nominal 100</t>
  </si>
  <si>
    <t xml:space="preserve">-  menghitung  harga surat utang jangka pendek (obligasi) per </t>
  </si>
  <si>
    <t>=TBILLPRICE(settlement;maturity;discount)</t>
  </si>
  <si>
    <r>
      <t>Harga Sekuritas per Nilai Nominal 100 (</t>
    </r>
    <r>
      <rPr>
        <b/>
        <i/>
        <sz val="11"/>
        <color theme="0"/>
        <rFont val="Calibri"/>
        <family val="2"/>
        <scheme val="minor"/>
      </rPr>
      <t>pr</t>
    </r>
    <r>
      <rPr>
        <b/>
        <sz val="11"/>
        <color theme="0"/>
        <rFont val="Calibri"/>
        <family val="2"/>
        <scheme val="minor"/>
      </rPr>
      <t>)</t>
    </r>
  </si>
  <si>
    <t>suatu obligasi.</t>
  </si>
  <si>
    <t>-  menghitung tingkat keuntungan atau harapan (yield) tahunan dari</t>
  </si>
  <si>
    <t>Tingkat keuntungan yang diharapkan</t>
  </si>
  <si>
    <t>=TBILLYIELD(settlement;maturity;pr)</t>
  </si>
  <si>
    <r>
      <t>Harga Perolehan Aktiva Tetap (</t>
    </r>
    <r>
      <rPr>
        <b/>
        <i/>
        <sz val="11"/>
        <color theme="0"/>
        <rFont val="Calibri"/>
        <family val="2"/>
        <scheme val="minor"/>
      </rPr>
      <t>cost</t>
    </r>
    <r>
      <rPr>
        <b/>
        <sz val="11"/>
        <color theme="0"/>
        <rFont val="Calibri"/>
        <family val="2"/>
        <scheme val="minor"/>
      </rPr>
      <t>)</t>
    </r>
  </si>
  <si>
    <r>
      <t>Nilai Sisa/Residu (</t>
    </r>
    <r>
      <rPr>
        <b/>
        <i/>
        <sz val="11"/>
        <color theme="0"/>
        <rFont val="Calibri"/>
        <family val="2"/>
        <scheme val="minor"/>
      </rPr>
      <t>salvage</t>
    </r>
    <r>
      <rPr>
        <b/>
        <sz val="11"/>
        <color theme="0"/>
        <rFont val="Calibri"/>
        <family val="2"/>
        <scheme val="minor"/>
      </rPr>
      <t>)</t>
    </r>
  </si>
  <si>
    <r>
      <t>Umur Ekonomis/Masa Manfaat - Bulan (</t>
    </r>
    <r>
      <rPr>
        <b/>
        <i/>
        <sz val="11"/>
        <color theme="0"/>
        <rFont val="Calibri"/>
        <family val="2"/>
        <scheme val="minor"/>
      </rPr>
      <t>life</t>
    </r>
    <r>
      <rPr>
        <b/>
        <sz val="11"/>
        <color theme="0"/>
        <rFont val="Calibri"/>
        <family val="2"/>
        <scheme val="minor"/>
      </rPr>
      <t>)</t>
    </r>
  </si>
  <si>
    <r>
      <t>Periode Penyusutan Awal (</t>
    </r>
    <r>
      <rPr>
        <b/>
        <i/>
        <sz val="11"/>
        <color theme="0"/>
        <rFont val="Calibri"/>
        <family val="2"/>
        <scheme val="minor"/>
      </rPr>
      <t>start period</t>
    </r>
    <r>
      <rPr>
        <b/>
        <sz val="11"/>
        <color theme="0"/>
        <rFont val="Calibri"/>
        <family val="2"/>
        <scheme val="minor"/>
      </rPr>
      <t>)</t>
    </r>
  </si>
  <si>
    <r>
      <t>Periode Penyusutan Akhir (</t>
    </r>
    <r>
      <rPr>
        <b/>
        <i/>
        <sz val="11"/>
        <color theme="0"/>
        <rFont val="Calibri"/>
        <family val="2"/>
        <scheme val="minor"/>
      </rPr>
      <t>end period</t>
    </r>
    <r>
      <rPr>
        <b/>
        <sz val="11"/>
        <color theme="0"/>
        <rFont val="Calibri"/>
        <family val="2"/>
        <scheme val="minor"/>
      </rPr>
      <t>)</t>
    </r>
  </si>
  <si>
    <r>
      <t>Faktor Laju Penurunan Nilai Aktiva (</t>
    </r>
    <r>
      <rPr>
        <b/>
        <i/>
        <sz val="11"/>
        <color theme="0"/>
        <rFont val="Calibri"/>
        <family val="2"/>
        <scheme val="minor"/>
      </rPr>
      <t>factor</t>
    </r>
    <r>
      <rPr>
        <b/>
        <sz val="11"/>
        <color theme="0"/>
        <rFont val="Calibri"/>
        <family val="2"/>
        <scheme val="minor"/>
      </rPr>
      <t>)</t>
    </r>
  </si>
  <si>
    <r>
      <t>Nilai Logika (</t>
    </r>
    <r>
      <rPr>
        <b/>
        <i/>
        <sz val="11"/>
        <color theme="0"/>
        <rFont val="Calibri"/>
        <family val="2"/>
        <scheme val="minor"/>
      </rPr>
      <t>no switch</t>
    </r>
    <r>
      <rPr>
        <b/>
        <sz val="11"/>
        <color theme="0"/>
        <rFont val="Calibri"/>
        <family val="2"/>
        <scheme val="minor"/>
      </rPr>
      <t>)</t>
    </r>
  </si>
  <si>
    <t>- metode yang digunakan adalah metode Saldo Menurun Ganda dan metode lain (dalam hal ini Garis Lurus).</t>
  </si>
  <si>
    <t>- menghitung beban penyusutan aset tetap selama periode tertentu (sebagian atau selama umur ekonomis aset)</t>
  </si>
  <si>
    <t>=VDB(perolehan;nilai sisa;masa manfaat;awal periode;akhir periode;logika)</t>
  </si>
  <si>
    <t>No_switch</t>
  </si>
  <si>
    <t>Logical Description</t>
  </si>
  <si>
    <t>Nilai penyusutan aset</t>
  </si>
  <si>
    <r>
      <t xml:space="preserve"> Tingkat Suku Bunga Pendanaan (</t>
    </r>
    <r>
      <rPr>
        <b/>
        <i/>
        <sz val="11"/>
        <color theme="0"/>
        <rFont val="Calibri"/>
        <family val="2"/>
        <scheme val="minor"/>
      </rPr>
      <t>guess</t>
    </r>
    <r>
      <rPr>
        <b/>
        <sz val="11"/>
        <color theme="0"/>
        <rFont val="Calibri"/>
        <family val="2"/>
        <scheme val="minor"/>
      </rPr>
      <t>)</t>
    </r>
  </si>
  <si>
    <t>- menilai kelayakan investasi dengan metode X Interal Rate of Return/XIRR</t>
  </si>
  <si>
    <t>- perbedaan dengan metode IRR, pada metode ini terdapat tanggal aliran kas</t>
  </si>
  <si>
    <t>=XIRR(aliran kas;tanggal;bunga)</t>
  </si>
  <si>
    <t>- menilai kelayakan investasi dengan metode X Net Present Value (XNPV)</t>
  </si>
  <si>
    <t>- perbedaan dengan metode NPV, pada metode ini terdapat tanggal aliran kas</t>
  </si>
  <si>
    <t>=XNPV(bunga;aliran kas;tanggal)</t>
  </si>
  <si>
    <r>
      <t>Nilai Tebusan  (</t>
    </r>
    <r>
      <rPr>
        <b/>
        <i/>
        <sz val="11"/>
        <color theme="0"/>
        <rFont val="Calibri"/>
        <family val="2"/>
        <scheme val="minor"/>
      </rPr>
      <t>redemption</t>
    </r>
    <r>
      <rPr>
        <b/>
        <sz val="11"/>
        <color theme="0"/>
        <rFont val="Calibri"/>
        <family val="2"/>
        <scheme val="minor"/>
      </rPr>
      <t>)</t>
    </r>
  </si>
  <si>
    <t>=YIELD(settlement;maturity;rate;pr;redemption;frequency;basis)</t>
  </si>
  <si>
    <t xml:space="preserve">-  menghitung  tingkat keuntungan atau harapan dari surat berharga </t>
  </si>
  <si>
    <t>yang pembayaran bunga dilakukan secara periodik</t>
  </si>
  <si>
    <t>-  menghitung tingkat keuntungan tahunan dari suatu sekuritas (surat</t>
  </si>
  <si>
    <t>berharga) yang telah didiskon</t>
  </si>
  <si>
    <t>=YIELDDISC(settlement;maturity;pr;redemption;basis)</t>
  </si>
  <si>
    <t>-  menghitung tingkat keuntungan tahunan dari suatu sekuritas yang</t>
  </si>
  <si>
    <t>pembayaran bunga dilakukan pada akhir periode</t>
  </si>
  <si>
    <t>=YIELDMAT(settlement;maturity;issue;rate;pr;basis)</t>
  </si>
  <si>
    <t>ODDFYIELD</t>
  </si>
  <si>
    <t>yang memiliki jangka waktu panjang atau pendek</t>
  </si>
  <si>
    <t>-  menghasilkan tingkat bunga hasil atau keuntungan dari suatu sekuritas</t>
  </si>
  <si>
    <r>
      <t>Bunga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</si>
  <si>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r>
      <t>Harga Surat Berharga (</t>
    </r>
    <r>
      <rPr>
        <b/>
        <i/>
        <sz val="11"/>
        <color theme="0"/>
        <rFont val="Calibri"/>
        <family val="2"/>
        <scheme val="minor"/>
      </rPr>
      <t>price</t>
    </r>
    <r>
      <rPr>
        <b/>
        <sz val="11"/>
        <color theme="0"/>
        <rFont val="Calibri"/>
        <family val="2"/>
        <scheme val="minor"/>
      </rPr>
      <t>)</t>
    </r>
  </si>
  <si>
    <t>Hasil (bunga)</t>
  </si>
  <si>
    <t>-  menghitung nilai pengembalian dari suatu sekuritas per nominal $ 100 yang memiliki</t>
  </si>
  <si>
    <t>jangka waktu panjang atau pendek.</t>
  </si>
  <si>
    <r>
      <t xml:space="preserve">Bunga Kupon (percent </t>
    </r>
    <r>
      <rPr>
        <b/>
        <i/>
        <sz val="11"/>
        <color theme="0"/>
        <rFont val="Calibri"/>
        <family val="2"/>
        <scheme val="minor"/>
      </rPr>
      <t>coupon</t>
    </r>
    <r>
      <rPr>
        <b/>
        <sz val="11"/>
        <color theme="0"/>
        <rFont val="Calibri"/>
        <family val="2"/>
        <scheme val="minor"/>
      </rPr>
      <t>)</t>
    </r>
  </si>
  <si>
    <r>
      <t xml:space="preserve">Bunga Keuntungan Tahunan (percent </t>
    </r>
    <r>
      <rPr>
        <b/>
        <i/>
        <sz val="11"/>
        <color theme="0"/>
        <rFont val="Calibri"/>
        <family val="2"/>
        <scheme val="minor"/>
      </rPr>
      <t>yield</t>
    </r>
    <r>
      <rPr>
        <b/>
        <sz val="11"/>
        <color theme="0"/>
        <rFont val="Calibri"/>
        <family val="2"/>
        <scheme val="minor"/>
      </rPr>
      <t>)</t>
    </r>
  </si>
  <si>
    <t>=ODDFYIELD(settlement;maturity;issue;first_coupon;rate;pr;redemption;frequency;basis)</t>
  </si>
  <si>
    <t>=ODDFPRICE(settlement;maturity;issue;first_coupon;rate;yld;redemption;frequency;basis)</t>
  </si>
  <si>
    <t>=ODDLPRICE(settlement;maturity;issue;last_interest;rate;yld;redemption;frequency;basis)</t>
  </si>
  <si>
    <t>=DOLLARDE(bilangan pecahan;pecahan)</t>
  </si>
  <si>
    <t xml:space="preserve">  Penjelasan  =</t>
  </si>
  <si>
    <t>ke dalam harga dolar, yang dinyatakan sebagai pecahan</t>
  </si>
  <si>
    <t xml:space="preserve">-  mengkonversi harga dolar, yang dinyatakan sebagai angka desimal, </t>
  </si>
  <si>
    <t>=DOLLARFR(dolar desimal;pecahan)</t>
  </si>
  <si>
    <t>-  menghasilkan bunga nominal per tahun yang diperoleh dari</t>
  </si>
  <si>
    <t>dari pembayaran dengan tingkat suku bunga nominal</t>
  </si>
  <si>
    <t>pembayaran dengan tingkat bunga efektif</t>
  </si>
  <si>
    <t>-  menghasilkan bunga efektif tahunan yang diperoleh</t>
  </si>
  <si>
    <t>Pembayaran bunga dalam setahun</t>
  </si>
  <si>
    <t>=EFFECT(bunga nominal;periode pembayaran)</t>
  </si>
  <si>
    <t>=NOMINAL(bunga efektif;periode pembayaran)</t>
  </si>
  <si>
    <t>Pecahan</t>
  </si>
  <si>
    <t xml:space="preserve">-  mengkonversi harga dolar yang dinyatakan sebagai pecahan, </t>
  </si>
  <si>
    <t>ke dalam harga dolar yang dinyatakan sebagai angka desimal</t>
  </si>
  <si>
    <t>=AMORDEGRC(cost;date_purchase;first_period;salvage;period;rate;basis)</t>
  </si>
  <si>
    <t>- menghitung beban penyusutan aset mengacu pada sistem akuntansi Perancis</t>
  </si>
  <si>
    <t>=AMORLINC(cost;date_purchase;first_period;salvage;period;rate;basis)</t>
  </si>
  <si>
    <t>- mirip perhitungan penyusutan dengan fungsi AMORLINC</t>
  </si>
  <si>
    <t>=DB(perolehan;nilai sisa;umur ekonomis;periode;bulan)</t>
  </si>
  <si>
    <t>=DDB(perolehan;nilai sisa;umur ekonomis;periode;faktor)</t>
  </si>
  <si>
    <t>Harga Perolehan Aset Tetap (cost)</t>
  </si>
  <si>
    <t>=PV(bunga;waktu;pembayaran;nilai diharapkan;tipe)</t>
  </si>
  <si>
    <t>RRI</t>
  </si>
  <si>
    <t>=RRI(nper;pv;fv)</t>
  </si>
  <si>
    <t xml:space="preserve"> - menghitung  suku bunga yang sama untuk pertumbuhan investasi</t>
  </si>
  <si>
    <t>Nilai investasi saat ini (pv)</t>
  </si>
  <si>
    <t>Jumlah periode investasi (nper)</t>
  </si>
  <si>
    <t>Nilai investasi di masa datang (fv)</t>
  </si>
  <si>
    <t>=ACCRINT(issue;first_interest;settlement;rate;par;frequency;basis;calc_metod)</t>
  </si>
  <si>
    <t>PDURATION</t>
  </si>
  <si>
    <t>-  menghasilkan jumlah periode atau waktu yang diperlukan</t>
  </si>
  <si>
    <t xml:space="preserve">investasi untuk mencapai nilai yang ditentukan </t>
  </si>
  <si>
    <t>Tingkat suku bunga per tahun (rate)</t>
  </si>
  <si>
    <t>Nilai saat ini (pv)</t>
  </si>
  <si>
    <t>Nilai mendatang (fv)</t>
  </si>
  <si>
    <t>Hasil (waktu) - tahun</t>
  </si>
  <si>
    <t>Hasil (waktu) - bulan</t>
  </si>
  <si>
    <t>Bunga tahunan</t>
  </si>
  <si>
    <t>Hasil - Bunga bulanan</t>
  </si>
  <si>
    <t>=PDURATION(rate;pv;fv)</t>
  </si>
  <si>
    <t>ODDLYIELD</t>
  </si>
  <si>
    <t>=ODDLYIELD(settlement;maturity;last_interest;rate;pr;redemption;frequency;[basis])</t>
  </si>
  <si>
    <t>- menghitung hasil sekuritas yang mempunyai periode akhir ganjil (pendek atau panjang)</t>
  </si>
  <si>
    <r>
      <t>Tanggal Kupon Akhir Sekuritas (</t>
    </r>
    <r>
      <rPr>
        <b/>
        <i/>
        <sz val="11"/>
        <color theme="0"/>
        <rFont val="Calibri"/>
        <family val="2"/>
        <scheme val="minor"/>
      </rPr>
      <t>last_interest</t>
    </r>
    <r>
      <rPr>
        <b/>
        <sz val="11"/>
        <color theme="0"/>
        <rFont val="Calibri"/>
        <family val="2"/>
        <scheme val="minor"/>
      </rPr>
      <t>)</t>
    </r>
  </si>
  <si>
    <r>
      <t>Suku Bunga Sekuritas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</si>
  <si>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r>
      <rPr>
        <i/>
        <sz val="11"/>
        <rFont val="Calibri"/>
        <family val="2"/>
        <scheme val="minor"/>
      </rPr>
      <t>discount rate</t>
    </r>
    <r>
      <rPr>
        <sz val="11"/>
        <rFont val="Calibri"/>
        <family val="2"/>
        <scheme val="minor"/>
      </rPr>
      <t xml:space="preserve"> yang dihasilkan oleh sebuah obligasi (Treasury Bill)</t>
    </r>
  </si>
  <si>
    <t>- menghitung hari dari awal periode kupon s.d. tanggal jatuh tempo</t>
  </si>
  <si>
    <t>=ACCRINTM(issue;settlement;rate;par;basis)</t>
  </si>
  <si>
    <r>
      <t>Nilai Penebusan Sekuritas (</t>
    </r>
    <r>
      <rPr>
        <b/>
        <i/>
        <sz val="11"/>
        <color theme="0"/>
        <rFont val="Calibri"/>
        <family val="2"/>
        <scheme val="minor"/>
      </rPr>
      <t>redemptive value</t>
    </r>
    <r>
      <rPr>
        <b/>
        <sz val="11"/>
        <color theme="0"/>
        <rFont val="Calibri"/>
        <family val="2"/>
        <scheme val="minor"/>
      </rPr>
      <t>)</t>
    </r>
  </si>
  <si>
    <t>=ACCRINT(C6;C7;C8;C9;C10;C11;C12)</t>
  </si>
  <si>
    <t>=ACCRINTM(C6;C7;C8;C9;C10)</t>
  </si>
  <si>
    <t>=COUPDAYBS(C6;C7;C8;C9)</t>
  </si>
  <si>
    <t>=COUPDAYS(D7;D8;D9;D10)</t>
  </si>
  <si>
    <t>=COUPDAYSNC(C7;C8;C9;C10)</t>
  </si>
  <si>
    <t>=COUPNCD(D7;D8;D9;D10)</t>
  </si>
  <si>
    <t>=COUPPCD(C6;C7;C8;C9)</t>
  </si>
  <si>
    <t>=DURATION(D7;D8;D9;D10;D11;D12)</t>
  </si>
  <si>
    <t>=ODDFPRICE(D7;D8;D9;D10;D11;D12;D13;D14;D15)</t>
  </si>
  <si>
    <t>=ODDFYIELD(D7;D8;D9;D10;D11;D12;D13;D14;D15)</t>
  </si>
  <si>
    <t>=ODDLPRICE(D7;D8;D9;D10;D11;D12;D13;D14)</t>
  </si>
  <si>
    <t>=ODDLYIELD(D6;D7;D8;D9;D10;D11;D12;D13)</t>
  </si>
  <si>
    <t>=DISC(D6;D7;D8;D9;D10)</t>
  </si>
  <si>
    <t>=MDURATION(D7;D8;D9;D10;D11;D12)</t>
  </si>
  <si>
    <t>=PRICE(D7;D8;D9;D10;D11;D12;D13)</t>
  </si>
  <si>
    <t>=PRICEDISC(E7;E8;E9;E10;E11)</t>
  </si>
  <si>
    <t>=PRICEMAT(D7;D8;D9;D10;D11;D12)</t>
  </si>
  <si>
    <t>=RECEIVED(E6;E7;E8;E9;E10)</t>
  </si>
  <si>
    <t>=TBILLEQ(D7;D8;D9)</t>
  </si>
  <si>
    <t>=TBILLPRICE(D7;D8;D9)</t>
  </si>
  <si>
    <t>=TBILLYIELD(D7;D8;D9)</t>
  </si>
  <si>
    <t>=YIELD(E7;E8;E9;E10;E11;E12;E13)</t>
  </si>
  <si>
    <t>=YIELDDISC(E7;E8;E9;E10;E11)</t>
  </si>
  <si>
    <t>=YIELDMAT(E7;E8;E9;E10;E11;E12)</t>
  </si>
  <si>
    <t>=EFFECT(C7;C8)</t>
  </si>
  <si>
    <t>=NOMINAL(C7;C8)</t>
  </si>
  <si>
    <t>=DOLLARDE(C7;C8)</t>
  </si>
  <si>
    <t>=DOLLARFR(D7;D8)</t>
  </si>
  <si>
    <t>=-PV(D8;D9;;D11;1)</t>
  </si>
  <si>
    <t>=RATE(D7;-D8;D9;;D10)</t>
  </si>
  <si>
    <t>=D11*12</t>
  </si>
  <si>
    <t>=-FV(D7;D8;D9;D10;D11)</t>
  </si>
  <si>
    <t>=FVSCHEDULE(B9;C9:E9)</t>
  </si>
  <si>
    <t>=-NPER(D7;D8;D9;D10;D11)</t>
  </si>
  <si>
    <t>=-IPMT(D6;D7;D8;D9;D10;D11)</t>
  </si>
  <si>
    <t>=-ISPMT(D7;D8;D9;D10)</t>
  </si>
  <si>
    <t>=-CUMIPMT(D6;D7;D8;D9;D10;D11)</t>
  </si>
  <si>
    <t>=-CUMPRINC(D7;D8;D9;D10;D11;D12)</t>
  </si>
  <si>
    <t>=-PMT(D7;D8;D9;D10;D11)</t>
  </si>
  <si>
    <t>=-PPMT(D8;D9;D10;D11;D12;D13)</t>
  </si>
  <si>
    <t>=AMORDEGRC(C7;C11;C12;C13;C14;C15;C16)</t>
  </si>
  <si>
    <t>=AMORLINC(C6;C10;C11;C12;C13;C14;C15)</t>
  </si>
  <si>
    <t>=DB(C$7;C$8;C$9;E11;F$11)</t>
  </si>
  <si>
    <t>=DDB(C7;C8;C9;E9;2)</t>
  </si>
  <si>
    <t>=IF(E10="";"";DDB(C$7;C$8;C$9;E10;C$10))</t>
  </si>
  <si>
    <t>=SLN(D7;D8;D9)</t>
  </si>
  <si>
    <t>=SYD(D7;D8;D9;D10)</t>
  </si>
  <si>
    <t>=IF(F10="";"";SYD(D$7;D$8;D$9;F9))</t>
  </si>
  <si>
    <t>=VDB(D7;D8;D9;D10;D11;D12;D13)</t>
  </si>
  <si>
    <t>=IRR(D6:D11;D12)</t>
  </si>
  <si>
    <t>=MIRR(D7:D12;D13;D14)</t>
  </si>
  <si>
    <t>=IF(D15&gt;D13;"L A Y A K";"TIDAK LAYAK")</t>
  </si>
  <si>
    <t>=NPV(D12;D6:D11)</t>
  </si>
  <si>
    <t>=IF(D13&gt;0;"L A Y A K";"TIDAK LAYAK")</t>
  </si>
  <si>
    <t>=XIRR(D8:D13;E8:E13;D14)</t>
  </si>
  <si>
    <t>=IF(D15&gt;D14;"L A Y A K";"TIDAK LAYAK")</t>
  </si>
  <si>
    <t>=XNPV(D14;D8:D13;E8:E13)</t>
  </si>
  <si>
    <t>=IF(D15&gt;0;"L A Y A K";"TIDAK LAYAK")</t>
  </si>
  <si>
    <t>=PDURATION(E7;E8;E9)</t>
  </si>
  <si>
    <t>=PDURATION(E7/12;E8;E9)</t>
  </si>
  <si>
    <t>=RRI(F6;F7;F8)</t>
  </si>
  <si>
    <t>=RRI(F6;F7;F8)*12</t>
  </si>
  <si>
    <t>=F9*12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</si>
</sst>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8" formatCode="&quot;Rp&quot;#,##0.00_);[Red]\(&quot;Rp&quot;#,##0.00\)"/>
    <numFmt numFmtId="41" formatCode="_(* #,##0_);_(* \(#,##0\);_(* &quot;-&quot;_);_(@_)"/>
    <numFmt numFmtId="43" formatCode="_(* #,##0.00_);_(* \(#,##0.00\);_(* &quot;-&quot;??_);_(@_)"/>
    <numFmt numFmtId="164" formatCode="0.0%"/>
    <numFmt numFmtId="165" formatCode="dd/mm/yyyy;@"/>
    <numFmt numFmtId="166" formatCode="#,##0.00\ &quot;Tahun &quot;"/>
    <numFmt numFmtId="167" formatCode="#,##0\ &quot;kali &quot;"/>
    <numFmt numFmtId="168" formatCode="#,##0\ &quot;Tahun &quot;"/>
    <numFmt numFmtId="169" formatCode="General\ &quot;hari &quot;"/>
    <numFmt numFmtId="170" formatCode="#,##0\ &quot;hari &quot;"/>
    <numFmt numFmtId="171" formatCode="&quot;Tahun ke-&quot;General"/>
    <numFmt numFmtId="172" formatCode="#,##0\ &quot;bulan &quot;"/>
    <numFmt numFmtId="173" formatCode="&quot;bulan ke-&quot;#,##0"/>
    <numFmt numFmtId="174" formatCode="General\ &quot;atau diabaikan&quot;"/>
    <numFmt numFmtId="175" formatCode="General\ &quot;bulan&quot;"/>
    <numFmt numFmtId="176" formatCode="&quot;bulan ke-&quot;General"/>
    <numFmt numFmtId="177" formatCode="&quot;ke-&quot;General"/>
    <numFmt numFmtId="178" formatCode="#,##0.00000"/>
    <numFmt numFmtId="179" formatCode="General&quot;x &quot;"/>
    <numFmt numFmtId="180" formatCode="0.0000%"/>
    <numFmt numFmtId="181" formatCode="#,##0.0000"/>
    <numFmt numFmtId="182" formatCode="General&quot;x&quot;"/>
    <numFmt numFmtId="183" formatCode="General\ &quot;x&quot;"/>
    <numFmt numFmtId="184" formatCode="0.000%"/>
    <numFmt numFmtId="185" formatCode="#,##0;[Red]#,##0"/>
    <numFmt numFmtId="186" formatCode="#,##0.00;[Red]#,##0.00"/>
  </numFmts>
  <fonts count="27" x14ac:knownFonts="1">
    <font>
      <sz val="10"/>
      <name val="Arial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i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12"/>
      </bottom>
      <diagonal/>
    </border>
    <border>
      <left/>
      <right/>
      <top/>
      <bottom style="thin">
        <color indexed="55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medium">
        <color indexed="12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3" tint="0.39994506668294322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rgb="FF00B05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6" tint="0.39994506668294322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 tint="-4.9989318521683403E-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 tint="-4.9989318521683403E-2"/>
      </bottom>
      <diagonal/>
    </border>
    <border>
      <left/>
      <right style="thin">
        <color theme="8" tint="-0.499984740745262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/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41" fontId="5" fillId="0" borderId="0" applyFont="0" applyFill="0" applyBorder="0" applyAlignment="0" applyProtection="0"/>
    <xf numFmtId="0" fontId="1" fillId="0" borderId="0"/>
  </cellStyleXfs>
  <cellXfs count="449">
    <xf numFmtId="0" fontId="0" fillId="0" borderId="0" xfId="0"/>
    <xf numFmtId="0" fontId="6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0" xfId="2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Fill="1" applyAlignment="1">
      <alignment horizontal="left" vertical="center"/>
    </xf>
    <xf numFmtId="0" fontId="6" fillId="0" borderId="0" xfId="2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39" fontId="7" fillId="2" borderId="0" xfId="1" quotePrefix="1" applyNumberFormat="1" applyFont="1" applyFill="1" applyBorder="1" applyAlignment="1">
      <alignment horizontal="left" vertical="center"/>
    </xf>
    <xf numFmtId="0" fontId="6" fillId="0" borderId="0" xfId="0" quotePrefix="1" applyFont="1"/>
    <xf numFmtId="0" fontId="6" fillId="0" borderId="0" xfId="0" applyFont="1" applyAlignment="1">
      <alignment vertical="center"/>
    </xf>
    <xf numFmtId="0" fontId="6" fillId="0" borderId="0" xfId="0" quotePrefix="1" applyFont="1" applyAlignment="1">
      <alignment vertical="center"/>
    </xf>
    <xf numFmtId="0" fontId="11" fillId="0" borderId="0" xfId="0" applyFont="1"/>
    <xf numFmtId="0" fontId="8" fillId="8" borderId="0" xfId="0" applyFont="1" applyFill="1" applyBorder="1" applyAlignment="1">
      <alignment horizontal="left" vertical="center" wrapText="1" indent="1"/>
    </xf>
    <xf numFmtId="0" fontId="8" fillId="8" borderId="0" xfId="0" applyFont="1" applyFill="1" applyBorder="1" applyAlignment="1">
      <alignment horizontal="left" vertical="center" indent="1"/>
    </xf>
    <xf numFmtId="14" fontId="6" fillId="4" borderId="5" xfId="0" applyNumberFormat="1" applyFont="1" applyFill="1" applyBorder="1" applyAlignment="1">
      <alignment horizontal="right" vertical="center" indent="1"/>
    </xf>
    <xf numFmtId="10" fontId="6" fillId="4" borderId="5" xfId="3" applyNumberFormat="1" applyFont="1" applyFill="1" applyBorder="1" applyAlignment="1">
      <alignment horizontal="right" vertical="center" indent="1"/>
    </xf>
    <xf numFmtId="3" fontId="6" fillId="4" borderId="5" xfId="0" applyNumberFormat="1" applyFont="1" applyFill="1" applyBorder="1" applyAlignment="1">
      <alignment horizontal="right" vertical="center" indent="1"/>
    </xf>
    <xf numFmtId="0" fontId="6" fillId="4" borderId="5" xfId="0" applyFont="1" applyFill="1" applyBorder="1" applyAlignment="1">
      <alignment horizontal="right" vertical="center" indent="1"/>
    </xf>
    <xf numFmtId="0" fontId="8" fillId="5" borderId="0" xfId="0" applyFont="1" applyFill="1" applyBorder="1" applyAlignment="1">
      <alignment horizontal="center" vertical="center"/>
    </xf>
    <xf numFmtId="0" fontId="8" fillId="8" borderId="7" xfId="0" applyFont="1" applyFill="1" applyBorder="1" applyAlignment="1">
      <alignment horizontal="left" vertical="center" indent="1"/>
    </xf>
    <xf numFmtId="0" fontId="6" fillId="4" borderId="11" xfId="0" applyFont="1" applyFill="1" applyBorder="1" applyAlignment="1">
      <alignment horizontal="right" vertical="center" indent="1"/>
    </xf>
    <xf numFmtId="0" fontId="8" fillId="8" borderId="1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174" fontId="6" fillId="3" borderId="0" xfId="0" applyNumberFormat="1" applyFont="1" applyFill="1" applyAlignment="1">
      <alignment horizontal="left" vertical="center" indent="1"/>
    </xf>
    <xf numFmtId="0" fontId="6" fillId="3" borderId="5" xfId="0" applyFont="1" applyFill="1" applyBorder="1" applyAlignment="1">
      <alignment horizontal="left" vertical="center" indent="1"/>
    </xf>
    <xf numFmtId="0" fontId="6" fillId="3" borderId="0" xfId="0" applyFont="1" applyFill="1" applyAlignment="1">
      <alignment horizontal="left" vertical="center" indent="1"/>
    </xf>
    <xf numFmtId="0" fontId="6" fillId="3" borderId="1" xfId="0" applyFont="1" applyFill="1" applyBorder="1" applyAlignment="1">
      <alignment horizontal="left" vertical="center" indent="1"/>
    </xf>
    <xf numFmtId="0" fontId="6" fillId="3" borderId="4" xfId="0" applyFont="1" applyFill="1" applyBorder="1" applyAlignment="1">
      <alignment horizontal="left" vertical="center" indent="1"/>
    </xf>
    <xf numFmtId="39" fontId="6" fillId="9" borderId="10" xfId="1" quotePrefix="1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0" xfId="2" applyFont="1" applyFill="1" applyBorder="1" applyAlignment="1">
      <alignment vertical="center"/>
    </xf>
    <xf numFmtId="0" fontId="8" fillId="6" borderId="0" xfId="0" applyFont="1" applyFill="1" applyAlignment="1">
      <alignment horizontal="left" vertical="center" indent="1"/>
    </xf>
    <xf numFmtId="0" fontId="10" fillId="2" borderId="0" xfId="0" applyFont="1" applyFill="1" applyAlignment="1">
      <alignment vertical="center"/>
    </xf>
    <xf numFmtId="0" fontId="6" fillId="2" borderId="0" xfId="0" applyFont="1" applyFill="1" applyAlignment="1"/>
    <xf numFmtId="0" fontId="6" fillId="2" borderId="0" xfId="0" applyFont="1" applyFill="1" applyBorder="1" applyAlignment="1"/>
    <xf numFmtId="0" fontId="6" fillId="0" borderId="0" xfId="0" applyFont="1" applyAlignment="1"/>
    <xf numFmtId="0" fontId="8" fillId="6" borderId="0" xfId="0" applyFont="1" applyFill="1" applyAlignment="1">
      <alignment horizontal="left" vertical="center"/>
    </xf>
    <xf numFmtId="0" fontId="8" fillId="6" borderId="0" xfId="0" applyFont="1" applyFill="1" applyBorder="1" applyAlignment="1">
      <alignment horizontal="center" vertical="center"/>
    </xf>
    <xf numFmtId="3" fontId="6" fillId="4" borderId="5" xfId="3" applyNumberFormat="1" applyFont="1" applyFill="1" applyBorder="1" applyAlignment="1">
      <alignment horizontal="right" vertical="center" indent="1"/>
    </xf>
    <xf numFmtId="0" fontId="6" fillId="0" borderId="0" xfId="0" applyFont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4" borderId="5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/>
    </xf>
    <xf numFmtId="39" fontId="6" fillId="9" borderId="5" xfId="1" quotePrefix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174" fontId="6" fillId="4" borderId="0" xfId="0" applyNumberFormat="1" applyFont="1" applyFill="1" applyAlignment="1">
      <alignment horizontal="center" vertical="center"/>
    </xf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74" fontId="6" fillId="7" borderId="0" xfId="0" applyNumberFormat="1" applyFont="1" applyFill="1" applyAlignment="1">
      <alignment horizontal="left" vertical="center" indent="1"/>
    </xf>
    <xf numFmtId="0" fontId="6" fillId="7" borderId="5" xfId="0" applyFont="1" applyFill="1" applyBorder="1" applyAlignment="1">
      <alignment horizontal="left" vertical="center" indent="1"/>
    </xf>
    <xf numFmtId="1" fontId="6" fillId="0" borderId="0" xfId="0" applyNumberFormat="1" applyFont="1" applyAlignment="1">
      <alignment vertical="center"/>
    </xf>
    <xf numFmtId="0" fontId="6" fillId="7" borderId="4" xfId="0" applyFont="1" applyFill="1" applyBorder="1" applyAlignment="1">
      <alignment horizontal="left" vertical="center" indent="1"/>
    </xf>
    <xf numFmtId="0" fontId="8" fillId="6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left" vertical="center" indent="1"/>
    </xf>
    <xf numFmtId="0" fontId="8" fillId="8" borderId="0" xfId="0" applyFont="1" applyFill="1" applyAlignment="1">
      <alignment horizontal="right" vertical="center" indent="6"/>
    </xf>
    <xf numFmtId="0" fontId="8" fillId="6" borderId="0" xfId="0" applyFont="1" applyFill="1" applyAlignment="1">
      <alignment horizontal="center" vertical="center" wrapText="1"/>
    </xf>
    <xf numFmtId="0" fontId="6" fillId="4" borderId="5" xfId="0" applyNumberFormat="1" applyFont="1" applyFill="1" applyBorder="1" applyAlignment="1">
      <alignment horizontal="right" vertical="center" indent="1"/>
    </xf>
    <xf numFmtId="3" fontId="6" fillId="4" borderId="11" xfId="3" applyNumberFormat="1" applyFont="1" applyFill="1" applyBorder="1" applyAlignment="1">
      <alignment horizontal="right" vertical="center" indent="1"/>
    </xf>
    <xf numFmtId="174" fontId="6" fillId="4" borderId="0" xfId="0" applyNumberFormat="1" applyFont="1" applyFill="1" applyAlignment="1">
      <alignment horizontal="left" vertical="center" indent="1"/>
    </xf>
    <xf numFmtId="0" fontId="6" fillId="4" borderId="5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4" borderId="1" xfId="0" applyFont="1" applyFill="1" applyBorder="1" applyAlignment="1">
      <alignment horizontal="left" vertical="center" indent="1"/>
    </xf>
    <xf numFmtId="0" fontId="6" fillId="4" borderId="4" xfId="0" applyFont="1" applyFill="1" applyBorder="1" applyAlignment="1">
      <alignment horizontal="left" vertical="center" indent="1"/>
    </xf>
    <xf numFmtId="169" fontId="6" fillId="9" borderId="5" xfId="2" quotePrefix="1" applyNumberFormat="1" applyFont="1" applyFill="1" applyBorder="1" applyAlignment="1">
      <alignment horizontal="center" vertical="center"/>
    </xf>
    <xf numFmtId="183" fontId="6" fillId="4" borderId="5" xfId="0" applyNumberFormat="1" applyFont="1" applyFill="1" applyBorder="1" applyAlignment="1">
      <alignment horizontal="right" vertical="center" indent="1"/>
    </xf>
    <xf numFmtId="0" fontId="13" fillId="0" borderId="0" xfId="0" applyFont="1" applyAlignment="1">
      <alignment vertical="center"/>
    </xf>
    <xf numFmtId="0" fontId="14" fillId="2" borderId="0" xfId="4" applyFont="1" applyFill="1" applyAlignment="1" applyProtection="1">
      <alignment vertical="center"/>
    </xf>
    <xf numFmtId="0" fontId="12" fillId="2" borderId="0" xfId="4" applyFont="1" applyFill="1" applyAlignment="1" applyProtection="1">
      <alignment vertical="center"/>
    </xf>
    <xf numFmtId="0" fontId="15" fillId="2" borderId="0" xfId="4" applyFont="1" applyFill="1" applyAlignment="1" applyProtection="1">
      <alignment vertical="center"/>
    </xf>
    <xf numFmtId="0" fontId="15" fillId="2" borderId="0" xfId="4" quotePrefix="1" applyFont="1" applyFill="1" applyAlignment="1" applyProtection="1">
      <alignment vertical="center"/>
    </xf>
    <xf numFmtId="0" fontId="15" fillId="2" borderId="0" xfId="4" applyFont="1" applyFill="1" applyAlignment="1" applyProtection="1">
      <alignment horizontal="left" vertical="center" indent="1"/>
    </xf>
    <xf numFmtId="0" fontId="8" fillId="10" borderId="0" xfId="0" applyFont="1" applyFill="1" applyAlignment="1">
      <alignment vertical="center"/>
    </xf>
    <xf numFmtId="0" fontId="8" fillId="10" borderId="1" xfId="0" applyFont="1" applyFill="1" applyBorder="1" applyAlignment="1">
      <alignment horizontal="center" vertical="center"/>
    </xf>
    <xf numFmtId="0" fontId="8" fillId="10" borderId="4" xfId="0" applyFont="1" applyFill="1" applyBorder="1" applyAlignment="1">
      <alignment horizontal="center" vertical="center"/>
    </xf>
    <xf numFmtId="170" fontId="6" fillId="9" borderId="5" xfId="2" quotePrefix="1" applyNumberFormat="1" applyFont="1" applyFill="1" applyBorder="1" applyAlignment="1">
      <alignment horizontal="center" vertical="center"/>
    </xf>
    <xf numFmtId="0" fontId="8" fillId="10" borderId="7" xfId="0" applyFont="1" applyFill="1" applyBorder="1" applyAlignment="1">
      <alignment vertical="center"/>
    </xf>
    <xf numFmtId="0" fontId="6" fillId="0" borderId="0" xfId="0" applyFont="1" applyAlignment="1">
      <alignment horizontal="left" vertical="center" indent="1"/>
    </xf>
    <xf numFmtId="14" fontId="6" fillId="4" borderId="0" xfId="0" applyNumberFormat="1" applyFont="1" applyFill="1" applyBorder="1" applyAlignment="1">
      <alignment horizontal="center" vertical="center"/>
    </xf>
    <xf numFmtId="0" fontId="6" fillId="4" borderId="0" xfId="0" applyNumberFormat="1" applyFont="1" applyFill="1" applyBorder="1" applyAlignment="1">
      <alignment horizontal="center" vertical="center"/>
    </xf>
    <xf numFmtId="14" fontId="6" fillId="4" borderId="5" xfId="0" applyNumberFormat="1" applyFont="1" applyFill="1" applyBorder="1" applyAlignment="1">
      <alignment horizontal="center" vertical="center"/>
    </xf>
    <xf numFmtId="0" fontId="6" fillId="4" borderId="5" xfId="0" applyNumberFormat="1" applyFont="1" applyFill="1" applyBorder="1" applyAlignment="1">
      <alignment horizontal="center" vertical="center"/>
    </xf>
    <xf numFmtId="3" fontId="6" fillId="4" borderId="5" xfId="3" applyNumberFormat="1" applyFont="1" applyFill="1" applyBorder="1" applyAlignment="1">
      <alignment horizontal="center" vertical="center"/>
    </xf>
    <xf numFmtId="3" fontId="6" fillId="4" borderId="11" xfId="3" applyNumberFormat="1" applyFont="1" applyFill="1" applyBorder="1" applyAlignment="1">
      <alignment horizontal="center" vertical="center"/>
    </xf>
    <xf numFmtId="0" fontId="7" fillId="2" borderId="0" xfId="2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8" fillId="8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14" fontId="13" fillId="2" borderId="0" xfId="2" quotePrefix="1" applyNumberFormat="1" applyFont="1" applyFill="1" applyBorder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174" fontId="6" fillId="9" borderId="0" xfId="0" applyNumberFormat="1" applyFont="1" applyFill="1" applyAlignment="1">
      <alignment horizontal="left" vertical="center" indent="1"/>
    </xf>
    <xf numFmtId="0" fontId="6" fillId="9" borderId="5" xfId="0" applyFont="1" applyFill="1" applyBorder="1" applyAlignment="1">
      <alignment horizontal="left" vertical="center" indent="1"/>
    </xf>
    <xf numFmtId="0" fontId="6" fillId="9" borderId="4" xfId="0" applyFont="1" applyFill="1" applyBorder="1" applyAlignment="1">
      <alignment horizontal="left" vertical="center" indent="1"/>
    </xf>
    <xf numFmtId="3" fontId="6" fillId="9" borderId="5" xfId="2" quotePrefix="1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8" fillId="6" borderId="7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center" vertical="center" wrapText="1"/>
    </xf>
    <xf numFmtId="3" fontId="7" fillId="2" borderId="0" xfId="2" quotePrefix="1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0" fontId="6" fillId="4" borderId="0" xfId="1" applyNumberFormat="1" applyFont="1" applyFill="1" applyBorder="1" applyAlignment="1">
      <alignment horizontal="right" vertical="center" indent="1"/>
    </xf>
    <xf numFmtId="175" fontId="6" fillId="4" borderId="0" xfId="0" applyNumberFormat="1" applyFont="1" applyFill="1" applyBorder="1" applyAlignment="1">
      <alignment horizontal="right" vertical="center" indent="1"/>
    </xf>
    <xf numFmtId="3" fontId="6" fillId="4" borderId="0" xfId="2" applyNumberFormat="1" applyFont="1" applyFill="1" applyBorder="1" applyAlignment="1">
      <alignment horizontal="right" vertical="center" indent="1"/>
    </xf>
    <xf numFmtId="176" fontId="6" fillId="4" borderId="0" xfId="3" applyNumberFormat="1" applyFont="1" applyFill="1" applyBorder="1" applyAlignment="1">
      <alignment horizontal="right" vertical="center" indent="1"/>
    </xf>
    <xf numFmtId="3" fontId="6" fillId="4" borderId="7" xfId="3" applyNumberFormat="1" applyFont="1" applyFill="1" applyBorder="1" applyAlignment="1">
      <alignment horizontal="right" vertical="center" indent="1"/>
    </xf>
    <xf numFmtId="38" fontId="6" fillId="3" borderId="19" xfId="2" quotePrefix="1" applyNumberFormat="1" applyFont="1" applyFill="1" applyBorder="1" applyAlignment="1">
      <alignment vertical="center"/>
    </xf>
    <xf numFmtId="3" fontId="13" fillId="2" borderId="0" xfId="2" quotePrefix="1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vertical="center" wrapText="1"/>
    </xf>
    <xf numFmtId="0" fontId="10" fillId="8" borderId="0" xfId="0" applyFont="1" applyFill="1" applyAlignment="1">
      <alignment horizontal="left" vertical="center"/>
    </xf>
    <xf numFmtId="10" fontId="6" fillId="4" borderId="5" xfId="1" applyNumberFormat="1" applyFont="1" applyFill="1" applyBorder="1" applyAlignment="1">
      <alignment horizontal="left" vertical="center" indent="1"/>
    </xf>
    <xf numFmtId="175" fontId="6" fillId="4" borderId="5" xfId="0" applyNumberFormat="1" applyFont="1" applyFill="1" applyBorder="1" applyAlignment="1">
      <alignment horizontal="left" vertical="center" indent="1"/>
    </xf>
    <xf numFmtId="37" fontId="6" fillId="4" borderId="5" xfId="2" applyNumberFormat="1" applyFont="1" applyFill="1" applyBorder="1" applyAlignment="1">
      <alignment horizontal="left" vertical="center" indent="1"/>
    </xf>
    <xf numFmtId="176" fontId="6" fillId="4" borderId="5" xfId="3" applyNumberFormat="1" applyFont="1" applyFill="1" applyBorder="1" applyAlignment="1">
      <alignment horizontal="left" vertical="center" indent="1"/>
    </xf>
    <xf numFmtId="3" fontId="6" fillId="4" borderId="5" xfId="3" applyNumberFormat="1" applyFont="1" applyFill="1" applyBorder="1" applyAlignment="1">
      <alignment horizontal="left" vertical="center" indent="1"/>
    </xf>
    <xf numFmtId="0" fontId="10" fillId="8" borderId="7" xfId="0" applyFont="1" applyFill="1" applyBorder="1" applyAlignment="1">
      <alignment horizontal="left" vertical="center"/>
    </xf>
    <xf numFmtId="3" fontId="6" fillId="4" borderId="11" xfId="3" applyNumberFormat="1" applyFont="1" applyFill="1" applyBorder="1" applyAlignment="1">
      <alignment horizontal="left" vertical="center" indent="1"/>
    </xf>
    <xf numFmtId="37" fontId="6" fillId="3" borderId="5" xfId="2" quotePrefix="1" applyNumberFormat="1" applyFont="1" applyFill="1" applyBorder="1" applyAlignment="1">
      <alignment horizontal="left" vertical="center" indent="1"/>
    </xf>
    <xf numFmtId="0" fontId="21" fillId="2" borderId="0" xfId="0" applyFont="1" applyFill="1" applyBorder="1" applyAlignment="1">
      <alignment vertical="center"/>
    </xf>
    <xf numFmtId="38" fontId="6" fillId="2" borderId="0" xfId="0" applyNumberFormat="1" applyFont="1" applyFill="1" applyAlignment="1">
      <alignment horizontal="right" vertical="center"/>
    </xf>
    <xf numFmtId="38" fontId="6" fillId="2" borderId="0" xfId="0" applyNumberFormat="1" applyFont="1" applyFill="1" applyAlignment="1">
      <alignment vertical="center"/>
    </xf>
    <xf numFmtId="3" fontId="6" fillId="4" borderId="18" xfId="5" applyNumberFormat="1" applyFont="1" applyFill="1" applyBorder="1" applyAlignment="1">
      <alignment horizontal="left" vertical="center" indent="1"/>
    </xf>
    <xf numFmtId="168" fontId="6" fillId="4" borderId="18" xfId="0" applyNumberFormat="1" applyFont="1" applyFill="1" applyBorder="1" applyAlignment="1">
      <alignment horizontal="left" vertical="center" indent="1"/>
    </xf>
    <xf numFmtId="0" fontId="6" fillId="4" borderId="18" xfId="0" applyFont="1" applyFill="1" applyBorder="1" applyAlignment="1">
      <alignment horizontal="left" vertical="center" indent="1"/>
    </xf>
    <xf numFmtId="0" fontId="6" fillId="2" borderId="0" xfId="4" quotePrefix="1" applyFont="1" applyFill="1" applyAlignment="1" applyProtection="1">
      <alignment vertical="center"/>
    </xf>
    <xf numFmtId="0" fontId="6" fillId="2" borderId="0" xfId="4" applyFont="1" applyFill="1" applyAlignment="1" applyProtection="1">
      <alignment horizontal="left" vertical="center" indent="1"/>
    </xf>
    <xf numFmtId="37" fontId="6" fillId="0" borderId="0" xfId="0" applyNumberFormat="1" applyFont="1" applyAlignment="1">
      <alignment vertical="center"/>
    </xf>
    <xf numFmtId="0" fontId="14" fillId="0" borderId="0" xfId="4" applyFont="1" applyAlignment="1" applyProtection="1">
      <alignment vertical="center"/>
    </xf>
    <xf numFmtId="37" fontId="6" fillId="0" borderId="0" xfId="0" applyNumberFormat="1" applyFont="1" applyAlignment="1">
      <alignment horizontal="right" vertical="center"/>
    </xf>
    <xf numFmtId="0" fontId="8" fillId="8" borderId="3" xfId="0" applyFont="1" applyFill="1" applyBorder="1" applyAlignment="1">
      <alignment horizontal="center" vertical="center"/>
    </xf>
    <xf numFmtId="37" fontId="6" fillId="4" borderId="5" xfId="0" applyNumberFormat="1" applyFont="1" applyFill="1" applyBorder="1" applyAlignment="1">
      <alignment horizontal="left" vertical="center" indent="1"/>
    </xf>
    <xf numFmtId="168" fontId="6" fillId="4" borderId="5" xfId="0" applyNumberFormat="1" applyFont="1" applyFill="1" applyBorder="1" applyAlignment="1">
      <alignment horizontal="left" vertical="center" indent="1"/>
    </xf>
    <xf numFmtId="0" fontId="6" fillId="9" borderId="0" xfId="0" applyFont="1" applyFill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14" fontId="6" fillId="9" borderId="5" xfId="0" applyNumberFormat="1" applyFont="1" applyFill="1" applyBorder="1" applyAlignment="1">
      <alignment horizontal="left" vertical="center" indent="1"/>
    </xf>
    <xf numFmtId="3" fontId="6" fillId="9" borderId="5" xfId="0" applyNumberFormat="1" applyFont="1" applyFill="1" applyBorder="1" applyAlignment="1">
      <alignment horizontal="right" vertical="center" indent="1"/>
    </xf>
    <xf numFmtId="3" fontId="6" fillId="9" borderId="5" xfId="3" applyNumberFormat="1" applyFont="1" applyFill="1" applyBorder="1" applyAlignment="1">
      <alignment horizontal="right" vertical="center" indent="1"/>
    </xf>
    <xf numFmtId="10" fontId="6" fillId="3" borderId="20" xfId="3" quotePrefix="1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vertical="center"/>
    </xf>
    <xf numFmtId="0" fontId="8" fillId="5" borderId="0" xfId="0" quotePrefix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166" fontId="15" fillId="3" borderId="21" xfId="2" quotePrefix="1" applyNumberFormat="1" applyFont="1" applyFill="1" applyBorder="1" applyAlignment="1">
      <alignment horizontal="center" vertical="center"/>
    </xf>
    <xf numFmtId="14" fontId="6" fillId="4" borderId="5" xfId="0" applyNumberFormat="1" applyFont="1" applyFill="1" applyBorder="1" applyAlignment="1">
      <alignment horizontal="left" vertical="center" indent="1"/>
    </xf>
    <xf numFmtId="10" fontId="6" fillId="4" borderId="5" xfId="3" applyNumberFormat="1" applyFont="1" applyFill="1" applyBorder="1" applyAlignment="1">
      <alignment horizontal="left" vertical="center" indent="1"/>
    </xf>
    <xf numFmtId="0" fontId="6" fillId="4" borderId="5" xfId="3" applyNumberFormat="1" applyFont="1" applyFill="1" applyBorder="1" applyAlignment="1">
      <alignment horizontal="left" vertical="center" indent="1"/>
    </xf>
    <xf numFmtId="0" fontId="8" fillId="8" borderId="7" xfId="0" applyFont="1" applyFill="1" applyBorder="1" applyAlignment="1">
      <alignment vertical="center"/>
    </xf>
    <xf numFmtId="0" fontId="6" fillId="0" borderId="0" xfId="0" quotePrefix="1" applyFont="1" applyAlignment="1"/>
    <xf numFmtId="166" fontId="13" fillId="2" borderId="0" xfId="2" quotePrefix="1" applyNumberFormat="1" applyFont="1" applyFill="1" applyBorder="1" applyAlignment="1">
      <alignment horizontal="right" vertical="center"/>
    </xf>
    <xf numFmtId="10" fontId="6" fillId="2" borderId="0" xfId="3" applyNumberFormat="1" applyFont="1" applyFill="1" applyAlignment="1">
      <alignment vertical="center"/>
    </xf>
    <xf numFmtId="0" fontId="10" fillId="8" borderId="0" xfId="0" applyFont="1" applyFill="1" applyAlignment="1">
      <alignment vertical="center"/>
    </xf>
    <xf numFmtId="0" fontId="10" fillId="8" borderId="7" xfId="0" applyFont="1" applyFill="1" applyBorder="1" applyAlignment="1">
      <alignment vertical="center"/>
    </xf>
    <xf numFmtId="37" fontId="6" fillId="4" borderId="5" xfId="3" applyNumberFormat="1" applyFont="1" applyFill="1" applyBorder="1" applyAlignment="1">
      <alignment horizontal="left" vertical="center" indent="1"/>
    </xf>
    <xf numFmtId="3" fontId="6" fillId="3" borderId="19" xfId="2" quotePrefix="1" applyNumberFormat="1" applyFont="1" applyFill="1" applyBorder="1" applyAlignment="1">
      <alignment horizontal="left" vertical="center" indent="1"/>
    </xf>
    <xf numFmtId="0" fontId="13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vertical="center"/>
    </xf>
    <xf numFmtId="37" fontId="6" fillId="2" borderId="0" xfId="0" applyNumberFormat="1" applyFont="1" applyFill="1" applyAlignment="1">
      <alignment vertical="center"/>
    </xf>
    <xf numFmtId="43" fontId="8" fillId="8" borderId="0" xfId="1" applyFont="1" applyFill="1" applyBorder="1" applyAlignment="1">
      <alignment horizontal="center" vertical="center" wrapText="1"/>
    </xf>
    <xf numFmtId="37" fontId="9" fillId="8" borderId="0" xfId="0" applyNumberFormat="1" applyFont="1" applyFill="1" applyBorder="1" applyAlignment="1">
      <alignment horizontal="center" vertical="center" wrapText="1"/>
    </xf>
    <xf numFmtId="37" fontId="9" fillId="8" borderId="0" xfId="2" applyNumberFormat="1" applyFont="1" applyFill="1" applyBorder="1" applyAlignment="1">
      <alignment horizontal="center" vertical="center" wrapText="1"/>
    </xf>
    <xf numFmtId="0" fontId="8" fillId="8" borderId="22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37" fontId="6" fillId="4" borderId="0" xfId="0" applyNumberFormat="1" applyFont="1" applyFill="1" applyBorder="1" applyAlignment="1">
      <alignment horizontal="center" vertical="center"/>
    </xf>
    <xf numFmtId="10" fontId="6" fillId="4" borderId="16" xfId="3" applyNumberFormat="1" applyFont="1" applyFill="1" applyBorder="1" applyAlignment="1">
      <alignment horizontal="right" vertical="center" indent="1"/>
    </xf>
    <xf numFmtId="37" fontId="22" fillId="8" borderId="16" xfId="0" applyNumberFormat="1" applyFont="1" applyFill="1" applyBorder="1" applyAlignment="1">
      <alignment horizontal="center" vertical="center"/>
    </xf>
    <xf numFmtId="0" fontId="22" fillId="8" borderId="16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37" fontId="9" fillId="8" borderId="3" xfId="0" applyNumberFormat="1" applyFont="1" applyFill="1" applyBorder="1" applyAlignment="1">
      <alignment horizontal="center" vertical="center" wrapText="1"/>
    </xf>
    <xf numFmtId="37" fontId="6" fillId="4" borderId="8" xfId="2" applyNumberFormat="1" applyFont="1" applyFill="1" applyBorder="1" applyAlignment="1">
      <alignment horizontal="right" vertical="center" indent="1"/>
    </xf>
    <xf numFmtId="10" fontId="6" fillId="4" borderId="8" xfId="3" applyNumberFormat="1" applyFont="1" applyFill="1" applyBorder="1" applyAlignment="1">
      <alignment horizontal="right" vertical="center" indent="1"/>
    </xf>
    <xf numFmtId="0" fontId="22" fillId="8" borderId="8" xfId="0" applyFont="1" applyFill="1" applyBorder="1" applyAlignment="1">
      <alignment horizontal="center" vertical="center"/>
    </xf>
    <xf numFmtId="10" fontId="6" fillId="4" borderId="3" xfId="0" applyNumberFormat="1" applyFont="1" applyFill="1" applyBorder="1" applyAlignment="1">
      <alignment horizontal="center" vertical="center"/>
    </xf>
    <xf numFmtId="37" fontId="6" fillId="4" borderId="3" xfId="0" quotePrefix="1" applyNumberFormat="1" applyFont="1" applyFill="1" applyBorder="1" applyAlignment="1">
      <alignment horizontal="center" vertical="center"/>
    </xf>
    <xf numFmtId="37" fontId="6" fillId="9" borderId="5" xfId="0" applyNumberFormat="1" applyFont="1" applyFill="1" applyBorder="1" applyAlignment="1">
      <alignment vertical="center"/>
    </xf>
    <xf numFmtId="37" fontId="6" fillId="9" borderId="5" xfId="2" quotePrefix="1" applyNumberFormat="1" applyFont="1" applyFill="1" applyBorder="1" applyAlignment="1">
      <alignment horizontal="center" vertical="center"/>
    </xf>
    <xf numFmtId="0" fontId="6" fillId="4" borderId="0" xfId="0" quotePrefix="1" applyFont="1" applyFill="1" applyBorder="1" applyAlignment="1">
      <alignment horizontal="center" vertical="center"/>
    </xf>
    <xf numFmtId="10" fontId="6" fillId="4" borderId="20" xfId="3" quotePrefix="1" applyNumberFormat="1" applyFont="1" applyFill="1" applyBorder="1" applyAlignment="1">
      <alignment horizontal="center" vertical="center"/>
    </xf>
    <xf numFmtId="3" fontId="6" fillId="4" borderId="5" xfId="0" applyNumberFormat="1" applyFont="1" applyFill="1" applyBorder="1" applyAlignment="1">
      <alignment horizontal="left" vertical="center" indent="1"/>
    </xf>
    <xf numFmtId="0" fontId="8" fillId="6" borderId="7" xfId="0" applyFont="1" applyFill="1" applyBorder="1" applyAlignment="1">
      <alignment horizontal="left" vertical="center"/>
    </xf>
    <xf numFmtId="177" fontId="6" fillId="4" borderId="5" xfId="0" applyNumberFormat="1" applyFont="1" applyFill="1" applyBorder="1" applyAlignment="1">
      <alignment horizontal="left" vertical="center" indent="1"/>
    </xf>
    <xf numFmtId="167" fontId="6" fillId="4" borderId="5" xfId="2" applyNumberFormat="1" applyFont="1" applyFill="1" applyBorder="1" applyAlignment="1">
      <alignment horizontal="left" vertical="center" indent="1"/>
    </xf>
    <xf numFmtId="0" fontId="11" fillId="0" borderId="0" xfId="0" applyFont="1" applyAlignment="1"/>
    <xf numFmtId="0" fontId="8" fillId="0" borderId="7" xfId="0" quotePrefix="1" applyFont="1" applyFill="1" applyBorder="1" applyAlignment="1">
      <alignment vertical="center"/>
    </xf>
    <xf numFmtId="37" fontId="6" fillId="4" borderId="11" xfId="2" applyNumberFormat="1" applyFont="1" applyFill="1" applyBorder="1" applyAlignment="1">
      <alignment horizontal="left" vertical="center" indent="1"/>
    </xf>
    <xf numFmtId="10" fontId="6" fillId="4" borderId="11" xfId="0" applyNumberFormat="1" applyFont="1" applyFill="1" applyBorder="1" applyAlignment="1">
      <alignment horizontal="center" vertical="center"/>
    </xf>
    <xf numFmtId="3" fontId="8" fillId="6" borderId="5" xfId="1" applyNumberFormat="1" applyFont="1" applyFill="1" applyBorder="1" applyAlignment="1">
      <alignment horizontal="right" vertical="center" indent="1"/>
    </xf>
    <xf numFmtId="3" fontId="6" fillId="3" borderId="10" xfId="1" applyNumberFormat="1" applyFont="1" applyFill="1" applyBorder="1" applyAlignment="1">
      <alignment horizontal="right" vertical="center" indent="1"/>
    </xf>
    <xf numFmtId="3" fontId="6" fillId="3" borderId="5" xfId="1" applyNumberFormat="1" applyFont="1" applyFill="1" applyBorder="1" applyAlignment="1">
      <alignment horizontal="right" vertical="center" indent="1"/>
    </xf>
    <xf numFmtId="10" fontId="6" fillId="3" borderId="10" xfId="0" quotePrefix="1" applyNumberFormat="1" applyFont="1" applyFill="1" applyBorder="1" applyAlignment="1">
      <alignment horizontal="left" vertical="center" indent="1"/>
    </xf>
    <xf numFmtId="0" fontId="6" fillId="3" borderId="5" xfId="0" quotePrefix="1" applyFont="1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right" vertical="center"/>
    </xf>
    <xf numFmtId="10" fontId="6" fillId="4" borderId="0" xfId="3" applyNumberFormat="1" applyFont="1" applyFill="1" applyBorder="1" applyAlignment="1">
      <alignment horizontal="center" vertical="center"/>
    </xf>
    <xf numFmtId="3" fontId="6" fillId="4" borderId="7" xfId="3" applyNumberFormat="1" applyFont="1" applyFill="1" applyBorder="1" applyAlignment="1">
      <alignment horizontal="center" vertical="center"/>
    </xf>
    <xf numFmtId="166" fontId="6" fillId="3" borderId="5" xfId="3" quotePrefix="1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8" fillId="8" borderId="9" xfId="0" applyFont="1" applyFill="1" applyBorder="1" applyAlignment="1">
      <alignment horizontal="left" vertical="center" indent="1"/>
    </xf>
    <xf numFmtId="0" fontId="8" fillId="8" borderId="9" xfId="0" applyFont="1" applyFill="1" applyBorder="1" applyAlignment="1">
      <alignment vertical="center"/>
    </xf>
    <xf numFmtId="10" fontId="6" fillId="4" borderId="10" xfId="0" applyNumberFormat="1" applyFont="1" applyFill="1" applyBorder="1" applyAlignment="1">
      <alignment horizontal="center" vertical="center"/>
    </xf>
    <xf numFmtId="38" fontId="6" fillId="3" borderId="10" xfId="0" quotePrefix="1" applyNumberFormat="1" applyFont="1" applyFill="1" applyBorder="1" applyAlignment="1">
      <alignment horizontal="left" vertical="center" indent="1"/>
    </xf>
    <xf numFmtId="0" fontId="6" fillId="4" borderId="9" xfId="0" applyFont="1" applyFill="1" applyBorder="1" applyAlignment="1">
      <alignment horizontal="left" vertical="center" indent="1"/>
    </xf>
    <xf numFmtId="0" fontId="6" fillId="4" borderId="0" xfId="0" applyFont="1" applyFill="1" applyBorder="1" applyAlignment="1">
      <alignment horizontal="left" vertical="center" indent="1"/>
    </xf>
    <xf numFmtId="0" fontId="18" fillId="4" borderId="9" xfId="0" applyFont="1" applyFill="1" applyBorder="1" applyAlignment="1">
      <alignment horizontal="left" vertical="center" indent="1"/>
    </xf>
    <xf numFmtId="0" fontId="18" fillId="4" borderId="0" xfId="0" applyFont="1" applyFill="1" applyBorder="1" applyAlignment="1">
      <alignment horizontal="left" vertical="center" indent="1"/>
    </xf>
    <xf numFmtId="0" fontId="7" fillId="2" borderId="0" xfId="0" applyFont="1" applyFill="1" applyAlignment="1">
      <alignment vertical="center"/>
    </xf>
    <xf numFmtId="0" fontId="10" fillId="0" borderId="0" xfId="0" applyFont="1" applyAlignment="1"/>
    <xf numFmtId="0" fontId="8" fillId="8" borderId="0" xfId="0" applyFont="1" applyFill="1" applyAlignment="1">
      <alignment horizontal="left" vertical="center"/>
    </xf>
    <xf numFmtId="0" fontId="7" fillId="8" borderId="0" xfId="0" applyFont="1" applyFill="1" applyAlignment="1">
      <alignment vertical="center"/>
    </xf>
    <xf numFmtId="0" fontId="8" fillId="8" borderId="7" xfId="0" applyFont="1" applyFill="1" applyBorder="1" applyAlignment="1">
      <alignment horizontal="left" vertical="center"/>
    </xf>
    <xf numFmtId="0" fontId="7" fillId="8" borderId="7" xfId="0" applyFont="1" applyFill="1" applyBorder="1" applyAlignment="1">
      <alignment vertical="center"/>
    </xf>
    <xf numFmtId="10" fontId="6" fillId="4" borderId="5" xfId="1" applyNumberFormat="1" applyFont="1" applyFill="1" applyBorder="1" applyAlignment="1">
      <alignment horizontal="right" vertical="center" indent="1"/>
    </xf>
    <xf numFmtId="37" fontId="6" fillId="4" borderId="5" xfId="0" applyNumberFormat="1" applyFont="1" applyFill="1" applyBorder="1" applyAlignment="1">
      <alignment horizontal="right" vertical="center" indent="1"/>
    </xf>
    <xf numFmtId="167" fontId="6" fillId="4" borderId="10" xfId="2" quotePrefix="1" applyNumberFormat="1" applyFont="1" applyFill="1" applyBorder="1" applyAlignment="1">
      <alignment horizontal="center" vertical="center"/>
    </xf>
    <xf numFmtId="0" fontId="14" fillId="0" borderId="0" xfId="0" applyFont="1"/>
    <xf numFmtId="0" fontId="8" fillId="8" borderId="0" xfId="0" applyFont="1" applyFill="1" applyBorder="1" applyAlignment="1">
      <alignment vertical="center"/>
    </xf>
    <xf numFmtId="10" fontId="6" fillId="4" borderId="5" xfId="3" applyNumberFormat="1" applyFont="1" applyFill="1" applyBorder="1" applyAlignment="1">
      <alignment horizontal="center" vertical="center"/>
    </xf>
    <xf numFmtId="37" fontId="6" fillId="4" borderId="5" xfId="3" applyNumberFormat="1" applyFont="1" applyFill="1" applyBorder="1" applyAlignment="1">
      <alignment horizontal="center" vertical="center"/>
    </xf>
    <xf numFmtId="181" fontId="6" fillId="4" borderId="10" xfId="3" quotePrefix="1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167" fontId="6" fillId="4" borderId="5" xfId="0" applyNumberFormat="1" applyFont="1" applyFill="1" applyBorder="1" applyAlignment="1">
      <alignment horizontal="right" vertical="center" indent="1"/>
    </xf>
    <xf numFmtId="0" fontId="6" fillId="4" borderId="5" xfId="3" applyNumberFormat="1" applyFont="1" applyFill="1" applyBorder="1" applyAlignment="1">
      <alignment horizontal="right" vertical="center" indent="1"/>
    </xf>
    <xf numFmtId="0" fontId="6" fillId="4" borderId="1" xfId="0" applyFont="1" applyFill="1" applyBorder="1" applyAlignment="1">
      <alignment vertical="center"/>
    </xf>
    <xf numFmtId="0" fontId="6" fillId="4" borderId="0" xfId="0" applyFont="1" applyFill="1" applyAlignment="1">
      <alignment horizontal="left" vertical="center" indent="2"/>
    </xf>
    <xf numFmtId="0" fontId="6" fillId="4" borderId="1" xfId="0" applyFont="1" applyFill="1" applyBorder="1" applyAlignment="1">
      <alignment horizontal="left" vertical="center" indent="2"/>
    </xf>
    <xf numFmtId="3" fontId="6" fillId="3" borderId="9" xfId="3" quotePrefix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0" fontId="6" fillId="4" borderId="14" xfId="1" applyNumberFormat="1" applyFont="1" applyFill="1" applyBorder="1" applyAlignment="1">
      <alignment horizontal="left" vertical="center" indent="1"/>
    </xf>
    <xf numFmtId="177" fontId="6" fillId="4" borderId="14" xfId="0" applyNumberFormat="1" applyFont="1" applyFill="1" applyBorder="1" applyAlignment="1">
      <alignment horizontal="left" vertical="center" indent="1"/>
    </xf>
    <xf numFmtId="167" fontId="6" fillId="4" borderId="14" xfId="2" applyNumberFormat="1" applyFont="1" applyFill="1" applyBorder="1" applyAlignment="1">
      <alignment horizontal="left" vertical="center" indent="1"/>
    </xf>
    <xf numFmtId="37" fontId="6" fillId="4" borderId="14" xfId="2" applyNumberFormat="1" applyFont="1" applyFill="1" applyBorder="1" applyAlignment="1">
      <alignment horizontal="left" vertical="center" indent="1"/>
    </xf>
    <xf numFmtId="3" fontId="6" fillId="4" borderId="14" xfId="3" applyNumberFormat="1" applyFont="1" applyFill="1" applyBorder="1" applyAlignment="1">
      <alignment horizontal="left" vertical="center" indent="1"/>
    </xf>
    <xf numFmtId="37" fontId="6" fillId="4" borderId="23" xfId="3" quotePrefix="1" applyNumberFormat="1" applyFont="1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center" vertical="center"/>
    </xf>
    <xf numFmtId="14" fontId="6" fillId="4" borderId="0" xfId="0" applyNumberFormat="1" applyFont="1" applyFill="1" applyBorder="1" applyAlignment="1">
      <alignment horizontal="right" vertical="center" indent="1"/>
    </xf>
    <xf numFmtId="3" fontId="6" fillId="4" borderId="0" xfId="0" applyNumberFormat="1" applyFont="1" applyFill="1" applyBorder="1" applyAlignment="1">
      <alignment horizontal="right" vertical="center" indent="1"/>
    </xf>
    <xf numFmtId="164" fontId="6" fillId="4" borderId="5" xfId="3" applyNumberFormat="1" applyFont="1" applyFill="1" applyBorder="1" applyAlignment="1">
      <alignment horizontal="right" vertical="center" indent="1"/>
    </xf>
    <xf numFmtId="3" fontId="6" fillId="4" borderId="11" xfId="0" applyNumberFormat="1" applyFont="1" applyFill="1" applyBorder="1" applyAlignment="1">
      <alignment horizontal="right" vertical="center" indent="1"/>
    </xf>
    <xf numFmtId="37" fontId="15" fillId="4" borderId="10" xfId="3" quotePrefix="1" applyNumberFormat="1" applyFont="1" applyFill="1" applyBorder="1" applyAlignment="1">
      <alignment horizontal="right" vertical="center" indent="1"/>
    </xf>
    <xf numFmtId="0" fontId="6" fillId="0" borderId="0" xfId="0" applyFont="1" applyAlignment="1">
      <alignment horizontal="left" indent="1"/>
    </xf>
    <xf numFmtId="0" fontId="6" fillId="8" borderId="0" xfId="0" applyFont="1" applyFill="1" applyAlignment="1">
      <alignment vertical="center"/>
    </xf>
    <xf numFmtId="10" fontId="6" fillId="4" borderId="0" xfId="3" applyNumberFormat="1" applyFont="1" applyFill="1" applyBorder="1" applyAlignment="1">
      <alignment horizontal="right" vertical="center" indent="1"/>
    </xf>
    <xf numFmtId="37" fontId="15" fillId="3" borderId="10" xfId="3" quotePrefix="1" applyNumberFormat="1" applyFont="1" applyFill="1" applyBorder="1" applyAlignment="1">
      <alignment horizontal="right" vertical="center" indent="1"/>
    </xf>
    <xf numFmtId="4" fontId="6" fillId="3" borderId="9" xfId="3" quotePrefix="1" applyNumberFormat="1" applyFont="1" applyFill="1" applyBorder="1" applyAlignment="1">
      <alignment horizontal="right" vertical="center" indent="1"/>
    </xf>
    <xf numFmtId="8" fontId="7" fillId="2" borderId="0" xfId="0" quotePrefix="1" applyNumberFormat="1" applyFont="1" applyFill="1" applyBorder="1" applyAlignment="1">
      <alignment horizontal="center" vertical="center"/>
    </xf>
    <xf numFmtId="168" fontId="6" fillId="4" borderId="5" xfId="0" applyNumberFormat="1" applyFont="1" applyFill="1" applyBorder="1" applyAlignment="1">
      <alignment horizontal="right" vertical="center" indent="1"/>
    </xf>
    <xf numFmtId="0" fontId="6" fillId="4" borderId="11" xfId="3" applyNumberFormat="1" applyFont="1" applyFill="1" applyBorder="1" applyAlignment="1">
      <alignment horizontal="right" vertical="center" indent="1"/>
    </xf>
    <xf numFmtId="0" fontId="22" fillId="6" borderId="0" xfId="0" applyFont="1" applyFill="1" applyBorder="1" applyAlignment="1">
      <alignment horizontal="right" vertical="center" indent="1"/>
    </xf>
    <xf numFmtId="0" fontId="6" fillId="6" borderId="10" xfId="0" applyFont="1" applyFill="1" applyBorder="1" applyAlignment="1">
      <alignment vertical="center"/>
    </xf>
    <xf numFmtId="0" fontId="22" fillId="6" borderId="9" xfId="0" applyFont="1" applyFill="1" applyBorder="1" applyAlignment="1">
      <alignment horizontal="right" vertical="center" indent="1"/>
    </xf>
    <xf numFmtId="0" fontId="7" fillId="6" borderId="5" xfId="0" applyFont="1" applyFill="1" applyBorder="1" applyAlignment="1">
      <alignment horizontal="left" vertical="center"/>
    </xf>
    <xf numFmtId="10" fontId="6" fillId="3" borderId="10" xfId="2" quotePrefix="1" applyNumberFormat="1" applyFont="1" applyFill="1" applyBorder="1" applyAlignment="1">
      <alignment horizontal="center" vertical="center"/>
    </xf>
    <xf numFmtId="164" fontId="6" fillId="3" borderId="5" xfId="3" quotePrefix="1" applyNumberFormat="1" applyFont="1" applyFill="1" applyBorder="1" applyAlignment="1">
      <alignment horizontal="center" vertical="center"/>
    </xf>
    <xf numFmtId="37" fontId="6" fillId="3" borderId="10" xfId="3" quotePrefix="1" applyNumberFormat="1" applyFont="1" applyFill="1" applyBorder="1" applyAlignment="1">
      <alignment horizontal="right" vertical="center" indent="1"/>
    </xf>
    <xf numFmtId="8" fontId="7" fillId="2" borderId="0" xfId="0" quotePrefix="1" applyNumberFormat="1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3" fontId="6" fillId="4" borderId="5" xfId="2" applyNumberFormat="1" applyFont="1" applyFill="1" applyBorder="1" applyAlignment="1">
      <alignment horizontal="right" vertical="center" indent="1"/>
    </xf>
    <xf numFmtId="168" fontId="6" fillId="4" borderId="5" xfId="2" applyNumberFormat="1" applyFont="1" applyFill="1" applyBorder="1" applyAlignment="1">
      <alignment horizontal="right" vertical="center" indent="1"/>
    </xf>
    <xf numFmtId="3" fontId="6" fillId="3" borderId="5" xfId="3" quotePrefix="1" applyNumberFormat="1" applyFont="1" applyFill="1" applyBorder="1" applyAlignment="1">
      <alignment horizontal="right" vertical="center" indent="1"/>
    </xf>
    <xf numFmtId="171" fontId="6" fillId="4" borderId="11" xfId="2" applyNumberFormat="1" applyFont="1" applyFill="1" applyBorder="1" applyAlignment="1">
      <alignment horizontal="right" vertical="center" indent="1"/>
    </xf>
    <xf numFmtId="0" fontId="7" fillId="0" borderId="0" xfId="0" applyFont="1" applyAlignment="1">
      <alignment horizontal="center" vertical="center"/>
    </xf>
    <xf numFmtId="38" fontId="7" fillId="0" borderId="0" xfId="0" applyNumberFormat="1" applyFont="1" applyAlignment="1">
      <alignment horizontal="right" vertical="center" indent="1"/>
    </xf>
    <xf numFmtId="0" fontId="8" fillId="8" borderId="0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38" fontId="7" fillId="0" borderId="0" xfId="0" quotePrefix="1" applyNumberFormat="1" applyFont="1" applyAlignment="1">
      <alignment horizontal="right" vertical="center" indent="1"/>
    </xf>
    <xf numFmtId="0" fontId="7" fillId="2" borderId="0" xfId="0" quotePrefix="1" applyFont="1" applyFill="1" applyAlignment="1">
      <alignment vertical="center"/>
    </xf>
    <xf numFmtId="0" fontId="7" fillId="2" borderId="0" xfId="0" applyFont="1" applyFill="1" applyAlignment="1">
      <alignment horizontal="right" vertical="center"/>
    </xf>
    <xf numFmtId="0" fontId="6" fillId="8" borderId="0" xfId="0" applyFont="1" applyFill="1" applyAlignment="1">
      <alignment horizontal="left" vertical="center" indent="1"/>
    </xf>
    <xf numFmtId="0" fontId="6" fillId="8" borderId="7" xfId="0" applyFont="1" applyFill="1" applyBorder="1" applyAlignment="1">
      <alignment horizontal="left" vertical="center" indent="1"/>
    </xf>
    <xf numFmtId="14" fontId="6" fillId="4" borderId="5" xfId="2" applyNumberFormat="1" applyFont="1" applyFill="1" applyBorder="1" applyAlignment="1">
      <alignment horizontal="right" vertical="center" indent="1"/>
    </xf>
    <xf numFmtId="10" fontId="6" fillId="4" borderId="11" xfId="3" applyNumberFormat="1" applyFont="1" applyFill="1" applyBorder="1" applyAlignment="1">
      <alignment horizontal="right" vertical="center" indent="1"/>
    </xf>
    <xf numFmtId="10" fontId="6" fillId="4" borderId="8" xfId="3" quotePrefix="1" applyNumberFormat="1" applyFont="1" applyFill="1" applyBorder="1" applyAlignment="1">
      <alignment horizontal="right" vertical="center" indent="1"/>
    </xf>
    <xf numFmtId="0" fontId="6" fillId="8" borderId="0" xfId="0" applyFont="1" applyFill="1" applyAlignment="1">
      <alignment horizontal="left" vertical="center"/>
    </xf>
    <xf numFmtId="0" fontId="6" fillId="8" borderId="7" xfId="0" applyFont="1" applyFill="1" applyBorder="1" applyAlignment="1">
      <alignment horizontal="left" vertical="center"/>
    </xf>
    <xf numFmtId="3" fontId="6" fillId="4" borderId="5" xfId="2" applyNumberFormat="1" applyFont="1" applyFill="1" applyBorder="1" applyAlignment="1">
      <alignment horizontal="left" vertical="center" indent="1"/>
    </xf>
    <xf numFmtId="172" fontId="6" fillId="4" borderId="5" xfId="2" applyNumberFormat="1" applyFont="1" applyFill="1" applyBorder="1" applyAlignment="1">
      <alignment horizontal="left" vertical="center" indent="1"/>
    </xf>
    <xf numFmtId="173" fontId="6" fillId="4" borderId="5" xfId="2" applyNumberFormat="1" applyFont="1" applyFill="1" applyBorder="1" applyAlignment="1">
      <alignment horizontal="left" vertical="center" indent="1"/>
    </xf>
    <xf numFmtId="0" fontId="6" fillId="4" borderId="11" xfId="0" applyFont="1" applyFill="1" applyBorder="1" applyAlignment="1">
      <alignment horizontal="left" vertical="center" indent="1"/>
    </xf>
    <xf numFmtId="3" fontId="6" fillId="3" borderId="8" xfId="3" quotePrefix="1" applyNumberFormat="1" applyFont="1" applyFill="1" applyBorder="1" applyAlignment="1" applyProtection="1">
      <alignment horizontal="left" vertical="center" indent="1"/>
      <protection locked="0"/>
    </xf>
    <xf numFmtId="0" fontId="6" fillId="2" borderId="1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left" vertical="center" indent="1"/>
    </xf>
    <xf numFmtId="0" fontId="17" fillId="4" borderId="1" xfId="0" applyFont="1" applyFill="1" applyBorder="1" applyAlignment="1">
      <alignment horizontal="left" vertical="center" indent="1"/>
    </xf>
    <xf numFmtId="0" fontId="6" fillId="2" borderId="1" xfId="0" applyFont="1" applyFill="1" applyBorder="1" applyAlignment="1">
      <alignment horizontal="left" vertical="center" indent="1"/>
    </xf>
    <xf numFmtId="0" fontId="8" fillId="6" borderId="11" xfId="0" applyFont="1" applyFill="1" applyBorder="1" applyAlignment="1">
      <alignment horizontal="center" vertical="center"/>
    </xf>
    <xf numFmtId="165" fontId="6" fillId="4" borderId="5" xfId="0" applyNumberFormat="1" applyFont="1" applyFill="1" applyBorder="1" applyAlignment="1">
      <alignment horizontal="center" vertical="center"/>
    </xf>
    <xf numFmtId="165" fontId="6" fillId="4" borderId="5" xfId="2" applyNumberFormat="1" applyFont="1" applyFill="1" applyBorder="1" applyAlignment="1">
      <alignment horizontal="center" vertical="center"/>
    </xf>
    <xf numFmtId="10" fontId="6" fillId="4" borderId="11" xfId="0" applyNumberFormat="1" applyFont="1" applyFill="1" applyBorder="1" applyAlignment="1">
      <alignment horizontal="left" vertical="center" indent="1"/>
    </xf>
    <xf numFmtId="0" fontId="17" fillId="4" borderId="9" xfId="0" applyFont="1" applyFill="1" applyBorder="1" applyAlignment="1">
      <alignment horizontal="left" vertical="center" indent="1"/>
    </xf>
    <xf numFmtId="0" fontId="17" fillId="4" borderId="0" xfId="0" applyFont="1" applyFill="1" applyBorder="1" applyAlignment="1">
      <alignment horizontal="left" vertical="center" indent="1"/>
    </xf>
    <xf numFmtId="3" fontId="6" fillId="3" borderId="10" xfId="0" quotePrefix="1" applyNumberFormat="1" applyFont="1" applyFill="1" applyBorder="1" applyAlignment="1">
      <alignment horizontal="left" vertical="center" indent="1"/>
    </xf>
    <xf numFmtId="14" fontId="6" fillId="4" borderId="5" xfId="2" applyNumberFormat="1" applyFont="1" applyFill="1" applyBorder="1" applyAlignment="1">
      <alignment horizontal="left" vertical="center" indent="1"/>
    </xf>
    <xf numFmtId="0" fontId="6" fillId="4" borderId="5" xfId="2" applyFont="1" applyFill="1" applyBorder="1" applyAlignment="1">
      <alignment horizontal="left" vertical="center" indent="1"/>
    </xf>
    <xf numFmtId="0" fontId="6" fillId="4" borderId="5" xfId="2" applyNumberFormat="1" applyFont="1" applyFill="1" applyBorder="1" applyAlignment="1">
      <alignment horizontal="left" vertical="center" indent="1"/>
    </xf>
    <xf numFmtId="0" fontId="6" fillId="4" borderId="11" xfId="2" applyNumberFormat="1" applyFont="1" applyFill="1" applyBorder="1" applyAlignment="1">
      <alignment horizontal="left" vertical="center" indent="1"/>
    </xf>
    <xf numFmtId="10" fontId="6" fillId="3" borderId="20" xfId="3" quotePrefix="1" applyNumberFormat="1" applyFont="1" applyFill="1" applyBorder="1" applyAlignment="1">
      <alignment horizontal="left" vertical="center" indent="1"/>
    </xf>
    <xf numFmtId="0" fontId="8" fillId="8" borderId="0" xfId="0" applyFont="1" applyFill="1" applyBorder="1" applyAlignment="1">
      <alignment horizontal="left" vertical="center"/>
    </xf>
    <xf numFmtId="10" fontId="6" fillId="4" borderId="5" xfId="3" quotePrefix="1" applyNumberFormat="1" applyFont="1" applyFill="1" applyBorder="1" applyAlignment="1">
      <alignment horizontal="left" vertical="center" indent="1"/>
    </xf>
    <xf numFmtId="14" fontId="6" fillId="4" borderId="5" xfId="2" applyNumberFormat="1" applyFont="1" applyFill="1" applyBorder="1" applyAlignment="1">
      <alignment horizontal="center" vertical="center"/>
    </xf>
    <xf numFmtId="0" fontId="6" fillId="4" borderId="5" xfId="2" applyFont="1" applyFill="1" applyBorder="1" applyAlignment="1">
      <alignment horizontal="center" vertical="center"/>
    </xf>
    <xf numFmtId="10" fontId="6" fillId="4" borderId="5" xfId="3" quotePrefix="1" applyNumberFormat="1" applyFont="1" applyFill="1" applyBorder="1" applyAlignment="1">
      <alignment horizontal="center" vertical="center"/>
    </xf>
    <xf numFmtId="0" fontId="6" fillId="4" borderId="11" xfId="2" applyNumberFormat="1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8" fillId="10" borderId="0" xfId="0" applyFont="1" applyFill="1" applyAlignment="1">
      <alignment horizontal="left" vertical="center" indent="1"/>
    </xf>
    <xf numFmtId="0" fontId="8" fillId="10" borderId="7" xfId="0" applyFont="1" applyFill="1" applyBorder="1" applyAlignment="1">
      <alignment horizontal="left" vertical="center" indent="1"/>
    </xf>
    <xf numFmtId="0" fontId="6" fillId="0" borderId="0" xfId="0" applyFont="1" applyFill="1" applyAlignment="1">
      <alignment horizontal="left" vertical="top" wrapText="1"/>
    </xf>
    <xf numFmtId="1" fontId="6" fillId="4" borderId="0" xfId="3" applyNumberFormat="1" applyFont="1" applyFill="1" applyBorder="1" applyAlignment="1">
      <alignment horizontal="center" vertical="center"/>
    </xf>
    <xf numFmtId="37" fontId="6" fillId="4" borderId="0" xfId="3" applyNumberFormat="1" applyFont="1" applyFill="1" applyBorder="1" applyAlignment="1">
      <alignment horizontal="center" vertical="center"/>
    </xf>
    <xf numFmtId="180" fontId="15" fillId="9" borderId="25" xfId="3" quotePrefix="1" applyNumberFormat="1" applyFont="1" applyFill="1" applyBorder="1" applyAlignment="1">
      <alignment horizontal="center" vertical="center"/>
    </xf>
    <xf numFmtId="37" fontId="6" fillId="4" borderId="0" xfId="3" applyNumberFormat="1" applyFont="1" applyFill="1" applyBorder="1" applyAlignment="1">
      <alignment horizontal="right" vertical="center" indent="1"/>
    </xf>
    <xf numFmtId="0" fontId="6" fillId="4" borderId="0" xfId="0" applyNumberFormat="1" applyFont="1" applyFill="1" applyBorder="1" applyAlignment="1">
      <alignment horizontal="right" vertical="center" indent="1"/>
    </xf>
    <xf numFmtId="4" fontId="15" fillId="9" borderId="5" xfId="3" quotePrefix="1" applyNumberFormat="1" applyFont="1" applyFill="1" applyBorder="1" applyAlignment="1">
      <alignment horizontal="center" vertical="center"/>
    </xf>
    <xf numFmtId="0" fontId="8" fillId="5" borderId="0" xfId="0" quotePrefix="1" applyFont="1" applyFill="1" applyAlignment="1">
      <alignment horizontal="center" vertical="center"/>
    </xf>
    <xf numFmtId="39" fontId="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178" fontId="6" fillId="0" borderId="0" xfId="0" applyNumberFormat="1" applyFont="1" applyAlignment="1">
      <alignment horizontal="left" vertical="center"/>
    </xf>
    <xf numFmtId="0" fontId="14" fillId="0" borderId="0" xfId="0" applyFont="1" applyAlignment="1"/>
    <xf numFmtId="39" fontId="6" fillId="0" borderId="0" xfId="0" applyNumberFormat="1" applyFont="1" applyAlignment="1">
      <alignment horizontal="left" vertical="center" indent="1"/>
    </xf>
    <xf numFmtId="178" fontId="6" fillId="0" borderId="0" xfId="0" applyNumberFormat="1" applyFont="1" applyAlignment="1">
      <alignment horizontal="left" vertical="center" indent="1"/>
    </xf>
    <xf numFmtId="0" fontId="6" fillId="4" borderId="5" xfId="0" applyNumberFormat="1" applyFont="1" applyFill="1" applyBorder="1" applyAlignment="1">
      <alignment horizontal="left" vertical="center" indent="1"/>
    </xf>
    <xf numFmtId="0" fontId="6" fillId="4" borderId="11" xfId="0" applyNumberFormat="1" applyFont="1" applyFill="1" applyBorder="1" applyAlignment="1">
      <alignment horizontal="left" vertical="center" indent="1"/>
    </xf>
    <xf numFmtId="0" fontId="10" fillId="0" borderId="0" xfId="0" applyFont="1" applyAlignment="1">
      <alignment horizontal="left" vertical="center"/>
    </xf>
    <xf numFmtId="0" fontId="6" fillId="9" borderId="5" xfId="0" quotePrefix="1" applyNumberFormat="1" applyFont="1" applyFill="1" applyBorder="1" applyAlignment="1">
      <alignment horizontal="left" vertical="center" indent="1"/>
    </xf>
    <xf numFmtId="0" fontId="24" fillId="0" borderId="0" xfId="0" quotePrefix="1" applyFont="1" applyAlignment="1">
      <alignment vertical="center"/>
    </xf>
    <xf numFmtId="0" fontId="24" fillId="0" borderId="0" xfId="0" applyFont="1" applyAlignment="1">
      <alignment horizontal="left" vertical="center" indent="1"/>
    </xf>
    <xf numFmtId="0" fontId="13" fillId="0" borderId="0" xfId="0" quotePrefix="1" applyFont="1" applyAlignment="1">
      <alignment vertical="center"/>
    </xf>
    <xf numFmtId="0" fontId="6" fillId="4" borderId="0" xfId="0" applyNumberFormat="1" applyFont="1" applyFill="1" applyAlignment="1">
      <alignment horizontal="right" vertical="center" indent="1"/>
    </xf>
    <xf numFmtId="0" fontId="6" fillId="9" borderId="0" xfId="0" quotePrefix="1" applyFont="1" applyFill="1" applyAlignment="1">
      <alignment horizontal="right" vertical="center" indent="1"/>
    </xf>
    <xf numFmtId="0" fontId="8" fillId="8" borderId="14" xfId="0" applyFont="1" applyFill="1" applyBorder="1" applyAlignment="1">
      <alignment horizontal="left" vertical="center" indent="1"/>
    </xf>
    <xf numFmtId="0" fontId="8" fillId="8" borderId="15" xfId="0" applyFont="1" applyFill="1" applyBorder="1" applyAlignment="1">
      <alignment horizontal="left" vertical="center" indent="1"/>
    </xf>
    <xf numFmtId="0" fontId="6" fillId="4" borderId="7" xfId="0" applyNumberFormat="1" applyFont="1" applyFill="1" applyBorder="1" applyAlignment="1">
      <alignment horizontal="right" vertical="center" indent="1"/>
    </xf>
    <xf numFmtId="0" fontId="8" fillId="6" borderId="0" xfId="0" applyFont="1" applyFill="1" applyAlignment="1">
      <alignment horizontal="center" vertical="center"/>
    </xf>
    <xf numFmtId="10" fontId="6" fillId="4" borderId="0" xfId="0" applyNumberFormat="1" applyFont="1" applyFill="1" applyAlignment="1">
      <alignment horizontal="right" vertical="center" indent="1"/>
    </xf>
    <xf numFmtId="179" fontId="6" fillId="4" borderId="0" xfId="0" applyNumberFormat="1" applyFont="1" applyFill="1" applyAlignment="1">
      <alignment horizontal="right" vertical="center" indent="1"/>
    </xf>
    <xf numFmtId="182" fontId="6" fillId="4" borderId="0" xfId="0" applyNumberFormat="1" applyFont="1" applyFill="1" applyAlignment="1">
      <alignment horizontal="right" vertical="center" indent="1"/>
    </xf>
    <xf numFmtId="0" fontId="8" fillId="6" borderId="23" xfId="0" applyFont="1" applyFill="1" applyBorder="1" applyAlignment="1">
      <alignment horizontal="right" vertical="center" indent="1"/>
    </xf>
    <xf numFmtId="0" fontId="8" fillId="5" borderId="0" xfId="0" quotePrefix="1" applyFont="1" applyFill="1" applyAlignment="1">
      <alignment vertical="center"/>
    </xf>
    <xf numFmtId="10" fontId="6" fillId="9" borderId="9" xfId="0" quotePrefix="1" applyNumberFormat="1" applyFont="1" applyFill="1" applyBorder="1" applyAlignment="1">
      <alignment horizontal="right" vertical="center" indent="1"/>
    </xf>
    <xf numFmtId="37" fontId="15" fillId="9" borderId="10" xfId="3" quotePrefix="1" applyNumberFormat="1" applyFont="1" applyFill="1" applyBorder="1" applyAlignment="1">
      <alignment horizontal="center" vertical="center"/>
    </xf>
    <xf numFmtId="0" fontId="6" fillId="0" borderId="0" xfId="0" quotePrefix="1" applyFont="1" applyBorder="1" applyAlignment="1">
      <alignment vertical="center"/>
    </xf>
    <xf numFmtId="0" fontId="6" fillId="7" borderId="0" xfId="0" applyFont="1" applyFill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1" fontId="6" fillId="4" borderId="5" xfId="0" applyNumberFormat="1" applyFont="1" applyFill="1" applyBorder="1" applyAlignment="1">
      <alignment horizontal="right" vertical="center" indent="1"/>
    </xf>
    <xf numFmtId="165" fontId="6" fillId="4" borderId="5" xfId="0" applyNumberFormat="1" applyFont="1" applyFill="1" applyBorder="1" applyAlignment="1">
      <alignment horizontal="right" vertical="center" indent="1"/>
    </xf>
    <xf numFmtId="9" fontId="6" fillId="4" borderId="5" xfId="0" applyNumberFormat="1" applyFont="1" applyFill="1" applyBorder="1" applyAlignment="1">
      <alignment horizontal="right" vertical="center" indent="1"/>
    </xf>
    <xf numFmtId="3" fontId="6" fillId="9" borderId="5" xfId="0" quotePrefix="1" applyNumberFormat="1" applyFont="1" applyFill="1" applyBorder="1" applyAlignment="1">
      <alignment horizontal="right" vertical="center" indent="1"/>
    </xf>
    <xf numFmtId="0" fontId="6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38" fontId="6" fillId="2" borderId="0" xfId="0" quotePrefix="1" applyNumberFormat="1" applyFont="1" applyFill="1" applyAlignment="1">
      <alignment horizontal="right" vertical="center"/>
    </xf>
    <xf numFmtId="0" fontId="13" fillId="2" borderId="0" xfId="0" applyFont="1" applyFill="1" applyAlignment="1">
      <alignment horizontal="left" vertical="center"/>
    </xf>
    <xf numFmtId="37" fontId="6" fillId="0" borderId="0" xfId="0" quotePrefix="1" applyNumberFormat="1" applyFont="1" applyAlignment="1">
      <alignment horizontal="right" vertical="center"/>
    </xf>
    <xf numFmtId="37" fontId="6" fillId="4" borderId="5" xfId="2" applyNumberFormat="1" applyFont="1" applyFill="1" applyBorder="1" applyAlignment="1">
      <alignment horizontal="right" vertical="center"/>
    </xf>
    <xf numFmtId="168" fontId="6" fillId="4" borderId="11" xfId="2" applyNumberFormat="1" applyFont="1" applyFill="1" applyBorder="1" applyAlignment="1">
      <alignment horizontal="right" vertical="center"/>
    </xf>
    <xf numFmtId="37" fontId="6" fillId="4" borderId="8" xfId="3" quotePrefix="1" applyNumberFormat="1" applyFont="1" applyFill="1" applyBorder="1" applyAlignment="1">
      <alignment horizontal="right" vertical="center"/>
    </xf>
    <xf numFmtId="4" fontId="6" fillId="4" borderId="8" xfId="3" quotePrefix="1" applyNumberFormat="1" applyFont="1" applyFill="1" applyBorder="1" applyAlignment="1">
      <alignment horizontal="right" vertical="center" indent="1"/>
    </xf>
    <xf numFmtId="185" fontId="6" fillId="4" borderId="5" xfId="0" applyNumberFormat="1" applyFont="1" applyFill="1" applyBorder="1" applyAlignment="1">
      <alignment horizontal="right" vertical="center" indent="1"/>
    </xf>
    <xf numFmtId="185" fontId="6" fillId="4" borderId="11" xfId="0" applyNumberFormat="1" applyFont="1" applyFill="1" applyBorder="1" applyAlignment="1">
      <alignment horizontal="right" vertical="center" indent="1"/>
    </xf>
    <xf numFmtId="184" fontId="6" fillId="9" borderId="5" xfId="0" applyNumberFormat="1" applyFont="1" applyFill="1" applyBorder="1" applyAlignment="1">
      <alignment horizontal="right" vertical="center" indent="1"/>
    </xf>
    <xf numFmtId="0" fontId="1" fillId="0" borderId="0" xfId="6" applyAlignment="1">
      <alignment vertical="center"/>
    </xf>
    <xf numFmtId="0" fontId="11" fillId="0" borderId="0" xfId="6" applyFont="1" applyAlignment="1">
      <alignment vertical="center"/>
    </xf>
    <xf numFmtId="0" fontId="15" fillId="0" borderId="0" xfId="6" quotePrefix="1" applyFont="1" applyAlignment="1">
      <alignment vertical="center"/>
    </xf>
    <xf numFmtId="0" fontId="15" fillId="0" borderId="0" xfId="6" applyFont="1" applyAlignment="1">
      <alignment vertical="center"/>
    </xf>
    <xf numFmtId="0" fontId="15" fillId="0" borderId="0" xfId="6" applyFont="1" applyAlignment="1">
      <alignment horizontal="left" vertical="center" indent="1"/>
    </xf>
    <xf numFmtId="0" fontId="8" fillId="12" borderId="0" xfId="6" applyFont="1" applyFill="1" applyAlignment="1">
      <alignment horizontal="left" vertical="center" indent="1"/>
    </xf>
    <xf numFmtId="0" fontId="8" fillId="12" borderId="0" xfId="6" applyFont="1" applyFill="1" applyAlignment="1">
      <alignment vertical="center"/>
    </xf>
    <xf numFmtId="10" fontId="1" fillId="4" borderId="5" xfId="6" applyNumberFormat="1" applyFill="1" applyBorder="1" applyAlignment="1">
      <alignment horizontal="right" vertical="center" indent="1"/>
    </xf>
    <xf numFmtId="0" fontId="25" fillId="0" borderId="0" xfId="6" applyFont="1" applyFill="1" applyBorder="1" applyAlignment="1">
      <alignment vertical="center"/>
    </xf>
    <xf numFmtId="3" fontId="1" fillId="4" borderId="5" xfId="6" applyNumberFormat="1" applyFill="1" applyBorder="1" applyAlignment="1">
      <alignment horizontal="right" vertical="center" indent="1"/>
    </xf>
    <xf numFmtId="0" fontId="8" fillId="12" borderId="7" xfId="6" applyFont="1" applyFill="1" applyBorder="1" applyAlignment="1">
      <alignment horizontal="left" vertical="center" indent="1"/>
    </xf>
    <xf numFmtId="0" fontId="8" fillId="12" borderId="7" xfId="6" applyFont="1" applyFill="1" applyBorder="1" applyAlignment="1">
      <alignment vertical="center"/>
    </xf>
    <xf numFmtId="3" fontId="1" fillId="4" borderId="11" xfId="6" applyNumberFormat="1" applyFill="1" applyBorder="1" applyAlignment="1">
      <alignment horizontal="right" vertical="center" indent="1"/>
    </xf>
    <xf numFmtId="0" fontId="8" fillId="13" borderId="0" xfId="6" applyFont="1" applyFill="1" applyAlignment="1">
      <alignment vertical="center"/>
    </xf>
    <xf numFmtId="0" fontId="8" fillId="13" borderId="0" xfId="6" applyFont="1" applyFill="1" applyAlignment="1">
      <alignment horizontal="right" vertical="center" indent="1"/>
    </xf>
    <xf numFmtId="2" fontId="1" fillId="9" borderId="5" xfId="6" quotePrefix="1" applyNumberFormat="1" applyFill="1" applyBorder="1" applyAlignment="1">
      <alignment horizontal="left" vertical="center" indent="1"/>
    </xf>
    <xf numFmtId="2" fontId="13" fillId="0" borderId="0" xfId="6" quotePrefix="1" applyNumberFormat="1" applyFont="1" applyFill="1" applyBorder="1" applyAlignment="1">
      <alignment horizontal="left" vertical="center"/>
    </xf>
    <xf numFmtId="0" fontId="10" fillId="11" borderId="0" xfId="0" applyFont="1" applyFill="1" applyAlignment="1">
      <alignment horizontal="right" vertical="center" indent="1"/>
    </xf>
    <xf numFmtId="184" fontId="6" fillId="9" borderId="0" xfId="0" applyNumberFormat="1" applyFont="1" applyFill="1" applyBorder="1" applyAlignment="1">
      <alignment horizontal="right" vertical="center" indent="1"/>
    </xf>
    <xf numFmtId="0" fontId="9" fillId="11" borderId="0" xfId="0" applyFont="1" applyFill="1" applyAlignment="1">
      <alignment horizontal="right" vertical="center" indent="1"/>
    </xf>
    <xf numFmtId="0" fontId="8" fillId="0" borderId="0" xfId="6" quotePrefix="1" applyFont="1" applyFill="1" applyAlignment="1">
      <alignment vertical="center"/>
    </xf>
    <xf numFmtId="0" fontId="8" fillId="0" borderId="0" xfId="0" quotePrefix="1" applyFont="1" applyFill="1" applyBorder="1" applyAlignment="1">
      <alignment vertical="center"/>
    </xf>
    <xf numFmtId="186" fontId="6" fillId="4" borderId="0" xfId="3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Border="1" applyAlignment="1">
      <alignment vertical="center"/>
    </xf>
    <xf numFmtId="37" fontId="13" fillId="2" borderId="0" xfId="2" quotePrefix="1" applyNumberFormat="1" applyFont="1" applyFill="1" applyBorder="1" applyAlignment="1">
      <alignment horizontal="right" vertical="center"/>
    </xf>
    <xf numFmtId="0" fontId="13" fillId="0" borderId="0" xfId="0" quotePrefix="1" applyFont="1" applyAlignment="1">
      <alignment horizontal="right" vertical="center"/>
    </xf>
    <xf numFmtId="0" fontId="8" fillId="5" borderId="7" xfId="0" quotePrefix="1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0" xfId="4" quotePrefix="1" applyFont="1" applyFill="1" applyAlignment="1" applyProtection="1">
      <alignment horizontal="center" vertical="center"/>
    </xf>
    <xf numFmtId="0" fontId="8" fillId="5" borderId="0" xfId="4" applyFont="1" applyFill="1" applyAlignment="1" applyProtection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14" fontId="6" fillId="9" borderId="10" xfId="2" quotePrefix="1" applyNumberFormat="1" applyFont="1" applyFill="1" applyBorder="1" applyAlignment="1">
      <alignment horizontal="center" vertical="center"/>
    </xf>
    <xf numFmtId="14" fontId="6" fillId="9" borderId="11" xfId="2" quotePrefix="1" applyNumberFormat="1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14" fontId="6" fillId="3" borderId="5" xfId="2" quotePrefix="1" applyNumberFormat="1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8" fillId="5" borderId="7" xfId="4" quotePrefix="1" applyFont="1" applyFill="1" applyBorder="1" applyAlignment="1" applyProtection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8" fillId="5" borderId="12" xfId="0" quotePrefix="1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/>
    </xf>
    <xf numFmtId="0" fontId="8" fillId="5" borderId="0" xfId="0" quotePrefix="1" applyFont="1" applyFill="1" applyAlignment="1">
      <alignment horizontal="center" vertical="center"/>
    </xf>
    <xf numFmtId="0" fontId="8" fillId="6" borderId="17" xfId="0" applyFont="1" applyFill="1" applyBorder="1" applyAlignment="1">
      <alignment horizontal="center" vertical="center"/>
    </xf>
    <xf numFmtId="0" fontId="10" fillId="5" borderId="7" xfId="0" quotePrefix="1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8" fontId="8" fillId="5" borderId="7" xfId="0" quotePrefix="1" applyNumberFormat="1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37" fontId="8" fillId="6" borderId="0" xfId="0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1" fontId="8" fillId="5" borderId="7" xfId="0" applyNumberFormat="1" applyFont="1" applyFill="1" applyBorder="1" applyAlignment="1">
      <alignment horizontal="center" vertical="center"/>
    </xf>
    <xf numFmtId="1" fontId="8" fillId="6" borderId="0" xfId="0" applyNumberFormat="1" applyFont="1" applyFill="1" applyBorder="1" applyAlignment="1">
      <alignment horizontal="center" vertical="center"/>
    </xf>
    <xf numFmtId="0" fontId="8" fillId="5" borderId="7" xfId="0" quotePrefix="1" applyFont="1" applyFill="1" applyBorder="1" applyAlignment="1">
      <alignment horizontal="center" vertical="center" wrapText="1"/>
    </xf>
    <xf numFmtId="0" fontId="8" fillId="5" borderId="0" xfId="0" quotePrefix="1" applyFont="1" applyFill="1" applyBorder="1" applyAlignment="1">
      <alignment horizontal="center" vertical="center" wrapText="1"/>
    </xf>
    <xf numFmtId="8" fontId="8" fillId="5" borderId="0" xfId="4" quotePrefix="1" applyNumberFormat="1" applyFont="1" applyFill="1" applyAlignment="1" applyProtection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13" xfId="0" applyFont="1" applyFill="1" applyBorder="1" applyAlignment="1">
      <alignment horizontal="center" vertical="center" wrapText="1"/>
    </xf>
    <xf numFmtId="8" fontId="8" fillId="5" borderId="7" xfId="4" quotePrefix="1" applyNumberFormat="1" applyFont="1" applyFill="1" applyBorder="1" applyAlignment="1" applyProtection="1">
      <alignment horizontal="center" vertical="center"/>
    </xf>
    <xf numFmtId="0" fontId="8" fillId="5" borderId="1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textRotation="90" wrapText="1"/>
    </xf>
    <xf numFmtId="0" fontId="8" fillId="6" borderId="0" xfId="0" applyFont="1" applyFill="1" applyBorder="1" applyAlignment="1">
      <alignment horizontal="center" vertical="center" textRotation="90" wrapText="1"/>
    </xf>
    <xf numFmtId="0" fontId="8" fillId="6" borderId="0" xfId="0" applyFont="1" applyFill="1" applyAlignment="1">
      <alignment horizontal="right" vertical="center" indent="1"/>
    </xf>
    <xf numFmtId="0" fontId="8" fillId="6" borderId="0" xfId="0" applyFont="1" applyFill="1" applyBorder="1" applyAlignment="1">
      <alignment horizontal="right" vertical="center" indent="1"/>
    </xf>
    <xf numFmtId="0" fontId="8" fillId="6" borderId="7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8" fillId="5" borderId="0" xfId="6" quotePrefix="1" applyFont="1" applyFill="1" applyAlignment="1">
      <alignment horizontal="center" vertical="center"/>
    </xf>
    <xf numFmtId="0" fontId="9" fillId="11" borderId="0" xfId="0" applyFont="1" applyFill="1" applyAlignment="1">
      <alignment horizontal="right" vertical="center" indent="1"/>
    </xf>
  </cellXfs>
  <cellStyles count="7">
    <cellStyle name="Hipertaut" xfId="4" builtinId="8"/>
    <cellStyle name="Koma" xfId="1" builtinId="3"/>
    <cellStyle name="Koma [0]" xfId="5" builtinId="6"/>
    <cellStyle name="Mata Uang" xfId="2" builtinId="4"/>
    <cellStyle name="Normal" xfId="0" builtinId="0"/>
    <cellStyle name="Normal 2" xfId="6"/>
    <cellStyle name="Persen" xfId="3" builtinId="5"/>
  </cellStyles>
  <dxfs count="3">
    <dxf>
      <font>
        <b val="0"/>
        <i val="0"/>
      </font>
      <fill>
        <patternFill>
          <bgColor theme="0" tint="-0.1499679555650502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theme="0" tint="-0.24994659260841701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0" tint="-0.24994659260841701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DDDDDD"/>
      <rgbColor rgb="00C0C0C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trlProps/ctrlProp1.xml><?xml version="1.0" encoding="utf-8"?>
<formControlPr xmlns="http://schemas.microsoft.com/office/spreadsheetml/2009/9/main" objectType="Scroll" dx="16" fmlaLink="$C$12" horiz="1" max="4" page="10" val="3"/>
</file>

<file path=xl/ctrlProps/ctrlProp10.xml><?xml version="1.0" encoding="utf-8"?>
<formControlPr xmlns="http://schemas.microsoft.com/office/spreadsheetml/2009/9/main" objectType="Scroll" dx="16" fmlaLink="$D$10" horiz="1" max="4" page="10" val="4"/>
</file>

<file path=xl/ctrlProps/ctrlProp100.xml><?xml version="1.0" encoding="utf-8"?>
<formControlPr xmlns="http://schemas.microsoft.com/office/spreadsheetml/2009/9/main" objectType="Scroll" dx="16" fmlaLink="$E$9" horiz="1" inc="5" max="100" min="10" page="10" val="30"/>
</file>

<file path=xl/ctrlProps/ctrlProp101.xml><?xml version="1.0" encoding="utf-8"?>
<formControlPr xmlns="http://schemas.microsoft.com/office/spreadsheetml/2009/9/main" objectType="Scroll" dx="16" fmlaLink="$D$11" horiz="1" max="1" page="10"/>
</file>

<file path=xl/ctrlProps/ctrlProp102.xml><?xml version="1.0" encoding="utf-8"?>
<formControlPr xmlns="http://schemas.microsoft.com/office/spreadsheetml/2009/9/main" objectType="Scroll" dx="16" fmlaLink="$E$10" horiz="1" max="100" min="10" page="10" val="35"/>
</file>

<file path=xl/ctrlProps/ctrlProp103.xml><?xml version="1.0" encoding="utf-8"?>
<formControlPr xmlns="http://schemas.microsoft.com/office/spreadsheetml/2009/9/main" objectType="Scroll" dx="16" fmlaLink="$D$7" horiz="1" max="36" min="1" page="10" val="10"/>
</file>

<file path=xl/ctrlProps/ctrlProp104.xml><?xml version="1.0" encoding="utf-8"?>
<formControlPr xmlns="http://schemas.microsoft.com/office/spreadsheetml/2009/9/main" objectType="Scroll" dx="16" fmlaLink="$E$6" horiz="1" inc="25" max="300" min="75" page="10" val="150"/>
</file>

<file path=xl/ctrlProps/ctrlProp105.xml><?xml version="1.0" encoding="utf-8"?>
<formControlPr xmlns="http://schemas.microsoft.com/office/spreadsheetml/2009/9/main" objectType="Scroll" dx="16" fmlaLink="$D$8" horiz="1" max="36" min="5" page="10" val="20"/>
</file>

<file path=xl/ctrlProps/ctrlProp106.xml><?xml version="1.0" encoding="utf-8"?>
<formControlPr xmlns="http://schemas.microsoft.com/office/spreadsheetml/2009/9/main" objectType="Scroll" dx="16" fmlaLink="$E$9" horiz="1" max="100" min="5" page="10" val="60"/>
</file>

<file path=xl/ctrlProps/ctrlProp107.xml><?xml version="1.0" encoding="utf-8"?>
<formControlPr xmlns="http://schemas.microsoft.com/office/spreadsheetml/2009/9/main" objectType="Scroll" dx="16" fmlaLink="$D$11" horiz="1" max="1" page="10" val="0"/>
</file>

<file path=xl/ctrlProps/ctrlProp108.xml><?xml version="1.0" encoding="utf-8"?>
<formControlPr xmlns="http://schemas.microsoft.com/office/spreadsheetml/2009/9/main" objectType="Scroll" dx="16" fmlaLink="$D$8" horiz="1" max="36" min="1" page="10" val="3"/>
</file>

<file path=xl/ctrlProps/ctrlProp109.xml><?xml version="1.0" encoding="utf-8"?>
<formControlPr xmlns="http://schemas.microsoft.com/office/spreadsheetml/2009/9/main" objectType="Scroll" dx="16" fmlaLink="$E$7" horiz="1" inc="25" max="300" min="75" page="10" val="150"/>
</file>

<file path=xl/ctrlProps/ctrlProp11.xml><?xml version="1.0" encoding="utf-8"?>
<formControlPr xmlns="http://schemas.microsoft.com/office/spreadsheetml/2009/9/main" objectType="Scroll" dx="16" fmlaLink="$D$11" horiz="1" max="4" page="10"/>
</file>

<file path=xl/ctrlProps/ctrlProp110.xml><?xml version="1.0" encoding="utf-8"?>
<formControlPr xmlns="http://schemas.microsoft.com/office/spreadsheetml/2009/9/main" objectType="Scroll" dx="16" fmlaLink="$D$9" horiz="1" max="36" min="5" page="10" val="10"/>
</file>

<file path=xl/ctrlProps/ctrlProp111.xml><?xml version="1.0" encoding="utf-8"?>
<formControlPr xmlns="http://schemas.microsoft.com/office/spreadsheetml/2009/9/main" objectType="Scroll" dx="16" fmlaLink="$E$10" horiz="1" max="100" min="5" page="10" val="30"/>
</file>

<file path=xl/ctrlProps/ctrlProp112.xml><?xml version="1.0" encoding="utf-8"?>
<formControlPr xmlns="http://schemas.microsoft.com/office/spreadsheetml/2009/9/main" objectType="Scroll" dx="16" fmlaLink="$E$6" horiz="1" inc="25" max="250" min="100" page="10" val="150"/>
</file>

<file path=xl/ctrlProps/ctrlProp113.xml><?xml version="1.0" encoding="utf-8"?>
<formControlPr xmlns="http://schemas.microsoft.com/office/spreadsheetml/2009/9/main" objectType="Scroll" dx="16" fmlaLink="$D$7" horiz="1" inc="6" max="60" min="12" page="10" val="48"/>
</file>

<file path=xl/ctrlProps/ctrlProp114.xml><?xml version="1.0" encoding="utf-8"?>
<formControlPr xmlns="http://schemas.microsoft.com/office/spreadsheetml/2009/9/main" objectType="Scroll" dx="16" fmlaLink="$E$8" horiz="1" inc="5" max="250" min="5" page="10" val="100"/>
</file>

<file path=xl/ctrlProps/ctrlProp115.xml><?xml version="1.0" encoding="utf-8"?>
<formControlPr xmlns="http://schemas.microsoft.com/office/spreadsheetml/2009/9/main" objectType="Scroll" dx="16" fmlaLink="$D$9" horiz="1" max="60" min="1" page="10"/>
</file>

<file path=xl/ctrlProps/ctrlProp116.xml><?xml version="1.0" encoding="utf-8"?>
<formControlPr xmlns="http://schemas.microsoft.com/office/spreadsheetml/2009/9/main" objectType="Scroll" dx="16" fmlaLink="$D$10" horiz="1" max="60" min="1" page="10" val="8"/>
</file>

<file path=xl/ctrlProps/ctrlProp117.xml><?xml version="1.0" encoding="utf-8"?>
<formControlPr xmlns="http://schemas.microsoft.com/office/spreadsheetml/2009/9/main" objectType="Scroll" dx="16" fmlaLink="$D$11" horiz="1" max="1" page="10" val="0"/>
</file>

<file path=xl/ctrlProps/ctrlProp118.xml><?xml version="1.0" encoding="utf-8"?>
<formControlPr xmlns="http://schemas.microsoft.com/office/spreadsheetml/2009/9/main" objectType="Scroll" dx="16" fmlaLink="$E$7" horiz="1" inc="25" max="250" min="100" page="10" val="150"/>
</file>

<file path=xl/ctrlProps/ctrlProp119.xml><?xml version="1.0" encoding="utf-8"?>
<formControlPr xmlns="http://schemas.microsoft.com/office/spreadsheetml/2009/9/main" objectType="Scroll" dx="16" fmlaLink="$D$8" horiz="1" inc="6" max="60" min="12" page="10" val="12"/>
</file>

<file path=xl/ctrlProps/ctrlProp12.xml><?xml version="1.0" encoding="utf-8"?>
<formControlPr xmlns="http://schemas.microsoft.com/office/spreadsheetml/2009/9/main" objectType="Scroll" dx="16" fmlaLink="$C$8" horiz="1" max="2" min="1" page="10"/>
</file>

<file path=xl/ctrlProps/ctrlProp120.xml><?xml version="1.0" encoding="utf-8"?>
<formControlPr xmlns="http://schemas.microsoft.com/office/spreadsheetml/2009/9/main" objectType="Scroll" dx="16" fmlaLink="$E$9" horiz="1" inc="5" max="250" min="5" page="10" val="125"/>
</file>

<file path=xl/ctrlProps/ctrlProp121.xml><?xml version="1.0" encoding="utf-8"?>
<formControlPr xmlns="http://schemas.microsoft.com/office/spreadsheetml/2009/9/main" objectType="Scroll" dx="16" fmlaLink="$D$10" horiz="1" max="60" min="1" page="10" val="5"/>
</file>

<file path=xl/ctrlProps/ctrlProp122.xml><?xml version="1.0" encoding="utf-8"?>
<formControlPr xmlns="http://schemas.microsoft.com/office/spreadsheetml/2009/9/main" objectType="Scroll" dx="16" fmlaLink="$D$11" horiz="1" max="60" min="1" page="10" val="12"/>
</file>

<file path=xl/ctrlProps/ctrlProp123.xml><?xml version="1.0" encoding="utf-8"?>
<formControlPr xmlns="http://schemas.microsoft.com/office/spreadsheetml/2009/9/main" objectType="Scroll" dx="16" fmlaLink="$D$12" horiz="1" max="1" page="10" val="0"/>
</file>

<file path=xl/ctrlProps/ctrlProp124.xml><?xml version="1.0" encoding="utf-8"?>
<formControlPr xmlns="http://schemas.microsoft.com/office/spreadsheetml/2009/9/main" objectType="Scroll" dx="16" fmlaLink="$E$7" horiz="1" inc="250" max="3000" min="750" page="10" val="1500"/>
</file>

<file path=xl/ctrlProps/ctrlProp125.xml><?xml version="1.0" encoding="utf-8"?>
<formControlPr xmlns="http://schemas.microsoft.com/office/spreadsheetml/2009/9/main" objectType="Scroll" dx="16" fmlaLink="$D$8" horiz="1" max="36" min="5" page="10" val="12"/>
</file>

<file path=xl/ctrlProps/ctrlProp126.xml><?xml version="1.0" encoding="utf-8"?>
<formControlPr xmlns="http://schemas.microsoft.com/office/spreadsheetml/2009/9/main" objectType="Scroll" dx="16" fmlaLink="$E$9" horiz="1" max="100" min="5" page="10" val="30"/>
</file>

<file path=xl/ctrlProps/ctrlProp127.xml><?xml version="1.0" encoding="utf-8"?>
<formControlPr xmlns="http://schemas.microsoft.com/office/spreadsheetml/2009/9/main" objectType="Scroll" dx="16" fmlaLink="$D$11" horiz="1" max="1" page="10"/>
</file>

<file path=xl/ctrlProps/ctrlProp128.xml><?xml version="1.0" encoding="utf-8"?>
<formControlPr xmlns="http://schemas.microsoft.com/office/spreadsheetml/2009/9/main" objectType="Scroll" dx="16" fmlaLink="$E$10" horiz="1" max="150" page="10" val="0"/>
</file>

<file path=xl/ctrlProps/ctrlProp129.xml><?xml version="1.0" encoding="utf-8"?>
<formControlPr xmlns="http://schemas.microsoft.com/office/spreadsheetml/2009/9/main" objectType="Scroll" dx="16" fmlaLink="$E$8" horiz="1" inc="250" max="3000" min="750" page="10" val="1500"/>
</file>

<file path=xl/ctrlProps/ctrlProp13.xml><?xml version="1.0" encoding="utf-8"?>
<formControlPr xmlns="http://schemas.microsoft.com/office/spreadsheetml/2009/9/main" objectType="Scroll" dx="16" fmlaLink="$C$9" horiz="1" max="4" page="10" val="2"/>
</file>

<file path=xl/ctrlProps/ctrlProp130.xml><?xml version="1.0" encoding="utf-8"?>
<formControlPr xmlns="http://schemas.microsoft.com/office/spreadsheetml/2009/9/main" objectType="Scroll" dx="16" fmlaLink="$D$9" horiz="1" max="36" min="1" page="10" val="3"/>
</file>

<file path=xl/ctrlProps/ctrlProp131.xml><?xml version="1.0" encoding="utf-8"?>
<formControlPr xmlns="http://schemas.microsoft.com/office/spreadsheetml/2009/9/main" objectType="Scroll" dx="16" fmlaLink="$D$10" horiz="1" max="36" min="1" page="10" val="20"/>
</file>

<file path=xl/ctrlProps/ctrlProp132.xml><?xml version="1.0" encoding="utf-8"?>
<formControlPr xmlns="http://schemas.microsoft.com/office/spreadsheetml/2009/9/main" objectType="Scroll" dx="16" fmlaLink="$E$11" horiz="1" inc="5" max="150" min="5" page="10" val="50"/>
</file>

<file path=xl/ctrlProps/ctrlProp133.xml><?xml version="1.0" encoding="utf-8"?>
<formControlPr xmlns="http://schemas.microsoft.com/office/spreadsheetml/2009/9/main" objectType="Scroll" dx="16" fmlaLink="$E$12" horiz="1" max="25" page="10" val="0"/>
</file>

<file path=xl/ctrlProps/ctrlProp134.xml><?xml version="1.0" encoding="utf-8"?>
<formControlPr xmlns="http://schemas.microsoft.com/office/spreadsheetml/2009/9/main" objectType="Scroll" dx="16" fmlaLink="$D$13" horiz="1" max="1" page="10"/>
</file>

<file path=xl/ctrlProps/ctrlProp135.xml><?xml version="1.0" encoding="utf-8"?>
<formControlPr xmlns="http://schemas.microsoft.com/office/spreadsheetml/2009/9/main" objectType="Scroll" dx="16" fmlaLink="$D$7" horiz="1" inc="5" max="250" min="50" page="10" val="200"/>
</file>

<file path=xl/ctrlProps/ctrlProp136.xml><?xml version="1.0" encoding="utf-8"?>
<formControlPr xmlns="http://schemas.microsoft.com/office/spreadsheetml/2009/9/main" objectType="Scroll" dx="16" fmlaLink="$C$8" horiz="1" max="31" min="1" page="10" val="2"/>
</file>

<file path=xl/ctrlProps/ctrlProp137.xml><?xml version="1.0" encoding="utf-8"?>
<formControlPr xmlns="http://schemas.microsoft.com/office/spreadsheetml/2009/9/main" objectType="Scroll" dx="16" fmlaLink="$C$9" horiz="1" max="12" min="1" page="10" val="6"/>
</file>

<file path=xl/ctrlProps/ctrlProp138.xml><?xml version="1.0" encoding="utf-8"?>
<formControlPr xmlns="http://schemas.microsoft.com/office/spreadsheetml/2009/9/main" objectType="Scroll" dx="16" fmlaLink="$C$10" horiz="1" max="2025" min="2015" page="10" val="2017"/>
</file>

<file path=xl/ctrlProps/ctrlProp139.xml><?xml version="1.0" encoding="utf-8"?>
<formControlPr xmlns="http://schemas.microsoft.com/office/spreadsheetml/2009/9/main" objectType="Scroll" dx="16" fmlaLink="$D$13" horiz="1" inc="5" max="100" page="10" val="50"/>
</file>

<file path=xl/ctrlProps/ctrlProp14.xml><?xml version="1.0" encoding="utf-8"?>
<formControlPr xmlns="http://schemas.microsoft.com/office/spreadsheetml/2009/9/main" objectType="Scroll" dx="16" fmlaLink="$E$9" horiz="1" inc="25" max="1000" min="750" page="10" val="825"/>
</file>

<file path=xl/ctrlProps/ctrlProp140.xml><?xml version="1.0" encoding="utf-8"?>
<formControlPr xmlns="http://schemas.microsoft.com/office/spreadsheetml/2009/9/main" objectType="Scroll" dx="16" fmlaLink="$D$15" horiz="1" inc="5" max="25" min="15" page="10" val="20"/>
</file>

<file path=xl/ctrlProps/ctrlProp141.xml><?xml version="1.0" encoding="utf-8"?>
<formControlPr xmlns="http://schemas.microsoft.com/office/spreadsheetml/2009/9/main" objectType="Scroll" dx="16" fmlaLink="$C$16" horiz="1" max="4" page="10" val="4"/>
</file>

<file path=xl/ctrlProps/ctrlProp142.xml><?xml version="1.0" encoding="utf-8"?>
<formControlPr xmlns="http://schemas.microsoft.com/office/spreadsheetml/2009/9/main" objectType="Scroll" dx="16" fmlaLink="$D$6" horiz="1" inc="5" max="250" min="50" page="10" val="200"/>
</file>

<file path=xl/ctrlProps/ctrlProp143.xml><?xml version="1.0" encoding="utf-8"?>
<formControlPr xmlns="http://schemas.microsoft.com/office/spreadsheetml/2009/9/main" objectType="Scroll" dx="16" fmlaLink="$C$7" horiz="1" max="31" min="1" page="10" val="2"/>
</file>

<file path=xl/ctrlProps/ctrlProp144.xml><?xml version="1.0" encoding="utf-8"?>
<formControlPr xmlns="http://schemas.microsoft.com/office/spreadsheetml/2009/9/main" objectType="Scroll" dx="16" fmlaLink="$C$8" horiz="1" max="12" min="1" page="10" val="6"/>
</file>

<file path=xl/ctrlProps/ctrlProp145.xml><?xml version="1.0" encoding="utf-8"?>
<formControlPr xmlns="http://schemas.microsoft.com/office/spreadsheetml/2009/9/main" objectType="Scroll" dx="16" fmlaLink="$C$9" horiz="1" max="2025" min="2015" page="10" val="2017"/>
</file>

<file path=xl/ctrlProps/ctrlProp146.xml><?xml version="1.0" encoding="utf-8"?>
<formControlPr xmlns="http://schemas.microsoft.com/office/spreadsheetml/2009/9/main" objectType="Scroll" dx="16" fmlaLink="$D$12" horiz="1" inc="5" max="100" page="10" val="50"/>
</file>

<file path=xl/ctrlProps/ctrlProp147.xml><?xml version="1.0" encoding="utf-8"?>
<formControlPr xmlns="http://schemas.microsoft.com/office/spreadsheetml/2009/9/main" objectType="Scroll" dx="16" fmlaLink="$D$14" horiz="1" inc="5" max="25" min="15" page="10" val="20"/>
</file>

<file path=xl/ctrlProps/ctrlProp148.xml><?xml version="1.0" encoding="utf-8"?>
<formControlPr xmlns="http://schemas.microsoft.com/office/spreadsheetml/2009/9/main" objectType="Scroll" dx="16" fmlaLink="$C$15" horiz="1" max="4" page="10" val="4"/>
</file>

<file path=xl/ctrlProps/ctrlProp149.xml><?xml version="1.0" encoding="utf-8"?>
<formControlPr xmlns="http://schemas.microsoft.com/office/spreadsheetml/2009/9/main" objectType="Scroll" dx="16" fmlaLink="$D$7" horiz="1" inc="5" max="250" min="10" page="10" val="35"/>
</file>

<file path=xl/ctrlProps/ctrlProp15.xml><?xml version="1.0" encoding="utf-8"?>
<formControlPr xmlns="http://schemas.microsoft.com/office/spreadsheetml/2009/9/main" objectType="Scroll" dx="16" fmlaLink="$E$10" horiz="1" inc="25" max="1250" min="750" page="10" val="1000"/>
</file>

<file path=xl/ctrlProps/ctrlProp150.xml><?xml version="1.0" encoding="utf-8"?>
<formControlPr xmlns="http://schemas.microsoft.com/office/spreadsheetml/2009/9/main" objectType="Scroll" dx="16" fmlaLink="$D$8" horiz="1" max="1000" min="5" page="10" val="75"/>
</file>

<file path=xl/ctrlProps/ctrlProp151.xml><?xml version="1.0" encoding="utf-8"?>
<formControlPr xmlns="http://schemas.microsoft.com/office/spreadsheetml/2009/9/main" objectType="Scroll" dx="16" fmlaLink="$C$9" horiz="1" max="6" min="2" page="10" val="6"/>
</file>

<file path=xl/ctrlProps/ctrlProp152.xml><?xml version="1.0" encoding="utf-8"?>
<formControlPr xmlns="http://schemas.microsoft.com/office/spreadsheetml/2009/9/main" objectType="Scroll" dx="16" fmlaLink="$D$10" horiz="1" max="12" min="1" page="10" val="7"/>
</file>

<file path=xl/ctrlProps/ctrlProp153.xml><?xml version="1.0" encoding="utf-8"?>
<formControlPr xmlns="http://schemas.microsoft.com/office/spreadsheetml/2009/9/main" objectType="Scroll" dx="16" fmlaLink="$D$7" horiz="1" inc="5" max="250" min="5" page="10" val="100"/>
</file>

<file path=xl/ctrlProps/ctrlProp154.xml><?xml version="1.0" encoding="utf-8"?>
<formControlPr xmlns="http://schemas.microsoft.com/office/spreadsheetml/2009/9/main" objectType="Scroll" dx="16" fmlaLink="$D$8" horiz="1" max="1000" min="5" page="10" val="147"/>
</file>

<file path=xl/ctrlProps/ctrlProp155.xml><?xml version="1.0" encoding="utf-8"?>
<formControlPr xmlns="http://schemas.microsoft.com/office/spreadsheetml/2009/9/main" objectType="Scroll" dx="16" fmlaLink="$C$9" horiz="1" max="10" min="3" page="10" val="10"/>
</file>

<file path=xl/ctrlProps/ctrlProp156.xml><?xml version="1.0" encoding="utf-8"?>
<formControlPr xmlns="http://schemas.microsoft.com/office/spreadsheetml/2009/9/main" objectType="Scroll" dx="16" fmlaLink="$D$10" horiz="1" max="4" min="3" page="10" val="3"/>
</file>

<file path=xl/ctrlProps/ctrlProp157.xml><?xml version="1.0" encoding="utf-8"?>
<formControlPr xmlns="http://schemas.microsoft.com/office/spreadsheetml/2009/9/main" objectType="Scroll" dx="16" fmlaLink="$E$7" horiz="1" inc="5" max="500" min="20" page="10" val="180"/>
</file>

<file path=xl/ctrlProps/ctrlProp158.xml><?xml version="1.0" encoding="utf-8"?>
<formControlPr xmlns="http://schemas.microsoft.com/office/spreadsheetml/2009/9/main" objectType="Scroll" dx="16" fmlaLink="$E$8" horiz="1" inc="5" max="250" min="10" page="10" val="30"/>
</file>

<file path=xl/ctrlProps/ctrlProp159.xml><?xml version="1.0" encoding="utf-8"?>
<formControlPr xmlns="http://schemas.microsoft.com/office/spreadsheetml/2009/9/main" objectType="Scroll" dx="16" fmlaLink="$D$9" horiz="1" max="10" min="3" page="10" val="5"/>
</file>

<file path=xl/ctrlProps/ctrlProp16.xml><?xml version="1.0" encoding="utf-8"?>
<formControlPr xmlns="http://schemas.microsoft.com/office/spreadsheetml/2009/9/main" objectType="Scroll" dx="16" fmlaLink="$D$11" horiz="1" max="2" min="1" page="10"/>
</file>

<file path=xl/ctrlProps/ctrlProp160.xml><?xml version="1.0" encoding="utf-8"?>
<formControlPr xmlns="http://schemas.microsoft.com/office/spreadsheetml/2009/9/main" objectType="Scroll" dx="16" fmlaLink="$E$7" horiz="1" inc="5" max="500" min="20" page="10" val="275"/>
</file>

<file path=xl/ctrlProps/ctrlProp161.xml><?xml version="1.0" encoding="utf-8"?>
<formControlPr xmlns="http://schemas.microsoft.com/office/spreadsheetml/2009/9/main" objectType="Scroll" dx="16" fmlaLink="$E$8" horiz="1" inc="5" max="250" min="10" page="10" val="55"/>
</file>

<file path=xl/ctrlProps/ctrlProp162.xml><?xml version="1.0" encoding="utf-8"?>
<formControlPr xmlns="http://schemas.microsoft.com/office/spreadsheetml/2009/9/main" objectType="Scroll" dx="16" fmlaLink="$D$9" horiz="1" max="10" min="3" page="10" val="10"/>
</file>

<file path=xl/ctrlProps/ctrlProp163.xml><?xml version="1.0" encoding="utf-8"?>
<formControlPr xmlns="http://schemas.microsoft.com/office/spreadsheetml/2009/9/main" objectType="Scroll" dx="16" fmlaLink="$D$10" horiz="1" max="10" min="1" page="10" val="2"/>
</file>

<file path=xl/ctrlProps/ctrlProp164.xml><?xml version="1.0" encoding="utf-8"?>
<formControlPr xmlns="http://schemas.microsoft.com/office/spreadsheetml/2009/9/main" objectType="Scroll" dx="16" fmlaLink="$D$9" horiz="1" inc="12" max="120" min="24" page="10" val="60"/>
</file>

<file path=xl/ctrlProps/ctrlProp165.xml><?xml version="1.0" encoding="utf-8"?>
<formControlPr xmlns="http://schemas.microsoft.com/office/spreadsheetml/2009/9/main" objectType="Scroll" dx="16" fmlaLink="$E$8" horiz="1" max="100" min="10" page="10" val="30"/>
</file>

<file path=xl/ctrlProps/ctrlProp166.xml><?xml version="1.0" encoding="utf-8"?>
<formControlPr xmlns="http://schemas.microsoft.com/office/spreadsheetml/2009/9/main" objectType="Scroll" dx="16" fmlaLink="$E$7" horiz="1" inc="5" max="250" min="20" page="10" val="150"/>
</file>

<file path=xl/ctrlProps/ctrlProp167.xml><?xml version="1.0" encoding="utf-8"?>
<formControlPr xmlns="http://schemas.microsoft.com/office/spreadsheetml/2009/9/main" objectType="Scroll" dx="16" fmlaLink="$D$10" horiz="1" max="120" min="1" page="10"/>
</file>

<file path=xl/ctrlProps/ctrlProp168.xml><?xml version="1.0" encoding="utf-8"?>
<formControlPr xmlns="http://schemas.microsoft.com/office/spreadsheetml/2009/9/main" objectType="Scroll" dx="16" fmlaLink="$D$11" horiz="1" max="120" min="1" page="10" val="4"/>
</file>

<file path=xl/ctrlProps/ctrlProp169.xml><?xml version="1.0" encoding="utf-8"?>
<formControlPr xmlns="http://schemas.microsoft.com/office/spreadsheetml/2009/9/main" objectType="Scroll" dx="16" fmlaLink="$E$13" horiz="1" max="2" min="1" page="10"/>
</file>

<file path=xl/ctrlProps/ctrlProp17.xml><?xml version="1.0" encoding="utf-8"?>
<formControlPr xmlns="http://schemas.microsoft.com/office/spreadsheetml/2009/9/main" objectType="Scroll" dx="16" fmlaLink="$D$12" horiz="1" max="4" page="10" val="4"/>
</file>

<file path=xl/ctrlProps/ctrlProp170.xml><?xml version="1.0" encoding="utf-8"?>
<formControlPr xmlns="http://schemas.microsoft.com/office/spreadsheetml/2009/9/main" objectType="Scroll" dx="16" fmlaLink="$E$12" horiz="1" max="4" min="2" page="10" val="3"/>
</file>

<file path=xl/ctrlProps/ctrlProp171.xml><?xml version="1.0" encoding="utf-8"?>
<formControlPr xmlns="http://schemas.microsoft.com/office/spreadsheetml/2009/9/main" objectType="Scroll" dx="16" fmlaLink="$E$6" horiz="1" inc="25" max="1500" min="250" page="10" val="750"/>
</file>

<file path=xl/ctrlProps/ctrlProp172.xml><?xml version="1.0" encoding="utf-8"?>
<formControlPr xmlns="http://schemas.microsoft.com/office/spreadsheetml/2009/9/main" objectType="Scroll" dx="16" fmlaLink="$E$7" horiz="1" inc="5" max="500" min="125" page="10" val="250"/>
</file>

<file path=xl/ctrlProps/ctrlProp173.xml><?xml version="1.0" encoding="utf-8"?>
<formControlPr xmlns="http://schemas.microsoft.com/office/spreadsheetml/2009/9/main" objectType="Scroll" dx="16" fmlaLink="$E$8" horiz="1" inc="5" max="500" min="125" page="10" val="265"/>
</file>

<file path=xl/ctrlProps/ctrlProp174.xml><?xml version="1.0" encoding="utf-8"?>
<formControlPr xmlns="http://schemas.microsoft.com/office/spreadsheetml/2009/9/main" objectType="Scroll" dx="16" fmlaLink="$E$9" horiz="1" inc="5" max="500" min="125" page="10" val="235"/>
</file>

<file path=xl/ctrlProps/ctrlProp175.xml><?xml version="1.0" encoding="utf-8"?>
<formControlPr xmlns="http://schemas.microsoft.com/office/spreadsheetml/2009/9/main" objectType="Scroll" dx="16" fmlaLink="$E$10" horiz="1" inc="5" max="500" min="125" page="10" val="225"/>
</file>

<file path=xl/ctrlProps/ctrlProp176.xml><?xml version="1.0" encoding="utf-8"?>
<formControlPr xmlns="http://schemas.microsoft.com/office/spreadsheetml/2009/9/main" objectType="Scroll" dx="16" fmlaLink="$E$11" horiz="1" inc="5" max="500" min="125" page="10" val="275"/>
</file>

<file path=xl/ctrlProps/ctrlProp177.xml><?xml version="1.0" encoding="utf-8"?>
<formControlPr xmlns="http://schemas.microsoft.com/office/spreadsheetml/2009/9/main" objectType="Scroll" dx="16" fmlaLink="$E$12" horiz="1" inc="25" max="2000" min="1000" page="10" val="1500"/>
</file>

<file path=xl/ctrlProps/ctrlProp178.xml><?xml version="1.0" encoding="utf-8"?>
<formControlPr xmlns="http://schemas.microsoft.com/office/spreadsheetml/2009/9/main" objectType="Scroll" dx="16" fmlaLink="$E$7" horiz="1" inc="25" max="1500" min="250" page="10" val="750"/>
</file>

<file path=xl/ctrlProps/ctrlProp179.xml><?xml version="1.0" encoding="utf-8"?>
<formControlPr xmlns="http://schemas.microsoft.com/office/spreadsheetml/2009/9/main" objectType="Scroll" dx="16" fmlaLink="$E$8" horiz="1" inc="5" max="500" min="125" page="10" val="250"/>
</file>

<file path=xl/ctrlProps/ctrlProp18.xml><?xml version="1.0" encoding="utf-8"?>
<formControlPr xmlns="http://schemas.microsoft.com/office/spreadsheetml/2009/9/main" objectType="Scroll" dx="16" fmlaLink="$E$14" horiz="1" max="3" min="1" page="10" val="2"/>
</file>

<file path=xl/ctrlProps/ctrlProp180.xml><?xml version="1.0" encoding="utf-8"?>
<formControlPr xmlns="http://schemas.microsoft.com/office/spreadsheetml/2009/9/main" objectType="Scroll" dx="16" fmlaLink="$E$9" horiz="1" inc="5" max="500" min="125" page="10" val="265"/>
</file>

<file path=xl/ctrlProps/ctrlProp181.xml><?xml version="1.0" encoding="utf-8"?>
<formControlPr xmlns="http://schemas.microsoft.com/office/spreadsheetml/2009/9/main" objectType="Scroll" dx="16" fmlaLink="$E$10" horiz="1" inc="5" max="500" min="125" page="10" val="235"/>
</file>

<file path=xl/ctrlProps/ctrlProp182.xml><?xml version="1.0" encoding="utf-8"?>
<formControlPr xmlns="http://schemas.microsoft.com/office/spreadsheetml/2009/9/main" objectType="Scroll" dx="16" fmlaLink="$E$11" horiz="1" inc="5" max="500" min="125" page="10" val="225"/>
</file>

<file path=xl/ctrlProps/ctrlProp183.xml><?xml version="1.0" encoding="utf-8"?>
<formControlPr xmlns="http://schemas.microsoft.com/office/spreadsheetml/2009/9/main" objectType="Scroll" dx="16" fmlaLink="$E$12" horiz="1" inc="5" max="500" min="125" page="10" val="275"/>
</file>

<file path=xl/ctrlProps/ctrlProp184.xml><?xml version="1.0" encoding="utf-8"?>
<formControlPr xmlns="http://schemas.microsoft.com/office/spreadsheetml/2009/9/main" objectType="Scroll" dx="16" fmlaLink="$E$14" horiz="1" inc="25" max="2000" min="1000" page="10" val="1000"/>
</file>

<file path=xl/ctrlProps/ctrlProp185.xml><?xml version="1.0" encoding="utf-8"?>
<formControlPr xmlns="http://schemas.microsoft.com/office/spreadsheetml/2009/9/main" objectType="Scroll" dx="16" fmlaLink="$E$13" horiz="1" inc="25" max="2000" min="1000" page="10" val="1500"/>
</file>

<file path=xl/ctrlProps/ctrlProp186.xml><?xml version="1.0" encoding="utf-8"?>
<formControlPr xmlns="http://schemas.microsoft.com/office/spreadsheetml/2009/9/main" objectType="Scroll" dx="16" fmlaLink="$E$6" horiz="1" inc="25" max="1500" min="250" page="10" val="750"/>
</file>

<file path=xl/ctrlProps/ctrlProp187.xml><?xml version="1.0" encoding="utf-8"?>
<formControlPr xmlns="http://schemas.microsoft.com/office/spreadsheetml/2009/9/main" objectType="Scroll" dx="16" fmlaLink="$E$7" horiz="1" inc="5" max="500" min="125" page="10" val="250"/>
</file>

<file path=xl/ctrlProps/ctrlProp188.xml><?xml version="1.0" encoding="utf-8"?>
<formControlPr xmlns="http://schemas.microsoft.com/office/spreadsheetml/2009/9/main" objectType="Scroll" dx="16" fmlaLink="$E$8" horiz="1" inc="5" max="500" min="125" page="10" val="265"/>
</file>

<file path=xl/ctrlProps/ctrlProp189.xml><?xml version="1.0" encoding="utf-8"?>
<formControlPr xmlns="http://schemas.microsoft.com/office/spreadsheetml/2009/9/main" objectType="Scroll" dx="16" fmlaLink="$E$9" horiz="1" inc="5" max="500" min="125" page="10" val="235"/>
</file>

<file path=xl/ctrlProps/ctrlProp19.xml><?xml version="1.0" encoding="utf-8"?>
<formControlPr xmlns="http://schemas.microsoft.com/office/spreadsheetml/2009/9/main" objectType="Scroll" dx="16" fmlaLink="$D$15" horiz="1" max="4" page="10"/>
</file>

<file path=xl/ctrlProps/ctrlProp190.xml><?xml version="1.0" encoding="utf-8"?>
<formControlPr xmlns="http://schemas.microsoft.com/office/spreadsheetml/2009/9/main" objectType="Scroll" dx="16" fmlaLink="$E$10" horiz="1" inc="5" max="500" min="125" page="10" val="225"/>
</file>

<file path=xl/ctrlProps/ctrlProp191.xml><?xml version="1.0" encoding="utf-8"?>
<formControlPr xmlns="http://schemas.microsoft.com/office/spreadsheetml/2009/9/main" objectType="Scroll" dx="16" fmlaLink="$E$11" horiz="1" inc="5" max="500" min="125" page="10" val="275"/>
</file>

<file path=xl/ctrlProps/ctrlProp192.xml><?xml version="1.0" encoding="utf-8"?>
<formControlPr xmlns="http://schemas.microsoft.com/office/spreadsheetml/2009/9/main" objectType="Scroll" dx="16" fmlaLink="$E$12" horiz="1" inc="25" max="2000" min="1000" page="10" val="1500"/>
</file>

<file path=xl/ctrlProps/ctrlProp193.xml><?xml version="1.0" encoding="utf-8"?>
<formControlPr xmlns="http://schemas.microsoft.com/office/spreadsheetml/2009/9/main" objectType="Scroll" dx="16" fmlaLink="$H$8" horiz="1" inc="25" max="1500" min="250" page="10" val="750"/>
</file>

<file path=xl/ctrlProps/ctrlProp194.xml><?xml version="1.0" encoding="utf-8"?>
<formControlPr xmlns="http://schemas.microsoft.com/office/spreadsheetml/2009/9/main" objectType="Scroll" dx="16" fmlaLink="$H$9" horiz="1" inc="5" max="500" min="125" page="10" val="250"/>
</file>

<file path=xl/ctrlProps/ctrlProp195.xml><?xml version="1.0" encoding="utf-8"?>
<formControlPr xmlns="http://schemas.microsoft.com/office/spreadsheetml/2009/9/main" objectType="Scroll" dx="16" fmlaLink="$H$10" horiz="1" inc="5" max="500" min="125" page="10" val="265"/>
</file>

<file path=xl/ctrlProps/ctrlProp196.xml><?xml version="1.0" encoding="utf-8"?>
<formControlPr xmlns="http://schemas.microsoft.com/office/spreadsheetml/2009/9/main" objectType="Scroll" dx="16" fmlaLink="$H$11" horiz="1" inc="5" max="500" min="125" page="10" val="235"/>
</file>

<file path=xl/ctrlProps/ctrlProp197.xml><?xml version="1.0" encoding="utf-8"?>
<formControlPr xmlns="http://schemas.microsoft.com/office/spreadsheetml/2009/9/main" objectType="Scroll" dx="16" fmlaLink="$H$12" horiz="1" inc="5" max="500" min="125" page="10" val="225"/>
</file>

<file path=xl/ctrlProps/ctrlProp198.xml><?xml version="1.0" encoding="utf-8"?>
<formControlPr xmlns="http://schemas.microsoft.com/office/spreadsheetml/2009/9/main" objectType="Scroll" dx="16" fmlaLink="$H$13" horiz="1" inc="5" max="500" min="125" page="10" val="275"/>
</file>

<file path=xl/ctrlProps/ctrlProp199.xml><?xml version="1.0" encoding="utf-8"?>
<formControlPr xmlns="http://schemas.microsoft.com/office/spreadsheetml/2009/9/main" objectType="Scroll" dx="16" fmlaLink="$H$14" horiz="1" inc="25" max="2000" min="1000" page="10" val="1500"/>
</file>

<file path=xl/ctrlProps/ctrlProp2.xml><?xml version="1.0" encoding="utf-8"?>
<formControlPr xmlns="http://schemas.microsoft.com/office/spreadsheetml/2009/9/main" objectType="Scroll" dx="16" fmlaLink="$C$10" horiz="1" inc="50" max="15000" min="6000" page="10" val="9500"/>
</file>

<file path=xl/ctrlProps/ctrlProp20.xml><?xml version="1.0" encoding="utf-8"?>
<formControlPr xmlns="http://schemas.microsoft.com/office/spreadsheetml/2009/9/main" objectType="Scroll" dx="16" fmlaLink="$E$11" horiz="1" inc="5" max="1000" min="600" page="10" val="785"/>
</file>

<file path=xl/ctrlProps/ctrlProp200.xml><?xml version="1.0" encoding="utf-8"?>
<formControlPr xmlns="http://schemas.microsoft.com/office/spreadsheetml/2009/9/main" objectType="Scroll" dx="16" fmlaLink="$H$8" horiz="1" inc="25" max="1500" min="250" page="10" val="750"/>
</file>

<file path=xl/ctrlProps/ctrlProp201.xml><?xml version="1.0" encoding="utf-8"?>
<formControlPr xmlns="http://schemas.microsoft.com/office/spreadsheetml/2009/9/main" objectType="Scroll" dx="16" fmlaLink="$H$9" horiz="1" inc="5" max="500" min="125" page="10" val="250"/>
</file>

<file path=xl/ctrlProps/ctrlProp202.xml><?xml version="1.0" encoding="utf-8"?>
<formControlPr xmlns="http://schemas.microsoft.com/office/spreadsheetml/2009/9/main" objectType="Scroll" dx="16" fmlaLink="$H$10" horiz="1" inc="5" max="500" min="125" page="10" val="265"/>
</file>

<file path=xl/ctrlProps/ctrlProp203.xml><?xml version="1.0" encoding="utf-8"?>
<formControlPr xmlns="http://schemas.microsoft.com/office/spreadsheetml/2009/9/main" objectType="Scroll" dx="16" fmlaLink="$H$11" horiz="1" inc="5" max="500" min="125" page="10" val="235"/>
</file>

<file path=xl/ctrlProps/ctrlProp204.xml><?xml version="1.0" encoding="utf-8"?>
<formControlPr xmlns="http://schemas.microsoft.com/office/spreadsheetml/2009/9/main" objectType="Scroll" dx="16" fmlaLink="$H$12" horiz="1" inc="5" max="500" min="125" page="10" val="225"/>
</file>

<file path=xl/ctrlProps/ctrlProp205.xml><?xml version="1.0" encoding="utf-8"?>
<formControlPr xmlns="http://schemas.microsoft.com/office/spreadsheetml/2009/9/main" objectType="Scroll" dx="16" fmlaLink="$H$13" horiz="1" inc="5" max="500" min="125" page="10" val="275"/>
</file>

<file path=xl/ctrlProps/ctrlProp206.xml><?xml version="1.0" encoding="utf-8"?>
<formControlPr xmlns="http://schemas.microsoft.com/office/spreadsheetml/2009/9/main" objectType="Scroll" dx="16" fmlaLink="$H$14" horiz="1" inc="25" max="2000" min="1000" page="10" val="1500"/>
</file>

<file path=xl/ctrlProps/ctrlProp207.xml><?xml version="1.0" encoding="utf-8"?>
<formControlPr xmlns="http://schemas.microsoft.com/office/spreadsheetml/2009/9/main" objectType="Scroll" dx="22" fmlaLink="$F$7" horiz="1" inc="5" max="2000" min="800" page="10" val="850"/>
</file>

<file path=xl/ctrlProps/ctrlProp208.xml><?xml version="1.0" encoding="utf-8"?>
<formControlPr xmlns="http://schemas.microsoft.com/office/spreadsheetml/2009/9/main" objectType="Scroll" dx="22" fmlaLink="$F$8" horiz="1" inc="5" max="100" min="50" page="10" val="50"/>
</file>

<file path=xl/ctrlProps/ctrlProp209.xml><?xml version="1.0" encoding="utf-8"?>
<formControlPr xmlns="http://schemas.microsoft.com/office/spreadsheetml/2009/9/main" objectType="Scroll" dx="22" fmlaLink="$F$9" horiz="1" inc="5" max="250" min="60" page="10" val="60"/>
</file>

<file path=xl/ctrlProps/ctrlProp21.xml><?xml version="1.0" encoding="utf-8"?>
<formControlPr xmlns="http://schemas.microsoft.com/office/spreadsheetml/2009/9/main" objectType="Scroll" dx="16" fmlaLink="$E$12" horiz="1" inc="5" max="1250" min="600" page="10" val="625"/>
</file>

<file path=xl/ctrlProps/ctrlProp210.xml><?xml version="1.0" encoding="utf-8"?>
<formControlPr xmlns="http://schemas.microsoft.com/office/spreadsheetml/2009/9/main" objectType="Scroll" dx="22" fmlaLink="$F$6" horiz="1" max="50" min="25" page="10" val="30"/>
</file>

<file path=xl/ctrlProps/ctrlProp211.xml><?xml version="1.0" encoding="utf-8"?>
<formControlPr xmlns="http://schemas.microsoft.com/office/spreadsheetml/2009/9/main" objectType="Scroll" dx="22" fmlaLink="$A$7" horiz="1" inc="5" max="500" min="100" page="10" val="150"/>
</file>

<file path=xl/ctrlProps/ctrlProp212.xml><?xml version="1.0" encoding="utf-8"?>
<formControlPr xmlns="http://schemas.microsoft.com/office/spreadsheetml/2009/9/main" objectType="Scroll" dx="22" fmlaLink="$A$8" horiz="1" inc="5" max="750" min="120" page="10" val="175"/>
</file>

<file path=xl/ctrlProps/ctrlProp22.xml><?xml version="1.0" encoding="utf-8"?>
<formControlPr xmlns="http://schemas.microsoft.com/office/spreadsheetml/2009/9/main" objectType="Scroll" dx="16" fmlaLink="$E$14" horiz="1" max="3" min="1" page="10" val="2"/>
</file>

<file path=xl/ctrlProps/ctrlProp23.xml><?xml version="1.0" encoding="utf-8"?>
<formControlPr xmlns="http://schemas.microsoft.com/office/spreadsheetml/2009/9/main" objectType="Scroll" dx="16" fmlaLink="$D$15" horiz="1" max="4" page="10" val="0"/>
</file>

<file path=xl/ctrlProps/ctrlProp24.xml><?xml version="1.0" encoding="utf-8"?>
<formControlPr xmlns="http://schemas.microsoft.com/office/spreadsheetml/2009/9/main" objectType="Scroll" dx="16" fmlaLink="$E$11" horiz="1" inc="5" max="1000" min="500" page="10" val="575"/>
</file>

<file path=xl/ctrlProps/ctrlProp25.xml><?xml version="1.0" encoding="utf-8"?>
<formControlPr xmlns="http://schemas.microsoft.com/office/spreadsheetml/2009/9/main" objectType="Scroll" dx="16" fmlaLink="$D$12" horiz="1" max="125" min="60" page="10" val="89"/>
</file>

<file path=xl/ctrlProps/ctrlProp26.xml><?xml version="1.0" encoding="utf-8"?>
<formControlPr xmlns="http://schemas.microsoft.com/office/spreadsheetml/2009/9/main" objectType="Scroll" dx="16" fmlaLink="$E$13" horiz="1" max="3" min="1" page="10" val="2"/>
</file>

<file path=xl/ctrlProps/ctrlProp27.xml><?xml version="1.0" encoding="utf-8"?>
<formControlPr xmlns="http://schemas.microsoft.com/office/spreadsheetml/2009/9/main" objectType="Scroll" dx="16" fmlaLink="$D$14" horiz="1" max="4" page="10" val="0"/>
</file>

<file path=xl/ctrlProps/ctrlProp28.xml><?xml version="1.0" encoding="utf-8"?>
<formControlPr xmlns="http://schemas.microsoft.com/office/spreadsheetml/2009/9/main" objectType="Scroll" dx="16" fmlaLink="$E$10" horiz="1" inc="5" max="1000" min="300" page="10" val="800"/>
</file>

<file path=xl/ctrlProps/ctrlProp29.xml><?xml version="1.0" encoding="utf-8"?>
<formControlPr xmlns="http://schemas.microsoft.com/office/spreadsheetml/2009/9/main" objectType="Scroll" dx="16" fmlaLink="$E$11" horiz="1" inc="5" max="850" min="300" page="10" val="600"/>
</file>

<file path=xl/ctrlProps/ctrlProp3.xml><?xml version="1.0" encoding="utf-8"?>
<formControlPr xmlns="http://schemas.microsoft.com/office/spreadsheetml/2009/9/main" objectType="Scroll" dx="16" fmlaLink="$D$9" horiz="1" inc="25" max="1200" min="700" page="10" val="975"/>
</file>

<file path=xl/ctrlProps/ctrlProp30.xml><?xml version="1.0" encoding="utf-8"?>
<formControlPr xmlns="http://schemas.microsoft.com/office/spreadsheetml/2009/9/main" objectType="Scroll" dx="16" fmlaLink="$E$12" horiz="1" max="3" min="1" page="10" val="2"/>
</file>

<file path=xl/ctrlProps/ctrlProp31.xml><?xml version="1.0" encoding="utf-8"?>
<formControlPr xmlns="http://schemas.microsoft.com/office/spreadsheetml/2009/9/main" objectType="Scroll" dx="16" fmlaLink="$D$13" horiz="1" max="4" page="10" val="0"/>
</file>

<file path=xl/ctrlProps/ctrlProp32.xml><?xml version="1.0" encoding="utf-8"?>
<formControlPr xmlns="http://schemas.microsoft.com/office/spreadsheetml/2009/9/main" objectType="Scroll" dx="16" fmlaLink="$E$9" horiz="1" inc="5" max="700" min="300" page="10" val="375"/>
</file>

<file path=xl/ctrlProps/ctrlProp33.xml><?xml version="1.0" encoding="utf-8"?>
<formControlPr xmlns="http://schemas.microsoft.com/office/spreadsheetml/2009/9/main" objectType="Scroll" dx="16" fmlaLink="$A$10" horiz="1" inc="5" max="10500" min="9000" page="10" val="9990"/>
</file>

<file path=xl/ctrlProps/ctrlProp34.xml><?xml version="1.0" encoding="utf-8"?>
<formControlPr xmlns="http://schemas.microsoft.com/office/spreadsheetml/2009/9/main" objectType="Scroll" dx="16" fmlaLink="$D$8" horiz="1" inc="25" max="11750" min="8000" page="10" val="9250"/>
</file>

<file path=xl/ctrlProps/ctrlProp35.xml><?xml version="1.0" encoding="utf-8"?>
<formControlPr xmlns="http://schemas.microsoft.com/office/spreadsheetml/2009/9/main" objectType="Scroll" dx="16" fmlaLink="$D$9" horiz="1" inc="25" max="12500" min="8500" page="10" val="10000"/>
</file>

<file path=xl/ctrlProps/ctrlProp36.xml><?xml version="1.0" encoding="utf-8"?>
<formControlPr xmlns="http://schemas.microsoft.com/office/spreadsheetml/2009/9/main" objectType="Scroll" dx="16" fmlaLink="$D$10" horiz="1" max="4" page="10" val="2"/>
</file>

<file path=xl/ctrlProps/ctrlProp37.xml><?xml version="1.0" encoding="utf-8"?>
<formControlPr xmlns="http://schemas.microsoft.com/office/spreadsheetml/2009/9/main" objectType="Scroll" dx="16" fmlaLink="$E$8" horiz="1" inc="25" max="7500" min="2500" page="10" val="5000"/>
</file>

<file path=xl/ctrlProps/ctrlProp38.xml><?xml version="1.0" encoding="utf-8"?>
<formControlPr xmlns="http://schemas.microsoft.com/office/spreadsheetml/2009/9/main" objectType="Scroll" dx="16" fmlaLink="$E$9" horiz="1" inc="25" max="8500" min="2500" page="10" val="5250"/>
</file>

<file path=xl/ctrlProps/ctrlProp39.xml><?xml version="1.0" encoding="utf-8"?>
<formControlPr xmlns="http://schemas.microsoft.com/office/spreadsheetml/2009/9/main" objectType="Scroll" dx="16" fmlaLink="$D$10" horiz="1" max="4" page="10" val="2"/>
</file>

<file path=xl/ctrlProps/ctrlProp4.xml><?xml version="1.0" encoding="utf-8"?>
<formControlPr xmlns="http://schemas.microsoft.com/office/spreadsheetml/2009/9/main" objectType="Scroll" dx="16" fmlaLink="$C$10" horiz="1" max="4" page="10" val="0"/>
</file>

<file path=xl/ctrlProps/ctrlProp40.xml><?xml version="1.0" encoding="utf-8"?>
<formControlPr xmlns="http://schemas.microsoft.com/office/spreadsheetml/2009/9/main" objectType="Scroll" dx="16" fmlaLink="$E$11" horiz="1" max="3" min="1" page="10" val="2"/>
</file>

<file path=xl/ctrlProps/ctrlProp41.xml><?xml version="1.0" encoding="utf-8"?>
<formControlPr xmlns="http://schemas.microsoft.com/office/spreadsheetml/2009/9/main" objectType="Scroll" dx="16" fmlaLink="$D$12" horiz="1" max="4" page="10" val="4"/>
</file>

<file path=xl/ctrlProps/ctrlProp42.xml><?xml version="1.0" encoding="utf-8"?>
<formControlPr xmlns="http://schemas.microsoft.com/office/spreadsheetml/2009/9/main" objectType="Scroll" dx="16" fmlaLink="$E$9" horiz="1" inc="25" max="1000" min="600" page="10" val="800"/>
</file>

<file path=xl/ctrlProps/ctrlProp43.xml><?xml version="1.0" encoding="utf-8"?>
<formControlPr xmlns="http://schemas.microsoft.com/office/spreadsheetml/2009/9/main" objectType="Scroll" dx="16" fmlaLink="$E$10" horiz="1" inc="25" max="1250" min="700" page="10" val="1000"/>
</file>

<file path=xl/ctrlProps/ctrlProp44.xml><?xml version="1.0" encoding="utf-8"?>
<formControlPr xmlns="http://schemas.microsoft.com/office/spreadsheetml/2009/9/main" objectType="Scroll" dx="16" fmlaLink="$E$9" horiz="1" max="120" min="50" page="10" val="59"/>
</file>

<file path=xl/ctrlProps/ctrlProp45.xml><?xml version="1.0" encoding="utf-8"?>
<formControlPr xmlns="http://schemas.microsoft.com/office/spreadsheetml/2009/9/main" objectType="Scroll" dx="16" fmlaLink="$D$11" horiz="1" inc="50" max="12500" min="7000" page="10" val="10000"/>
</file>

<file path=xl/ctrlProps/ctrlProp46.xml><?xml version="1.0" encoding="utf-8"?>
<formControlPr xmlns="http://schemas.microsoft.com/office/spreadsheetml/2009/9/main" objectType="Scroll" dx="16" fmlaLink="$D$12" horiz="1" max="2" min="1" page="10" val="2"/>
</file>

<file path=xl/ctrlProps/ctrlProp47.xml><?xml version="1.0" encoding="utf-8"?>
<formControlPr xmlns="http://schemas.microsoft.com/office/spreadsheetml/2009/9/main" objectType="Scroll" dx="16" fmlaLink="$D$13" horiz="1" max="4" page="10" val="0"/>
</file>

<file path=xl/ctrlProps/ctrlProp48.xml><?xml version="1.0" encoding="utf-8"?>
<formControlPr xmlns="http://schemas.microsoft.com/office/spreadsheetml/2009/9/main" objectType="Scroll" dx="16" fmlaLink="$E$10" horiz="1" max="120" min="50" page="10" val="70"/>
</file>

<file path=xl/ctrlProps/ctrlProp49.xml><?xml version="1.0" encoding="utf-8"?>
<formControlPr xmlns="http://schemas.microsoft.com/office/spreadsheetml/2009/9/main" objectType="Scroll" dx="16" fmlaLink="$F$9" horiz="1" inc="25" max="900" min="600" page="10" val="750"/>
</file>

<file path=xl/ctrlProps/ctrlProp5.xml><?xml version="1.0" encoding="utf-8"?>
<formControlPr xmlns="http://schemas.microsoft.com/office/spreadsheetml/2009/9/main" objectType="Scroll" dx="16" fmlaLink="$C$9" horiz="1" inc="50" max="15000" min="6000" page="10" val="10500"/>
</file>

<file path=xl/ctrlProps/ctrlProp50.xml><?xml version="1.0" encoding="utf-8"?>
<formControlPr xmlns="http://schemas.microsoft.com/office/spreadsheetml/2009/9/main" objectType="Scroll" dx="16" fmlaLink="$E$10" horiz="1" inc="25" max="15000" min="6000" page="10" val="10000"/>
</file>

<file path=xl/ctrlProps/ctrlProp51.xml><?xml version="1.0" encoding="utf-8"?>
<formControlPr xmlns="http://schemas.microsoft.com/office/spreadsheetml/2009/9/main" objectType="Scroll" dx="16" fmlaLink="$E$11" horiz="1" max="4" page="10" val="2"/>
</file>

<file path=xl/ctrlProps/ctrlProp52.xml><?xml version="1.0" encoding="utf-8"?>
<formControlPr xmlns="http://schemas.microsoft.com/office/spreadsheetml/2009/9/main" objectType="Scroll" dx="16" fmlaLink="$E$10" horiz="1" inc="25" max="1000" min="600" page="10" val="725"/>
</file>

<file path=xl/ctrlProps/ctrlProp53.xml><?xml version="1.0" encoding="utf-8"?>
<formControlPr xmlns="http://schemas.microsoft.com/office/spreadsheetml/2009/9/main" objectType="Scroll" dx="16" fmlaLink="$D$12" horiz="1" max="4" page="10" val="3"/>
</file>

<file path=xl/ctrlProps/ctrlProp54.xml><?xml version="1.0" encoding="utf-8"?>
<formControlPr xmlns="http://schemas.microsoft.com/office/spreadsheetml/2009/9/main" objectType="Scroll" dx="16" fmlaLink="$E$11" horiz="1" inc="25" max="1000" min="600" page="10" val="800"/>
</file>

<file path=xl/ctrlProps/ctrlProp55.xml><?xml version="1.0" encoding="utf-8"?>
<formControlPr xmlns="http://schemas.microsoft.com/office/spreadsheetml/2009/9/main" objectType="Scroll" dx="16" fmlaLink="$F$8" horiz="1" inc="25" max="2500" min="500" page="10" val="1000"/>
</file>

<file path=xl/ctrlProps/ctrlProp56.xml><?xml version="1.0" encoding="utf-8"?>
<formControlPr xmlns="http://schemas.microsoft.com/office/spreadsheetml/2009/9/main" objectType="Scroll" dx="16" fmlaLink="$F$9" horiz="1" inc="25" max="1250" min="600" page="10" val="650"/>
</file>

<file path=xl/ctrlProps/ctrlProp57.xml><?xml version="1.0" encoding="utf-8"?>
<formControlPr xmlns="http://schemas.microsoft.com/office/spreadsheetml/2009/9/main" objectType="Scroll" dx="16" fmlaLink="$E$10" horiz="1" max="4" page="10" val="2"/>
</file>

<file path=xl/ctrlProps/ctrlProp58.xml><?xml version="1.0" encoding="utf-8"?>
<formControlPr xmlns="http://schemas.microsoft.com/office/spreadsheetml/2009/9/main" objectType="Scroll" dx="16" fmlaLink="$E$9" horiz="1" inc="25" max="1250" min="600" page="10" val="675"/>
</file>

<file path=xl/ctrlProps/ctrlProp59.xml><?xml version="1.0" encoding="utf-8"?>
<formControlPr xmlns="http://schemas.microsoft.com/office/spreadsheetml/2009/9/main" objectType="Scroll" dx="16" fmlaLink="$E$9" horiz="1" inc="25" max="1250" min="600" page="10" val="625"/>
</file>

<file path=xl/ctrlProps/ctrlProp6.xml><?xml version="1.0" encoding="utf-8"?>
<formControlPr xmlns="http://schemas.microsoft.com/office/spreadsheetml/2009/9/main" objectType="Scroll" dx="16" fmlaLink="$D$8" horiz="1" inc="25" max="1200" min="700" page="10" val="875"/>
</file>

<file path=xl/ctrlProps/ctrlProp60.xml><?xml version="1.0" encoding="utf-8"?>
<formControlPr xmlns="http://schemas.microsoft.com/office/spreadsheetml/2009/9/main" objectType="Scroll" dx="16" fmlaLink="$D$9" horiz="1" max="99" min="90" page="10" val="99"/>
</file>

<file path=xl/ctrlProps/ctrlProp61.xml><?xml version="1.0" encoding="utf-8"?>
<formControlPr xmlns="http://schemas.microsoft.com/office/spreadsheetml/2009/9/main" objectType="Scroll" dx="16" fmlaLink="$F$9" horiz="1" inc="25" max="1250" min="600" page="10" val="650"/>
</file>

<file path=xl/ctrlProps/ctrlProp62.xml><?xml version="1.0" encoding="utf-8"?>
<formControlPr xmlns="http://schemas.microsoft.com/office/spreadsheetml/2009/9/main" objectType="Scroll" dx="16" fmlaLink="$E$10" horiz="1" max="99" min="90" page="10" val="97"/>
</file>

<file path=xl/ctrlProps/ctrlProp63.xml><?xml version="1.0" encoding="utf-8"?>
<formControlPr xmlns="http://schemas.microsoft.com/office/spreadsheetml/2009/9/main" objectType="Scroll" dx="16" fmlaLink="$E$11" horiz="1" max="100" min="95" page="10" val="100"/>
</file>

<file path=xl/ctrlProps/ctrlProp64.xml><?xml version="1.0" encoding="utf-8"?>
<formControlPr xmlns="http://schemas.microsoft.com/office/spreadsheetml/2009/9/main" objectType="Scroll" dx="16" fmlaLink="$F$12" horiz="1" max="3" min="1" page="10" val="2"/>
</file>

<file path=xl/ctrlProps/ctrlProp65.xml><?xml version="1.0" encoding="utf-8"?>
<formControlPr xmlns="http://schemas.microsoft.com/office/spreadsheetml/2009/9/main" objectType="Scroll" dx="16" fmlaLink="$E$13" horiz="1" max="4" page="10" val="2"/>
</file>

<file path=xl/ctrlProps/ctrlProp66.xml><?xml version="1.0" encoding="utf-8"?>
<formControlPr xmlns="http://schemas.microsoft.com/office/spreadsheetml/2009/9/main" objectType="Scroll" dx="16" fmlaLink="$E$9" horiz="1" max="99" min="90" page="10" val="96"/>
</file>

<file path=xl/ctrlProps/ctrlProp67.xml><?xml version="1.0" encoding="utf-8"?>
<formControlPr xmlns="http://schemas.microsoft.com/office/spreadsheetml/2009/9/main" objectType="Scroll" dx="16" fmlaLink="$E$10" horiz="1" max="100" min="90" page="10" val="100"/>
</file>

<file path=xl/ctrlProps/ctrlProp68.xml><?xml version="1.0" encoding="utf-8"?>
<formControlPr xmlns="http://schemas.microsoft.com/office/spreadsheetml/2009/9/main" objectType="Scroll" dx="16" fmlaLink="$E$11" horiz="1" max="4" page="10" val="2"/>
</file>

<file path=xl/ctrlProps/ctrlProp69.xml><?xml version="1.0" encoding="utf-8"?>
<formControlPr xmlns="http://schemas.microsoft.com/office/spreadsheetml/2009/9/main" objectType="Scroll" dx="16" fmlaLink="$F$10" horiz="1" inc="25" max="1250" min="600" page="10" val="750"/>
</file>

<file path=xl/ctrlProps/ctrlProp7.xml><?xml version="1.0" encoding="utf-8"?>
<formControlPr xmlns="http://schemas.microsoft.com/office/spreadsheetml/2009/9/main" objectType="Scroll" dx="16" fmlaLink="$C$9" horiz="1" max="4" page="10"/>
</file>

<file path=xl/ctrlProps/ctrlProp70.xml><?xml version="1.0" encoding="utf-8"?>
<formControlPr xmlns="http://schemas.microsoft.com/office/spreadsheetml/2009/9/main" objectType="Scroll" dx="16" fmlaLink="$E$11" horiz="1" max="100" min="90" page="10" val="98"/>
</file>

<file path=xl/ctrlProps/ctrlProp71.xml><?xml version="1.0" encoding="utf-8"?>
<formControlPr xmlns="http://schemas.microsoft.com/office/spreadsheetml/2009/9/main" objectType="Scroll" dx="16" fmlaLink="$E$12" horiz="1" max="4" page="10" val="3"/>
</file>

<file path=xl/ctrlProps/ctrlProp72.xml><?xml version="1.0" encoding="utf-8"?>
<formControlPr xmlns="http://schemas.microsoft.com/office/spreadsheetml/2009/9/main" objectType="Scroll" dx="16" fmlaLink="$D$7" horiz="1" inc="25" max="1200" min="500" page="10" val="1200"/>
</file>

<file path=xl/ctrlProps/ctrlProp73.xml><?xml version="1.0" encoding="utf-8"?>
<formControlPr xmlns="http://schemas.microsoft.com/office/spreadsheetml/2009/9/main" objectType="Scroll" dx="16" fmlaLink="$C$8" horiz="1" max="12" min="2" page="10" val="4"/>
</file>

<file path=xl/ctrlProps/ctrlProp74.xml><?xml version="1.0" encoding="utf-8"?>
<formControlPr xmlns="http://schemas.microsoft.com/office/spreadsheetml/2009/9/main" objectType="Scroll" dx="16" fmlaLink="$D$7" horiz="1" max="1500" min="500" page="10" val="1250"/>
</file>

<file path=xl/ctrlProps/ctrlProp75.xml><?xml version="1.0" encoding="utf-8"?>
<formControlPr xmlns="http://schemas.microsoft.com/office/spreadsheetml/2009/9/main" objectType="Scroll" dx="16" fmlaLink="$C$8" horiz="1" max="12" min="3" page="10" val="12"/>
</file>

<file path=xl/ctrlProps/ctrlProp76.xml><?xml version="1.0" encoding="utf-8"?>
<formControlPr xmlns="http://schemas.microsoft.com/office/spreadsheetml/2009/9/main" objectType="Scroll" dx="16" fmlaLink="$D$7" horiz="1" max="200" min="100" page="10" val="101"/>
</file>

<file path=xl/ctrlProps/ctrlProp77.xml><?xml version="1.0" encoding="utf-8"?>
<formControlPr xmlns="http://schemas.microsoft.com/office/spreadsheetml/2009/9/main" objectType="Scroll" dx="16" fmlaLink="$C$8" horiz="1" max="40" min="5" page="10" val="30"/>
</file>

<file path=xl/ctrlProps/ctrlProp78.xml><?xml version="1.0" encoding="utf-8"?>
<formControlPr xmlns="http://schemas.microsoft.com/office/spreadsheetml/2009/9/main" objectType="Scroll" dx="16" fmlaLink="$E$7" horiz="1" max="2500" min="1000" page="10" val="1125"/>
</file>

<file path=xl/ctrlProps/ctrlProp79.xml><?xml version="1.0" encoding="utf-8"?>
<formControlPr xmlns="http://schemas.microsoft.com/office/spreadsheetml/2009/9/main" objectType="Scroll" dx="16" fmlaLink="$D$8" horiz="1" max="40" min="5" page="10" val="16"/>
</file>

<file path=xl/ctrlProps/ctrlProp8.xml><?xml version="1.0" encoding="utf-8"?>
<formControlPr xmlns="http://schemas.microsoft.com/office/spreadsheetml/2009/9/main" objectType="Scroll" dx="16" fmlaLink="$D$10" horiz="1" max="4" page="10" val="4"/>
</file>

<file path=xl/ctrlProps/ctrlProp80.xml><?xml version="1.0" encoding="utf-8"?>
<formControlPr xmlns="http://schemas.microsoft.com/office/spreadsheetml/2009/9/main" objectType="Scroll" dx="16" fmlaLink="$E$8" horiz="1" inc="25" max="2400" min="750" page="10" val="1250"/>
</file>

<file path=xl/ctrlProps/ctrlProp81.xml><?xml version="1.0" encoding="utf-8"?>
<formControlPr xmlns="http://schemas.microsoft.com/office/spreadsheetml/2009/9/main" objectType="Scroll" dx="16" fmlaLink="$D$9" horiz="1" max="10" min="2" page="10" val="4"/>
</file>

<file path=xl/ctrlProps/ctrlProp82.xml><?xml version="1.0" encoding="utf-8"?>
<formControlPr xmlns="http://schemas.microsoft.com/office/spreadsheetml/2009/9/main" objectType="Scroll" dx="16" fmlaLink="$E$11" horiz="1" inc="25" max="2500" min="50" page="10" val="1500"/>
</file>

<file path=xl/ctrlProps/ctrlProp83.xml><?xml version="1.0" encoding="utf-8"?>
<formControlPr xmlns="http://schemas.microsoft.com/office/spreadsheetml/2009/9/main" objectType="Scroll" dx="16" fmlaLink="$D$12" horiz="1" max="1" page="10" val="0"/>
</file>

<file path=xl/ctrlProps/ctrlProp84.xml><?xml version="1.0" encoding="utf-8"?>
<formControlPr xmlns="http://schemas.microsoft.com/office/spreadsheetml/2009/9/main" objectType="Scroll" dx="16" fmlaLink="$D$7" horiz="1" max="36" min="6" page="10" val="36"/>
</file>

<file path=xl/ctrlProps/ctrlProp85.xml><?xml version="1.0" encoding="utf-8"?>
<formControlPr xmlns="http://schemas.microsoft.com/office/spreadsheetml/2009/9/main" objectType="Scroll" dx="16" fmlaLink="$E$9" horiz="1" inc="25" max="5000" min="50" page="10" val="500"/>
</file>

<file path=xl/ctrlProps/ctrlProp86.xml><?xml version="1.0" encoding="utf-8"?>
<formControlPr xmlns="http://schemas.microsoft.com/office/spreadsheetml/2009/9/main" objectType="Scroll" dx="16" fmlaLink="$E$8" horiz="1" inc="5" max="5000" min="10" page="10" val="1350"/>
</file>

<file path=xl/ctrlProps/ctrlProp87.xml><?xml version="1.0" encoding="utf-8"?>
<formControlPr xmlns="http://schemas.microsoft.com/office/spreadsheetml/2009/9/main" objectType="Scroll" dx="16" fmlaLink="$E$7" horiz="1" inc="25" max="1800" min="750" page="10" val="1050"/>
</file>

<file path=xl/ctrlProps/ctrlProp88.xml><?xml version="1.0" encoding="utf-8"?>
<formControlPr xmlns="http://schemas.microsoft.com/office/spreadsheetml/2009/9/main" objectType="Scroll" dx="16" fmlaLink="$D$8" horiz="1" max="10" min="2" page="10" val="8"/>
</file>

<file path=xl/ctrlProps/ctrlProp89.xml><?xml version="1.0" encoding="utf-8"?>
<formControlPr xmlns="http://schemas.microsoft.com/office/spreadsheetml/2009/9/main" objectType="Scroll" dx="16" fmlaLink="$E$9" horiz="1" inc="25" max="10000" min="750" page="10" val="5000"/>
</file>

<file path=xl/ctrlProps/ctrlProp9.xml><?xml version="1.0" encoding="utf-8"?>
<formControlPr xmlns="http://schemas.microsoft.com/office/spreadsheetml/2009/9/main" objectType="Scroll" dx="16" fmlaLink="$C$10" horiz="1" max="4" page="10" val="0"/>
</file>

<file path=xl/ctrlProps/ctrlProp90.xml><?xml version="1.0" encoding="utf-8"?>
<formControlPr xmlns="http://schemas.microsoft.com/office/spreadsheetml/2009/9/main" objectType="Scroll" dx="16" fmlaLink="$E$10" horiz="1" inc="25" max="2500" min="500" page="10" val="2500"/>
</file>

<file path=xl/ctrlProps/ctrlProp91.xml><?xml version="1.0" encoding="utf-8"?>
<formControlPr xmlns="http://schemas.microsoft.com/office/spreadsheetml/2009/9/main" objectType="Scroll" dx="16" fmlaLink="$D$11" horiz="1" max="1" page="10" val="0"/>
</file>

<file path=xl/ctrlProps/ctrlProp92.xml><?xml version="1.0" encoding="utf-8"?>
<formControlPr xmlns="http://schemas.microsoft.com/office/spreadsheetml/2009/9/main" objectType="Scroll" dx="16" fmlaLink="$B$11" horiz="1" inc="5" max="1000" min="500" page="10" val="500"/>
</file>

<file path=xl/ctrlProps/ctrlProp93.xml><?xml version="1.0" encoding="utf-8"?>
<formControlPr xmlns="http://schemas.microsoft.com/office/spreadsheetml/2009/9/main" objectType="Scroll" dx="16" fmlaLink="$C$12" horiz="1" inc="25" max="2000" min="750" page="10" val="1075"/>
</file>

<file path=xl/ctrlProps/ctrlProp94.xml><?xml version="1.0" encoding="utf-8"?>
<formControlPr xmlns="http://schemas.microsoft.com/office/spreadsheetml/2009/9/main" objectType="Scroll" dx="16" fmlaLink="$E$10" horiz="1" inc="25" max="2000" min="750" page="10" val="1250"/>
</file>

<file path=xl/ctrlProps/ctrlProp95.xml><?xml version="1.0" encoding="utf-8"?>
<formControlPr xmlns="http://schemas.microsoft.com/office/spreadsheetml/2009/9/main" objectType="Scroll" dx="16" fmlaLink="$E$11" horiz="1" inc="25" max="2000" min="750" page="10" val="1350"/>
</file>

<file path=xl/ctrlProps/ctrlProp96.xml><?xml version="1.0" encoding="utf-8"?>
<formControlPr xmlns="http://schemas.microsoft.com/office/spreadsheetml/2009/9/main" objectType="Scroll" dx="16" fmlaLink="$E$10" horiz="1" inc="25" max="2000" min="750" page="10" val="1250"/>
</file>

<file path=xl/ctrlProps/ctrlProp97.xml><?xml version="1.0" encoding="utf-8"?>
<formControlPr xmlns="http://schemas.microsoft.com/office/spreadsheetml/2009/9/main" objectType="Scroll" dx="16" fmlaLink="$E$11" horiz="1" inc="25" max="2000" min="750" page="10" val="1350"/>
</file>

<file path=xl/ctrlProps/ctrlProp98.xml><?xml version="1.0" encoding="utf-8"?>
<formControlPr xmlns="http://schemas.microsoft.com/office/spreadsheetml/2009/9/main" objectType="Scroll" dx="16" fmlaLink="$E$7" horiz="1" inc="250" max="2000" min="750" page="10" val="1500"/>
</file>

<file path=xl/ctrlProps/ctrlProp99.xml><?xml version="1.0" encoding="utf-8"?>
<formControlPr xmlns="http://schemas.microsoft.com/office/spreadsheetml/2009/9/main" objectType="Scroll" dx="16" fmlaLink="$E$8" horiz="1" inc="25" max="5000" min="500" page="10" val="150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3467100</xdr:colOff>
          <xdr:row>11</xdr:row>
          <xdr:rowOff>28575</xdr:rowOff>
        </xdr:from>
        <xdr:to>
          <xdr:col>1</xdr:col>
          <xdr:colOff>3952875</xdr:colOff>
          <xdr:row>11</xdr:row>
          <xdr:rowOff>190500</xdr:rowOff>
        </xdr:to>
        <xdr:sp macro="" textlink="">
          <xdr:nvSpPr>
            <xdr:cNvPr id="2050" name="Scroll Bar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3467100</xdr:colOff>
          <xdr:row>9</xdr:row>
          <xdr:rowOff>28575</xdr:rowOff>
        </xdr:from>
        <xdr:to>
          <xdr:col>1</xdr:col>
          <xdr:colOff>3952875</xdr:colOff>
          <xdr:row>9</xdr:row>
          <xdr:rowOff>190500</xdr:rowOff>
        </xdr:to>
        <xdr:sp macro="" textlink="">
          <xdr:nvSpPr>
            <xdr:cNvPr id="2051" name="Scroll Bar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3467100</xdr:colOff>
          <xdr:row>8</xdr:row>
          <xdr:rowOff>28575</xdr:rowOff>
        </xdr:from>
        <xdr:to>
          <xdr:col>1</xdr:col>
          <xdr:colOff>3952875</xdr:colOff>
          <xdr:row>8</xdr:row>
          <xdr:rowOff>190500</xdr:rowOff>
        </xdr:to>
        <xdr:sp macro="" textlink="">
          <xdr:nvSpPr>
            <xdr:cNvPr id="2052" name="Scroll Bar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1428750</xdr:colOff>
          <xdr:row>13</xdr:row>
          <xdr:rowOff>9525</xdr:rowOff>
        </xdr:from>
        <xdr:to>
          <xdr:col>2</xdr:col>
          <xdr:colOff>1914525</xdr:colOff>
          <xdr:row>13</xdr:row>
          <xdr:rowOff>171450</xdr:rowOff>
        </xdr:to>
        <xdr:sp macro="" textlink="">
          <xdr:nvSpPr>
            <xdr:cNvPr id="121857" name="Scroll Bar 1" hidden="1">
              <a:extLst>
                <a:ext uri="{63B3BB69-23CF-44E3-9099-C40C66FF867C}">
                  <a14:compatExt spid="_x0000_s121857"/>
                </a:ext>
                <a:ext uri="{FF2B5EF4-FFF2-40B4-BE49-F238E27FC236}">
                  <a16:creationId xmlns:a16="http://schemas.microsoft.com/office/drawing/2014/main" id="{00000000-0008-0000-0900-000001D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1428750</xdr:colOff>
          <xdr:row>14</xdr:row>
          <xdr:rowOff>0</xdr:rowOff>
        </xdr:from>
        <xdr:to>
          <xdr:col>2</xdr:col>
          <xdr:colOff>1914525</xdr:colOff>
          <xdr:row>14</xdr:row>
          <xdr:rowOff>161925</xdr:rowOff>
        </xdr:to>
        <xdr:sp macro="" textlink="">
          <xdr:nvSpPr>
            <xdr:cNvPr id="121858" name="Scroll Bar 2" hidden="1">
              <a:extLst>
                <a:ext uri="{63B3BB69-23CF-44E3-9099-C40C66FF867C}">
                  <a14:compatExt spid="_x0000_s121858"/>
                </a:ext>
                <a:ext uri="{FF2B5EF4-FFF2-40B4-BE49-F238E27FC236}">
                  <a16:creationId xmlns:a16="http://schemas.microsoft.com/office/drawing/2014/main" id="{00000000-0008-0000-0900-000002D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1428750</xdr:colOff>
          <xdr:row>10</xdr:row>
          <xdr:rowOff>28575</xdr:rowOff>
        </xdr:from>
        <xdr:to>
          <xdr:col>2</xdr:col>
          <xdr:colOff>1914525</xdr:colOff>
          <xdr:row>10</xdr:row>
          <xdr:rowOff>190500</xdr:rowOff>
        </xdr:to>
        <xdr:sp macro="" textlink="">
          <xdr:nvSpPr>
            <xdr:cNvPr id="121859" name="Scroll Bar 3" hidden="1">
              <a:extLst>
                <a:ext uri="{63B3BB69-23CF-44E3-9099-C40C66FF867C}">
                  <a14:compatExt spid="_x0000_s121859"/>
                </a:ext>
                <a:ext uri="{FF2B5EF4-FFF2-40B4-BE49-F238E27FC236}">
                  <a16:creationId xmlns:a16="http://schemas.microsoft.com/office/drawing/2014/main" id="{00000000-0008-0000-0900-000003D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1428750</xdr:colOff>
          <xdr:row>11</xdr:row>
          <xdr:rowOff>28575</xdr:rowOff>
        </xdr:from>
        <xdr:to>
          <xdr:col>2</xdr:col>
          <xdr:colOff>1914525</xdr:colOff>
          <xdr:row>11</xdr:row>
          <xdr:rowOff>190500</xdr:rowOff>
        </xdr:to>
        <xdr:sp macro="" textlink="">
          <xdr:nvSpPr>
            <xdr:cNvPr id="121860" name="Scroll Bar 4" hidden="1">
              <a:extLst>
                <a:ext uri="{63B3BB69-23CF-44E3-9099-C40C66FF867C}">
                  <a14:compatExt spid="_x0000_s121860"/>
                </a:ext>
                <a:ext uri="{FF2B5EF4-FFF2-40B4-BE49-F238E27FC236}">
                  <a16:creationId xmlns:a16="http://schemas.microsoft.com/office/drawing/2014/main" id="{00000000-0008-0000-0900-000004D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13</xdr:row>
          <xdr:rowOff>28575</xdr:rowOff>
        </xdr:from>
        <xdr:to>
          <xdr:col>2</xdr:col>
          <xdr:colOff>2162175</xdr:colOff>
          <xdr:row>13</xdr:row>
          <xdr:rowOff>190500</xdr:rowOff>
        </xdr:to>
        <xdr:sp macro="" textlink="">
          <xdr:nvSpPr>
            <xdr:cNvPr id="122881" name="Scroll Bar 1" hidden="1">
              <a:extLst>
                <a:ext uri="{63B3BB69-23CF-44E3-9099-C40C66FF867C}">
                  <a14:compatExt spid="_x0000_s122881"/>
                </a:ext>
                <a:ext uri="{FF2B5EF4-FFF2-40B4-BE49-F238E27FC236}">
                  <a16:creationId xmlns:a16="http://schemas.microsoft.com/office/drawing/2014/main" id="{00000000-0008-0000-0A00-000001E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14</xdr:row>
          <xdr:rowOff>28575</xdr:rowOff>
        </xdr:from>
        <xdr:to>
          <xdr:col>2</xdr:col>
          <xdr:colOff>2162175</xdr:colOff>
          <xdr:row>14</xdr:row>
          <xdr:rowOff>190500</xdr:rowOff>
        </xdr:to>
        <xdr:sp macro="" textlink="">
          <xdr:nvSpPr>
            <xdr:cNvPr id="122882" name="Scroll Bar 2" hidden="1">
              <a:extLst>
                <a:ext uri="{63B3BB69-23CF-44E3-9099-C40C66FF867C}">
                  <a14:compatExt spid="_x0000_s122882"/>
                </a:ext>
                <a:ext uri="{FF2B5EF4-FFF2-40B4-BE49-F238E27FC236}">
                  <a16:creationId xmlns:a16="http://schemas.microsoft.com/office/drawing/2014/main" id="{00000000-0008-0000-0A00-000002E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10</xdr:row>
          <xdr:rowOff>28575</xdr:rowOff>
        </xdr:from>
        <xdr:to>
          <xdr:col>2</xdr:col>
          <xdr:colOff>2162175</xdr:colOff>
          <xdr:row>10</xdr:row>
          <xdr:rowOff>190500</xdr:rowOff>
        </xdr:to>
        <xdr:sp macro="" textlink="">
          <xdr:nvSpPr>
            <xdr:cNvPr id="122883" name="Scroll Bar 3" hidden="1">
              <a:extLst>
                <a:ext uri="{63B3BB69-23CF-44E3-9099-C40C66FF867C}">
                  <a14:compatExt spid="_x0000_s122883"/>
                </a:ext>
                <a:ext uri="{FF2B5EF4-FFF2-40B4-BE49-F238E27FC236}">
                  <a16:creationId xmlns:a16="http://schemas.microsoft.com/office/drawing/2014/main" id="{00000000-0008-0000-0A00-000003E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11</xdr:row>
          <xdr:rowOff>28575</xdr:rowOff>
        </xdr:from>
        <xdr:to>
          <xdr:col>2</xdr:col>
          <xdr:colOff>2162175</xdr:colOff>
          <xdr:row>11</xdr:row>
          <xdr:rowOff>190500</xdr:rowOff>
        </xdr:to>
        <xdr:sp macro="" textlink="">
          <xdr:nvSpPr>
            <xdr:cNvPr id="122884" name="Scroll Bar 4" hidden="1">
              <a:extLst>
                <a:ext uri="{63B3BB69-23CF-44E3-9099-C40C66FF867C}">
                  <a14:compatExt spid="_x0000_s122884"/>
                </a:ext>
                <a:ext uri="{FF2B5EF4-FFF2-40B4-BE49-F238E27FC236}">
                  <a16:creationId xmlns:a16="http://schemas.microsoft.com/office/drawing/2014/main" id="{00000000-0008-0000-0A00-000004E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1924050</xdr:colOff>
          <xdr:row>12</xdr:row>
          <xdr:rowOff>0</xdr:rowOff>
        </xdr:from>
        <xdr:to>
          <xdr:col>2</xdr:col>
          <xdr:colOff>2409825</xdr:colOff>
          <xdr:row>12</xdr:row>
          <xdr:rowOff>161925</xdr:rowOff>
        </xdr:to>
        <xdr:sp macro="" textlink="">
          <xdr:nvSpPr>
            <xdr:cNvPr id="123905" name="Scroll Bar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0B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1924050</xdr:colOff>
          <xdr:row>13</xdr:row>
          <xdr:rowOff>0</xdr:rowOff>
        </xdr:from>
        <xdr:to>
          <xdr:col>2</xdr:col>
          <xdr:colOff>2409825</xdr:colOff>
          <xdr:row>13</xdr:row>
          <xdr:rowOff>161925</xdr:rowOff>
        </xdr:to>
        <xdr:sp macro="" textlink="">
          <xdr:nvSpPr>
            <xdr:cNvPr id="123906" name="Scroll Bar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0B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1924050</xdr:colOff>
          <xdr:row>9</xdr:row>
          <xdr:rowOff>28575</xdr:rowOff>
        </xdr:from>
        <xdr:to>
          <xdr:col>2</xdr:col>
          <xdr:colOff>2409825</xdr:colOff>
          <xdr:row>10</xdr:row>
          <xdr:rowOff>0</xdr:rowOff>
        </xdr:to>
        <xdr:sp macro="" textlink="">
          <xdr:nvSpPr>
            <xdr:cNvPr id="123907" name="Scroll Bar 3" hidden="1">
              <a:extLst>
                <a:ext uri="{63B3BB69-23CF-44E3-9099-C40C66FF867C}">
                  <a14:compatExt spid="_x0000_s123907"/>
                </a:ext>
                <a:ext uri="{FF2B5EF4-FFF2-40B4-BE49-F238E27FC236}">
                  <a16:creationId xmlns:a16="http://schemas.microsoft.com/office/drawing/2014/main" id="{00000000-0008-0000-0B00-000003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1924050</xdr:colOff>
          <xdr:row>10</xdr:row>
          <xdr:rowOff>28575</xdr:rowOff>
        </xdr:from>
        <xdr:to>
          <xdr:col>2</xdr:col>
          <xdr:colOff>2409825</xdr:colOff>
          <xdr:row>11</xdr:row>
          <xdr:rowOff>0</xdr:rowOff>
        </xdr:to>
        <xdr:sp macro="" textlink="">
          <xdr:nvSpPr>
            <xdr:cNvPr id="123908" name="Scroll Bar 4" hidden="1">
              <a:extLst>
                <a:ext uri="{63B3BB69-23CF-44E3-9099-C40C66FF867C}">
                  <a14:compatExt spid="_x0000_s123908"/>
                </a:ext>
                <a:ext uri="{FF2B5EF4-FFF2-40B4-BE49-F238E27FC236}">
                  <a16:creationId xmlns:a16="http://schemas.microsoft.com/office/drawing/2014/main" id="{00000000-0008-0000-0B00-000004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11</xdr:row>
          <xdr:rowOff>28575</xdr:rowOff>
        </xdr:from>
        <xdr:to>
          <xdr:col>2</xdr:col>
          <xdr:colOff>2162175</xdr:colOff>
          <xdr:row>11</xdr:row>
          <xdr:rowOff>190500</xdr:rowOff>
        </xdr:to>
        <xdr:sp macro="" textlink="">
          <xdr:nvSpPr>
            <xdr:cNvPr id="247809" name="Scroll Bar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C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12</xdr:row>
          <xdr:rowOff>28575</xdr:rowOff>
        </xdr:from>
        <xdr:to>
          <xdr:col>2</xdr:col>
          <xdr:colOff>2162175</xdr:colOff>
          <xdr:row>12</xdr:row>
          <xdr:rowOff>190500</xdr:rowOff>
        </xdr:to>
        <xdr:sp macro="" textlink="">
          <xdr:nvSpPr>
            <xdr:cNvPr id="247810" name="Scroll Bar 2" hidden="1">
              <a:extLst>
                <a:ext uri="{63B3BB69-23CF-44E3-9099-C40C66FF867C}">
                  <a14:compatExt spid="_x0000_s247810"/>
                </a:ext>
                <a:ext uri="{FF2B5EF4-FFF2-40B4-BE49-F238E27FC236}">
                  <a16:creationId xmlns:a16="http://schemas.microsoft.com/office/drawing/2014/main" id="{00000000-0008-0000-0C00-000002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8</xdr:row>
          <xdr:rowOff>28575</xdr:rowOff>
        </xdr:from>
        <xdr:to>
          <xdr:col>2</xdr:col>
          <xdr:colOff>2162175</xdr:colOff>
          <xdr:row>8</xdr:row>
          <xdr:rowOff>190500</xdr:rowOff>
        </xdr:to>
        <xdr:sp macro="" textlink="">
          <xdr:nvSpPr>
            <xdr:cNvPr id="247811" name="Scroll Bar 3" hidden="1">
              <a:extLst>
                <a:ext uri="{63B3BB69-23CF-44E3-9099-C40C66FF867C}">
                  <a14:compatExt spid="_x0000_s247811"/>
                </a:ext>
                <a:ext uri="{FF2B5EF4-FFF2-40B4-BE49-F238E27FC236}">
                  <a16:creationId xmlns:a16="http://schemas.microsoft.com/office/drawing/2014/main" id="{00000000-0008-0000-0C00-000003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9</xdr:row>
          <xdr:rowOff>28575</xdr:rowOff>
        </xdr:from>
        <xdr:to>
          <xdr:col>2</xdr:col>
          <xdr:colOff>2162175</xdr:colOff>
          <xdr:row>9</xdr:row>
          <xdr:rowOff>190500</xdr:rowOff>
        </xdr:to>
        <xdr:sp macro="" textlink="">
          <xdr:nvSpPr>
            <xdr:cNvPr id="247812" name="Scroll Bar 4" hidden="1">
              <a:extLst>
                <a:ext uri="{63B3BB69-23CF-44E3-9099-C40C66FF867C}">
                  <a14:compatExt spid="_x0000_s247812"/>
                </a:ext>
                <a:ext uri="{FF2B5EF4-FFF2-40B4-BE49-F238E27FC236}">
                  <a16:creationId xmlns:a16="http://schemas.microsoft.com/office/drawing/2014/main" id="{00000000-0008-0000-0C00-000004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1171575</xdr:colOff>
          <xdr:row>7</xdr:row>
          <xdr:rowOff>38100</xdr:rowOff>
        </xdr:from>
        <xdr:to>
          <xdr:col>2</xdr:col>
          <xdr:colOff>1657350</xdr:colOff>
          <xdr:row>7</xdr:row>
          <xdr:rowOff>200025</xdr:rowOff>
        </xdr:to>
        <xdr:sp macro="" textlink="">
          <xdr:nvSpPr>
            <xdr:cNvPr id="14337" name="Scroll Bar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D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1171575</xdr:colOff>
          <xdr:row>8</xdr:row>
          <xdr:rowOff>28575</xdr:rowOff>
        </xdr:from>
        <xdr:to>
          <xdr:col>2</xdr:col>
          <xdr:colOff>1657350</xdr:colOff>
          <xdr:row>8</xdr:row>
          <xdr:rowOff>190500</xdr:rowOff>
        </xdr:to>
        <xdr:sp macro="" textlink="">
          <xdr:nvSpPr>
            <xdr:cNvPr id="14338" name="Scroll Bar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D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1171575</xdr:colOff>
          <xdr:row>9</xdr:row>
          <xdr:rowOff>19050</xdr:rowOff>
        </xdr:from>
        <xdr:to>
          <xdr:col>2</xdr:col>
          <xdr:colOff>1657350</xdr:colOff>
          <xdr:row>9</xdr:row>
          <xdr:rowOff>180975</xdr:rowOff>
        </xdr:to>
        <xdr:sp macro="" textlink="">
          <xdr:nvSpPr>
            <xdr:cNvPr id="14339" name="Scroll Bar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D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1533525</xdr:colOff>
          <xdr:row>7</xdr:row>
          <xdr:rowOff>9525</xdr:rowOff>
        </xdr:from>
        <xdr:to>
          <xdr:col>2</xdr:col>
          <xdr:colOff>2019300</xdr:colOff>
          <xdr:row>7</xdr:row>
          <xdr:rowOff>171450</xdr:rowOff>
        </xdr:to>
        <xdr:sp macro="" textlink="">
          <xdr:nvSpPr>
            <xdr:cNvPr id="18433" name="Scroll Bar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E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1533525</xdr:colOff>
          <xdr:row>8</xdr:row>
          <xdr:rowOff>9525</xdr:rowOff>
        </xdr:from>
        <xdr:to>
          <xdr:col>2</xdr:col>
          <xdr:colOff>2019300</xdr:colOff>
          <xdr:row>8</xdr:row>
          <xdr:rowOff>171450</xdr:rowOff>
        </xdr:to>
        <xdr:sp macro="" textlink="">
          <xdr:nvSpPr>
            <xdr:cNvPr id="18434" name="Scroll Bar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E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1533525</xdr:colOff>
          <xdr:row>9</xdr:row>
          <xdr:rowOff>9525</xdr:rowOff>
        </xdr:from>
        <xdr:to>
          <xdr:col>2</xdr:col>
          <xdr:colOff>2019300</xdr:colOff>
          <xdr:row>9</xdr:row>
          <xdr:rowOff>171450</xdr:rowOff>
        </xdr:to>
        <xdr:sp macro="" textlink="">
          <xdr:nvSpPr>
            <xdr:cNvPr id="18435" name="Scroll Bar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E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10</xdr:row>
          <xdr:rowOff>9525</xdr:rowOff>
        </xdr:from>
        <xdr:to>
          <xdr:col>2</xdr:col>
          <xdr:colOff>2162175</xdr:colOff>
          <xdr:row>10</xdr:row>
          <xdr:rowOff>171450</xdr:rowOff>
        </xdr:to>
        <xdr:sp macro="" textlink="">
          <xdr:nvSpPr>
            <xdr:cNvPr id="22530" name="Scroll Bar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F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11</xdr:row>
          <xdr:rowOff>0</xdr:rowOff>
        </xdr:from>
        <xdr:to>
          <xdr:col>2</xdr:col>
          <xdr:colOff>2162175</xdr:colOff>
          <xdr:row>11</xdr:row>
          <xdr:rowOff>161925</xdr:rowOff>
        </xdr:to>
        <xdr:sp macro="" textlink="">
          <xdr:nvSpPr>
            <xdr:cNvPr id="22531" name="Scroll Bar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0F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8</xdr:row>
          <xdr:rowOff>28575</xdr:rowOff>
        </xdr:from>
        <xdr:to>
          <xdr:col>2</xdr:col>
          <xdr:colOff>2162175</xdr:colOff>
          <xdr:row>8</xdr:row>
          <xdr:rowOff>190500</xdr:rowOff>
        </xdr:to>
        <xdr:sp macro="" textlink="">
          <xdr:nvSpPr>
            <xdr:cNvPr id="22532" name="Scroll Bar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id="{00000000-0008-0000-0F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1676400</xdr:colOff>
          <xdr:row>9</xdr:row>
          <xdr:rowOff>19050</xdr:rowOff>
        </xdr:from>
        <xdr:to>
          <xdr:col>2</xdr:col>
          <xdr:colOff>2162175</xdr:colOff>
          <xdr:row>9</xdr:row>
          <xdr:rowOff>180975</xdr:rowOff>
        </xdr:to>
        <xdr:sp macro="" textlink="">
          <xdr:nvSpPr>
            <xdr:cNvPr id="22533" name="Scroll Bar 5" hidden="1">
              <a:extLst>
                <a:ext uri="{63B3BB69-23CF-44E3-9099-C40C66FF867C}">
                  <a14:compatExt spid="_x0000_s22533"/>
                </a:ext>
                <a:ext uri="{FF2B5EF4-FFF2-40B4-BE49-F238E27FC236}">
                  <a16:creationId xmlns:a16="http://schemas.microsoft.com/office/drawing/2014/main" id="{00000000-0008-0000-0F00-00000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1095375</xdr:colOff>
          <xdr:row>8</xdr:row>
          <xdr:rowOff>28575</xdr:rowOff>
        </xdr:from>
        <xdr:to>
          <xdr:col>2</xdr:col>
          <xdr:colOff>1581150</xdr:colOff>
          <xdr:row>8</xdr:row>
          <xdr:rowOff>190500</xdr:rowOff>
        </xdr:to>
        <xdr:sp macro="" textlink="">
          <xdr:nvSpPr>
            <xdr:cNvPr id="25601" name="Scroll Bar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10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1095375</xdr:colOff>
          <xdr:row>10</xdr:row>
          <xdr:rowOff>9525</xdr:rowOff>
        </xdr:from>
        <xdr:to>
          <xdr:col>2</xdr:col>
          <xdr:colOff>1581150</xdr:colOff>
          <xdr:row>10</xdr:row>
          <xdr:rowOff>171450</xdr:rowOff>
        </xdr:to>
        <xdr:sp macro="" textlink="">
          <xdr:nvSpPr>
            <xdr:cNvPr id="25603" name="Scroll Bar 3" hidden="1">
              <a:extLst>
                <a:ext uri="{63B3BB69-23CF-44E3-9099-C40C66FF867C}">
                  <a14:compatExt spid="_x0000_s25603"/>
                </a:ext>
                <a:ext uri="{FF2B5EF4-FFF2-40B4-BE49-F238E27FC236}">
                  <a16:creationId xmlns:a16="http://schemas.microsoft.com/office/drawing/2014/main" id="{00000000-0008-0000-1000-00000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1095375</xdr:colOff>
          <xdr:row>11</xdr:row>
          <xdr:rowOff>0</xdr:rowOff>
        </xdr:from>
        <xdr:to>
          <xdr:col>2</xdr:col>
          <xdr:colOff>1581150</xdr:colOff>
          <xdr:row>11</xdr:row>
          <xdr:rowOff>161925</xdr:rowOff>
        </xdr:to>
        <xdr:sp macro="" textlink="">
          <xdr:nvSpPr>
            <xdr:cNvPr id="25604" name="Scroll Bar 4" hidden="1">
              <a:extLst>
                <a:ext uri="{63B3BB69-23CF-44E3-9099-C40C66FF867C}">
                  <a14:compatExt spid="_x0000_s25604"/>
                </a:ext>
                <a:ext uri="{FF2B5EF4-FFF2-40B4-BE49-F238E27FC236}">
                  <a16:creationId xmlns:a16="http://schemas.microsoft.com/office/drawing/2014/main" id="{00000000-0008-0000-1000-00000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1095375</xdr:colOff>
          <xdr:row>11</xdr:row>
          <xdr:rowOff>190500</xdr:rowOff>
        </xdr:from>
        <xdr:to>
          <xdr:col>2</xdr:col>
          <xdr:colOff>1581150</xdr:colOff>
          <xdr:row>12</xdr:row>
          <xdr:rowOff>152400</xdr:rowOff>
        </xdr:to>
        <xdr:sp macro="" textlink="">
          <xdr:nvSpPr>
            <xdr:cNvPr id="25605" name="Scroll Bar 5" hidden="1">
              <a:extLst>
                <a:ext uri="{63B3BB69-23CF-44E3-9099-C40C66FF867C}">
                  <a14:compatExt spid="_x0000_s25605"/>
                </a:ext>
                <a:ext uri="{FF2B5EF4-FFF2-40B4-BE49-F238E27FC236}">
                  <a16:creationId xmlns:a16="http://schemas.microsoft.com/office/drawing/2014/main" id="{00000000-0008-0000-1000-00000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1095375</xdr:colOff>
          <xdr:row>9</xdr:row>
          <xdr:rowOff>19050</xdr:rowOff>
        </xdr:from>
        <xdr:to>
          <xdr:col>2</xdr:col>
          <xdr:colOff>1581150</xdr:colOff>
          <xdr:row>9</xdr:row>
          <xdr:rowOff>180975</xdr:rowOff>
        </xdr:to>
        <xdr:sp macro="" textlink="">
          <xdr:nvSpPr>
            <xdr:cNvPr id="25607" name="Scroll Bar 7" hidden="1">
              <a:extLst>
                <a:ext uri="{63B3BB69-23CF-44E3-9099-C40C66FF867C}">
                  <a14:compatExt spid="_x0000_s25607"/>
                </a:ext>
                <a:ext uri="{FF2B5EF4-FFF2-40B4-BE49-F238E27FC236}">
                  <a16:creationId xmlns:a16="http://schemas.microsoft.com/office/drawing/2014/main" id="{00000000-0008-0000-1000-00000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476250</xdr:colOff>
          <xdr:row>8</xdr:row>
          <xdr:rowOff>28575</xdr:rowOff>
        </xdr:from>
        <xdr:to>
          <xdr:col>3</xdr:col>
          <xdr:colOff>962025</xdr:colOff>
          <xdr:row>8</xdr:row>
          <xdr:rowOff>190500</xdr:rowOff>
        </xdr:to>
        <xdr:sp macro="" textlink="">
          <xdr:nvSpPr>
            <xdr:cNvPr id="46081" name="Scroll Bar 1" hidden="1">
              <a:extLst>
                <a:ext uri="{63B3BB69-23CF-44E3-9099-C40C66FF867C}">
                  <a14:compatExt spid="_x0000_s46081"/>
                </a:ext>
                <a:ext uri="{FF2B5EF4-FFF2-40B4-BE49-F238E27FC236}">
                  <a16:creationId xmlns:a16="http://schemas.microsoft.com/office/drawing/2014/main" id="{00000000-0008-0000-1100-000001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476250</xdr:colOff>
          <xdr:row>9</xdr:row>
          <xdr:rowOff>28575</xdr:rowOff>
        </xdr:from>
        <xdr:to>
          <xdr:col>3</xdr:col>
          <xdr:colOff>962025</xdr:colOff>
          <xdr:row>9</xdr:row>
          <xdr:rowOff>190500</xdr:rowOff>
        </xdr:to>
        <xdr:sp macro="" textlink="">
          <xdr:nvSpPr>
            <xdr:cNvPr id="46082" name="Scroll Bar 2" hidden="1">
              <a:extLst>
                <a:ext uri="{63B3BB69-23CF-44E3-9099-C40C66FF867C}">
                  <a14:compatExt spid="_x0000_s46082"/>
                </a:ext>
                <a:ext uri="{FF2B5EF4-FFF2-40B4-BE49-F238E27FC236}">
                  <a16:creationId xmlns:a16="http://schemas.microsoft.com/office/drawing/2014/main" id="{00000000-0008-0000-1100-000002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476250</xdr:colOff>
          <xdr:row>10</xdr:row>
          <xdr:rowOff>28575</xdr:rowOff>
        </xdr:from>
        <xdr:to>
          <xdr:col>3</xdr:col>
          <xdr:colOff>962025</xdr:colOff>
          <xdr:row>10</xdr:row>
          <xdr:rowOff>190500</xdr:rowOff>
        </xdr:to>
        <xdr:sp macro="" textlink="">
          <xdr:nvSpPr>
            <xdr:cNvPr id="46083" name="Scroll Bar 3" hidden="1">
              <a:extLst>
                <a:ext uri="{63B3BB69-23CF-44E3-9099-C40C66FF867C}">
                  <a14:compatExt spid="_x0000_s46083"/>
                </a:ext>
                <a:ext uri="{FF2B5EF4-FFF2-40B4-BE49-F238E27FC236}">
                  <a16:creationId xmlns:a16="http://schemas.microsoft.com/office/drawing/2014/main" id="{00000000-0008-0000-1100-000003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1247775</xdr:colOff>
          <xdr:row>9</xdr:row>
          <xdr:rowOff>9525</xdr:rowOff>
        </xdr:from>
        <xdr:to>
          <xdr:col>2</xdr:col>
          <xdr:colOff>1733550</xdr:colOff>
          <xdr:row>9</xdr:row>
          <xdr:rowOff>171450</xdr:rowOff>
        </xdr:to>
        <xdr:sp macro="" textlink="">
          <xdr:nvSpPr>
            <xdr:cNvPr id="47106" name="Scroll Bar 2" hidden="1">
              <a:extLst>
                <a:ext uri="{63B3BB69-23CF-44E3-9099-C40C66FF867C}">
                  <a14:compatExt spid="_x0000_s47106"/>
                </a:ext>
                <a:ext uri="{FF2B5EF4-FFF2-40B4-BE49-F238E27FC236}">
                  <a16:creationId xmlns:a16="http://schemas.microsoft.com/office/drawing/2014/main" id="{00000000-0008-0000-1200-000002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1247775</xdr:colOff>
          <xdr:row>11</xdr:row>
          <xdr:rowOff>9525</xdr:rowOff>
        </xdr:from>
        <xdr:to>
          <xdr:col>2</xdr:col>
          <xdr:colOff>1733550</xdr:colOff>
          <xdr:row>11</xdr:row>
          <xdr:rowOff>171450</xdr:rowOff>
        </xdr:to>
        <xdr:sp macro="" textlink="">
          <xdr:nvSpPr>
            <xdr:cNvPr id="47108" name="Scroll Bar 4" hidden="1">
              <a:extLst>
                <a:ext uri="{63B3BB69-23CF-44E3-9099-C40C66FF867C}">
                  <a14:compatExt spid="_x0000_s47108"/>
                </a:ext>
                <a:ext uri="{FF2B5EF4-FFF2-40B4-BE49-F238E27FC236}">
                  <a16:creationId xmlns:a16="http://schemas.microsoft.com/office/drawing/2014/main" id="{00000000-0008-0000-1200-000004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1247775</xdr:colOff>
          <xdr:row>10</xdr:row>
          <xdr:rowOff>9525</xdr:rowOff>
        </xdr:from>
        <xdr:to>
          <xdr:col>2</xdr:col>
          <xdr:colOff>1733550</xdr:colOff>
          <xdr:row>10</xdr:row>
          <xdr:rowOff>171450</xdr:rowOff>
        </xdr:to>
        <xdr:sp macro="" textlink="">
          <xdr:nvSpPr>
            <xdr:cNvPr id="47109" name="Scroll Bar 5" hidden="1">
              <a:extLst>
                <a:ext uri="{63B3BB69-23CF-44E3-9099-C40C66FF867C}">
                  <a14:compatExt spid="_x0000_s47109"/>
                </a:ext>
                <a:ext uri="{FF2B5EF4-FFF2-40B4-BE49-F238E27FC236}">
                  <a16:creationId xmlns:a16="http://schemas.microsoft.com/office/drawing/2014/main" id="{00000000-0008-0000-1200-000005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2657475</xdr:colOff>
          <xdr:row>9</xdr:row>
          <xdr:rowOff>9525</xdr:rowOff>
        </xdr:from>
        <xdr:to>
          <xdr:col>1</xdr:col>
          <xdr:colOff>3143250</xdr:colOff>
          <xdr:row>9</xdr:row>
          <xdr:rowOff>171450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2657475</xdr:colOff>
          <xdr:row>8</xdr:row>
          <xdr:rowOff>19050</xdr:rowOff>
        </xdr:from>
        <xdr:to>
          <xdr:col>1</xdr:col>
          <xdr:colOff>3143250</xdr:colOff>
          <xdr:row>8</xdr:row>
          <xdr:rowOff>180975</xdr:rowOff>
        </xdr:to>
        <xdr:sp macro="" textlink="">
          <xdr:nvSpPr>
            <xdr:cNvPr id="3075" name="Scroll Bar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2657475</xdr:colOff>
          <xdr:row>7</xdr:row>
          <xdr:rowOff>28575</xdr:rowOff>
        </xdr:from>
        <xdr:to>
          <xdr:col>1</xdr:col>
          <xdr:colOff>3143250</xdr:colOff>
          <xdr:row>7</xdr:row>
          <xdr:rowOff>190500</xdr:rowOff>
        </xdr:to>
        <xdr:sp macro="" textlink="">
          <xdr:nvSpPr>
            <xdr:cNvPr id="3076" name="Scroll Bar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542925</xdr:colOff>
          <xdr:row>7</xdr:row>
          <xdr:rowOff>28575</xdr:rowOff>
        </xdr:from>
        <xdr:to>
          <xdr:col>3</xdr:col>
          <xdr:colOff>1028700</xdr:colOff>
          <xdr:row>7</xdr:row>
          <xdr:rowOff>190500</xdr:rowOff>
        </xdr:to>
        <xdr:sp macro="" textlink="">
          <xdr:nvSpPr>
            <xdr:cNvPr id="50177" name="Scroll Bar 1" hidden="1">
              <a:extLst>
                <a:ext uri="{63B3BB69-23CF-44E3-9099-C40C66FF867C}">
                  <a14:compatExt spid="_x0000_s50177"/>
                </a:ext>
                <a:ext uri="{FF2B5EF4-FFF2-40B4-BE49-F238E27FC236}">
                  <a16:creationId xmlns:a16="http://schemas.microsoft.com/office/drawing/2014/main" id="{00000000-0008-0000-1300-000001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542925</xdr:colOff>
          <xdr:row>8</xdr:row>
          <xdr:rowOff>19050</xdr:rowOff>
        </xdr:from>
        <xdr:to>
          <xdr:col>3</xdr:col>
          <xdr:colOff>1028700</xdr:colOff>
          <xdr:row>8</xdr:row>
          <xdr:rowOff>180975</xdr:rowOff>
        </xdr:to>
        <xdr:sp macro="" textlink="">
          <xdr:nvSpPr>
            <xdr:cNvPr id="50178" name="Scroll Bar 2" hidden="1">
              <a:extLst>
                <a:ext uri="{63B3BB69-23CF-44E3-9099-C40C66FF867C}">
                  <a14:compatExt spid="_x0000_s50178"/>
                </a:ext>
                <a:ext uri="{FF2B5EF4-FFF2-40B4-BE49-F238E27FC236}">
                  <a16:creationId xmlns:a16="http://schemas.microsoft.com/office/drawing/2014/main" id="{00000000-0008-0000-1300-000002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542925</xdr:colOff>
          <xdr:row>9</xdr:row>
          <xdr:rowOff>9525</xdr:rowOff>
        </xdr:from>
        <xdr:to>
          <xdr:col>3</xdr:col>
          <xdr:colOff>1028700</xdr:colOff>
          <xdr:row>9</xdr:row>
          <xdr:rowOff>171450</xdr:rowOff>
        </xdr:to>
        <xdr:sp macro="" textlink="">
          <xdr:nvSpPr>
            <xdr:cNvPr id="50180" name="Scroll Bar 4" hidden="1">
              <a:extLst>
                <a:ext uri="{63B3BB69-23CF-44E3-9099-C40C66FF867C}">
                  <a14:compatExt spid="_x0000_s50180"/>
                </a:ext>
                <a:ext uri="{FF2B5EF4-FFF2-40B4-BE49-F238E27FC236}">
                  <a16:creationId xmlns:a16="http://schemas.microsoft.com/office/drawing/2014/main" id="{00000000-0008-0000-1300-000004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8</xdr:row>
          <xdr:rowOff>0</xdr:rowOff>
        </xdr:from>
        <xdr:to>
          <xdr:col>2</xdr:col>
          <xdr:colOff>1943100</xdr:colOff>
          <xdr:row>8</xdr:row>
          <xdr:rowOff>161925</xdr:rowOff>
        </xdr:to>
        <xdr:sp macro="" textlink="">
          <xdr:nvSpPr>
            <xdr:cNvPr id="63489" name="Scroll Bar 1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14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8</xdr:row>
          <xdr:rowOff>9525</xdr:rowOff>
        </xdr:from>
        <xdr:to>
          <xdr:col>2</xdr:col>
          <xdr:colOff>1495425</xdr:colOff>
          <xdr:row>8</xdr:row>
          <xdr:rowOff>171450</xdr:rowOff>
        </xdr:to>
        <xdr:sp macro="" textlink="">
          <xdr:nvSpPr>
            <xdr:cNvPr id="64513" name="Scroll Bar 1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id="{00000000-0008-0000-15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1685925</xdr:colOff>
          <xdr:row>8</xdr:row>
          <xdr:rowOff>28575</xdr:rowOff>
        </xdr:from>
        <xdr:to>
          <xdr:col>2</xdr:col>
          <xdr:colOff>2171700</xdr:colOff>
          <xdr:row>8</xdr:row>
          <xdr:rowOff>190500</xdr:rowOff>
        </xdr:to>
        <xdr:sp macro="" textlink="">
          <xdr:nvSpPr>
            <xdr:cNvPr id="65537" name="Scroll Bar 1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00000000-0008-0000-1600-00000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28575</xdr:rowOff>
        </xdr:from>
        <xdr:to>
          <xdr:col>3</xdr:col>
          <xdr:colOff>542925</xdr:colOff>
          <xdr:row>8</xdr:row>
          <xdr:rowOff>190500</xdr:rowOff>
        </xdr:to>
        <xdr:sp macro="" textlink="">
          <xdr:nvSpPr>
            <xdr:cNvPr id="70657" name="Scroll Bar 1" hidden="1">
              <a:extLst>
                <a:ext uri="{63B3BB69-23CF-44E3-9099-C40C66FF867C}">
                  <a14:compatExt spid="_x0000_s70657"/>
                </a:ext>
                <a:ext uri="{FF2B5EF4-FFF2-40B4-BE49-F238E27FC236}">
                  <a16:creationId xmlns:a16="http://schemas.microsoft.com/office/drawing/2014/main" id="{00000000-0008-0000-1700-000001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9</xdr:row>
          <xdr:rowOff>19050</xdr:rowOff>
        </xdr:from>
        <xdr:to>
          <xdr:col>3</xdr:col>
          <xdr:colOff>542925</xdr:colOff>
          <xdr:row>9</xdr:row>
          <xdr:rowOff>180975</xdr:rowOff>
        </xdr:to>
        <xdr:sp macro="" textlink="">
          <xdr:nvSpPr>
            <xdr:cNvPr id="70658" name="Scroll Bar 2" hidden="1">
              <a:extLst>
                <a:ext uri="{63B3BB69-23CF-44E3-9099-C40C66FF867C}">
                  <a14:compatExt spid="_x0000_s70658"/>
                </a:ext>
                <a:ext uri="{FF2B5EF4-FFF2-40B4-BE49-F238E27FC236}">
                  <a16:creationId xmlns:a16="http://schemas.microsoft.com/office/drawing/2014/main" id="{00000000-0008-0000-1700-000002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10</xdr:row>
          <xdr:rowOff>9525</xdr:rowOff>
        </xdr:from>
        <xdr:to>
          <xdr:col>3</xdr:col>
          <xdr:colOff>542925</xdr:colOff>
          <xdr:row>10</xdr:row>
          <xdr:rowOff>171450</xdr:rowOff>
        </xdr:to>
        <xdr:sp macro="" textlink="">
          <xdr:nvSpPr>
            <xdr:cNvPr id="70659" name="Scroll Bar 3" hidden="1">
              <a:extLst>
                <a:ext uri="{63B3BB69-23CF-44E3-9099-C40C66FF867C}">
                  <a14:compatExt spid="_x0000_s70659"/>
                </a:ext>
                <a:ext uri="{FF2B5EF4-FFF2-40B4-BE49-F238E27FC236}">
                  <a16:creationId xmlns:a16="http://schemas.microsoft.com/office/drawing/2014/main" id="{00000000-0008-0000-1700-000003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0</xdr:rowOff>
        </xdr:from>
        <xdr:to>
          <xdr:col>3</xdr:col>
          <xdr:colOff>542925</xdr:colOff>
          <xdr:row>11</xdr:row>
          <xdr:rowOff>161925</xdr:rowOff>
        </xdr:to>
        <xdr:sp macro="" textlink="">
          <xdr:nvSpPr>
            <xdr:cNvPr id="70660" name="Scroll Bar 4" hidden="1">
              <a:extLst>
                <a:ext uri="{63B3BB69-23CF-44E3-9099-C40C66FF867C}">
                  <a14:compatExt spid="_x0000_s70660"/>
                </a:ext>
                <a:ext uri="{FF2B5EF4-FFF2-40B4-BE49-F238E27FC236}">
                  <a16:creationId xmlns:a16="http://schemas.microsoft.com/office/drawing/2014/main" id="{00000000-0008-0000-1700-000004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190500</xdr:rowOff>
        </xdr:from>
        <xdr:to>
          <xdr:col>3</xdr:col>
          <xdr:colOff>542925</xdr:colOff>
          <xdr:row>12</xdr:row>
          <xdr:rowOff>152400</xdr:rowOff>
        </xdr:to>
        <xdr:sp macro="" textlink="">
          <xdr:nvSpPr>
            <xdr:cNvPr id="70661" name="Scroll Bar 5" hidden="1">
              <a:extLst>
                <a:ext uri="{63B3BB69-23CF-44E3-9099-C40C66FF867C}">
                  <a14:compatExt spid="_x0000_s70661"/>
                </a:ext>
                <a:ext uri="{FF2B5EF4-FFF2-40B4-BE49-F238E27FC236}">
                  <a16:creationId xmlns:a16="http://schemas.microsoft.com/office/drawing/2014/main" id="{00000000-0008-0000-1700-000005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8</xdr:row>
          <xdr:rowOff>19050</xdr:rowOff>
        </xdr:from>
        <xdr:to>
          <xdr:col>3</xdr:col>
          <xdr:colOff>514350</xdr:colOff>
          <xdr:row>8</xdr:row>
          <xdr:rowOff>180975</xdr:rowOff>
        </xdr:to>
        <xdr:sp macro="" textlink="">
          <xdr:nvSpPr>
            <xdr:cNvPr id="71681" name="Scroll Bar 1" hidden="1">
              <a:extLst>
                <a:ext uri="{63B3BB69-23CF-44E3-9099-C40C66FF867C}">
                  <a14:compatExt spid="_x0000_s71681"/>
                </a:ext>
                <a:ext uri="{FF2B5EF4-FFF2-40B4-BE49-F238E27FC236}">
                  <a16:creationId xmlns:a16="http://schemas.microsoft.com/office/drawing/2014/main" id="{00000000-0008-0000-1800-000001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9</xdr:row>
          <xdr:rowOff>9525</xdr:rowOff>
        </xdr:from>
        <xdr:to>
          <xdr:col>3</xdr:col>
          <xdr:colOff>514350</xdr:colOff>
          <xdr:row>9</xdr:row>
          <xdr:rowOff>171450</xdr:rowOff>
        </xdr:to>
        <xdr:sp macro="" textlink="">
          <xdr:nvSpPr>
            <xdr:cNvPr id="71683" name="Scroll Bar 3" hidden="1">
              <a:extLst>
                <a:ext uri="{63B3BB69-23CF-44E3-9099-C40C66FF867C}">
                  <a14:compatExt spid="_x0000_s71683"/>
                </a:ext>
                <a:ext uri="{FF2B5EF4-FFF2-40B4-BE49-F238E27FC236}">
                  <a16:creationId xmlns:a16="http://schemas.microsoft.com/office/drawing/2014/main" id="{00000000-0008-0000-1800-000003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0</xdr:rowOff>
        </xdr:from>
        <xdr:to>
          <xdr:col>3</xdr:col>
          <xdr:colOff>514350</xdr:colOff>
          <xdr:row>10</xdr:row>
          <xdr:rowOff>161925</xdr:rowOff>
        </xdr:to>
        <xdr:sp macro="" textlink="">
          <xdr:nvSpPr>
            <xdr:cNvPr id="71684" name="Scroll Bar 4" hidden="1">
              <a:extLst>
                <a:ext uri="{63B3BB69-23CF-44E3-9099-C40C66FF867C}">
                  <a14:compatExt spid="_x0000_s71684"/>
                </a:ext>
                <a:ext uri="{FF2B5EF4-FFF2-40B4-BE49-F238E27FC236}">
                  <a16:creationId xmlns:a16="http://schemas.microsoft.com/office/drawing/2014/main" id="{00000000-0008-0000-1800-000004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9</xdr:row>
          <xdr:rowOff>19050</xdr:rowOff>
        </xdr:from>
        <xdr:to>
          <xdr:col>3</xdr:col>
          <xdr:colOff>590550</xdr:colOff>
          <xdr:row>9</xdr:row>
          <xdr:rowOff>180975</xdr:rowOff>
        </xdr:to>
        <xdr:sp macro="" textlink="">
          <xdr:nvSpPr>
            <xdr:cNvPr id="72707" name="Scroll Bar 3" hidden="1">
              <a:extLst>
                <a:ext uri="{63B3BB69-23CF-44E3-9099-C40C66FF867C}">
                  <a14:compatExt spid="_x0000_s72707"/>
                </a:ext>
                <a:ext uri="{FF2B5EF4-FFF2-40B4-BE49-F238E27FC236}">
                  <a16:creationId xmlns:a16="http://schemas.microsoft.com/office/drawing/2014/main" id="{00000000-0008-0000-1900-000003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10</xdr:row>
          <xdr:rowOff>9525</xdr:rowOff>
        </xdr:from>
        <xdr:to>
          <xdr:col>3</xdr:col>
          <xdr:colOff>590550</xdr:colOff>
          <xdr:row>10</xdr:row>
          <xdr:rowOff>171450</xdr:rowOff>
        </xdr:to>
        <xdr:sp macro="" textlink="">
          <xdr:nvSpPr>
            <xdr:cNvPr id="72708" name="Scroll Bar 4" hidden="1">
              <a:extLst>
                <a:ext uri="{63B3BB69-23CF-44E3-9099-C40C66FF867C}">
                  <a14:compatExt spid="_x0000_s72708"/>
                </a:ext>
                <a:ext uri="{FF2B5EF4-FFF2-40B4-BE49-F238E27FC236}">
                  <a16:creationId xmlns:a16="http://schemas.microsoft.com/office/drawing/2014/main" id="{00000000-0008-0000-1900-000004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11</xdr:row>
          <xdr:rowOff>0</xdr:rowOff>
        </xdr:from>
        <xdr:to>
          <xdr:col>3</xdr:col>
          <xdr:colOff>590550</xdr:colOff>
          <xdr:row>11</xdr:row>
          <xdr:rowOff>161925</xdr:rowOff>
        </xdr:to>
        <xdr:sp macro="" textlink="">
          <xdr:nvSpPr>
            <xdr:cNvPr id="72709" name="Scroll Bar 5" hidden="1">
              <a:extLst>
                <a:ext uri="{63B3BB69-23CF-44E3-9099-C40C66FF867C}">
                  <a14:compatExt spid="_x0000_s72709"/>
                </a:ext>
                <a:ext uri="{FF2B5EF4-FFF2-40B4-BE49-F238E27FC236}">
                  <a16:creationId xmlns:a16="http://schemas.microsoft.com/office/drawing/2014/main" id="{00000000-0008-0000-1900-000005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2419350</xdr:colOff>
          <xdr:row>6</xdr:row>
          <xdr:rowOff>38100</xdr:rowOff>
        </xdr:from>
        <xdr:to>
          <xdr:col>1</xdr:col>
          <xdr:colOff>2905125</xdr:colOff>
          <xdr:row>6</xdr:row>
          <xdr:rowOff>200025</xdr:rowOff>
        </xdr:to>
        <xdr:sp macro="" textlink="">
          <xdr:nvSpPr>
            <xdr:cNvPr id="120833" name="Scroll Bar 1" hidden="1">
              <a:extLst>
                <a:ext uri="{63B3BB69-23CF-44E3-9099-C40C66FF867C}">
                  <a14:compatExt spid="_x0000_s120833"/>
                </a:ext>
                <a:ext uri="{FF2B5EF4-FFF2-40B4-BE49-F238E27FC236}">
                  <a16:creationId xmlns:a16="http://schemas.microsoft.com/office/drawing/2014/main" id="{00000000-0008-0000-1A00-000001D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2419350</xdr:colOff>
          <xdr:row>7</xdr:row>
          <xdr:rowOff>28575</xdr:rowOff>
        </xdr:from>
        <xdr:to>
          <xdr:col>1</xdr:col>
          <xdr:colOff>2905125</xdr:colOff>
          <xdr:row>7</xdr:row>
          <xdr:rowOff>190500</xdr:rowOff>
        </xdr:to>
        <xdr:sp macro="" textlink="">
          <xdr:nvSpPr>
            <xdr:cNvPr id="120834" name="Scroll Bar 2" hidden="1">
              <a:extLst>
                <a:ext uri="{63B3BB69-23CF-44E3-9099-C40C66FF867C}">
                  <a14:compatExt spid="_x0000_s120834"/>
                </a:ext>
                <a:ext uri="{FF2B5EF4-FFF2-40B4-BE49-F238E27FC236}">
                  <a16:creationId xmlns:a16="http://schemas.microsoft.com/office/drawing/2014/main" id="{00000000-0008-0000-1A00-000002D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2247900</xdr:colOff>
          <xdr:row>6</xdr:row>
          <xdr:rowOff>19050</xdr:rowOff>
        </xdr:from>
        <xdr:to>
          <xdr:col>1</xdr:col>
          <xdr:colOff>2733675</xdr:colOff>
          <xdr:row>6</xdr:row>
          <xdr:rowOff>180975</xdr:rowOff>
        </xdr:to>
        <xdr:sp macro="" textlink="">
          <xdr:nvSpPr>
            <xdr:cNvPr id="176130" name="Scroll Bar 2" hidden="1">
              <a:extLst>
                <a:ext uri="{63B3BB69-23CF-44E3-9099-C40C66FF867C}">
                  <a14:compatExt spid="_x0000_s176130"/>
                </a:ext>
                <a:ext uri="{FF2B5EF4-FFF2-40B4-BE49-F238E27FC236}">
                  <a16:creationId xmlns:a16="http://schemas.microsoft.com/office/drawing/2014/main" id="{00000000-0008-0000-1B00-000002B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2247900</xdr:colOff>
          <xdr:row>7</xdr:row>
          <xdr:rowOff>19050</xdr:rowOff>
        </xdr:from>
        <xdr:to>
          <xdr:col>1</xdr:col>
          <xdr:colOff>2733675</xdr:colOff>
          <xdr:row>7</xdr:row>
          <xdr:rowOff>180975</xdr:rowOff>
        </xdr:to>
        <xdr:sp macro="" textlink="">
          <xdr:nvSpPr>
            <xdr:cNvPr id="176131" name="Scroll Bar 3" hidden="1">
              <a:extLst>
                <a:ext uri="{63B3BB69-23CF-44E3-9099-C40C66FF867C}">
                  <a14:compatExt spid="_x0000_s176131"/>
                </a:ext>
                <a:ext uri="{FF2B5EF4-FFF2-40B4-BE49-F238E27FC236}">
                  <a16:creationId xmlns:a16="http://schemas.microsoft.com/office/drawing/2014/main" id="{00000000-0008-0000-1B00-000003B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1647825</xdr:colOff>
          <xdr:row>6</xdr:row>
          <xdr:rowOff>28575</xdr:rowOff>
        </xdr:from>
        <xdr:to>
          <xdr:col>1</xdr:col>
          <xdr:colOff>2133600</xdr:colOff>
          <xdr:row>6</xdr:row>
          <xdr:rowOff>190500</xdr:rowOff>
        </xdr:to>
        <xdr:sp macro="" textlink="">
          <xdr:nvSpPr>
            <xdr:cNvPr id="118785" name="Scroll Bar 1" hidden="1">
              <a:extLst>
                <a:ext uri="{63B3BB69-23CF-44E3-9099-C40C66FF867C}">
                  <a14:compatExt spid="_x0000_s118785"/>
                </a:ext>
                <a:ext uri="{FF2B5EF4-FFF2-40B4-BE49-F238E27FC236}">
                  <a16:creationId xmlns:a16="http://schemas.microsoft.com/office/drawing/2014/main" id="{00000000-0008-0000-1C00-000001D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1647825</xdr:colOff>
          <xdr:row>7</xdr:row>
          <xdr:rowOff>19050</xdr:rowOff>
        </xdr:from>
        <xdr:to>
          <xdr:col>1</xdr:col>
          <xdr:colOff>2133600</xdr:colOff>
          <xdr:row>7</xdr:row>
          <xdr:rowOff>180975</xdr:rowOff>
        </xdr:to>
        <xdr:sp macro="" textlink="">
          <xdr:nvSpPr>
            <xdr:cNvPr id="118786" name="Scroll Bar 2" hidden="1">
              <a:extLst>
                <a:ext uri="{63B3BB69-23CF-44E3-9099-C40C66FF867C}">
                  <a14:compatExt spid="_x0000_s118786"/>
                </a:ext>
                <a:ext uri="{FF2B5EF4-FFF2-40B4-BE49-F238E27FC236}">
                  <a16:creationId xmlns:a16="http://schemas.microsoft.com/office/drawing/2014/main" id="{00000000-0008-0000-1C00-000002D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2400300</xdr:colOff>
          <xdr:row>8</xdr:row>
          <xdr:rowOff>19050</xdr:rowOff>
        </xdr:from>
        <xdr:to>
          <xdr:col>1</xdr:col>
          <xdr:colOff>2886075</xdr:colOff>
          <xdr:row>8</xdr:row>
          <xdr:rowOff>180975</xdr:rowOff>
        </xdr:to>
        <xdr:sp macro="" textlink="">
          <xdr:nvSpPr>
            <xdr:cNvPr id="4099" name="Scroll Bar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1000125</xdr:colOff>
          <xdr:row>6</xdr:row>
          <xdr:rowOff>28575</xdr:rowOff>
        </xdr:from>
        <xdr:to>
          <xdr:col>2</xdr:col>
          <xdr:colOff>1485900</xdr:colOff>
          <xdr:row>6</xdr:row>
          <xdr:rowOff>190500</xdr:rowOff>
        </xdr:to>
        <xdr:sp macro="" textlink="">
          <xdr:nvSpPr>
            <xdr:cNvPr id="119809" name="Scroll Bar 1" hidden="1">
              <a:extLst>
                <a:ext uri="{63B3BB69-23CF-44E3-9099-C40C66FF867C}">
                  <a14:compatExt spid="_x0000_s119809"/>
                </a:ext>
                <a:ext uri="{FF2B5EF4-FFF2-40B4-BE49-F238E27FC236}">
                  <a16:creationId xmlns:a16="http://schemas.microsoft.com/office/drawing/2014/main" id="{00000000-0008-0000-1D00-000001D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1000125</xdr:colOff>
          <xdr:row>7</xdr:row>
          <xdr:rowOff>19050</xdr:rowOff>
        </xdr:from>
        <xdr:to>
          <xdr:col>2</xdr:col>
          <xdr:colOff>1485900</xdr:colOff>
          <xdr:row>7</xdr:row>
          <xdr:rowOff>180975</xdr:rowOff>
        </xdr:to>
        <xdr:sp macro="" textlink="">
          <xdr:nvSpPr>
            <xdr:cNvPr id="119810" name="Scroll Bar 2" hidden="1">
              <a:extLst>
                <a:ext uri="{63B3BB69-23CF-44E3-9099-C40C66FF867C}">
                  <a14:compatExt spid="_x0000_s119810"/>
                </a:ext>
                <a:ext uri="{FF2B5EF4-FFF2-40B4-BE49-F238E27FC236}">
                  <a16:creationId xmlns:a16="http://schemas.microsoft.com/office/drawing/2014/main" id="{00000000-0008-0000-1D00-000002D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1552575</xdr:colOff>
          <xdr:row>7</xdr:row>
          <xdr:rowOff>28575</xdr:rowOff>
        </xdr:from>
        <xdr:to>
          <xdr:col>2</xdr:col>
          <xdr:colOff>2038350</xdr:colOff>
          <xdr:row>8</xdr:row>
          <xdr:rowOff>0</xdr:rowOff>
        </xdr:to>
        <xdr:sp macro="" textlink="">
          <xdr:nvSpPr>
            <xdr:cNvPr id="48129" name="Scroll Bar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1E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1552575</xdr:colOff>
          <xdr:row>8</xdr:row>
          <xdr:rowOff>28575</xdr:rowOff>
        </xdr:from>
        <xdr:to>
          <xdr:col>2</xdr:col>
          <xdr:colOff>2038350</xdr:colOff>
          <xdr:row>9</xdr:row>
          <xdr:rowOff>0</xdr:rowOff>
        </xdr:to>
        <xdr:sp macro="" textlink="">
          <xdr:nvSpPr>
            <xdr:cNvPr id="48130" name="Scroll Bar 2" hidden="1">
              <a:extLst>
                <a:ext uri="{63B3BB69-23CF-44E3-9099-C40C66FF867C}">
                  <a14:compatExt spid="_x0000_s48130"/>
                </a:ext>
                <a:ext uri="{FF2B5EF4-FFF2-40B4-BE49-F238E27FC236}">
                  <a16:creationId xmlns:a16="http://schemas.microsoft.com/office/drawing/2014/main" id="{00000000-0008-0000-1E00-000002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1552575</xdr:colOff>
          <xdr:row>9</xdr:row>
          <xdr:rowOff>180975</xdr:rowOff>
        </xdr:from>
        <xdr:to>
          <xdr:col>2</xdr:col>
          <xdr:colOff>2038350</xdr:colOff>
          <xdr:row>10</xdr:row>
          <xdr:rowOff>152400</xdr:rowOff>
        </xdr:to>
        <xdr:sp macro="" textlink="">
          <xdr:nvSpPr>
            <xdr:cNvPr id="48131" name="Scroll Bar 3" hidden="1">
              <a:extLst>
                <a:ext uri="{63B3BB69-23CF-44E3-9099-C40C66FF867C}">
                  <a14:compatExt spid="_x0000_s48131"/>
                </a:ext>
                <a:ext uri="{FF2B5EF4-FFF2-40B4-BE49-F238E27FC236}">
                  <a16:creationId xmlns:a16="http://schemas.microsoft.com/office/drawing/2014/main" id="{00000000-0008-0000-1E00-000003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1552575</xdr:colOff>
          <xdr:row>10</xdr:row>
          <xdr:rowOff>180975</xdr:rowOff>
        </xdr:from>
        <xdr:to>
          <xdr:col>2</xdr:col>
          <xdr:colOff>2038350</xdr:colOff>
          <xdr:row>11</xdr:row>
          <xdr:rowOff>152400</xdr:rowOff>
        </xdr:to>
        <xdr:sp macro="" textlink="">
          <xdr:nvSpPr>
            <xdr:cNvPr id="48132" name="Scroll Bar 4" hidden="1">
              <a:extLst>
                <a:ext uri="{63B3BB69-23CF-44E3-9099-C40C66FF867C}">
                  <a14:compatExt spid="_x0000_s48132"/>
                </a:ext>
                <a:ext uri="{FF2B5EF4-FFF2-40B4-BE49-F238E27FC236}">
                  <a16:creationId xmlns:a16="http://schemas.microsoft.com/office/drawing/2014/main" id="{00000000-0008-0000-1E00-000004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1495425</xdr:colOff>
          <xdr:row>6</xdr:row>
          <xdr:rowOff>28575</xdr:rowOff>
        </xdr:from>
        <xdr:to>
          <xdr:col>2</xdr:col>
          <xdr:colOff>1981200</xdr:colOff>
          <xdr:row>6</xdr:row>
          <xdr:rowOff>190500</xdr:rowOff>
        </xdr:to>
        <xdr:sp macro="" textlink="">
          <xdr:nvSpPr>
            <xdr:cNvPr id="49153" name="Scroll Bar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1F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1495425</xdr:colOff>
          <xdr:row>8</xdr:row>
          <xdr:rowOff>28575</xdr:rowOff>
        </xdr:from>
        <xdr:to>
          <xdr:col>2</xdr:col>
          <xdr:colOff>1981200</xdr:colOff>
          <xdr:row>8</xdr:row>
          <xdr:rowOff>190500</xdr:rowOff>
        </xdr:to>
        <xdr:sp macro="" textlink="">
          <xdr:nvSpPr>
            <xdr:cNvPr id="49154" name="Scroll Bar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1F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1495425</xdr:colOff>
          <xdr:row>7</xdr:row>
          <xdr:rowOff>28575</xdr:rowOff>
        </xdr:from>
        <xdr:to>
          <xdr:col>2</xdr:col>
          <xdr:colOff>1981200</xdr:colOff>
          <xdr:row>7</xdr:row>
          <xdr:rowOff>190500</xdr:rowOff>
        </xdr:to>
        <xdr:sp macro="" textlink="">
          <xdr:nvSpPr>
            <xdr:cNvPr id="49155" name="Scroll Bar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1F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1695450</xdr:colOff>
          <xdr:row>6</xdr:row>
          <xdr:rowOff>28575</xdr:rowOff>
        </xdr:from>
        <xdr:to>
          <xdr:col>2</xdr:col>
          <xdr:colOff>2181225</xdr:colOff>
          <xdr:row>6</xdr:row>
          <xdr:rowOff>190500</xdr:rowOff>
        </xdr:to>
        <xdr:sp macro="" textlink="">
          <xdr:nvSpPr>
            <xdr:cNvPr id="16385" name="Scroll Bar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20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1695450</xdr:colOff>
          <xdr:row>7</xdr:row>
          <xdr:rowOff>28575</xdr:rowOff>
        </xdr:from>
        <xdr:to>
          <xdr:col>2</xdr:col>
          <xdr:colOff>2181225</xdr:colOff>
          <xdr:row>7</xdr:row>
          <xdr:rowOff>190500</xdr:rowOff>
        </xdr:to>
        <xdr:sp macro="" textlink="">
          <xdr:nvSpPr>
            <xdr:cNvPr id="16386" name="Scroll Bar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20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1695450</xdr:colOff>
          <xdr:row>8</xdr:row>
          <xdr:rowOff>28575</xdr:rowOff>
        </xdr:from>
        <xdr:to>
          <xdr:col>2</xdr:col>
          <xdr:colOff>2181225</xdr:colOff>
          <xdr:row>8</xdr:row>
          <xdr:rowOff>190500</xdr:rowOff>
        </xdr:to>
        <xdr:sp macro="" textlink="">
          <xdr:nvSpPr>
            <xdr:cNvPr id="16387" name="Scroll Bar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20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1695450</xdr:colOff>
          <xdr:row>9</xdr:row>
          <xdr:rowOff>28575</xdr:rowOff>
        </xdr:from>
        <xdr:to>
          <xdr:col>2</xdr:col>
          <xdr:colOff>2181225</xdr:colOff>
          <xdr:row>9</xdr:row>
          <xdr:rowOff>190500</xdr:rowOff>
        </xdr:to>
        <xdr:sp macro="" textlink="">
          <xdr:nvSpPr>
            <xdr:cNvPr id="16388" name="Scroll Bar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20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1695450</xdr:colOff>
          <xdr:row>10</xdr:row>
          <xdr:rowOff>28575</xdr:rowOff>
        </xdr:from>
        <xdr:to>
          <xdr:col>2</xdr:col>
          <xdr:colOff>2181225</xdr:colOff>
          <xdr:row>10</xdr:row>
          <xdr:rowOff>190500</xdr:rowOff>
        </xdr:to>
        <xdr:sp macro="" textlink="">
          <xdr:nvSpPr>
            <xdr:cNvPr id="16389" name="Scroll Bar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20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8</xdr:row>
          <xdr:rowOff>28575</xdr:rowOff>
        </xdr:from>
        <xdr:to>
          <xdr:col>1</xdr:col>
          <xdr:colOff>542925</xdr:colOff>
          <xdr:row>8</xdr:row>
          <xdr:rowOff>190500</xdr:rowOff>
        </xdr:to>
        <xdr:sp macro="" textlink="">
          <xdr:nvSpPr>
            <xdr:cNvPr id="17409" name="Scroll Bar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21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8</xdr:row>
          <xdr:rowOff>28575</xdr:rowOff>
        </xdr:from>
        <xdr:to>
          <xdr:col>2</xdr:col>
          <xdr:colOff>542925</xdr:colOff>
          <xdr:row>8</xdr:row>
          <xdr:rowOff>190500</xdr:rowOff>
        </xdr:to>
        <xdr:sp macro="" textlink="">
          <xdr:nvSpPr>
            <xdr:cNvPr id="17410" name="Scroll Bar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21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28575</xdr:rowOff>
        </xdr:from>
        <xdr:to>
          <xdr:col>3</xdr:col>
          <xdr:colOff>542925</xdr:colOff>
          <xdr:row>8</xdr:row>
          <xdr:rowOff>190500</xdr:rowOff>
        </xdr:to>
        <xdr:sp macro="" textlink="">
          <xdr:nvSpPr>
            <xdr:cNvPr id="17411" name="Scroll Bar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21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8</xdr:row>
          <xdr:rowOff>28575</xdr:rowOff>
        </xdr:from>
        <xdr:to>
          <xdr:col>4</xdr:col>
          <xdr:colOff>542925</xdr:colOff>
          <xdr:row>8</xdr:row>
          <xdr:rowOff>190500</xdr:rowOff>
        </xdr:to>
        <xdr:sp macro="" textlink="">
          <xdr:nvSpPr>
            <xdr:cNvPr id="17412" name="Scroll Bar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21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28575</xdr:rowOff>
        </xdr:from>
        <xdr:to>
          <xdr:col>3</xdr:col>
          <xdr:colOff>542925</xdr:colOff>
          <xdr:row>8</xdr:row>
          <xdr:rowOff>190500</xdr:rowOff>
        </xdr:to>
        <xdr:sp macro="" textlink="">
          <xdr:nvSpPr>
            <xdr:cNvPr id="17413" name="Scroll Bar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21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8</xdr:row>
          <xdr:rowOff>28575</xdr:rowOff>
        </xdr:from>
        <xdr:to>
          <xdr:col>4</xdr:col>
          <xdr:colOff>542925</xdr:colOff>
          <xdr:row>8</xdr:row>
          <xdr:rowOff>190500</xdr:rowOff>
        </xdr:to>
        <xdr:sp macro="" textlink="">
          <xdr:nvSpPr>
            <xdr:cNvPr id="17414" name="Scroll Bar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21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1304925</xdr:colOff>
          <xdr:row>6</xdr:row>
          <xdr:rowOff>28575</xdr:rowOff>
        </xdr:from>
        <xdr:to>
          <xdr:col>2</xdr:col>
          <xdr:colOff>1790700</xdr:colOff>
          <xdr:row>6</xdr:row>
          <xdr:rowOff>190500</xdr:rowOff>
        </xdr:to>
        <xdr:sp macro="" textlink="">
          <xdr:nvSpPr>
            <xdr:cNvPr id="24577" name="Scroll Bar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22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1304925</xdr:colOff>
          <xdr:row>7</xdr:row>
          <xdr:rowOff>19050</xdr:rowOff>
        </xdr:from>
        <xdr:to>
          <xdr:col>2</xdr:col>
          <xdr:colOff>1790700</xdr:colOff>
          <xdr:row>7</xdr:row>
          <xdr:rowOff>180975</xdr:rowOff>
        </xdr:to>
        <xdr:sp macro="" textlink="">
          <xdr:nvSpPr>
            <xdr:cNvPr id="24578" name="Scroll Bar 2" hidden="1">
              <a:extLst>
                <a:ext uri="{63B3BB69-23CF-44E3-9099-C40C66FF867C}">
                  <a14:compatExt spid="_x0000_s24578"/>
                </a:ext>
                <a:ext uri="{FF2B5EF4-FFF2-40B4-BE49-F238E27FC236}">
                  <a16:creationId xmlns:a16="http://schemas.microsoft.com/office/drawing/2014/main" id="{00000000-0008-0000-2200-00000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1304925</xdr:colOff>
          <xdr:row>8</xdr:row>
          <xdr:rowOff>9525</xdr:rowOff>
        </xdr:from>
        <xdr:to>
          <xdr:col>2</xdr:col>
          <xdr:colOff>1790700</xdr:colOff>
          <xdr:row>8</xdr:row>
          <xdr:rowOff>171450</xdr:rowOff>
        </xdr:to>
        <xdr:sp macro="" textlink="">
          <xdr:nvSpPr>
            <xdr:cNvPr id="24579" name="Scroll Bar 3" hidden="1">
              <a:extLst>
                <a:ext uri="{63B3BB69-23CF-44E3-9099-C40C66FF867C}">
                  <a14:compatExt spid="_x0000_s24579"/>
                </a:ext>
                <a:ext uri="{FF2B5EF4-FFF2-40B4-BE49-F238E27FC236}">
                  <a16:creationId xmlns:a16="http://schemas.microsoft.com/office/drawing/2014/main" id="{00000000-0008-0000-2200-00000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1304925</xdr:colOff>
          <xdr:row>9</xdr:row>
          <xdr:rowOff>190500</xdr:rowOff>
        </xdr:from>
        <xdr:to>
          <xdr:col>2</xdr:col>
          <xdr:colOff>1790700</xdr:colOff>
          <xdr:row>10</xdr:row>
          <xdr:rowOff>152400</xdr:rowOff>
        </xdr:to>
        <xdr:sp macro="" textlink="">
          <xdr:nvSpPr>
            <xdr:cNvPr id="24581" name="Scroll Bar 5" hidden="1">
              <a:extLst>
                <a:ext uri="{63B3BB69-23CF-44E3-9099-C40C66FF867C}">
                  <a14:compatExt spid="_x0000_s24581"/>
                </a:ext>
                <a:ext uri="{FF2B5EF4-FFF2-40B4-BE49-F238E27FC236}">
                  <a16:creationId xmlns:a16="http://schemas.microsoft.com/office/drawing/2014/main" id="{00000000-0008-0000-2200-000005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1304925</xdr:colOff>
          <xdr:row>9</xdr:row>
          <xdr:rowOff>0</xdr:rowOff>
        </xdr:from>
        <xdr:to>
          <xdr:col>2</xdr:col>
          <xdr:colOff>1790700</xdr:colOff>
          <xdr:row>9</xdr:row>
          <xdr:rowOff>161925</xdr:rowOff>
        </xdr:to>
        <xdr:sp macro="" textlink="">
          <xdr:nvSpPr>
            <xdr:cNvPr id="24582" name="Scroll Bar 6" hidden="1">
              <a:extLst>
                <a:ext uri="{63B3BB69-23CF-44E3-9099-C40C66FF867C}">
                  <a14:compatExt spid="_x0000_s24582"/>
                </a:ext>
                <a:ext uri="{FF2B5EF4-FFF2-40B4-BE49-F238E27FC236}">
                  <a16:creationId xmlns:a16="http://schemas.microsoft.com/office/drawing/2014/main" id="{00000000-0008-0000-2200-000006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6</xdr:row>
          <xdr:rowOff>28575</xdr:rowOff>
        </xdr:from>
        <xdr:to>
          <xdr:col>2</xdr:col>
          <xdr:colOff>2714625</xdr:colOff>
          <xdr:row>6</xdr:row>
          <xdr:rowOff>190500</xdr:rowOff>
        </xdr:to>
        <xdr:sp macro="" textlink="">
          <xdr:nvSpPr>
            <xdr:cNvPr id="40961" name="Scroll Bar 1" hidden="1">
              <a:extLst>
                <a:ext uri="{63B3BB69-23CF-44E3-9099-C40C66FF867C}">
                  <a14:compatExt spid="_x0000_s40961"/>
                </a:ext>
                <a:ext uri="{FF2B5EF4-FFF2-40B4-BE49-F238E27FC236}">
                  <a16:creationId xmlns:a16="http://schemas.microsoft.com/office/drawing/2014/main" id="{00000000-0008-0000-2300-000001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5</xdr:row>
          <xdr:rowOff>28575</xdr:rowOff>
        </xdr:from>
        <xdr:to>
          <xdr:col>2</xdr:col>
          <xdr:colOff>2714625</xdr:colOff>
          <xdr:row>5</xdr:row>
          <xdr:rowOff>190500</xdr:rowOff>
        </xdr:to>
        <xdr:sp macro="" textlink="">
          <xdr:nvSpPr>
            <xdr:cNvPr id="40962" name="Scroll Bar 2" hidden="1">
              <a:extLst>
                <a:ext uri="{63B3BB69-23CF-44E3-9099-C40C66FF867C}">
                  <a14:compatExt spid="_x0000_s40962"/>
                </a:ext>
                <a:ext uri="{FF2B5EF4-FFF2-40B4-BE49-F238E27FC236}">
                  <a16:creationId xmlns:a16="http://schemas.microsoft.com/office/drawing/2014/main" id="{00000000-0008-0000-2300-000002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7</xdr:row>
          <xdr:rowOff>28575</xdr:rowOff>
        </xdr:from>
        <xdr:to>
          <xdr:col>2</xdr:col>
          <xdr:colOff>2714625</xdr:colOff>
          <xdr:row>7</xdr:row>
          <xdr:rowOff>190500</xdr:rowOff>
        </xdr:to>
        <xdr:sp macro="" textlink="">
          <xdr:nvSpPr>
            <xdr:cNvPr id="40963" name="Scroll Bar 3" hidden="1">
              <a:extLst>
                <a:ext uri="{63B3BB69-23CF-44E3-9099-C40C66FF867C}">
                  <a14:compatExt spid="_x0000_s40963"/>
                </a:ext>
                <a:ext uri="{FF2B5EF4-FFF2-40B4-BE49-F238E27FC236}">
                  <a16:creationId xmlns:a16="http://schemas.microsoft.com/office/drawing/2014/main" id="{00000000-0008-0000-2300-000003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8</xdr:row>
          <xdr:rowOff>28575</xdr:rowOff>
        </xdr:from>
        <xdr:to>
          <xdr:col>2</xdr:col>
          <xdr:colOff>2714625</xdr:colOff>
          <xdr:row>8</xdr:row>
          <xdr:rowOff>190500</xdr:rowOff>
        </xdr:to>
        <xdr:sp macro="" textlink="">
          <xdr:nvSpPr>
            <xdr:cNvPr id="40964" name="Scroll Bar 4" hidden="1">
              <a:extLst>
                <a:ext uri="{63B3BB69-23CF-44E3-9099-C40C66FF867C}">
                  <a14:compatExt spid="_x0000_s40964"/>
                </a:ext>
                <a:ext uri="{FF2B5EF4-FFF2-40B4-BE49-F238E27FC236}">
                  <a16:creationId xmlns:a16="http://schemas.microsoft.com/office/drawing/2014/main" id="{00000000-0008-0000-2300-000004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10</xdr:row>
          <xdr:rowOff>0</xdr:rowOff>
        </xdr:from>
        <xdr:to>
          <xdr:col>2</xdr:col>
          <xdr:colOff>2714625</xdr:colOff>
          <xdr:row>10</xdr:row>
          <xdr:rowOff>161925</xdr:rowOff>
        </xdr:to>
        <xdr:sp macro="" textlink="">
          <xdr:nvSpPr>
            <xdr:cNvPr id="40965" name="Scroll Bar 5" hidden="1">
              <a:extLst>
                <a:ext uri="{63B3BB69-23CF-44E3-9099-C40C66FF867C}">
                  <a14:compatExt spid="_x0000_s40965"/>
                </a:ext>
                <a:ext uri="{FF2B5EF4-FFF2-40B4-BE49-F238E27FC236}">
                  <a16:creationId xmlns:a16="http://schemas.microsoft.com/office/drawing/2014/main" id="{00000000-0008-0000-2300-000005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7</xdr:row>
          <xdr:rowOff>28575</xdr:rowOff>
        </xdr:from>
        <xdr:to>
          <xdr:col>2</xdr:col>
          <xdr:colOff>2714625</xdr:colOff>
          <xdr:row>7</xdr:row>
          <xdr:rowOff>190500</xdr:rowOff>
        </xdr:to>
        <xdr:sp macro="" textlink="">
          <xdr:nvSpPr>
            <xdr:cNvPr id="41985" name="Scroll Bar 1" hidden="1">
              <a:extLst>
                <a:ext uri="{63B3BB69-23CF-44E3-9099-C40C66FF867C}">
                  <a14:compatExt spid="_x0000_s41985"/>
                </a:ext>
                <a:ext uri="{FF2B5EF4-FFF2-40B4-BE49-F238E27FC236}">
                  <a16:creationId xmlns:a16="http://schemas.microsoft.com/office/drawing/2014/main" id="{00000000-0008-0000-2400-000001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6</xdr:row>
          <xdr:rowOff>28575</xdr:rowOff>
        </xdr:from>
        <xdr:to>
          <xdr:col>2</xdr:col>
          <xdr:colOff>2714625</xdr:colOff>
          <xdr:row>6</xdr:row>
          <xdr:rowOff>190500</xdr:rowOff>
        </xdr:to>
        <xdr:sp macro="" textlink="">
          <xdr:nvSpPr>
            <xdr:cNvPr id="41986" name="Scroll Bar 2" hidden="1">
              <a:extLst>
                <a:ext uri="{63B3BB69-23CF-44E3-9099-C40C66FF867C}">
                  <a14:compatExt spid="_x0000_s41986"/>
                </a:ext>
                <a:ext uri="{FF2B5EF4-FFF2-40B4-BE49-F238E27FC236}">
                  <a16:creationId xmlns:a16="http://schemas.microsoft.com/office/drawing/2014/main" id="{00000000-0008-0000-2400-000002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8</xdr:row>
          <xdr:rowOff>28575</xdr:rowOff>
        </xdr:from>
        <xdr:to>
          <xdr:col>2</xdr:col>
          <xdr:colOff>2714625</xdr:colOff>
          <xdr:row>8</xdr:row>
          <xdr:rowOff>190500</xdr:rowOff>
        </xdr:to>
        <xdr:sp macro="" textlink="">
          <xdr:nvSpPr>
            <xdr:cNvPr id="41987" name="Scroll Bar 3" hidden="1">
              <a:extLst>
                <a:ext uri="{63B3BB69-23CF-44E3-9099-C40C66FF867C}">
                  <a14:compatExt spid="_x0000_s41987"/>
                </a:ext>
                <a:ext uri="{FF2B5EF4-FFF2-40B4-BE49-F238E27FC236}">
                  <a16:creationId xmlns:a16="http://schemas.microsoft.com/office/drawing/2014/main" id="{00000000-0008-0000-2400-000003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2228850</xdr:colOff>
          <xdr:row>9</xdr:row>
          <xdr:rowOff>28575</xdr:rowOff>
        </xdr:from>
        <xdr:to>
          <xdr:col>2</xdr:col>
          <xdr:colOff>2714625</xdr:colOff>
          <xdr:row>9</xdr:row>
          <xdr:rowOff>190500</xdr:rowOff>
        </xdr:to>
        <xdr:sp macro="" textlink="">
          <xdr:nvSpPr>
            <xdr:cNvPr id="41988" name="Scroll Bar 4" hidden="1">
              <a:extLst>
                <a:ext uri="{63B3BB69-23CF-44E3-9099-C40C66FF867C}">
                  <a14:compatExt spid="_x0000_s41988"/>
                </a:ext>
                <a:ext uri="{FF2B5EF4-FFF2-40B4-BE49-F238E27FC236}">
                  <a16:creationId xmlns:a16="http://schemas.microsoft.com/office/drawing/2014/main" id="{00000000-0008-0000-2400-000004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1638300</xdr:colOff>
          <xdr:row>5</xdr:row>
          <xdr:rowOff>28575</xdr:rowOff>
        </xdr:from>
        <xdr:to>
          <xdr:col>2</xdr:col>
          <xdr:colOff>2124075</xdr:colOff>
          <xdr:row>5</xdr:row>
          <xdr:rowOff>190500</xdr:rowOff>
        </xdr:to>
        <xdr:sp macro="" textlink="">
          <xdr:nvSpPr>
            <xdr:cNvPr id="10242" name="Scroll Bar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25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1638300</xdr:colOff>
          <xdr:row>6</xdr:row>
          <xdr:rowOff>28575</xdr:rowOff>
        </xdr:from>
        <xdr:to>
          <xdr:col>2</xdr:col>
          <xdr:colOff>2124075</xdr:colOff>
          <xdr:row>6</xdr:row>
          <xdr:rowOff>190500</xdr:rowOff>
        </xdr:to>
        <xdr:sp macro="" textlink="">
          <xdr:nvSpPr>
            <xdr:cNvPr id="10243" name="Scroll Bar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25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1638300</xdr:colOff>
          <xdr:row>7</xdr:row>
          <xdr:rowOff>28575</xdr:rowOff>
        </xdr:from>
        <xdr:to>
          <xdr:col>2</xdr:col>
          <xdr:colOff>2124075</xdr:colOff>
          <xdr:row>7</xdr:row>
          <xdr:rowOff>190500</xdr:rowOff>
        </xdr:to>
        <xdr:sp macro="" textlink="">
          <xdr:nvSpPr>
            <xdr:cNvPr id="10244" name="Scroll Bar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25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1638300</xdr:colOff>
          <xdr:row>8</xdr:row>
          <xdr:rowOff>28575</xdr:rowOff>
        </xdr:from>
        <xdr:to>
          <xdr:col>2</xdr:col>
          <xdr:colOff>2124075</xdr:colOff>
          <xdr:row>8</xdr:row>
          <xdr:rowOff>190500</xdr:rowOff>
        </xdr:to>
        <xdr:sp macro="" textlink="">
          <xdr:nvSpPr>
            <xdr:cNvPr id="10245" name="Scroll Bar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25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1638300</xdr:colOff>
          <xdr:row>9</xdr:row>
          <xdr:rowOff>28575</xdr:rowOff>
        </xdr:from>
        <xdr:to>
          <xdr:col>2</xdr:col>
          <xdr:colOff>2124075</xdr:colOff>
          <xdr:row>9</xdr:row>
          <xdr:rowOff>190500</xdr:rowOff>
        </xdr:to>
        <xdr:sp macro="" textlink="">
          <xdr:nvSpPr>
            <xdr:cNvPr id="10246" name="Scroll Bar 6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25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1638300</xdr:colOff>
          <xdr:row>10</xdr:row>
          <xdr:rowOff>28575</xdr:rowOff>
        </xdr:from>
        <xdr:to>
          <xdr:col>2</xdr:col>
          <xdr:colOff>2124075</xdr:colOff>
          <xdr:row>10</xdr:row>
          <xdr:rowOff>190500</xdr:rowOff>
        </xdr:to>
        <xdr:sp macro="" textlink="">
          <xdr:nvSpPr>
            <xdr:cNvPr id="10248" name="Scroll Bar 8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25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1447800</xdr:colOff>
          <xdr:row>6</xdr:row>
          <xdr:rowOff>28575</xdr:rowOff>
        </xdr:from>
        <xdr:to>
          <xdr:col>2</xdr:col>
          <xdr:colOff>1933575</xdr:colOff>
          <xdr:row>6</xdr:row>
          <xdr:rowOff>190500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26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1447800</xdr:colOff>
          <xdr:row>7</xdr:row>
          <xdr:rowOff>28575</xdr:rowOff>
        </xdr:from>
        <xdr:to>
          <xdr:col>2</xdr:col>
          <xdr:colOff>1933575</xdr:colOff>
          <xdr:row>7</xdr:row>
          <xdr:rowOff>190500</xdr:rowOff>
        </xdr:to>
        <xdr:sp macro="" textlink="">
          <xdr:nvSpPr>
            <xdr:cNvPr id="11266" name="Scroll Bar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26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1447800</xdr:colOff>
          <xdr:row>8</xdr:row>
          <xdr:rowOff>28575</xdr:rowOff>
        </xdr:from>
        <xdr:to>
          <xdr:col>2</xdr:col>
          <xdr:colOff>1933575</xdr:colOff>
          <xdr:row>8</xdr:row>
          <xdr:rowOff>190500</xdr:rowOff>
        </xdr:to>
        <xdr:sp macro="" textlink="">
          <xdr:nvSpPr>
            <xdr:cNvPr id="11267" name="Scroll Bar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26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1447800</xdr:colOff>
          <xdr:row>9</xdr:row>
          <xdr:rowOff>28575</xdr:rowOff>
        </xdr:from>
        <xdr:to>
          <xdr:col>2</xdr:col>
          <xdr:colOff>1933575</xdr:colOff>
          <xdr:row>9</xdr:row>
          <xdr:rowOff>190500</xdr:rowOff>
        </xdr:to>
        <xdr:sp macro="" textlink="">
          <xdr:nvSpPr>
            <xdr:cNvPr id="11268" name="Scroll Bar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26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1447800</xdr:colOff>
          <xdr:row>10</xdr:row>
          <xdr:rowOff>28575</xdr:rowOff>
        </xdr:from>
        <xdr:to>
          <xdr:col>2</xdr:col>
          <xdr:colOff>1933575</xdr:colOff>
          <xdr:row>10</xdr:row>
          <xdr:rowOff>190500</xdr:rowOff>
        </xdr:to>
        <xdr:sp macro="" textlink="">
          <xdr:nvSpPr>
            <xdr:cNvPr id="11269" name="Scroll Bar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26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1447800</xdr:colOff>
          <xdr:row>11</xdr:row>
          <xdr:rowOff>19050</xdr:rowOff>
        </xdr:from>
        <xdr:to>
          <xdr:col>2</xdr:col>
          <xdr:colOff>1933575</xdr:colOff>
          <xdr:row>11</xdr:row>
          <xdr:rowOff>180975</xdr:rowOff>
        </xdr:to>
        <xdr:sp macro="" textlink="">
          <xdr:nvSpPr>
            <xdr:cNvPr id="11270" name="Scroll Bar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26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1657350</xdr:colOff>
          <xdr:row>9</xdr:row>
          <xdr:rowOff>28575</xdr:rowOff>
        </xdr:from>
        <xdr:to>
          <xdr:col>2</xdr:col>
          <xdr:colOff>2143125</xdr:colOff>
          <xdr:row>9</xdr:row>
          <xdr:rowOff>190500</xdr:rowOff>
        </xdr:to>
        <xdr:sp macro="" textlink="">
          <xdr:nvSpPr>
            <xdr:cNvPr id="5122" name="Scroll Bar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2000250</xdr:colOff>
          <xdr:row>6</xdr:row>
          <xdr:rowOff>28575</xdr:rowOff>
        </xdr:from>
        <xdr:to>
          <xdr:col>2</xdr:col>
          <xdr:colOff>2486025</xdr:colOff>
          <xdr:row>6</xdr:row>
          <xdr:rowOff>190500</xdr:rowOff>
        </xdr:to>
        <xdr:sp macro="" textlink="">
          <xdr:nvSpPr>
            <xdr:cNvPr id="44033" name="Scroll Bar 1" hidden="1">
              <a:extLst>
                <a:ext uri="{63B3BB69-23CF-44E3-9099-C40C66FF867C}">
                  <a14:compatExt spid="_x0000_s44033"/>
                </a:ext>
                <a:ext uri="{FF2B5EF4-FFF2-40B4-BE49-F238E27FC236}">
                  <a16:creationId xmlns:a16="http://schemas.microsoft.com/office/drawing/2014/main" id="{00000000-0008-0000-2700-000001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2000250</xdr:colOff>
          <xdr:row>7</xdr:row>
          <xdr:rowOff>19050</xdr:rowOff>
        </xdr:from>
        <xdr:to>
          <xdr:col>2</xdr:col>
          <xdr:colOff>2486025</xdr:colOff>
          <xdr:row>7</xdr:row>
          <xdr:rowOff>180975</xdr:rowOff>
        </xdr:to>
        <xdr:sp macro="" textlink="">
          <xdr:nvSpPr>
            <xdr:cNvPr id="44034" name="Scroll Bar 2" hidden="1">
              <a:extLst>
                <a:ext uri="{63B3BB69-23CF-44E3-9099-C40C66FF867C}">
                  <a14:compatExt spid="_x0000_s44034"/>
                </a:ext>
                <a:ext uri="{FF2B5EF4-FFF2-40B4-BE49-F238E27FC236}">
                  <a16:creationId xmlns:a16="http://schemas.microsoft.com/office/drawing/2014/main" id="{00000000-0008-0000-2700-000002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2000250</xdr:colOff>
          <xdr:row>8</xdr:row>
          <xdr:rowOff>9525</xdr:rowOff>
        </xdr:from>
        <xdr:to>
          <xdr:col>2</xdr:col>
          <xdr:colOff>2486025</xdr:colOff>
          <xdr:row>8</xdr:row>
          <xdr:rowOff>171450</xdr:rowOff>
        </xdr:to>
        <xdr:sp macro="" textlink="">
          <xdr:nvSpPr>
            <xdr:cNvPr id="44035" name="Scroll Bar 3" hidden="1">
              <a:extLst>
                <a:ext uri="{63B3BB69-23CF-44E3-9099-C40C66FF867C}">
                  <a14:compatExt spid="_x0000_s44035"/>
                </a:ext>
                <a:ext uri="{FF2B5EF4-FFF2-40B4-BE49-F238E27FC236}">
                  <a16:creationId xmlns:a16="http://schemas.microsoft.com/office/drawing/2014/main" id="{00000000-0008-0000-2700-000003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2000250</xdr:colOff>
          <xdr:row>9</xdr:row>
          <xdr:rowOff>190500</xdr:rowOff>
        </xdr:from>
        <xdr:to>
          <xdr:col>2</xdr:col>
          <xdr:colOff>2486025</xdr:colOff>
          <xdr:row>10</xdr:row>
          <xdr:rowOff>152400</xdr:rowOff>
        </xdr:to>
        <xdr:sp macro="" textlink="">
          <xdr:nvSpPr>
            <xdr:cNvPr id="44037" name="Scroll Bar 5" hidden="1">
              <a:extLst>
                <a:ext uri="{63B3BB69-23CF-44E3-9099-C40C66FF867C}">
                  <a14:compatExt spid="_x0000_s44037"/>
                </a:ext>
                <a:ext uri="{FF2B5EF4-FFF2-40B4-BE49-F238E27FC236}">
                  <a16:creationId xmlns:a16="http://schemas.microsoft.com/office/drawing/2014/main" id="{00000000-0008-0000-2700-000005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2000250</xdr:colOff>
          <xdr:row>9</xdr:row>
          <xdr:rowOff>0</xdr:rowOff>
        </xdr:from>
        <xdr:to>
          <xdr:col>2</xdr:col>
          <xdr:colOff>2486025</xdr:colOff>
          <xdr:row>9</xdr:row>
          <xdr:rowOff>161925</xdr:rowOff>
        </xdr:to>
        <xdr:sp macro="" textlink="">
          <xdr:nvSpPr>
            <xdr:cNvPr id="44038" name="Scroll Bar 6" hidden="1">
              <a:extLst>
                <a:ext uri="{63B3BB69-23CF-44E3-9099-C40C66FF867C}">
                  <a14:compatExt spid="_x0000_s44038"/>
                </a:ext>
                <a:ext uri="{FF2B5EF4-FFF2-40B4-BE49-F238E27FC236}">
                  <a16:creationId xmlns:a16="http://schemas.microsoft.com/office/drawing/2014/main" id="{00000000-0008-0000-2700-000006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2419350</xdr:colOff>
          <xdr:row>7</xdr:row>
          <xdr:rowOff>38100</xdr:rowOff>
        </xdr:from>
        <xdr:to>
          <xdr:col>2</xdr:col>
          <xdr:colOff>2905125</xdr:colOff>
          <xdr:row>7</xdr:row>
          <xdr:rowOff>200025</xdr:rowOff>
        </xdr:to>
        <xdr:sp macro="" textlink="">
          <xdr:nvSpPr>
            <xdr:cNvPr id="45057" name="Scroll Bar 1" hidden="1">
              <a:extLst>
                <a:ext uri="{63B3BB69-23CF-44E3-9099-C40C66FF867C}">
                  <a14:compatExt spid="_x0000_s45057"/>
                </a:ext>
                <a:ext uri="{FF2B5EF4-FFF2-40B4-BE49-F238E27FC236}">
                  <a16:creationId xmlns:a16="http://schemas.microsoft.com/office/drawing/2014/main" id="{00000000-0008-0000-2800-000001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2419350</xdr:colOff>
          <xdr:row>8</xdr:row>
          <xdr:rowOff>28575</xdr:rowOff>
        </xdr:from>
        <xdr:to>
          <xdr:col>2</xdr:col>
          <xdr:colOff>2905125</xdr:colOff>
          <xdr:row>8</xdr:row>
          <xdr:rowOff>190500</xdr:rowOff>
        </xdr:to>
        <xdr:sp macro="" textlink="">
          <xdr:nvSpPr>
            <xdr:cNvPr id="45058" name="Scroll Bar 2" hidden="1">
              <a:extLst>
                <a:ext uri="{63B3BB69-23CF-44E3-9099-C40C66FF867C}">
                  <a14:compatExt spid="_x0000_s45058"/>
                </a:ext>
                <a:ext uri="{FF2B5EF4-FFF2-40B4-BE49-F238E27FC236}">
                  <a16:creationId xmlns:a16="http://schemas.microsoft.com/office/drawing/2014/main" id="{00000000-0008-0000-2800-000002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2419350</xdr:colOff>
          <xdr:row>9</xdr:row>
          <xdr:rowOff>19050</xdr:rowOff>
        </xdr:from>
        <xdr:to>
          <xdr:col>2</xdr:col>
          <xdr:colOff>2905125</xdr:colOff>
          <xdr:row>9</xdr:row>
          <xdr:rowOff>180975</xdr:rowOff>
        </xdr:to>
        <xdr:sp macro="" textlink="">
          <xdr:nvSpPr>
            <xdr:cNvPr id="45059" name="Scroll Bar 3" hidden="1">
              <a:extLst>
                <a:ext uri="{63B3BB69-23CF-44E3-9099-C40C66FF867C}">
                  <a14:compatExt spid="_x0000_s45059"/>
                </a:ext>
                <a:ext uri="{FF2B5EF4-FFF2-40B4-BE49-F238E27FC236}">
                  <a16:creationId xmlns:a16="http://schemas.microsoft.com/office/drawing/2014/main" id="{00000000-0008-0000-2800-000003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2419350</xdr:colOff>
          <xdr:row>10</xdr:row>
          <xdr:rowOff>9525</xdr:rowOff>
        </xdr:from>
        <xdr:to>
          <xdr:col>2</xdr:col>
          <xdr:colOff>2905125</xdr:colOff>
          <xdr:row>10</xdr:row>
          <xdr:rowOff>171450</xdr:rowOff>
        </xdr:to>
        <xdr:sp macro="" textlink="">
          <xdr:nvSpPr>
            <xdr:cNvPr id="45060" name="Scroll Bar 4" hidden="1">
              <a:extLst>
                <a:ext uri="{63B3BB69-23CF-44E3-9099-C40C66FF867C}">
                  <a14:compatExt spid="_x0000_s45060"/>
                </a:ext>
                <a:ext uri="{FF2B5EF4-FFF2-40B4-BE49-F238E27FC236}">
                  <a16:creationId xmlns:a16="http://schemas.microsoft.com/office/drawing/2014/main" id="{00000000-0008-0000-2800-000004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2419350</xdr:colOff>
          <xdr:row>11</xdr:row>
          <xdr:rowOff>0</xdr:rowOff>
        </xdr:from>
        <xdr:to>
          <xdr:col>2</xdr:col>
          <xdr:colOff>2905125</xdr:colOff>
          <xdr:row>11</xdr:row>
          <xdr:rowOff>161925</xdr:rowOff>
        </xdr:to>
        <xdr:sp macro="" textlink="">
          <xdr:nvSpPr>
            <xdr:cNvPr id="45061" name="Scroll Bar 5" hidden="1">
              <a:extLst>
                <a:ext uri="{63B3BB69-23CF-44E3-9099-C40C66FF867C}">
                  <a14:compatExt spid="_x0000_s45061"/>
                </a:ext>
                <a:ext uri="{FF2B5EF4-FFF2-40B4-BE49-F238E27FC236}">
                  <a16:creationId xmlns:a16="http://schemas.microsoft.com/office/drawing/2014/main" id="{00000000-0008-0000-2800-000005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2419350</xdr:colOff>
          <xdr:row>11</xdr:row>
          <xdr:rowOff>200025</xdr:rowOff>
        </xdr:from>
        <xdr:to>
          <xdr:col>2</xdr:col>
          <xdr:colOff>2905125</xdr:colOff>
          <xdr:row>12</xdr:row>
          <xdr:rowOff>152400</xdr:rowOff>
        </xdr:to>
        <xdr:sp macro="" textlink="">
          <xdr:nvSpPr>
            <xdr:cNvPr id="45062" name="Scroll Bar 6" hidden="1">
              <a:extLst>
                <a:ext uri="{63B3BB69-23CF-44E3-9099-C40C66FF867C}">
                  <a14:compatExt spid="_x0000_s45062"/>
                </a:ext>
                <a:ext uri="{FF2B5EF4-FFF2-40B4-BE49-F238E27FC236}">
                  <a16:creationId xmlns:a16="http://schemas.microsoft.com/office/drawing/2014/main" id="{00000000-0008-0000-2800-000006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6</xdr:row>
          <xdr:rowOff>47625</xdr:rowOff>
        </xdr:from>
        <xdr:to>
          <xdr:col>1</xdr:col>
          <xdr:colOff>3286125</xdr:colOff>
          <xdr:row>7</xdr:row>
          <xdr:rowOff>0</xdr:rowOff>
        </xdr:to>
        <xdr:sp macro="" textlink="">
          <xdr:nvSpPr>
            <xdr:cNvPr id="73729" name="Scroll Bar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29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7</xdr:row>
          <xdr:rowOff>38100</xdr:rowOff>
        </xdr:from>
        <xdr:to>
          <xdr:col>1</xdr:col>
          <xdr:colOff>3286125</xdr:colOff>
          <xdr:row>7</xdr:row>
          <xdr:rowOff>200025</xdr:rowOff>
        </xdr:to>
        <xdr:sp macro="" textlink="">
          <xdr:nvSpPr>
            <xdr:cNvPr id="73730" name="Scroll Bar 2" hidden="1">
              <a:extLst>
                <a:ext uri="{63B3BB69-23CF-44E3-9099-C40C66FF867C}">
                  <a14:compatExt spid="_x0000_s73730"/>
                </a:ext>
                <a:ext uri="{FF2B5EF4-FFF2-40B4-BE49-F238E27FC236}">
                  <a16:creationId xmlns:a16="http://schemas.microsoft.com/office/drawing/2014/main" id="{00000000-0008-0000-2900-000002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8</xdr:row>
          <xdr:rowOff>28575</xdr:rowOff>
        </xdr:from>
        <xdr:to>
          <xdr:col>1</xdr:col>
          <xdr:colOff>3286125</xdr:colOff>
          <xdr:row>8</xdr:row>
          <xdr:rowOff>190500</xdr:rowOff>
        </xdr:to>
        <xdr:sp macro="" textlink="">
          <xdr:nvSpPr>
            <xdr:cNvPr id="73731" name="Scroll Bar 3" hidden="1">
              <a:extLst>
                <a:ext uri="{63B3BB69-23CF-44E3-9099-C40C66FF867C}">
                  <a14:compatExt spid="_x0000_s73731"/>
                </a:ext>
                <a:ext uri="{FF2B5EF4-FFF2-40B4-BE49-F238E27FC236}">
                  <a16:creationId xmlns:a16="http://schemas.microsoft.com/office/drawing/2014/main" id="{00000000-0008-0000-2900-000003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9</xdr:row>
          <xdr:rowOff>19050</xdr:rowOff>
        </xdr:from>
        <xdr:to>
          <xdr:col>1</xdr:col>
          <xdr:colOff>3286125</xdr:colOff>
          <xdr:row>9</xdr:row>
          <xdr:rowOff>180975</xdr:rowOff>
        </xdr:to>
        <xdr:sp macro="" textlink="">
          <xdr:nvSpPr>
            <xdr:cNvPr id="73732" name="Scroll Bar 4" hidden="1">
              <a:extLst>
                <a:ext uri="{63B3BB69-23CF-44E3-9099-C40C66FF867C}">
                  <a14:compatExt spid="_x0000_s73732"/>
                </a:ext>
                <a:ext uri="{FF2B5EF4-FFF2-40B4-BE49-F238E27FC236}">
                  <a16:creationId xmlns:a16="http://schemas.microsoft.com/office/drawing/2014/main" id="{00000000-0008-0000-2900-000004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12</xdr:row>
          <xdr:rowOff>28575</xdr:rowOff>
        </xdr:from>
        <xdr:to>
          <xdr:col>1</xdr:col>
          <xdr:colOff>3286125</xdr:colOff>
          <xdr:row>12</xdr:row>
          <xdr:rowOff>190500</xdr:rowOff>
        </xdr:to>
        <xdr:sp macro="" textlink="">
          <xdr:nvSpPr>
            <xdr:cNvPr id="73733" name="Scroll Bar 5" hidden="1">
              <a:extLst>
                <a:ext uri="{63B3BB69-23CF-44E3-9099-C40C66FF867C}">
                  <a14:compatExt spid="_x0000_s73733"/>
                </a:ext>
                <a:ext uri="{FF2B5EF4-FFF2-40B4-BE49-F238E27FC236}">
                  <a16:creationId xmlns:a16="http://schemas.microsoft.com/office/drawing/2014/main" id="{00000000-0008-0000-2900-000005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14</xdr:row>
          <xdr:rowOff>28575</xdr:rowOff>
        </xdr:from>
        <xdr:to>
          <xdr:col>1</xdr:col>
          <xdr:colOff>3286125</xdr:colOff>
          <xdr:row>14</xdr:row>
          <xdr:rowOff>190500</xdr:rowOff>
        </xdr:to>
        <xdr:sp macro="" textlink="">
          <xdr:nvSpPr>
            <xdr:cNvPr id="73734" name="Scroll Bar 6" hidden="1">
              <a:extLst>
                <a:ext uri="{63B3BB69-23CF-44E3-9099-C40C66FF867C}">
                  <a14:compatExt spid="_x0000_s73734"/>
                </a:ext>
                <a:ext uri="{FF2B5EF4-FFF2-40B4-BE49-F238E27FC236}">
                  <a16:creationId xmlns:a16="http://schemas.microsoft.com/office/drawing/2014/main" id="{00000000-0008-0000-2900-000006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15</xdr:row>
          <xdr:rowOff>9525</xdr:rowOff>
        </xdr:from>
        <xdr:to>
          <xdr:col>1</xdr:col>
          <xdr:colOff>3286125</xdr:colOff>
          <xdr:row>15</xdr:row>
          <xdr:rowOff>171450</xdr:rowOff>
        </xdr:to>
        <xdr:sp macro="" textlink="">
          <xdr:nvSpPr>
            <xdr:cNvPr id="73735" name="Scroll Bar 7" hidden="1">
              <a:extLst>
                <a:ext uri="{63B3BB69-23CF-44E3-9099-C40C66FF867C}">
                  <a14:compatExt spid="_x0000_s73735"/>
                </a:ext>
                <a:ext uri="{FF2B5EF4-FFF2-40B4-BE49-F238E27FC236}">
                  <a16:creationId xmlns:a16="http://schemas.microsoft.com/office/drawing/2014/main" id="{00000000-0008-0000-2900-000007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5</xdr:row>
          <xdr:rowOff>47625</xdr:rowOff>
        </xdr:from>
        <xdr:to>
          <xdr:col>1</xdr:col>
          <xdr:colOff>3286125</xdr:colOff>
          <xdr:row>6</xdr:row>
          <xdr:rowOff>0</xdr:rowOff>
        </xdr:to>
        <xdr:sp macro="" textlink="">
          <xdr:nvSpPr>
            <xdr:cNvPr id="232449" name="Scroll Bar 1" hidden="1">
              <a:extLst>
                <a:ext uri="{63B3BB69-23CF-44E3-9099-C40C66FF867C}">
                  <a14:compatExt spid="_x0000_s232449"/>
                </a:ext>
                <a:ext uri="{FF2B5EF4-FFF2-40B4-BE49-F238E27FC236}">
                  <a16:creationId xmlns:a16="http://schemas.microsoft.com/office/drawing/2014/main" id="{00000000-0008-0000-2A00-000001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6</xdr:row>
          <xdr:rowOff>38100</xdr:rowOff>
        </xdr:from>
        <xdr:to>
          <xdr:col>1</xdr:col>
          <xdr:colOff>3286125</xdr:colOff>
          <xdr:row>6</xdr:row>
          <xdr:rowOff>200025</xdr:rowOff>
        </xdr:to>
        <xdr:sp macro="" textlink="">
          <xdr:nvSpPr>
            <xdr:cNvPr id="232450" name="Scroll Bar 2" hidden="1">
              <a:extLst>
                <a:ext uri="{63B3BB69-23CF-44E3-9099-C40C66FF867C}">
                  <a14:compatExt spid="_x0000_s232450"/>
                </a:ext>
                <a:ext uri="{FF2B5EF4-FFF2-40B4-BE49-F238E27FC236}">
                  <a16:creationId xmlns:a16="http://schemas.microsoft.com/office/drawing/2014/main" id="{00000000-0008-0000-2A00-000002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7</xdr:row>
          <xdr:rowOff>28575</xdr:rowOff>
        </xdr:from>
        <xdr:to>
          <xdr:col>1</xdr:col>
          <xdr:colOff>3286125</xdr:colOff>
          <xdr:row>7</xdr:row>
          <xdr:rowOff>190500</xdr:rowOff>
        </xdr:to>
        <xdr:sp macro="" textlink="">
          <xdr:nvSpPr>
            <xdr:cNvPr id="232451" name="Scroll Bar 3" hidden="1">
              <a:extLst>
                <a:ext uri="{63B3BB69-23CF-44E3-9099-C40C66FF867C}">
                  <a14:compatExt spid="_x0000_s232451"/>
                </a:ext>
                <a:ext uri="{FF2B5EF4-FFF2-40B4-BE49-F238E27FC236}">
                  <a16:creationId xmlns:a16="http://schemas.microsoft.com/office/drawing/2014/main" id="{00000000-0008-0000-2A00-000003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8</xdr:row>
          <xdr:rowOff>19050</xdr:rowOff>
        </xdr:from>
        <xdr:to>
          <xdr:col>1</xdr:col>
          <xdr:colOff>3286125</xdr:colOff>
          <xdr:row>8</xdr:row>
          <xdr:rowOff>180975</xdr:rowOff>
        </xdr:to>
        <xdr:sp macro="" textlink="">
          <xdr:nvSpPr>
            <xdr:cNvPr id="232452" name="Scroll Bar 4" hidden="1">
              <a:extLst>
                <a:ext uri="{63B3BB69-23CF-44E3-9099-C40C66FF867C}">
                  <a14:compatExt spid="_x0000_s232452"/>
                </a:ext>
                <a:ext uri="{FF2B5EF4-FFF2-40B4-BE49-F238E27FC236}">
                  <a16:creationId xmlns:a16="http://schemas.microsoft.com/office/drawing/2014/main" id="{00000000-0008-0000-2A00-000004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11</xdr:row>
          <xdr:rowOff>28575</xdr:rowOff>
        </xdr:from>
        <xdr:to>
          <xdr:col>1</xdr:col>
          <xdr:colOff>3286125</xdr:colOff>
          <xdr:row>11</xdr:row>
          <xdr:rowOff>190500</xdr:rowOff>
        </xdr:to>
        <xdr:sp macro="" textlink="">
          <xdr:nvSpPr>
            <xdr:cNvPr id="232453" name="Scroll Bar 5" hidden="1">
              <a:extLst>
                <a:ext uri="{63B3BB69-23CF-44E3-9099-C40C66FF867C}">
                  <a14:compatExt spid="_x0000_s232453"/>
                </a:ext>
                <a:ext uri="{FF2B5EF4-FFF2-40B4-BE49-F238E27FC236}">
                  <a16:creationId xmlns:a16="http://schemas.microsoft.com/office/drawing/2014/main" id="{00000000-0008-0000-2A00-000005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13</xdr:row>
          <xdr:rowOff>28575</xdr:rowOff>
        </xdr:from>
        <xdr:to>
          <xdr:col>1</xdr:col>
          <xdr:colOff>3286125</xdr:colOff>
          <xdr:row>13</xdr:row>
          <xdr:rowOff>190500</xdr:rowOff>
        </xdr:to>
        <xdr:sp macro="" textlink="">
          <xdr:nvSpPr>
            <xdr:cNvPr id="232454" name="Scroll Bar 6" hidden="1">
              <a:extLst>
                <a:ext uri="{63B3BB69-23CF-44E3-9099-C40C66FF867C}">
                  <a14:compatExt spid="_x0000_s232454"/>
                </a:ext>
                <a:ext uri="{FF2B5EF4-FFF2-40B4-BE49-F238E27FC236}">
                  <a16:creationId xmlns:a16="http://schemas.microsoft.com/office/drawing/2014/main" id="{00000000-0008-0000-2A00-000006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2800350</xdr:colOff>
          <xdr:row>14</xdr:row>
          <xdr:rowOff>9525</xdr:rowOff>
        </xdr:from>
        <xdr:to>
          <xdr:col>1</xdr:col>
          <xdr:colOff>3286125</xdr:colOff>
          <xdr:row>14</xdr:row>
          <xdr:rowOff>171450</xdr:rowOff>
        </xdr:to>
        <xdr:sp macro="" textlink="">
          <xdr:nvSpPr>
            <xdr:cNvPr id="232455" name="Scroll Bar 7" hidden="1">
              <a:extLst>
                <a:ext uri="{63B3BB69-23CF-44E3-9099-C40C66FF867C}">
                  <a14:compatExt spid="_x0000_s232455"/>
                </a:ext>
                <a:ext uri="{FF2B5EF4-FFF2-40B4-BE49-F238E27FC236}">
                  <a16:creationId xmlns:a16="http://schemas.microsoft.com/office/drawing/2014/main" id="{00000000-0008-0000-2A00-0000078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2009775</xdr:colOff>
          <xdr:row>6</xdr:row>
          <xdr:rowOff>38100</xdr:rowOff>
        </xdr:from>
        <xdr:to>
          <xdr:col>1</xdr:col>
          <xdr:colOff>2495550</xdr:colOff>
          <xdr:row>7</xdr:row>
          <xdr:rowOff>0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2B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2009775</xdr:colOff>
          <xdr:row>7</xdr:row>
          <xdr:rowOff>28575</xdr:rowOff>
        </xdr:from>
        <xdr:to>
          <xdr:col>1</xdr:col>
          <xdr:colOff>2495550</xdr:colOff>
          <xdr:row>7</xdr:row>
          <xdr:rowOff>190500</xdr:rowOff>
        </xdr:to>
        <xdr:sp macro="" textlink="">
          <xdr:nvSpPr>
            <xdr:cNvPr id="12290" name="Scroll Bar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2B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2009775</xdr:colOff>
          <xdr:row>8</xdr:row>
          <xdr:rowOff>19050</xdr:rowOff>
        </xdr:from>
        <xdr:to>
          <xdr:col>1</xdr:col>
          <xdr:colOff>2495550</xdr:colOff>
          <xdr:row>8</xdr:row>
          <xdr:rowOff>180975</xdr:rowOff>
        </xdr:to>
        <xdr:sp macro="" textlink="">
          <xdr:nvSpPr>
            <xdr:cNvPr id="12291" name="Scroll Bar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2B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2009775</xdr:colOff>
          <xdr:row>9</xdr:row>
          <xdr:rowOff>9525</xdr:rowOff>
        </xdr:from>
        <xdr:to>
          <xdr:col>1</xdr:col>
          <xdr:colOff>2495550</xdr:colOff>
          <xdr:row>9</xdr:row>
          <xdr:rowOff>171450</xdr:rowOff>
        </xdr:to>
        <xdr:sp macro="" textlink="">
          <xdr:nvSpPr>
            <xdr:cNvPr id="12292" name="Scroll Bar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2B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1952625</xdr:colOff>
          <xdr:row>6</xdr:row>
          <xdr:rowOff>38100</xdr:rowOff>
        </xdr:from>
        <xdr:to>
          <xdr:col>1</xdr:col>
          <xdr:colOff>2438400</xdr:colOff>
          <xdr:row>7</xdr:row>
          <xdr:rowOff>0</xdr:rowOff>
        </xdr:to>
        <xdr:sp macro="" textlink="">
          <xdr:nvSpPr>
            <xdr:cNvPr id="39937" name="Scroll Bar 1" hidden="1">
              <a:extLst>
                <a:ext uri="{63B3BB69-23CF-44E3-9099-C40C66FF867C}">
                  <a14:compatExt spid="_x0000_s39937"/>
                </a:ext>
                <a:ext uri="{FF2B5EF4-FFF2-40B4-BE49-F238E27FC236}">
                  <a16:creationId xmlns:a16="http://schemas.microsoft.com/office/drawing/2014/main" id="{00000000-0008-0000-2C00-000001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1952625</xdr:colOff>
          <xdr:row>7</xdr:row>
          <xdr:rowOff>38100</xdr:rowOff>
        </xdr:from>
        <xdr:to>
          <xdr:col>1</xdr:col>
          <xdr:colOff>2438400</xdr:colOff>
          <xdr:row>8</xdr:row>
          <xdr:rowOff>0</xdr:rowOff>
        </xdr:to>
        <xdr:sp macro="" textlink="">
          <xdr:nvSpPr>
            <xdr:cNvPr id="39938" name="Scroll Bar 2" hidden="1">
              <a:extLst>
                <a:ext uri="{63B3BB69-23CF-44E3-9099-C40C66FF867C}">
                  <a14:compatExt spid="_x0000_s39938"/>
                </a:ext>
                <a:ext uri="{FF2B5EF4-FFF2-40B4-BE49-F238E27FC236}">
                  <a16:creationId xmlns:a16="http://schemas.microsoft.com/office/drawing/2014/main" id="{00000000-0008-0000-2C00-000002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1952625</xdr:colOff>
          <xdr:row>8</xdr:row>
          <xdr:rowOff>38100</xdr:rowOff>
        </xdr:from>
        <xdr:to>
          <xdr:col>1</xdr:col>
          <xdr:colOff>2438400</xdr:colOff>
          <xdr:row>9</xdr:row>
          <xdr:rowOff>0</xdr:rowOff>
        </xdr:to>
        <xdr:sp macro="" textlink="">
          <xdr:nvSpPr>
            <xdr:cNvPr id="39939" name="Scroll Bar 3" hidden="1">
              <a:extLst>
                <a:ext uri="{63B3BB69-23CF-44E3-9099-C40C66FF867C}">
                  <a14:compatExt spid="_x0000_s39939"/>
                </a:ext>
                <a:ext uri="{FF2B5EF4-FFF2-40B4-BE49-F238E27FC236}">
                  <a16:creationId xmlns:a16="http://schemas.microsoft.com/office/drawing/2014/main" id="{00000000-0008-0000-2C00-000003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1952625</xdr:colOff>
          <xdr:row>9</xdr:row>
          <xdr:rowOff>28575</xdr:rowOff>
        </xdr:from>
        <xdr:to>
          <xdr:col>1</xdr:col>
          <xdr:colOff>2438400</xdr:colOff>
          <xdr:row>9</xdr:row>
          <xdr:rowOff>190500</xdr:rowOff>
        </xdr:to>
        <xdr:sp macro="" textlink="">
          <xdr:nvSpPr>
            <xdr:cNvPr id="39940" name="Scroll Bar 4" hidden="1">
              <a:extLst>
                <a:ext uri="{63B3BB69-23CF-44E3-9099-C40C66FF867C}">
                  <a14:compatExt spid="_x0000_s39940"/>
                </a:ext>
                <a:ext uri="{FF2B5EF4-FFF2-40B4-BE49-F238E27FC236}">
                  <a16:creationId xmlns:a16="http://schemas.microsoft.com/office/drawing/2014/main" id="{00000000-0008-0000-2C00-000004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1381125</xdr:colOff>
          <xdr:row>6</xdr:row>
          <xdr:rowOff>28575</xdr:rowOff>
        </xdr:from>
        <xdr:to>
          <xdr:col>2</xdr:col>
          <xdr:colOff>1866900</xdr:colOff>
          <xdr:row>6</xdr:row>
          <xdr:rowOff>190500</xdr:rowOff>
        </xdr:to>
        <xdr:sp macro="" textlink="">
          <xdr:nvSpPr>
            <xdr:cNvPr id="61441" name="Scroll Bar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2D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1381125</xdr:colOff>
          <xdr:row>7</xdr:row>
          <xdr:rowOff>19050</xdr:rowOff>
        </xdr:from>
        <xdr:to>
          <xdr:col>2</xdr:col>
          <xdr:colOff>1866900</xdr:colOff>
          <xdr:row>7</xdr:row>
          <xdr:rowOff>180975</xdr:rowOff>
        </xdr:to>
        <xdr:sp macro="" textlink="">
          <xdr:nvSpPr>
            <xdr:cNvPr id="61442" name="Scroll Bar 2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2D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1381125</xdr:colOff>
          <xdr:row>8</xdr:row>
          <xdr:rowOff>9525</xdr:rowOff>
        </xdr:from>
        <xdr:to>
          <xdr:col>2</xdr:col>
          <xdr:colOff>1866900</xdr:colOff>
          <xdr:row>8</xdr:row>
          <xdr:rowOff>171450</xdr:rowOff>
        </xdr:to>
        <xdr:sp macro="" textlink="">
          <xdr:nvSpPr>
            <xdr:cNvPr id="61443" name="Scroll Bar 3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2D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6</xdr:row>
          <xdr:rowOff>38100</xdr:rowOff>
        </xdr:from>
        <xdr:to>
          <xdr:col>2</xdr:col>
          <xdr:colOff>1628775</xdr:colOff>
          <xdr:row>6</xdr:row>
          <xdr:rowOff>200025</xdr:rowOff>
        </xdr:to>
        <xdr:sp macro="" textlink="">
          <xdr:nvSpPr>
            <xdr:cNvPr id="62465" name="Scroll Bar 1" hidden="1">
              <a:extLst>
                <a:ext uri="{63B3BB69-23CF-44E3-9099-C40C66FF867C}">
                  <a14:compatExt spid="_x0000_s62465"/>
                </a:ext>
                <a:ext uri="{FF2B5EF4-FFF2-40B4-BE49-F238E27FC236}">
                  <a16:creationId xmlns:a16="http://schemas.microsoft.com/office/drawing/2014/main" id="{00000000-0008-0000-2E00-000001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7</xdr:row>
          <xdr:rowOff>19050</xdr:rowOff>
        </xdr:from>
        <xdr:to>
          <xdr:col>2</xdr:col>
          <xdr:colOff>1628775</xdr:colOff>
          <xdr:row>7</xdr:row>
          <xdr:rowOff>180975</xdr:rowOff>
        </xdr:to>
        <xdr:sp macro="" textlink="">
          <xdr:nvSpPr>
            <xdr:cNvPr id="62466" name="Scroll Bar 2" hidden="1">
              <a:extLst>
                <a:ext uri="{63B3BB69-23CF-44E3-9099-C40C66FF867C}">
                  <a14:compatExt spid="_x0000_s62466"/>
                </a:ext>
                <a:ext uri="{FF2B5EF4-FFF2-40B4-BE49-F238E27FC236}">
                  <a16:creationId xmlns:a16="http://schemas.microsoft.com/office/drawing/2014/main" id="{00000000-0008-0000-2E00-000002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8</xdr:row>
          <xdr:rowOff>0</xdr:rowOff>
        </xdr:from>
        <xdr:to>
          <xdr:col>2</xdr:col>
          <xdr:colOff>1628775</xdr:colOff>
          <xdr:row>8</xdr:row>
          <xdr:rowOff>161925</xdr:rowOff>
        </xdr:to>
        <xdr:sp macro="" textlink="">
          <xdr:nvSpPr>
            <xdr:cNvPr id="62467" name="Scroll Bar 3" hidden="1">
              <a:extLst>
                <a:ext uri="{63B3BB69-23CF-44E3-9099-C40C66FF867C}">
                  <a14:compatExt spid="_x0000_s62467"/>
                </a:ext>
                <a:ext uri="{FF2B5EF4-FFF2-40B4-BE49-F238E27FC236}">
                  <a16:creationId xmlns:a16="http://schemas.microsoft.com/office/drawing/2014/main" id="{00000000-0008-0000-2E00-000003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8</xdr:row>
          <xdr:rowOff>200025</xdr:rowOff>
        </xdr:from>
        <xdr:to>
          <xdr:col>2</xdr:col>
          <xdr:colOff>1628775</xdr:colOff>
          <xdr:row>9</xdr:row>
          <xdr:rowOff>152400</xdr:rowOff>
        </xdr:to>
        <xdr:sp macro="" textlink="">
          <xdr:nvSpPr>
            <xdr:cNvPr id="62468" name="Scroll Bar 4" hidden="1">
              <a:extLst>
                <a:ext uri="{63B3BB69-23CF-44E3-9099-C40C66FF867C}">
                  <a14:compatExt spid="_x0000_s62468"/>
                </a:ext>
                <a:ext uri="{FF2B5EF4-FFF2-40B4-BE49-F238E27FC236}">
                  <a16:creationId xmlns:a16="http://schemas.microsoft.com/office/drawing/2014/main" id="{00000000-0008-0000-2E00-000004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2028825</xdr:colOff>
          <xdr:row>8</xdr:row>
          <xdr:rowOff>19050</xdr:rowOff>
        </xdr:from>
        <xdr:to>
          <xdr:col>2</xdr:col>
          <xdr:colOff>2514600</xdr:colOff>
          <xdr:row>8</xdr:row>
          <xdr:rowOff>180975</xdr:rowOff>
        </xdr:to>
        <xdr:sp macro="" textlink="">
          <xdr:nvSpPr>
            <xdr:cNvPr id="66561" name="Scroll Bar 1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2F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2028825</xdr:colOff>
          <xdr:row>7</xdr:row>
          <xdr:rowOff>28575</xdr:rowOff>
        </xdr:from>
        <xdr:to>
          <xdr:col>2</xdr:col>
          <xdr:colOff>2514600</xdr:colOff>
          <xdr:row>7</xdr:row>
          <xdr:rowOff>190500</xdr:rowOff>
        </xdr:to>
        <xdr:sp macro="" textlink="">
          <xdr:nvSpPr>
            <xdr:cNvPr id="66562" name="Scroll Bar 2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00000000-0008-0000-2F00-000002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2028825</xdr:colOff>
          <xdr:row>6</xdr:row>
          <xdr:rowOff>38100</xdr:rowOff>
        </xdr:from>
        <xdr:to>
          <xdr:col>2</xdr:col>
          <xdr:colOff>2514600</xdr:colOff>
          <xdr:row>7</xdr:row>
          <xdr:rowOff>0</xdr:rowOff>
        </xdr:to>
        <xdr:sp macro="" textlink="">
          <xdr:nvSpPr>
            <xdr:cNvPr id="66563" name="Scroll Bar 3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2F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2028825</xdr:colOff>
          <xdr:row>9</xdr:row>
          <xdr:rowOff>9525</xdr:rowOff>
        </xdr:from>
        <xdr:to>
          <xdr:col>2</xdr:col>
          <xdr:colOff>2514600</xdr:colOff>
          <xdr:row>9</xdr:row>
          <xdr:rowOff>171450</xdr:rowOff>
        </xdr:to>
        <xdr:sp macro="" textlink="">
          <xdr:nvSpPr>
            <xdr:cNvPr id="66564" name="Scroll Bar 4" hidden="1">
              <a:extLst>
                <a:ext uri="{63B3BB69-23CF-44E3-9099-C40C66FF867C}">
                  <a14:compatExt spid="_x0000_s66564"/>
                </a:ext>
                <a:ext uri="{FF2B5EF4-FFF2-40B4-BE49-F238E27FC236}">
                  <a16:creationId xmlns:a16="http://schemas.microsoft.com/office/drawing/2014/main" id="{00000000-0008-0000-2F00-000004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2028825</xdr:colOff>
          <xdr:row>10</xdr:row>
          <xdr:rowOff>0</xdr:rowOff>
        </xdr:from>
        <xdr:to>
          <xdr:col>2</xdr:col>
          <xdr:colOff>2514600</xdr:colOff>
          <xdr:row>10</xdr:row>
          <xdr:rowOff>161925</xdr:rowOff>
        </xdr:to>
        <xdr:sp macro="" textlink="">
          <xdr:nvSpPr>
            <xdr:cNvPr id="66565" name="Scroll Bar 5" hidden="1">
              <a:extLst>
                <a:ext uri="{63B3BB69-23CF-44E3-9099-C40C66FF867C}">
                  <a14:compatExt spid="_x0000_s66565"/>
                </a:ext>
                <a:ext uri="{FF2B5EF4-FFF2-40B4-BE49-F238E27FC236}">
                  <a16:creationId xmlns:a16="http://schemas.microsoft.com/office/drawing/2014/main" id="{00000000-0008-0000-2F00-000005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2028825</xdr:colOff>
          <xdr:row>11</xdr:row>
          <xdr:rowOff>180975</xdr:rowOff>
        </xdr:from>
        <xdr:to>
          <xdr:col>2</xdr:col>
          <xdr:colOff>2514600</xdr:colOff>
          <xdr:row>12</xdr:row>
          <xdr:rowOff>142875</xdr:rowOff>
        </xdr:to>
        <xdr:sp macro="" textlink="">
          <xdr:nvSpPr>
            <xdr:cNvPr id="66566" name="Scroll Bar 6" hidden="1">
              <a:extLst>
                <a:ext uri="{63B3BB69-23CF-44E3-9099-C40C66FF867C}">
                  <a14:compatExt spid="_x0000_s66566"/>
                </a:ext>
                <a:ext uri="{FF2B5EF4-FFF2-40B4-BE49-F238E27FC236}">
                  <a16:creationId xmlns:a16="http://schemas.microsoft.com/office/drawing/2014/main" id="{00000000-0008-0000-2F00-000006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2028825</xdr:colOff>
          <xdr:row>10</xdr:row>
          <xdr:rowOff>190500</xdr:rowOff>
        </xdr:from>
        <xdr:to>
          <xdr:col>2</xdr:col>
          <xdr:colOff>2514600</xdr:colOff>
          <xdr:row>11</xdr:row>
          <xdr:rowOff>152400</xdr:rowOff>
        </xdr:to>
        <xdr:sp macro="" textlink="">
          <xdr:nvSpPr>
            <xdr:cNvPr id="66568" name="Scroll Bar 8" hidden="1">
              <a:extLst>
                <a:ext uri="{63B3BB69-23CF-44E3-9099-C40C66FF867C}">
                  <a14:compatExt spid="_x0000_s66568"/>
                </a:ext>
                <a:ext uri="{FF2B5EF4-FFF2-40B4-BE49-F238E27FC236}">
                  <a16:creationId xmlns:a16="http://schemas.microsoft.com/office/drawing/2014/main" id="{00000000-0008-0000-2F00-000008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5</xdr:row>
          <xdr:rowOff>28575</xdr:rowOff>
        </xdr:from>
        <xdr:to>
          <xdr:col>2</xdr:col>
          <xdr:colOff>2466975</xdr:colOff>
          <xdr:row>5</xdr:row>
          <xdr:rowOff>190500</xdr:rowOff>
        </xdr:to>
        <xdr:sp macro="" textlink="">
          <xdr:nvSpPr>
            <xdr:cNvPr id="20481" name="Scroll Bar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30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6</xdr:row>
          <xdr:rowOff>28575</xdr:rowOff>
        </xdr:from>
        <xdr:to>
          <xdr:col>2</xdr:col>
          <xdr:colOff>2466975</xdr:colOff>
          <xdr:row>6</xdr:row>
          <xdr:rowOff>190500</xdr:rowOff>
        </xdr:to>
        <xdr:sp macro="" textlink="">
          <xdr:nvSpPr>
            <xdr:cNvPr id="20482" name="Scroll Bar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30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7</xdr:row>
          <xdr:rowOff>19050</xdr:rowOff>
        </xdr:from>
        <xdr:to>
          <xdr:col>2</xdr:col>
          <xdr:colOff>2466975</xdr:colOff>
          <xdr:row>7</xdr:row>
          <xdr:rowOff>180975</xdr:rowOff>
        </xdr:to>
        <xdr:sp macro="" textlink="">
          <xdr:nvSpPr>
            <xdr:cNvPr id="20487" name="Scroll Bar 7" hidden="1">
              <a:extLst>
                <a:ext uri="{63B3BB69-23CF-44E3-9099-C40C66FF867C}">
                  <a14:compatExt spid="_x0000_s20487"/>
                </a:ext>
                <a:ext uri="{FF2B5EF4-FFF2-40B4-BE49-F238E27FC236}">
                  <a16:creationId xmlns:a16="http://schemas.microsoft.com/office/drawing/2014/main" id="{00000000-0008-0000-3000-00000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8</xdr:row>
          <xdr:rowOff>9525</xdr:rowOff>
        </xdr:from>
        <xdr:to>
          <xdr:col>2</xdr:col>
          <xdr:colOff>2466975</xdr:colOff>
          <xdr:row>8</xdr:row>
          <xdr:rowOff>171450</xdr:rowOff>
        </xdr:to>
        <xdr:sp macro="" textlink="">
          <xdr:nvSpPr>
            <xdr:cNvPr id="20488" name="Scroll Bar 8" hidden="1">
              <a:extLst>
                <a:ext uri="{63B3BB69-23CF-44E3-9099-C40C66FF867C}">
                  <a14:compatExt spid="_x0000_s20488"/>
                </a:ext>
                <a:ext uri="{FF2B5EF4-FFF2-40B4-BE49-F238E27FC236}">
                  <a16:creationId xmlns:a16="http://schemas.microsoft.com/office/drawing/2014/main" id="{00000000-0008-0000-3000-00000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9</xdr:row>
          <xdr:rowOff>0</xdr:rowOff>
        </xdr:from>
        <xdr:to>
          <xdr:col>2</xdr:col>
          <xdr:colOff>2466975</xdr:colOff>
          <xdr:row>9</xdr:row>
          <xdr:rowOff>161925</xdr:rowOff>
        </xdr:to>
        <xdr:sp macro="" textlink="">
          <xdr:nvSpPr>
            <xdr:cNvPr id="20489" name="Scroll Bar 9" hidden="1">
              <a:extLst>
                <a:ext uri="{63B3BB69-23CF-44E3-9099-C40C66FF867C}">
                  <a14:compatExt spid="_x0000_s20489"/>
                </a:ext>
                <a:ext uri="{FF2B5EF4-FFF2-40B4-BE49-F238E27FC236}">
                  <a16:creationId xmlns:a16="http://schemas.microsoft.com/office/drawing/2014/main" id="{00000000-0008-0000-3000-00000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9</xdr:row>
          <xdr:rowOff>190500</xdr:rowOff>
        </xdr:from>
        <xdr:to>
          <xdr:col>2</xdr:col>
          <xdr:colOff>2466975</xdr:colOff>
          <xdr:row>10</xdr:row>
          <xdr:rowOff>152400</xdr:rowOff>
        </xdr:to>
        <xdr:sp macro="" textlink="">
          <xdr:nvSpPr>
            <xdr:cNvPr id="20490" name="Scroll Bar 10" hidden="1">
              <a:extLst>
                <a:ext uri="{63B3BB69-23CF-44E3-9099-C40C66FF867C}">
                  <a14:compatExt spid="_x0000_s20490"/>
                </a:ext>
                <a:ext uri="{FF2B5EF4-FFF2-40B4-BE49-F238E27FC236}">
                  <a16:creationId xmlns:a16="http://schemas.microsoft.com/office/drawing/2014/main" id="{00000000-0008-0000-3000-00000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11</xdr:row>
          <xdr:rowOff>19050</xdr:rowOff>
        </xdr:from>
        <xdr:to>
          <xdr:col>2</xdr:col>
          <xdr:colOff>2466975</xdr:colOff>
          <xdr:row>11</xdr:row>
          <xdr:rowOff>180975</xdr:rowOff>
        </xdr:to>
        <xdr:sp macro="" textlink="">
          <xdr:nvSpPr>
            <xdr:cNvPr id="20491" name="Scroll Bar 11" hidden="1">
              <a:extLst>
                <a:ext uri="{63B3BB69-23CF-44E3-9099-C40C66FF867C}">
                  <a14:compatExt spid="_x0000_s20491"/>
                </a:ext>
                <a:ext uri="{FF2B5EF4-FFF2-40B4-BE49-F238E27FC236}">
                  <a16:creationId xmlns:a16="http://schemas.microsoft.com/office/drawing/2014/main" id="{00000000-0008-0000-3000-00000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2762250</xdr:colOff>
          <xdr:row>9</xdr:row>
          <xdr:rowOff>28575</xdr:rowOff>
        </xdr:from>
        <xdr:to>
          <xdr:col>1</xdr:col>
          <xdr:colOff>3248025</xdr:colOff>
          <xdr:row>9</xdr:row>
          <xdr:rowOff>190500</xdr:rowOff>
        </xdr:to>
        <xdr:sp macro="" textlink="">
          <xdr:nvSpPr>
            <xdr:cNvPr id="6147" name="Scroll Bar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4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6</xdr:row>
          <xdr:rowOff>28575</xdr:rowOff>
        </xdr:from>
        <xdr:to>
          <xdr:col>2</xdr:col>
          <xdr:colOff>2466975</xdr:colOff>
          <xdr:row>6</xdr:row>
          <xdr:rowOff>190500</xdr:rowOff>
        </xdr:to>
        <xdr:sp macro="" textlink="">
          <xdr:nvSpPr>
            <xdr:cNvPr id="202753" name="Scroll Bar 1" hidden="1">
              <a:extLst>
                <a:ext uri="{63B3BB69-23CF-44E3-9099-C40C66FF867C}">
                  <a14:compatExt spid="_x0000_s202753"/>
                </a:ext>
                <a:ext uri="{FF2B5EF4-FFF2-40B4-BE49-F238E27FC236}">
                  <a16:creationId xmlns:a16="http://schemas.microsoft.com/office/drawing/2014/main" id="{00000000-0008-0000-3100-0000011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7</xdr:row>
          <xdr:rowOff>28575</xdr:rowOff>
        </xdr:from>
        <xdr:to>
          <xdr:col>2</xdr:col>
          <xdr:colOff>2466975</xdr:colOff>
          <xdr:row>7</xdr:row>
          <xdr:rowOff>190500</xdr:rowOff>
        </xdr:to>
        <xdr:sp macro="" textlink="">
          <xdr:nvSpPr>
            <xdr:cNvPr id="202754" name="Scroll Bar 2" hidden="1">
              <a:extLst>
                <a:ext uri="{63B3BB69-23CF-44E3-9099-C40C66FF867C}">
                  <a14:compatExt spid="_x0000_s202754"/>
                </a:ext>
                <a:ext uri="{FF2B5EF4-FFF2-40B4-BE49-F238E27FC236}">
                  <a16:creationId xmlns:a16="http://schemas.microsoft.com/office/drawing/2014/main" id="{00000000-0008-0000-3100-0000021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8</xdr:row>
          <xdr:rowOff>19050</xdr:rowOff>
        </xdr:from>
        <xdr:to>
          <xdr:col>2</xdr:col>
          <xdr:colOff>2466975</xdr:colOff>
          <xdr:row>8</xdr:row>
          <xdr:rowOff>180975</xdr:rowOff>
        </xdr:to>
        <xdr:sp macro="" textlink="">
          <xdr:nvSpPr>
            <xdr:cNvPr id="202755" name="Scroll Bar 3" hidden="1">
              <a:extLst>
                <a:ext uri="{63B3BB69-23CF-44E3-9099-C40C66FF867C}">
                  <a14:compatExt spid="_x0000_s202755"/>
                </a:ext>
                <a:ext uri="{FF2B5EF4-FFF2-40B4-BE49-F238E27FC236}">
                  <a16:creationId xmlns:a16="http://schemas.microsoft.com/office/drawing/2014/main" id="{00000000-0008-0000-3100-0000031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9</xdr:row>
          <xdr:rowOff>9525</xdr:rowOff>
        </xdr:from>
        <xdr:to>
          <xdr:col>2</xdr:col>
          <xdr:colOff>2466975</xdr:colOff>
          <xdr:row>9</xdr:row>
          <xdr:rowOff>171450</xdr:rowOff>
        </xdr:to>
        <xdr:sp macro="" textlink="">
          <xdr:nvSpPr>
            <xdr:cNvPr id="202756" name="Scroll Bar 4" hidden="1">
              <a:extLst>
                <a:ext uri="{63B3BB69-23CF-44E3-9099-C40C66FF867C}">
                  <a14:compatExt spid="_x0000_s202756"/>
                </a:ext>
                <a:ext uri="{FF2B5EF4-FFF2-40B4-BE49-F238E27FC236}">
                  <a16:creationId xmlns:a16="http://schemas.microsoft.com/office/drawing/2014/main" id="{00000000-0008-0000-3100-0000041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10</xdr:row>
          <xdr:rowOff>0</xdr:rowOff>
        </xdr:from>
        <xdr:to>
          <xdr:col>2</xdr:col>
          <xdr:colOff>2466975</xdr:colOff>
          <xdr:row>10</xdr:row>
          <xdr:rowOff>161925</xdr:rowOff>
        </xdr:to>
        <xdr:sp macro="" textlink="">
          <xdr:nvSpPr>
            <xdr:cNvPr id="202757" name="Scroll Bar 5" hidden="1">
              <a:extLst>
                <a:ext uri="{63B3BB69-23CF-44E3-9099-C40C66FF867C}">
                  <a14:compatExt spid="_x0000_s202757"/>
                </a:ext>
                <a:ext uri="{FF2B5EF4-FFF2-40B4-BE49-F238E27FC236}">
                  <a16:creationId xmlns:a16="http://schemas.microsoft.com/office/drawing/2014/main" id="{00000000-0008-0000-3100-0000051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10</xdr:row>
          <xdr:rowOff>190500</xdr:rowOff>
        </xdr:from>
        <xdr:to>
          <xdr:col>2</xdr:col>
          <xdr:colOff>2466975</xdr:colOff>
          <xdr:row>11</xdr:row>
          <xdr:rowOff>152400</xdr:rowOff>
        </xdr:to>
        <xdr:sp macro="" textlink="">
          <xdr:nvSpPr>
            <xdr:cNvPr id="202758" name="Scroll Bar 6" hidden="1">
              <a:extLst>
                <a:ext uri="{63B3BB69-23CF-44E3-9099-C40C66FF867C}">
                  <a14:compatExt spid="_x0000_s202758"/>
                </a:ext>
                <a:ext uri="{FF2B5EF4-FFF2-40B4-BE49-F238E27FC236}">
                  <a16:creationId xmlns:a16="http://schemas.microsoft.com/office/drawing/2014/main" id="{00000000-0008-0000-3100-0000061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13</xdr:row>
          <xdr:rowOff>19050</xdr:rowOff>
        </xdr:from>
        <xdr:to>
          <xdr:col>2</xdr:col>
          <xdr:colOff>2466975</xdr:colOff>
          <xdr:row>13</xdr:row>
          <xdr:rowOff>180975</xdr:rowOff>
        </xdr:to>
        <xdr:sp macro="" textlink="">
          <xdr:nvSpPr>
            <xdr:cNvPr id="202759" name="Scroll Bar 7" hidden="1">
              <a:extLst>
                <a:ext uri="{63B3BB69-23CF-44E3-9099-C40C66FF867C}">
                  <a14:compatExt spid="_x0000_s202759"/>
                </a:ext>
                <a:ext uri="{FF2B5EF4-FFF2-40B4-BE49-F238E27FC236}">
                  <a16:creationId xmlns:a16="http://schemas.microsoft.com/office/drawing/2014/main" id="{00000000-0008-0000-3100-0000071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12</xdr:row>
          <xdr:rowOff>19050</xdr:rowOff>
        </xdr:from>
        <xdr:to>
          <xdr:col>2</xdr:col>
          <xdr:colOff>2466975</xdr:colOff>
          <xdr:row>12</xdr:row>
          <xdr:rowOff>180975</xdr:rowOff>
        </xdr:to>
        <xdr:sp macro="" textlink="">
          <xdr:nvSpPr>
            <xdr:cNvPr id="202760" name="Scroll Bar 8" hidden="1">
              <a:extLst>
                <a:ext uri="{63B3BB69-23CF-44E3-9099-C40C66FF867C}">
                  <a14:compatExt spid="_x0000_s202760"/>
                </a:ext>
                <a:ext uri="{FF2B5EF4-FFF2-40B4-BE49-F238E27FC236}">
                  <a16:creationId xmlns:a16="http://schemas.microsoft.com/office/drawing/2014/main" id="{00000000-0008-0000-3100-0000081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5</xdr:row>
          <xdr:rowOff>28575</xdr:rowOff>
        </xdr:from>
        <xdr:to>
          <xdr:col>2</xdr:col>
          <xdr:colOff>2466975</xdr:colOff>
          <xdr:row>5</xdr:row>
          <xdr:rowOff>190500</xdr:rowOff>
        </xdr:to>
        <xdr:sp macro="" textlink="">
          <xdr:nvSpPr>
            <xdr:cNvPr id="203777" name="Scroll Bar 1" hidden="1">
              <a:extLst>
                <a:ext uri="{63B3BB69-23CF-44E3-9099-C40C66FF867C}">
                  <a14:compatExt spid="_x0000_s203777"/>
                </a:ext>
                <a:ext uri="{FF2B5EF4-FFF2-40B4-BE49-F238E27FC236}">
                  <a16:creationId xmlns:a16="http://schemas.microsoft.com/office/drawing/2014/main" id="{00000000-0008-0000-3200-0000011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6</xdr:row>
          <xdr:rowOff>28575</xdr:rowOff>
        </xdr:from>
        <xdr:to>
          <xdr:col>2</xdr:col>
          <xdr:colOff>2466975</xdr:colOff>
          <xdr:row>6</xdr:row>
          <xdr:rowOff>190500</xdr:rowOff>
        </xdr:to>
        <xdr:sp macro="" textlink="">
          <xdr:nvSpPr>
            <xdr:cNvPr id="203778" name="Scroll Bar 2" hidden="1">
              <a:extLst>
                <a:ext uri="{63B3BB69-23CF-44E3-9099-C40C66FF867C}">
                  <a14:compatExt spid="_x0000_s203778"/>
                </a:ext>
                <a:ext uri="{FF2B5EF4-FFF2-40B4-BE49-F238E27FC236}">
                  <a16:creationId xmlns:a16="http://schemas.microsoft.com/office/drawing/2014/main" id="{00000000-0008-0000-3200-0000021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7</xdr:row>
          <xdr:rowOff>19050</xdr:rowOff>
        </xdr:from>
        <xdr:to>
          <xdr:col>2</xdr:col>
          <xdr:colOff>2466975</xdr:colOff>
          <xdr:row>7</xdr:row>
          <xdr:rowOff>180975</xdr:rowOff>
        </xdr:to>
        <xdr:sp macro="" textlink="">
          <xdr:nvSpPr>
            <xdr:cNvPr id="203779" name="Scroll Bar 3" hidden="1">
              <a:extLst>
                <a:ext uri="{63B3BB69-23CF-44E3-9099-C40C66FF867C}">
                  <a14:compatExt spid="_x0000_s203779"/>
                </a:ext>
                <a:ext uri="{FF2B5EF4-FFF2-40B4-BE49-F238E27FC236}">
                  <a16:creationId xmlns:a16="http://schemas.microsoft.com/office/drawing/2014/main" id="{00000000-0008-0000-3200-0000031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8</xdr:row>
          <xdr:rowOff>9525</xdr:rowOff>
        </xdr:from>
        <xdr:to>
          <xdr:col>2</xdr:col>
          <xdr:colOff>2466975</xdr:colOff>
          <xdr:row>8</xdr:row>
          <xdr:rowOff>171450</xdr:rowOff>
        </xdr:to>
        <xdr:sp macro="" textlink="">
          <xdr:nvSpPr>
            <xdr:cNvPr id="203780" name="Scroll Bar 4" hidden="1">
              <a:extLst>
                <a:ext uri="{63B3BB69-23CF-44E3-9099-C40C66FF867C}">
                  <a14:compatExt spid="_x0000_s203780"/>
                </a:ext>
                <a:ext uri="{FF2B5EF4-FFF2-40B4-BE49-F238E27FC236}">
                  <a16:creationId xmlns:a16="http://schemas.microsoft.com/office/drawing/2014/main" id="{00000000-0008-0000-3200-0000041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9</xdr:row>
          <xdr:rowOff>0</xdr:rowOff>
        </xdr:from>
        <xdr:to>
          <xdr:col>2</xdr:col>
          <xdr:colOff>2466975</xdr:colOff>
          <xdr:row>9</xdr:row>
          <xdr:rowOff>161925</xdr:rowOff>
        </xdr:to>
        <xdr:sp macro="" textlink="">
          <xdr:nvSpPr>
            <xdr:cNvPr id="203781" name="Scroll Bar 5" hidden="1">
              <a:extLst>
                <a:ext uri="{63B3BB69-23CF-44E3-9099-C40C66FF867C}">
                  <a14:compatExt spid="_x0000_s203781"/>
                </a:ext>
                <a:ext uri="{FF2B5EF4-FFF2-40B4-BE49-F238E27FC236}">
                  <a16:creationId xmlns:a16="http://schemas.microsoft.com/office/drawing/2014/main" id="{00000000-0008-0000-3200-0000051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9</xdr:row>
          <xdr:rowOff>190500</xdr:rowOff>
        </xdr:from>
        <xdr:to>
          <xdr:col>2</xdr:col>
          <xdr:colOff>2466975</xdr:colOff>
          <xdr:row>10</xdr:row>
          <xdr:rowOff>152400</xdr:rowOff>
        </xdr:to>
        <xdr:sp macro="" textlink="">
          <xdr:nvSpPr>
            <xdr:cNvPr id="203782" name="Scroll Bar 6" hidden="1">
              <a:extLst>
                <a:ext uri="{63B3BB69-23CF-44E3-9099-C40C66FF867C}">
                  <a14:compatExt spid="_x0000_s203782"/>
                </a:ext>
                <a:ext uri="{FF2B5EF4-FFF2-40B4-BE49-F238E27FC236}">
                  <a16:creationId xmlns:a16="http://schemas.microsoft.com/office/drawing/2014/main" id="{00000000-0008-0000-3200-0000061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11</xdr:row>
          <xdr:rowOff>19050</xdr:rowOff>
        </xdr:from>
        <xdr:to>
          <xdr:col>2</xdr:col>
          <xdr:colOff>2466975</xdr:colOff>
          <xdr:row>11</xdr:row>
          <xdr:rowOff>180975</xdr:rowOff>
        </xdr:to>
        <xdr:sp macro="" textlink="">
          <xdr:nvSpPr>
            <xdr:cNvPr id="203783" name="Scroll Bar 7" hidden="1">
              <a:extLst>
                <a:ext uri="{63B3BB69-23CF-44E3-9099-C40C66FF867C}">
                  <a14:compatExt spid="_x0000_s203783"/>
                </a:ext>
                <a:ext uri="{FF2B5EF4-FFF2-40B4-BE49-F238E27FC236}">
                  <a16:creationId xmlns:a16="http://schemas.microsoft.com/office/drawing/2014/main" id="{00000000-0008-0000-3200-0000071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1990725</xdr:colOff>
          <xdr:row>7</xdr:row>
          <xdr:rowOff>28575</xdr:rowOff>
        </xdr:from>
        <xdr:to>
          <xdr:col>2</xdr:col>
          <xdr:colOff>2476500</xdr:colOff>
          <xdr:row>7</xdr:row>
          <xdr:rowOff>190500</xdr:rowOff>
        </xdr:to>
        <xdr:sp macro="" textlink="">
          <xdr:nvSpPr>
            <xdr:cNvPr id="68609" name="Scroll Bar 1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33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8</xdr:row>
          <xdr:rowOff>28575</xdr:rowOff>
        </xdr:from>
        <xdr:to>
          <xdr:col>2</xdr:col>
          <xdr:colOff>2466975</xdr:colOff>
          <xdr:row>8</xdr:row>
          <xdr:rowOff>190500</xdr:rowOff>
        </xdr:to>
        <xdr:sp macro="" textlink="">
          <xdr:nvSpPr>
            <xdr:cNvPr id="68610" name="Scroll Bar 2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33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9</xdr:row>
          <xdr:rowOff>28575</xdr:rowOff>
        </xdr:from>
        <xdr:to>
          <xdr:col>2</xdr:col>
          <xdr:colOff>2466975</xdr:colOff>
          <xdr:row>9</xdr:row>
          <xdr:rowOff>190500</xdr:rowOff>
        </xdr:to>
        <xdr:sp macro="" textlink="">
          <xdr:nvSpPr>
            <xdr:cNvPr id="68611" name="Scroll Bar 3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33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10</xdr:row>
          <xdr:rowOff>28575</xdr:rowOff>
        </xdr:from>
        <xdr:to>
          <xdr:col>2</xdr:col>
          <xdr:colOff>2466975</xdr:colOff>
          <xdr:row>10</xdr:row>
          <xdr:rowOff>190500</xdr:rowOff>
        </xdr:to>
        <xdr:sp macro="" textlink="">
          <xdr:nvSpPr>
            <xdr:cNvPr id="68612" name="Scroll Bar 4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00000000-0008-0000-3300-000004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11</xdr:row>
          <xdr:rowOff>28575</xdr:rowOff>
        </xdr:from>
        <xdr:to>
          <xdr:col>2</xdr:col>
          <xdr:colOff>2466975</xdr:colOff>
          <xdr:row>11</xdr:row>
          <xdr:rowOff>190500</xdr:rowOff>
        </xdr:to>
        <xdr:sp macro="" textlink="">
          <xdr:nvSpPr>
            <xdr:cNvPr id="68613" name="Scroll Bar 5" hidden="1">
              <a:extLst>
                <a:ext uri="{63B3BB69-23CF-44E3-9099-C40C66FF867C}">
                  <a14:compatExt spid="_x0000_s68613"/>
                </a:ext>
                <a:ext uri="{FF2B5EF4-FFF2-40B4-BE49-F238E27FC236}">
                  <a16:creationId xmlns:a16="http://schemas.microsoft.com/office/drawing/2014/main" id="{00000000-0008-0000-3300-000005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12</xdr:row>
          <xdr:rowOff>28575</xdr:rowOff>
        </xdr:from>
        <xdr:to>
          <xdr:col>2</xdr:col>
          <xdr:colOff>2466975</xdr:colOff>
          <xdr:row>12</xdr:row>
          <xdr:rowOff>190500</xdr:rowOff>
        </xdr:to>
        <xdr:sp macro="" textlink="">
          <xdr:nvSpPr>
            <xdr:cNvPr id="68614" name="Scroll Bar 6" hidden="1">
              <a:extLst>
                <a:ext uri="{63B3BB69-23CF-44E3-9099-C40C66FF867C}">
                  <a14:compatExt spid="_x0000_s68614"/>
                </a:ext>
                <a:ext uri="{FF2B5EF4-FFF2-40B4-BE49-F238E27FC236}">
                  <a16:creationId xmlns:a16="http://schemas.microsoft.com/office/drawing/2014/main" id="{00000000-0008-0000-3300-000006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13</xdr:row>
          <xdr:rowOff>19050</xdr:rowOff>
        </xdr:from>
        <xdr:to>
          <xdr:col>2</xdr:col>
          <xdr:colOff>2466975</xdr:colOff>
          <xdr:row>13</xdr:row>
          <xdr:rowOff>180975</xdr:rowOff>
        </xdr:to>
        <xdr:sp macro="" textlink="">
          <xdr:nvSpPr>
            <xdr:cNvPr id="68615" name="Scroll Bar 7" hidden="1">
              <a:extLst>
                <a:ext uri="{63B3BB69-23CF-44E3-9099-C40C66FF867C}">
                  <a14:compatExt spid="_x0000_s68615"/>
                </a:ext>
                <a:ext uri="{FF2B5EF4-FFF2-40B4-BE49-F238E27FC236}">
                  <a16:creationId xmlns:a16="http://schemas.microsoft.com/office/drawing/2014/main" id="{00000000-0008-0000-3300-000007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1990725</xdr:colOff>
          <xdr:row>7</xdr:row>
          <xdr:rowOff>28575</xdr:rowOff>
        </xdr:from>
        <xdr:to>
          <xdr:col>2</xdr:col>
          <xdr:colOff>2476500</xdr:colOff>
          <xdr:row>7</xdr:row>
          <xdr:rowOff>190500</xdr:rowOff>
        </xdr:to>
        <xdr:sp macro="" textlink="">
          <xdr:nvSpPr>
            <xdr:cNvPr id="231425" name="Scroll Bar 1" hidden="1">
              <a:extLst>
                <a:ext uri="{63B3BB69-23CF-44E3-9099-C40C66FF867C}">
                  <a14:compatExt spid="_x0000_s231425"/>
                </a:ext>
                <a:ext uri="{FF2B5EF4-FFF2-40B4-BE49-F238E27FC236}">
                  <a16:creationId xmlns:a16="http://schemas.microsoft.com/office/drawing/2014/main" id="{00000000-0008-0000-3400-0000018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8</xdr:row>
          <xdr:rowOff>28575</xdr:rowOff>
        </xdr:from>
        <xdr:to>
          <xdr:col>2</xdr:col>
          <xdr:colOff>2466975</xdr:colOff>
          <xdr:row>8</xdr:row>
          <xdr:rowOff>190500</xdr:rowOff>
        </xdr:to>
        <xdr:sp macro="" textlink="">
          <xdr:nvSpPr>
            <xdr:cNvPr id="231426" name="Scroll Bar 2" hidden="1">
              <a:extLst>
                <a:ext uri="{63B3BB69-23CF-44E3-9099-C40C66FF867C}">
                  <a14:compatExt spid="_x0000_s231426"/>
                </a:ext>
                <a:ext uri="{FF2B5EF4-FFF2-40B4-BE49-F238E27FC236}">
                  <a16:creationId xmlns:a16="http://schemas.microsoft.com/office/drawing/2014/main" id="{00000000-0008-0000-3400-0000028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9</xdr:row>
          <xdr:rowOff>28575</xdr:rowOff>
        </xdr:from>
        <xdr:to>
          <xdr:col>2</xdr:col>
          <xdr:colOff>2466975</xdr:colOff>
          <xdr:row>9</xdr:row>
          <xdr:rowOff>190500</xdr:rowOff>
        </xdr:to>
        <xdr:sp macro="" textlink="">
          <xdr:nvSpPr>
            <xdr:cNvPr id="231427" name="Scroll Bar 3" hidden="1">
              <a:extLst>
                <a:ext uri="{63B3BB69-23CF-44E3-9099-C40C66FF867C}">
                  <a14:compatExt spid="_x0000_s231427"/>
                </a:ext>
                <a:ext uri="{FF2B5EF4-FFF2-40B4-BE49-F238E27FC236}">
                  <a16:creationId xmlns:a16="http://schemas.microsoft.com/office/drawing/2014/main" id="{00000000-0008-0000-3400-0000038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10</xdr:row>
          <xdr:rowOff>28575</xdr:rowOff>
        </xdr:from>
        <xdr:to>
          <xdr:col>2</xdr:col>
          <xdr:colOff>2466975</xdr:colOff>
          <xdr:row>10</xdr:row>
          <xdr:rowOff>190500</xdr:rowOff>
        </xdr:to>
        <xdr:sp macro="" textlink="">
          <xdr:nvSpPr>
            <xdr:cNvPr id="231428" name="Scroll Bar 4" hidden="1">
              <a:extLst>
                <a:ext uri="{63B3BB69-23CF-44E3-9099-C40C66FF867C}">
                  <a14:compatExt spid="_x0000_s231428"/>
                </a:ext>
                <a:ext uri="{FF2B5EF4-FFF2-40B4-BE49-F238E27FC236}">
                  <a16:creationId xmlns:a16="http://schemas.microsoft.com/office/drawing/2014/main" id="{00000000-0008-0000-3400-0000048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11</xdr:row>
          <xdr:rowOff>28575</xdr:rowOff>
        </xdr:from>
        <xdr:to>
          <xdr:col>2</xdr:col>
          <xdr:colOff>2466975</xdr:colOff>
          <xdr:row>11</xdr:row>
          <xdr:rowOff>190500</xdr:rowOff>
        </xdr:to>
        <xdr:sp macro="" textlink="">
          <xdr:nvSpPr>
            <xdr:cNvPr id="231429" name="Scroll Bar 5" hidden="1">
              <a:extLst>
                <a:ext uri="{63B3BB69-23CF-44E3-9099-C40C66FF867C}">
                  <a14:compatExt spid="_x0000_s231429"/>
                </a:ext>
                <a:ext uri="{FF2B5EF4-FFF2-40B4-BE49-F238E27FC236}">
                  <a16:creationId xmlns:a16="http://schemas.microsoft.com/office/drawing/2014/main" id="{00000000-0008-0000-3400-0000058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12</xdr:row>
          <xdr:rowOff>28575</xdr:rowOff>
        </xdr:from>
        <xdr:to>
          <xdr:col>2</xdr:col>
          <xdr:colOff>2466975</xdr:colOff>
          <xdr:row>12</xdr:row>
          <xdr:rowOff>190500</xdr:rowOff>
        </xdr:to>
        <xdr:sp macro="" textlink="">
          <xdr:nvSpPr>
            <xdr:cNvPr id="231430" name="Scroll Bar 6" hidden="1">
              <a:extLst>
                <a:ext uri="{63B3BB69-23CF-44E3-9099-C40C66FF867C}">
                  <a14:compatExt spid="_x0000_s231430"/>
                </a:ext>
                <a:ext uri="{FF2B5EF4-FFF2-40B4-BE49-F238E27FC236}">
                  <a16:creationId xmlns:a16="http://schemas.microsoft.com/office/drawing/2014/main" id="{00000000-0008-0000-3400-0000068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13</xdr:row>
          <xdr:rowOff>19050</xdr:rowOff>
        </xdr:from>
        <xdr:to>
          <xdr:col>2</xdr:col>
          <xdr:colOff>2466975</xdr:colOff>
          <xdr:row>13</xdr:row>
          <xdr:rowOff>180975</xdr:rowOff>
        </xdr:to>
        <xdr:sp macro="" textlink="">
          <xdr:nvSpPr>
            <xdr:cNvPr id="231431" name="Scroll Bar 7" hidden="1">
              <a:extLst>
                <a:ext uri="{63B3BB69-23CF-44E3-9099-C40C66FF867C}">
                  <a14:compatExt spid="_x0000_s231431"/>
                </a:ext>
                <a:ext uri="{FF2B5EF4-FFF2-40B4-BE49-F238E27FC236}">
                  <a16:creationId xmlns:a16="http://schemas.microsoft.com/office/drawing/2014/main" id="{00000000-0008-0000-3400-0000078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6</xdr:row>
          <xdr:rowOff>28575</xdr:rowOff>
        </xdr:from>
        <xdr:to>
          <xdr:col>3</xdr:col>
          <xdr:colOff>1047750</xdr:colOff>
          <xdr:row>6</xdr:row>
          <xdr:rowOff>190500</xdr:rowOff>
        </xdr:to>
        <xdr:sp macro="" textlink="">
          <xdr:nvSpPr>
            <xdr:cNvPr id="244737" name="Scroll Bar 1" hidden="1">
              <a:extLst>
                <a:ext uri="{63B3BB69-23CF-44E3-9099-C40C66FF867C}">
                  <a14:compatExt spid="_x0000_s244737"/>
                </a:ext>
                <a:ext uri="{FF2B5EF4-FFF2-40B4-BE49-F238E27FC236}">
                  <a16:creationId xmlns:a16="http://schemas.microsoft.com/office/drawing/2014/main" id="{00000000-0008-0000-3500-000001B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7</xdr:row>
          <xdr:rowOff>19050</xdr:rowOff>
        </xdr:from>
        <xdr:to>
          <xdr:col>3</xdr:col>
          <xdr:colOff>1047750</xdr:colOff>
          <xdr:row>7</xdr:row>
          <xdr:rowOff>180975</xdr:rowOff>
        </xdr:to>
        <xdr:sp macro="" textlink="">
          <xdr:nvSpPr>
            <xdr:cNvPr id="244738" name="Scroll Bar 2" hidden="1">
              <a:extLst>
                <a:ext uri="{63B3BB69-23CF-44E3-9099-C40C66FF867C}">
                  <a14:compatExt spid="_x0000_s244738"/>
                </a:ext>
                <a:ext uri="{FF2B5EF4-FFF2-40B4-BE49-F238E27FC236}">
                  <a16:creationId xmlns:a16="http://schemas.microsoft.com/office/drawing/2014/main" id="{00000000-0008-0000-3500-000002B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8</xdr:row>
          <xdr:rowOff>19050</xdr:rowOff>
        </xdr:from>
        <xdr:to>
          <xdr:col>3</xdr:col>
          <xdr:colOff>1047750</xdr:colOff>
          <xdr:row>8</xdr:row>
          <xdr:rowOff>180975</xdr:rowOff>
        </xdr:to>
        <xdr:sp macro="" textlink="">
          <xdr:nvSpPr>
            <xdr:cNvPr id="244739" name="Scroll Bar 3" hidden="1">
              <a:extLst>
                <a:ext uri="{63B3BB69-23CF-44E3-9099-C40C66FF867C}">
                  <a14:compatExt spid="_x0000_s244739"/>
                </a:ext>
                <a:ext uri="{FF2B5EF4-FFF2-40B4-BE49-F238E27FC236}">
                  <a16:creationId xmlns:a16="http://schemas.microsoft.com/office/drawing/2014/main" id="{00000000-0008-0000-3500-000003B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5</xdr:row>
          <xdr:rowOff>28575</xdr:rowOff>
        </xdr:from>
        <xdr:to>
          <xdr:col>4</xdr:col>
          <xdr:colOff>866775</xdr:colOff>
          <xdr:row>5</xdr:row>
          <xdr:rowOff>190500</xdr:rowOff>
        </xdr:to>
        <xdr:sp macro="" textlink="">
          <xdr:nvSpPr>
            <xdr:cNvPr id="243713" name="Scroll Bar 1" hidden="1">
              <a:extLst>
                <a:ext uri="{63B3BB69-23CF-44E3-9099-C40C66FF867C}">
                  <a14:compatExt spid="_x0000_s243713"/>
                </a:ext>
                <a:ext uri="{FF2B5EF4-FFF2-40B4-BE49-F238E27FC236}">
                  <a16:creationId xmlns:a16="http://schemas.microsoft.com/office/drawing/2014/main" id="{00000000-0008-0000-3600-000001B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6</xdr:row>
          <xdr:rowOff>28575</xdr:rowOff>
        </xdr:from>
        <xdr:to>
          <xdr:col>4</xdr:col>
          <xdr:colOff>866775</xdr:colOff>
          <xdr:row>6</xdr:row>
          <xdr:rowOff>190500</xdr:rowOff>
        </xdr:to>
        <xdr:sp macro="" textlink="">
          <xdr:nvSpPr>
            <xdr:cNvPr id="243714" name="Scroll Bar 2" hidden="1">
              <a:extLst>
                <a:ext uri="{63B3BB69-23CF-44E3-9099-C40C66FF867C}">
                  <a14:compatExt spid="_x0000_s243714"/>
                </a:ext>
                <a:ext uri="{FF2B5EF4-FFF2-40B4-BE49-F238E27FC236}">
                  <a16:creationId xmlns:a16="http://schemas.microsoft.com/office/drawing/2014/main" id="{00000000-0008-0000-3600-000002B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7</xdr:row>
          <xdr:rowOff>28575</xdr:rowOff>
        </xdr:from>
        <xdr:to>
          <xdr:col>4</xdr:col>
          <xdr:colOff>866775</xdr:colOff>
          <xdr:row>7</xdr:row>
          <xdr:rowOff>190500</xdr:rowOff>
        </xdr:to>
        <xdr:sp macro="" textlink="">
          <xdr:nvSpPr>
            <xdr:cNvPr id="243715" name="Scroll Bar 3" hidden="1">
              <a:extLst>
                <a:ext uri="{63B3BB69-23CF-44E3-9099-C40C66FF867C}">
                  <a14:compatExt spid="_x0000_s243715"/>
                </a:ext>
                <a:ext uri="{FF2B5EF4-FFF2-40B4-BE49-F238E27FC236}">
                  <a16:creationId xmlns:a16="http://schemas.microsoft.com/office/drawing/2014/main" id="{00000000-0008-0000-3600-000003B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1647825</xdr:colOff>
          <xdr:row>9</xdr:row>
          <xdr:rowOff>28575</xdr:rowOff>
        </xdr:from>
        <xdr:to>
          <xdr:col>2</xdr:col>
          <xdr:colOff>2133600</xdr:colOff>
          <xdr:row>9</xdr:row>
          <xdr:rowOff>190500</xdr:rowOff>
        </xdr:to>
        <xdr:sp macro="" textlink="">
          <xdr:nvSpPr>
            <xdr:cNvPr id="7170" name="Scroll Bar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5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1724025</xdr:colOff>
          <xdr:row>10</xdr:row>
          <xdr:rowOff>28575</xdr:rowOff>
        </xdr:from>
        <xdr:to>
          <xdr:col>2</xdr:col>
          <xdr:colOff>2209800</xdr:colOff>
          <xdr:row>10</xdr:row>
          <xdr:rowOff>190500</xdr:rowOff>
        </xdr:to>
        <xdr:sp macro="" textlink="">
          <xdr:nvSpPr>
            <xdr:cNvPr id="8195" name="Scroll Bar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6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2762250</xdr:colOff>
          <xdr:row>7</xdr:row>
          <xdr:rowOff>47625</xdr:rowOff>
        </xdr:from>
        <xdr:to>
          <xdr:col>1</xdr:col>
          <xdr:colOff>3248025</xdr:colOff>
          <xdr:row>7</xdr:row>
          <xdr:rowOff>209550</xdr:rowOff>
        </xdr:to>
        <xdr:sp macro="" textlink="">
          <xdr:nvSpPr>
            <xdr:cNvPr id="9217" name="Scroll Bar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7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2762250</xdr:colOff>
          <xdr:row>8</xdr:row>
          <xdr:rowOff>19050</xdr:rowOff>
        </xdr:from>
        <xdr:to>
          <xdr:col>1</xdr:col>
          <xdr:colOff>3248025</xdr:colOff>
          <xdr:row>8</xdr:row>
          <xdr:rowOff>180975</xdr:rowOff>
        </xdr:to>
        <xdr:sp macro="" textlink="">
          <xdr:nvSpPr>
            <xdr:cNvPr id="9219" name="Scroll Bar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7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1657350</xdr:colOff>
          <xdr:row>8</xdr:row>
          <xdr:rowOff>28575</xdr:rowOff>
        </xdr:from>
        <xdr:to>
          <xdr:col>2</xdr:col>
          <xdr:colOff>2143125</xdr:colOff>
          <xdr:row>8</xdr:row>
          <xdr:rowOff>190500</xdr:rowOff>
        </xdr:to>
        <xdr:sp macro="" textlink="">
          <xdr:nvSpPr>
            <xdr:cNvPr id="15362" name="Scroll Bar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8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1657350</xdr:colOff>
          <xdr:row>9</xdr:row>
          <xdr:rowOff>19050</xdr:rowOff>
        </xdr:from>
        <xdr:to>
          <xdr:col>2</xdr:col>
          <xdr:colOff>2143125</xdr:colOff>
          <xdr:row>9</xdr:row>
          <xdr:rowOff>180975</xdr:rowOff>
        </xdr:to>
        <xdr:sp macro="" textlink="">
          <xdr:nvSpPr>
            <xdr:cNvPr id="15363" name="Scroll Bar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8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1657350</xdr:colOff>
          <xdr:row>10</xdr:row>
          <xdr:rowOff>9525</xdr:rowOff>
        </xdr:from>
        <xdr:to>
          <xdr:col>2</xdr:col>
          <xdr:colOff>2143125</xdr:colOff>
          <xdr:row>10</xdr:row>
          <xdr:rowOff>171450</xdr:rowOff>
        </xdr:to>
        <xdr:sp macro="" textlink="">
          <xdr:nvSpPr>
            <xdr:cNvPr id="15364" name="Scroll Bar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8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1657350</xdr:colOff>
          <xdr:row>11</xdr:row>
          <xdr:rowOff>0</xdr:rowOff>
        </xdr:from>
        <xdr:to>
          <xdr:col>2</xdr:col>
          <xdr:colOff>2143125</xdr:colOff>
          <xdr:row>11</xdr:row>
          <xdr:rowOff>161925</xdr:rowOff>
        </xdr:to>
        <xdr:sp macro="" textlink="">
          <xdr:nvSpPr>
            <xdr:cNvPr id="15365" name="Scroll Bar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8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21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2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25.xml"/><Relationship Id="rId5" Type="http://schemas.openxmlformats.org/officeDocument/2006/relationships/ctrlProp" Target="../ctrlProps/ctrlProp24.xml"/><Relationship Id="rId4" Type="http://schemas.openxmlformats.org/officeDocument/2006/relationships/ctrlProp" Target="../ctrlProps/ctrlProp2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6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29.xml"/><Relationship Id="rId5" Type="http://schemas.openxmlformats.org/officeDocument/2006/relationships/ctrlProp" Target="../ctrlProps/ctrlProp28.xml"/><Relationship Id="rId4" Type="http://schemas.openxmlformats.org/officeDocument/2006/relationships/ctrlProp" Target="../ctrlProps/ctrlProp2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0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4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5" Type="http://schemas.openxmlformats.org/officeDocument/2006/relationships/ctrlProp" Target="../ctrlProps/ctrlProp36.xml"/><Relationship Id="rId4" Type="http://schemas.openxmlformats.org/officeDocument/2006/relationships/ctrlProp" Target="../ctrlProps/ctrlProp3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0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4.xml"/><Relationship Id="rId7" Type="http://schemas.openxmlformats.org/officeDocument/2006/relationships/ctrlProp" Target="../ctrlProps/ctrlProp48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6" Type="http://schemas.openxmlformats.org/officeDocument/2006/relationships/ctrlProp" Target="../ctrlProps/ctrlProp47.xml"/><Relationship Id="rId5" Type="http://schemas.openxmlformats.org/officeDocument/2006/relationships/ctrlProp" Target="../ctrlProps/ctrlProp46.xml"/><Relationship Id="rId4" Type="http://schemas.openxmlformats.org/officeDocument/2006/relationships/ctrlProp" Target="../ctrlProps/ctrlProp45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9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2.xml"/><Relationship Id="rId2" Type="http://schemas.openxmlformats.org/officeDocument/2006/relationships/vmlDrawing" Target="../drawings/vmlDrawing19.vml"/><Relationship Id="rId1" Type="http://schemas.openxmlformats.org/officeDocument/2006/relationships/drawing" Target="../drawings/drawing19.xml"/><Relationship Id="rId5" Type="http://schemas.openxmlformats.org/officeDocument/2006/relationships/ctrlProp" Target="../ctrlProps/ctrlProp54.xml"/><Relationship Id="rId4" Type="http://schemas.openxmlformats.org/officeDocument/2006/relationships/ctrlProp" Target="../ctrlProps/ctrlProp5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5.xml"/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20.xml"/><Relationship Id="rId5" Type="http://schemas.openxmlformats.org/officeDocument/2006/relationships/ctrlProp" Target="../ctrlProps/ctrlProp57.xml"/><Relationship Id="rId4" Type="http://schemas.openxmlformats.org/officeDocument/2006/relationships/ctrlProp" Target="../ctrlProps/ctrlProp56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8.xml"/><Relationship Id="rId2" Type="http://schemas.openxmlformats.org/officeDocument/2006/relationships/vmlDrawing" Target="../drawings/vmlDrawing21.vml"/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9.xml"/><Relationship Id="rId2" Type="http://schemas.openxmlformats.org/officeDocument/2006/relationships/vmlDrawing" Target="../drawings/vmlDrawing22.vml"/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0.xml"/><Relationship Id="rId2" Type="http://schemas.openxmlformats.org/officeDocument/2006/relationships/vmlDrawing" Target="../drawings/vmlDrawing23.vml"/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1.xml"/><Relationship Id="rId7" Type="http://schemas.openxmlformats.org/officeDocument/2006/relationships/ctrlProp" Target="../ctrlProps/ctrlProp65.xml"/><Relationship Id="rId2" Type="http://schemas.openxmlformats.org/officeDocument/2006/relationships/vmlDrawing" Target="../drawings/vmlDrawing24.vml"/><Relationship Id="rId1" Type="http://schemas.openxmlformats.org/officeDocument/2006/relationships/drawing" Target="../drawings/drawing24.xml"/><Relationship Id="rId6" Type="http://schemas.openxmlformats.org/officeDocument/2006/relationships/ctrlProp" Target="../ctrlProps/ctrlProp64.xml"/><Relationship Id="rId5" Type="http://schemas.openxmlformats.org/officeDocument/2006/relationships/ctrlProp" Target="../ctrlProps/ctrlProp63.xml"/><Relationship Id="rId4" Type="http://schemas.openxmlformats.org/officeDocument/2006/relationships/ctrlProp" Target="../ctrlProps/ctrlProp62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6.xml"/><Relationship Id="rId2" Type="http://schemas.openxmlformats.org/officeDocument/2006/relationships/vmlDrawing" Target="../drawings/vmlDrawing25.vml"/><Relationship Id="rId1" Type="http://schemas.openxmlformats.org/officeDocument/2006/relationships/drawing" Target="../drawings/drawing25.xml"/><Relationship Id="rId5" Type="http://schemas.openxmlformats.org/officeDocument/2006/relationships/ctrlProp" Target="../ctrlProps/ctrlProp68.xml"/><Relationship Id="rId4" Type="http://schemas.openxmlformats.org/officeDocument/2006/relationships/ctrlProp" Target="../ctrlProps/ctrlProp67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9.xml"/><Relationship Id="rId2" Type="http://schemas.openxmlformats.org/officeDocument/2006/relationships/vmlDrawing" Target="../drawings/vmlDrawing26.vml"/><Relationship Id="rId1" Type="http://schemas.openxmlformats.org/officeDocument/2006/relationships/drawing" Target="../drawings/drawing26.xml"/><Relationship Id="rId5" Type="http://schemas.openxmlformats.org/officeDocument/2006/relationships/ctrlProp" Target="../ctrlProps/ctrlProp71.xml"/><Relationship Id="rId4" Type="http://schemas.openxmlformats.org/officeDocument/2006/relationships/ctrlProp" Target="../ctrlProps/ctrlProp70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2.xml"/><Relationship Id="rId2" Type="http://schemas.openxmlformats.org/officeDocument/2006/relationships/vmlDrawing" Target="../drawings/vmlDrawing27.vml"/><Relationship Id="rId1" Type="http://schemas.openxmlformats.org/officeDocument/2006/relationships/drawing" Target="../drawings/drawing27.xml"/><Relationship Id="rId4" Type="http://schemas.openxmlformats.org/officeDocument/2006/relationships/ctrlProp" Target="../ctrlProps/ctrlProp73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75.xml"/><Relationship Id="rId4" Type="http://schemas.openxmlformats.org/officeDocument/2006/relationships/ctrlProp" Target="../ctrlProps/ctrlProp74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77.xml"/><Relationship Id="rId4" Type="http://schemas.openxmlformats.org/officeDocument/2006/relationships/ctrlProp" Target="../ctrlProps/ctrlProp7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79.xml"/><Relationship Id="rId4" Type="http://schemas.openxmlformats.org/officeDocument/2006/relationships/ctrlProp" Target="../ctrlProps/ctrlProp78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0.xml"/><Relationship Id="rId2" Type="http://schemas.openxmlformats.org/officeDocument/2006/relationships/vmlDrawing" Target="../drawings/vmlDrawing31.vml"/><Relationship Id="rId1" Type="http://schemas.openxmlformats.org/officeDocument/2006/relationships/drawing" Target="../drawings/drawing31.xml"/><Relationship Id="rId6" Type="http://schemas.openxmlformats.org/officeDocument/2006/relationships/ctrlProp" Target="../ctrlProps/ctrlProp83.xml"/><Relationship Id="rId5" Type="http://schemas.openxmlformats.org/officeDocument/2006/relationships/ctrlProp" Target="../ctrlProps/ctrlProp82.xml"/><Relationship Id="rId4" Type="http://schemas.openxmlformats.org/officeDocument/2006/relationships/ctrlProp" Target="../ctrlProps/ctrlProp81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4.xml"/><Relationship Id="rId2" Type="http://schemas.openxmlformats.org/officeDocument/2006/relationships/vmlDrawing" Target="../drawings/vmlDrawing32.vml"/><Relationship Id="rId1" Type="http://schemas.openxmlformats.org/officeDocument/2006/relationships/drawing" Target="../drawings/drawing32.xml"/><Relationship Id="rId5" Type="http://schemas.openxmlformats.org/officeDocument/2006/relationships/ctrlProp" Target="../ctrlProps/ctrlProp86.xml"/><Relationship Id="rId4" Type="http://schemas.openxmlformats.org/officeDocument/2006/relationships/ctrlProp" Target="../ctrlProps/ctrlProp85.xml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7.xml"/><Relationship Id="rId7" Type="http://schemas.openxmlformats.org/officeDocument/2006/relationships/ctrlProp" Target="../ctrlProps/ctrlProp91.xml"/><Relationship Id="rId2" Type="http://schemas.openxmlformats.org/officeDocument/2006/relationships/vmlDrawing" Target="../drawings/vmlDrawing33.vml"/><Relationship Id="rId1" Type="http://schemas.openxmlformats.org/officeDocument/2006/relationships/drawing" Target="../drawings/drawing33.xml"/><Relationship Id="rId6" Type="http://schemas.openxmlformats.org/officeDocument/2006/relationships/ctrlProp" Target="../ctrlProps/ctrlProp90.xml"/><Relationship Id="rId5" Type="http://schemas.openxmlformats.org/officeDocument/2006/relationships/ctrlProp" Target="../ctrlProps/ctrlProp89.xml"/><Relationship Id="rId4" Type="http://schemas.openxmlformats.org/officeDocument/2006/relationships/ctrlProp" Target="../ctrlProps/ctrlProp88.xml"/></Relationships>
</file>

<file path=xl/worksheets/_rels/sheet3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6.xml"/><Relationship Id="rId3" Type="http://schemas.openxmlformats.org/officeDocument/2006/relationships/vmlDrawing" Target="../drawings/vmlDrawing34.vml"/><Relationship Id="rId7" Type="http://schemas.openxmlformats.org/officeDocument/2006/relationships/ctrlProp" Target="../ctrlProps/ctrlProp95.xml"/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94.xml"/><Relationship Id="rId5" Type="http://schemas.openxmlformats.org/officeDocument/2006/relationships/ctrlProp" Target="../ctrlProps/ctrlProp93.xml"/><Relationship Id="rId4" Type="http://schemas.openxmlformats.org/officeDocument/2006/relationships/ctrlProp" Target="../ctrlProps/ctrlProp92.xml"/><Relationship Id="rId9" Type="http://schemas.openxmlformats.org/officeDocument/2006/relationships/ctrlProp" Target="../ctrlProps/ctrlProp97.xml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8.xml"/><Relationship Id="rId7" Type="http://schemas.openxmlformats.org/officeDocument/2006/relationships/ctrlProp" Target="../ctrlProps/ctrlProp102.xml"/><Relationship Id="rId2" Type="http://schemas.openxmlformats.org/officeDocument/2006/relationships/vmlDrawing" Target="../drawings/vmlDrawing35.vml"/><Relationship Id="rId1" Type="http://schemas.openxmlformats.org/officeDocument/2006/relationships/drawing" Target="../drawings/drawing35.xml"/><Relationship Id="rId6" Type="http://schemas.openxmlformats.org/officeDocument/2006/relationships/ctrlProp" Target="../ctrlProps/ctrlProp101.xml"/><Relationship Id="rId5" Type="http://schemas.openxmlformats.org/officeDocument/2006/relationships/ctrlProp" Target="../ctrlProps/ctrlProp100.xml"/><Relationship Id="rId4" Type="http://schemas.openxmlformats.org/officeDocument/2006/relationships/ctrlProp" Target="../ctrlProps/ctrlProp99.xml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3.xml"/><Relationship Id="rId7" Type="http://schemas.openxmlformats.org/officeDocument/2006/relationships/ctrlProp" Target="../ctrlProps/ctrlProp107.xml"/><Relationship Id="rId2" Type="http://schemas.openxmlformats.org/officeDocument/2006/relationships/vmlDrawing" Target="../drawings/vmlDrawing36.vml"/><Relationship Id="rId1" Type="http://schemas.openxmlformats.org/officeDocument/2006/relationships/drawing" Target="../drawings/drawing36.xml"/><Relationship Id="rId6" Type="http://schemas.openxmlformats.org/officeDocument/2006/relationships/ctrlProp" Target="../ctrlProps/ctrlProp106.xml"/><Relationship Id="rId5" Type="http://schemas.openxmlformats.org/officeDocument/2006/relationships/ctrlProp" Target="../ctrlProps/ctrlProp105.xml"/><Relationship Id="rId4" Type="http://schemas.openxmlformats.org/officeDocument/2006/relationships/ctrlProp" Target="../ctrlProps/ctrlProp104.xml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8.xml"/><Relationship Id="rId2" Type="http://schemas.openxmlformats.org/officeDocument/2006/relationships/vmlDrawing" Target="../drawings/vmlDrawing37.vml"/><Relationship Id="rId1" Type="http://schemas.openxmlformats.org/officeDocument/2006/relationships/drawing" Target="../drawings/drawing37.xml"/><Relationship Id="rId6" Type="http://schemas.openxmlformats.org/officeDocument/2006/relationships/ctrlProp" Target="../ctrlProps/ctrlProp111.xml"/><Relationship Id="rId5" Type="http://schemas.openxmlformats.org/officeDocument/2006/relationships/ctrlProp" Target="../ctrlProps/ctrlProp110.xml"/><Relationship Id="rId4" Type="http://schemas.openxmlformats.org/officeDocument/2006/relationships/ctrlProp" Target="../ctrlProps/ctrlProp109.xml"/></Relationships>
</file>

<file path=xl/worksheets/_rels/sheet3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7.xml"/><Relationship Id="rId3" Type="http://schemas.openxmlformats.org/officeDocument/2006/relationships/ctrlProp" Target="../ctrlProps/ctrlProp112.xml"/><Relationship Id="rId7" Type="http://schemas.openxmlformats.org/officeDocument/2006/relationships/ctrlProp" Target="../ctrlProps/ctrlProp116.xml"/><Relationship Id="rId2" Type="http://schemas.openxmlformats.org/officeDocument/2006/relationships/vmlDrawing" Target="../drawings/vmlDrawing38.vml"/><Relationship Id="rId1" Type="http://schemas.openxmlformats.org/officeDocument/2006/relationships/drawing" Target="../drawings/drawing38.xml"/><Relationship Id="rId6" Type="http://schemas.openxmlformats.org/officeDocument/2006/relationships/ctrlProp" Target="../ctrlProps/ctrlProp115.xml"/><Relationship Id="rId5" Type="http://schemas.openxmlformats.org/officeDocument/2006/relationships/ctrlProp" Target="../ctrlProps/ctrlProp114.xml"/><Relationship Id="rId4" Type="http://schemas.openxmlformats.org/officeDocument/2006/relationships/ctrlProp" Target="../ctrlProps/ctrlProp113.xml"/></Relationships>
</file>

<file path=xl/worksheets/_rels/sheet3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3.xml"/><Relationship Id="rId3" Type="http://schemas.openxmlformats.org/officeDocument/2006/relationships/ctrlProp" Target="../ctrlProps/ctrlProp118.xml"/><Relationship Id="rId7" Type="http://schemas.openxmlformats.org/officeDocument/2006/relationships/ctrlProp" Target="../ctrlProps/ctrlProp122.xml"/><Relationship Id="rId2" Type="http://schemas.openxmlformats.org/officeDocument/2006/relationships/vmlDrawing" Target="../drawings/vmlDrawing39.vml"/><Relationship Id="rId1" Type="http://schemas.openxmlformats.org/officeDocument/2006/relationships/drawing" Target="../drawings/drawing39.xml"/><Relationship Id="rId6" Type="http://schemas.openxmlformats.org/officeDocument/2006/relationships/ctrlProp" Target="../ctrlProps/ctrlProp121.xml"/><Relationship Id="rId5" Type="http://schemas.openxmlformats.org/officeDocument/2006/relationships/ctrlProp" Target="../ctrlProps/ctrlProp120.xml"/><Relationship Id="rId4" Type="http://schemas.openxmlformats.org/officeDocument/2006/relationships/ctrlProp" Target="../ctrlProps/ctrlProp11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24.xml"/><Relationship Id="rId7" Type="http://schemas.openxmlformats.org/officeDocument/2006/relationships/ctrlProp" Target="../ctrlProps/ctrlProp128.xml"/><Relationship Id="rId2" Type="http://schemas.openxmlformats.org/officeDocument/2006/relationships/vmlDrawing" Target="../drawings/vmlDrawing40.vml"/><Relationship Id="rId1" Type="http://schemas.openxmlformats.org/officeDocument/2006/relationships/drawing" Target="../drawings/drawing40.xml"/><Relationship Id="rId6" Type="http://schemas.openxmlformats.org/officeDocument/2006/relationships/ctrlProp" Target="../ctrlProps/ctrlProp127.xml"/><Relationship Id="rId5" Type="http://schemas.openxmlformats.org/officeDocument/2006/relationships/ctrlProp" Target="../ctrlProps/ctrlProp126.xml"/><Relationship Id="rId4" Type="http://schemas.openxmlformats.org/officeDocument/2006/relationships/ctrlProp" Target="../ctrlProps/ctrlProp125.xml"/></Relationships>
</file>

<file path=xl/worksheets/_rels/sheet4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4.xml"/><Relationship Id="rId3" Type="http://schemas.openxmlformats.org/officeDocument/2006/relationships/ctrlProp" Target="../ctrlProps/ctrlProp129.xml"/><Relationship Id="rId7" Type="http://schemas.openxmlformats.org/officeDocument/2006/relationships/ctrlProp" Target="../ctrlProps/ctrlProp133.xml"/><Relationship Id="rId2" Type="http://schemas.openxmlformats.org/officeDocument/2006/relationships/vmlDrawing" Target="../drawings/vmlDrawing41.vml"/><Relationship Id="rId1" Type="http://schemas.openxmlformats.org/officeDocument/2006/relationships/drawing" Target="../drawings/drawing41.xml"/><Relationship Id="rId6" Type="http://schemas.openxmlformats.org/officeDocument/2006/relationships/ctrlProp" Target="../ctrlProps/ctrlProp132.xml"/><Relationship Id="rId5" Type="http://schemas.openxmlformats.org/officeDocument/2006/relationships/ctrlProp" Target="../ctrlProps/ctrlProp131.xml"/><Relationship Id="rId4" Type="http://schemas.openxmlformats.org/officeDocument/2006/relationships/ctrlProp" Target="../ctrlProps/ctrlProp130.xml"/></Relationships>
</file>

<file path=xl/worksheets/_rels/sheet4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0.xml"/><Relationship Id="rId3" Type="http://schemas.openxmlformats.org/officeDocument/2006/relationships/ctrlProp" Target="../ctrlProps/ctrlProp135.xml"/><Relationship Id="rId7" Type="http://schemas.openxmlformats.org/officeDocument/2006/relationships/ctrlProp" Target="../ctrlProps/ctrlProp139.xml"/><Relationship Id="rId2" Type="http://schemas.openxmlformats.org/officeDocument/2006/relationships/vmlDrawing" Target="../drawings/vmlDrawing42.vml"/><Relationship Id="rId1" Type="http://schemas.openxmlformats.org/officeDocument/2006/relationships/drawing" Target="../drawings/drawing42.xml"/><Relationship Id="rId6" Type="http://schemas.openxmlformats.org/officeDocument/2006/relationships/ctrlProp" Target="../ctrlProps/ctrlProp138.xml"/><Relationship Id="rId5" Type="http://schemas.openxmlformats.org/officeDocument/2006/relationships/ctrlProp" Target="../ctrlProps/ctrlProp137.xml"/><Relationship Id="rId4" Type="http://schemas.openxmlformats.org/officeDocument/2006/relationships/ctrlProp" Target="../ctrlProps/ctrlProp136.xml"/><Relationship Id="rId9" Type="http://schemas.openxmlformats.org/officeDocument/2006/relationships/ctrlProp" Target="../ctrlProps/ctrlProp141.xml"/></Relationships>
</file>

<file path=xl/worksheets/_rels/sheet4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7.xml"/><Relationship Id="rId3" Type="http://schemas.openxmlformats.org/officeDocument/2006/relationships/ctrlProp" Target="../ctrlProps/ctrlProp142.xml"/><Relationship Id="rId7" Type="http://schemas.openxmlformats.org/officeDocument/2006/relationships/ctrlProp" Target="../ctrlProps/ctrlProp146.xml"/><Relationship Id="rId2" Type="http://schemas.openxmlformats.org/officeDocument/2006/relationships/vmlDrawing" Target="../drawings/vmlDrawing43.vml"/><Relationship Id="rId1" Type="http://schemas.openxmlformats.org/officeDocument/2006/relationships/drawing" Target="../drawings/drawing43.xml"/><Relationship Id="rId6" Type="http://schemas.openxmlformats.org/officeDocument/2006/relationships/ctrlProp" Target="../ctrlProps/ctrlProp145.xml"/><Relationship Id="rId5" Type="http://schemas.openxmlformats.org/officeDocument/2006/relationships/ctrlProp" Target="../ctrlProps/ctrlProp144.xml"/><Relationship Id="rId4" Type="http://schemas.openxmlformats.org/officeDocument/2006/relationships/ctrlProp" Target="../ctrlProps/ctrlProp143.xml"/><Relationship Id="rId9" Type="http://schemas.openxmlformats.org/officeDocument/2006/relationships/ctrlProp" Target="../ctrlProps/ctrlProp148.xml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49.xml"/><Relationship Id="rId2" Type="http://schemas.openxmlformats.org/officeDocument/2006/relationships/vmlDrawing" Target="../drawings/vmlDrawing44.vml"/><Relationship Id="rId1" Type="http://schemas.openxmlformats.org/officeDocument/2006/relationships/drawing" Target="../drawings/drawing44.xml"/><Relationship Id="rId6" Type="http://schemas.openxmlformats.org/officeDocument/2006/relationships/ctrlProp" Target="../ctrlProps/ctrlProp152.xml"/><Relationship Id="rId5" Type="http://schemas.openxmlformats.org/officeDocument/2006/relationships/ctrlProp" Target="../ctrlProps/ctrlProp151.xml"/><Relationship Id="rId4" Type="http://schemas.openxmlformats.org/officeDocument/2006/relationships/ctrlProp" Target="../ctrlProps/ctrlProp150.xml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53.xml"/><Relationship Id="rId2" Type="http://schemas.openxmlformats.org/officeDocument/2006/relationships/vmlDrawing" Target="../drawings/vmlDrawing45.vml"/><Relationship Id="rId1" Type="http://schemas.openxmlformats.org/officeDocument/2006/relationships/drawing" Target="../drawings/drawing45.xml"/><Relationship Id="rId6" Type="http://schemas.openxmlformats.org/officeDocument/2006/relationships/ctrlProp" Target="../ctrlProps/ctrlProp156.xml"/><Relationship Id="rId5" Type="http://schemas.openxmlformats.org/officeDocument/2006/relationships/ctrlProp" Target="../ctrlProps/ctrlProp155.xml"/><Relationship Id="rId4" Type="http://schemas.openxmlformats.org/officeDocument/2006/relationships/ctrlProp" Target="../ctrlProps/ctrlProp154.xml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57.xml"/><Relationship Id="rId2" Type="http://schemas.openxmlformats.org/officeDocument/2006/relationships/vmlDrawing" Target="../drawings/vmlDrawing46.vml"/><Relationship Id="rId1" Type="http://schemas.openxmlformats.org/officeDocument/2006/relationships/drawing" Target="../drawings/drawing46.xml"/><Relationship Id="rId5" Type="http://schemas.openxmlformats.org/officeDocument/2006/relationships/ctrlProp" Target="../ctrlProps/ctrlProp159.xml"/><Relationship Id="rId4" Type="http://schemas.openxmlformats.org/officeDocument/2006/relationships/ctrlProp" Target="../ctrlProps/ctrlProp158.xml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60.xml"/><Relationship Id="rId2" Type="http://schemas.openxmlformats.org/officeDocument/2006/relationships/vmlDrawing" Target="../drawings/vmlDrawing47.vml"/><Relationship Id="rId1" Type="http://schemas.openxmlformats.org/officeDocument/2006/relationships/drawing" Target="../drawings/drawing47.xml"/><Relationship Id="rId6" Type="http://schemas.openxmlformats.org/officeDocument/2006/relationships/ctrlProp" Target="../ctrlProps/ctrlProp163.xml"/><Relationship Id="rId5" Type="http://schemas.openxmlformats.org/officeDocument/2006/relationships/ctrlProp" Target="../ctrlProps/ctrlProp162.xml"/><Relationship Id="rId4" Type="http://schemas.openxmlformats.org/officeDocument/2006/relationships/ctrlProp" Target="../ctrlProps/ctrlProp161.xml"/></Relationships>
</file>

<file path=xl/worksheets/_rels/sheet4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8.xml"/><Relationship Id="rId3" Type="http://schemas.openxmlformats.org/officeDocument/2006/relationships/vmlDrawing" Target="../drawings/vmlDrawing48.vml"/><Relationship Id="rId7" Type="http://schemas.openxmlformats.org/officeDocument/2006/relationships/ctrlProp" Target="../ctrlProps/ctrlProp167.xml"/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166.xml"/><Relationship Id="rId5" Type="http://schemas.openxmlformats.org/officeDocument/2006/relationships/ctrlProp" Target="../ctrlProps/ctrlProp165.xml"/><Relationship Id="rId10" Type="http://schemas.openxmlformats.org/officeDocument/2006/relationships/ctrlProp" Target="../ctrlProps/ctrlProp170.xml"/><Relationship Id="rId4" Type="http://schemas.openxmlformats.org/officeDocument/2006/relationships/ctrlProp" Target="../ctrlProps/ctrlProp164.xml"/><Relationship Id="rId9" Type="http://schemas.openxmlformats.org/officeDocument/2006/relationships/ctrlProp" Target="../ctrlProps/ctrlProp169.xml"/></Relationships>
</file>

<file path=xl/worksheets/_rels/sheet4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6.xml"/><Relationship Id="rId3" Type="http://schemas.openxmlformats.org/officeDocument/2006/relationships/ctrlProp" Target="../ctrlProps/ctrlProp171.xml"/><Relationship Id="rId7" Type="http://schemas.openxmlformats.org/officeDocument/2006/relationships/ctrlProp" Target="../ctrlProps/ctrlProp175.xml"/><Relationship Id="rId2" Type="http://schemas.openxmlformats.org/officeDocument/2006/relationships/vmlDrawing" Target="../drawings/vmlDrawing49.vml"/><Relationship Id="rId1" Type="http://schemas.openxmlformats.org/officeDocument/2006/relationships/drawing" Target="../drawings/drawing49.xml"/><Relationship Id="rId6" Type="http://schemas.openxmlformats.org/officeDocument/2006/relationships/ctrlProp" Target="../ctrlProps/ctrlProp174.xml"/><Relationship Id="rId5" Type="http://schemas.openxmlformats.org/officeDocument/2006/relationships/ctrlProp" Target="../ctrlProps/ctrlProp173.xml"/><Relationship Id="rId4" Type="http://schemas.openxmlformats.org/officeDocument/2006/relationships/ctrlProp" Target="../ctrlProps/ctrlProp172.xml"/><Relationship Id="rId9" Type="http://schemas.openxmlformats.org/officeDocument/2006/relationships/ctrlProp" Target="../ctrlProps/ctrlProp17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5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83.xml"/><Relationship Id="rId3" Type="http://schemas.openxmlformats.org/officeDocument/2006/relationships/ctrlProp" Target="../ctrlProps/ctrlProp178.xml"/><Relationship Id="rId7" Type="http://schemas.openxmlformats.org/officeDocument/2006/relationships/ctrlProp" Target="../ctrlProps/ctrlProp182.xml"/><Relationship Id="rId2" Type="http://schemas.openxmlformats.org/officeDocument/2006/relationships/vmlDrawing" Target="../drawings/vmlDrawing50.vml"/><Relationship Id="rId1" Type="http://schemas.openxmlformats.org/officeDocument/2006/relationships/drawing" Target="../drawings/drawing50.xml"/><Relationship Id="rId6" Type="http://schemas.openxmlformats.org/officeDocument/2006/relationships/ctrlProp" Target="../ctrlProps/ctrlProp181.xml"/><Relationship Id="rId5" Type="http://schemas.openxmlformats.org/officeDocument/2006/relationships/ctrlProp" Target="../ctrlProps/ctrlProp180.xml"/><Relationship Id="rId10" Type="http://schemas.openxmlformats.org/officeDocument/2006/relationships/ctrlProp" Target="../ctrlProps/ctrlProp185.xml"/><Relationship Id="rId4" Type="http://schemas.openxmlformats.org/officeDocument/2006/relationships/ctrlProp" Target="../ctrlProps/ctrlProp179.xml"/><Relationship Id="rId9" Type="http://schemas.openxmlformats.org/officeDocument/2006/relationships/ctrlProp" Target="../ctrlProps/ctrlProp184.xml"/></Relationships>
</file>

<file path=xl/worksheets/_rels/sheet5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1.xml"/><Relationship Id="rId3" Type="http://schemas.openxmlformats.org/officeDocument/2006/relationships/ctrlProp" Target="../ctrlProps/ctrlProp186.xml"/><Relationship Id="rId7" Type="http://schemas.openxmlformats.org/officeDocument/2006/relationships/ctrlProp" Target="../ctrlProps/ctrlProp190.xml"/><Relationship Id="rId2" Type="http://schemas.openxmlformats.org/officeDocument/2006/relationships/vmlDrawing" Target="../drawings/vmlDrawing51.vml"/><Relationship Id="rId1" Type="http://schemas.openxmlformats.org/officeDocument/2006/relationships/drawing" Target="../drawings/drawing51.xml"/><Relationship Id="rId6" Type="http://schemas.openxmlformats.org/officeDocument/2006/relationships/ctrlProp" Target="../ctrlProps/ctrlProp189.xml"/><Relationship Id="rId5" Type="http://schemas.openxmlformats.org/officeDocument/2006/relationships/ctrlProp" Target="../ctrlProps/ctrlProp188.xml"/><Relationship Id="rId4" Type="http://schemas.openxmlformats.org/officeDocument/2006/relationships/ctrlProp" Target="../ctrlProps/ctrlProp187.xml"/><Relationship Id="rId9" Type="http://schemas.openxmlformats.org/officeDocument/2006/relationships/ctrlProp" Target="../ctrlProps/ctrlProp192.xml"/></Relationships>
</file>

<file path=xl/worksheets/_rels/sheet5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8.xml"/><Relationship Id="rId3" Type="http://schemas.openxmlformats.org/officeDocument/2006/relationships/ctrlProp" Target="../ctrlProps/ctrlProp193.xml"/><Relationship Id="rId7" Type="http://schemas.openxmlformats.org/officeDocument/2006/relationships/ctrlProp" Target="../ctrlProps/ctrlProp197.xml"/><Relationship Id="rId2" Type="http://schemas.openxmlformats.org/officeDocument/2006/relationships/vmlDrawing" Target="../drawings/vmlDrawing52.vml"/><Relationship Id="rId1" Type="http://schemas.openxmlformats.org/officeDocument/2006/relationships/drawing" Target="../drawings/drawing52.xml"/><Relationship Id="rId6" Type="http://schemas.openxmlformats.org/officeDocument/2006/relationships/ctrlProp" Target="../ctrlProps/ctrlProp196.xml"/><Relationship Id="rId5" Type="http://schemas.openxmlformats.org/officeDocument/2006/relationships/ctrlProp" Target="../ctrlProps/ctrlProp195.xml"/><Relationship Id="rId4" Type="http://schemas.openxmlformats.org/officeDocument/2006/relationships/ctrlProp" Target="../ctrlProps/ctrlProp194.xml"/><Relationship Id="rId9" Type="http://schemas.openxmlformats.org/officeDocument/2006/relationships/ctrlProp" Target="../ctrlProps/ctrlProp199.xml"/></Relationships>
</file>

<file path=xl/worksheets/_rels/sheet5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5.xml"/><Relationship Id="rId3" Type="http://schemas.openxmlformats.org/officeDocument/2006/relationships/ctrlProp" Target="../ctrlProps/ctrlProp200.xml"/><Relationship Id="rId7" Type="http://schemas.openxmlformats.org/officeDocument/2006/relationships/ctrlProp" Target="../ctrlProps/ctrlProp204.xml"/><Relationship Id="rId2" Type="http://schemas.openxmlformats.org/officeDocument/2006/relationships/vmlDrawing" Target="../drawings/vmlDrawing53.vml"/><Relationship Id="rId1" Type="http://schemas.openxmlformats.org/officeDocument/2006/relationships/drawing" Target="../drawings/drawing53.xml"/><Relationship Id="rId6" Type="http://schemas.openxmlformats.org/officeDocument/2006/relationships/ctrlProp" Target="../ctrlProps/ctrlProp203.xml"/><Relationship Id="rId5" Type="http://schemas.openxmlformats.org/officeDocument/2006/relationships/ctrlProp" Target="../ctrlProps/ctrlProp202.xml"/><Relationship Id="rId4" Type="http://schemas.openxmlformats.org/officeDocument/2006/relationships/ctrlProp" Target="../ctrlProps/ctrlProp201.xml"/><Relationship Id="rId9" Type="http://schemas.openxmlformats.org/officeDocument/2006/relationships/ctrlProp" Target="../ctrlProps/ctrlProp206.xml"/></Relationships>
</file>

<file path=xl/worksheets/_rels/sheet5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07.xml"/><Relationship Id="rId2" Type="http://schemas.openxmlformats.org/officeDocument/2006/relationships/vmlDrawing" Target="../drawings/vmlDrawing54.vml"/><Relationship Id="rId1" Type="http://schemas.openxmlformats.org/officeDocument/2006/relationships/drawing" Target="../drawings/drawing54.xml"/><Relationship Id="rId5" Type="http://schemas.openxmlformats.org/officeDocument/2006/relationships/ctrlProp" Target="../ctrlProps/ctrlProp209.xml"/><Relationship Id="rId4" Type="http://schemas.openxmlformats.org/officeDocument/2006/relationships/ctrlProp" Target="../ctrlProps/ctrlProp208.xml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0.xml"/><Relationship Id="rId2" Type="http://schemas.openxmlformats.org/officeDocument/2006/relationships/vmlDrawing" Target="../drawings/vmlDrawing55.vml"/><Relationship Id="rId1" Type="http://schemas.openxmlformats.org/officeDocument/2006/relationships/drawing" Target="../drawings/drawing55.xml"/><Relationship Id="rId5" Type="http://schemas.openxmlformats.org/officeDocument/2006/relationships/ctrlProp" Target="../ctrlProps/ctrlProp212.xml"/><Relationship Id="rId4" Type="http://schemas.openxmlformats.org/officeDocument/2006/relationships/ctrlProp" Target="../ctrlProps/ctrlProp21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2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4" Type="http://schemas.openxmlformats.org/officeDocument/2006/relationships/ctrlProp" Target="../ctrlProps/ctrlProp1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4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N63"/>
  <sheetViews>
    <sheetView showGridLines="0" tabSelected="1" workbookViewId="0">
      <selection activeCell="C13" sqref="C13"/>
    </sheetView>
  </sheetViews>
  <sheetFormatPr defaultRowHeight="15" x14ac:dyDescent="0.2"/>
  <cols>
    <col min="1" max="1" width="5.85546875" style="1" customWidth="1"/>
    <col min="2" max="2" width="60.42578125" style="5" customWidth="1"/>
    <col min="3" max="3" width="14.28515625" style="5" customWidth="1"/>
    <col min="4" max="4" width="5.85546875" style="5" customWidth="1"/>
    <col min="5" max="5" width="17.7109375" style="5" customWidth="1"/>
    <col min="6" max="6" width="30" style="5" customWidth="1"/>
    <col min="7" max="7" width="5.85546875" style="1" customWidth="1"/>
    <col min="8" max="8" width="14.7109375" style="1" customWidth="1"/>
    <col min="9" max="9" width="9.140625" style="1"/>
    <col min="10" max="10" width="18.85546875" style="1" customWidth="1"/>
    <col min="11" max="14" width="9.140625" style="1"/>
    <col min="15" max="16384" width="9.140625" style="5"/>
  </cols>
  <sheetData>
    <row r="1" spans="2:13" ht="19.5" customHeight="1" x14ac:dyDescent="0.2">
      <c r="B1" s="2"/>
      <c r="C1" s="2"/>
      <c r="D1" s="2"/>
      <c r="E1" s="2"/>
      <c r="F1" s="2"/>
      <c r="G1" s="2"/>
      <c r="H1" s="2"/>
      <c r="I1" s="3"/>
      <c r="J1" s="4"/>
    </row>
    <row r="2" spans="2:13" ht="18.75" x14ac:dyDescent="0.3">
      <c r="B2" s="14" t="s">
        <v>18</v>
      </c>
      <c r="C2" s="2"/>
      <c r="D2" s="2"/>
      <c r="E2" s="2"/>
      <c r="F2" s="2"/>
      <c r="G2" s="2"/>
      <c r="H2" s="2"/>
      <c r="I2" s="3"/>
      <c r="J2" s="4"/>
      <c r="K2" s="2"/>
      <c r="L2" s="2"/>
      <c r="M2" s="2"/>
    </row>
    <row r="3" spans="2:13" ht="18" customHeight="1" x14ac:dyDescent="0.2">
      <c r="B3" s="398" t="s">
        <v>415</v>
      </c>
      <c r="C3" s="398"/>
      <c r="D3" s="152"/>
      <c r="E3" s="152"/>
      <c r="F3" s="2"/>
      <c r="G3" s="2"/>
      <c r="H3" s="2"/>
      <c r="I3" s="3"/>
      <c r="J3" s="4"/>
      <c r="K3" s="2"/>
      <c r="L3" s="2"/>
      <c r="M3" s="2"/>
    </row>
    <row r="4" spans="2:13" x14ac:dyDescent="0.2">
      <c r="B4" s="13" t="s">
        <v>165</v>
      </c>
      <c r="C4" s="2"/>
      <c r="D4" s="2"/>
      <c r="E4" s="2"/>
      <c r="F4" s="2"/>
      <c r="G4" s="2"/>
      <c r="H4" s="2"/>
      <c r="I4" s="3"/>
      <c r="J4" s="4"/>
      <c r="K4" s="2"/>
      <c r="L4" s="2"/>
      <c r="M4" s="2"/>
    </row>
    <row r="5" spans="2:13" x14ac:dyDescent="0.2">
      <c r="B5" s="12"/>
      <c r="C5" s="2"/>
      <c r="D5" s="2"/>
      <c r="E5" s="2"/>
      <c r="F5" s="2"/>
      <c r="G5" s="2"/>
      <c r="H5" s="2"/>
      <c r="I5" s="3"/>
      <c r="J5" s="4"/>
      <c r="K5" s="2"/>
      <c r="L5" s="2"/>
      <c r="M5" s="2"/>
    </row>
    <row r="6" spans="2:13" s="7" customFormat="1" ht="18" customHeight="1" x14ac:dyDescent="0.2">
      <c r="B6" s="15" t="s">
        <v>158</v>
      </c>
      <c r="C6" s="17">
        <v>42799</v>
      </c>
      <c r="D6" s="32"/>
      <c r="E6" s="8"/>
      <c r="F6" s="8"/>
      <c r="G6" s="8"/>
      <c r="H6" s="8"/>
      <c r="I6" s="9"/>
      <c r="J6" s="9"/>
      <c r="K6" s="9"/>
      <c r="L6" s="9"/>
      <c r="M6" s="9"/>
    </row>
    <row r="7" spans="2:13" s="7" customFormat="1" ht="18" customHeight="1" thickBot="1" x14ac:dyDescent="0.25">
      <c r="B7" s="15" t="s">
        <v>159</v>
      </c>
      <c r="C7" s="17">
        <v>42921</v>
      </c>
      <c r="D7" s="32"/>
      <c r="E7" s="24" t="s">
        <v>61</v>
      </c>
      <c r="F7" s="25" t="s">
        <v>62</v>
      </c>
    </row>
    <row r="8" spans="2:13" s="7" customFormat="1" ht="18" customHeight="1" x14ac:dyDescent="0.2">
      <c r="B8" s="15" t="s">
        <v>160</v>
      </c>
      <c r="C8" s="17">
        <v>42873</v>
      </c>
      <c r="D8" s="32"/>
      <c r="E8" s="26">
        <v>0</v>
      </c>
      <c r="F8" s="27" t="s">
        <v>0</v>
      </c>
    </row>
    <row r="9" spans="2:13" ht="18" customHeight="1" x14ac:dyDescent="0.2">
      <c r="B9" s="16" t="s">
        <v>161</v>
      </c>
      <c r="C9" s="18">
        <f>D9/10000</f>
        <v>9.7500000000000003E-2</v>
      </c>
      <c r="D9" s="33">
        <v>975</v>
      </c>
      <c r="E9" s="28">
        <v>1</v>
      </c>
      <c r="F9" s="27" t="s">
        <v>1</v>
      </c>
    </row>
    <row r="10" spans="2:13" ht="18" customHeight="1" x14ac:dyDescent="0.2">
      <c r="B10" s="16" t="s">
        <v>162</v>
      </c>
      <c r="C10" s="19">
        <v>9500</v>
      </c>
      <c r="D10" s="34"/>
      <c r="E10" s="28">
        <v>2</v>
      </c>
      <c r="F10" s="27" t="s">
        <v>2</v>
      </c>
    </row>
    <row r="11" spans="2:13" ht="18" customHeight="1" x14ac:dyDescent="0.2">
      <c r="B11" s="16" t="s">
        <v>163</v>
      </c>
      <c r="C11" s="20">
        <v>2</v>
      </c>
      <c r="D11" s="34"/>
      <c r="E11" s="28">
        <v>3</v>
      </c>
      <c r="F11" s="27" t="s">
        <v>3</v>
      </c>
    </row>
    <row r="12" spans="2:13" ht="18" customHeight="1" thickBot="1" x14ac:dyDescent="0.25">
      <c r="B12" s="22" t="s">
        <v>164</v>
      </c>
      <c r="C12" s="23">
        <v>3</v>
      </c>
      <c r="D12" s="34"/>
      <c r="E12" s="29">
        <v>4</v>
      </c>
      <c r="F12" s="30" t="s">
        <v>6</v>
      </c>
    </row>
    <row r="13" spans="2:13" ht="18" customHeight="1" x14ac:dyDescent="0.2">
      <c r="B13" s="21" t="s">
        <v>60</v>
      </c>
      <c r="C13" s="31"/>
      <c r="D13" s="34"/>
      <c r="E13" s="1"/>
      <c r="F13" s="1"/>
    </row>
    <row r="14" spans="2:13" ht="18" customHeight="1" x14ac:dyDescent="0.2">
      <c r="C14" s="55" t="s">
        <v>436</v>
      </c>
      <c r="D14" s="10"/>
      <c r="E14" s="1"/>
      <c r="F14" s="1"/>
    </row>
    <row r="15" spans="2:13" ht="19.5" customHeight="1" x14ac:dyDescent="0.2">
      <c r="B15" s="1"/>
      <c r="C15" s="1"/>
      <c r="D15" s="1"/>
      <c r="E15" s="1"/>
      <c r="F15" s="1"/>
    </row>
    <row r="16" spans="2:13" x14ac:dyDescent="0.2">
      <c r="B16" s="1"/>
      <c r="C16" s="1"/>
      <c r="D16" s="1"/>
      <c r="E16" s="1"/>
      <c r="F16" s="1"/>
    </row>
    <row r="17" spans="2:14" x14ac:dyDescent="0.2">
      <c r="B17" s="1"/>
      <c r="C17" s="1"/>
      <c r="D17" s="1"/>
      <c r="E17" s="1"/>
      <c r="F17" s="1"/>
    </row>
    <row r="18" spans="2:14" x14ac:dyDescent="0.2">
      <c r="E18" s="2"/>
      <c r="F18" s="1"/>
    </row>
    <row r="19" spans="2:14" x14ac:dyDescent="0.2">
      <c r="E19" s="2"/>
      <c r="F19" s="1"/>
    </row>
    <row r="20" spans="2:14" x14ac:dyDescent="0.2">
      <c r="E20" s="2"/>
      <c r="F20" s="1"/>
      <c r="N20" s="5"/>
    </row>
    <row r="21" spans="2:14" x14ac:dyDescent="0.2">
      <c r="E21" s="2"/>
      <c r="F21" s="1"/>
      <c r="N21" s="5"/>
    </row>
    <row r="22" spans="2:14" x14ac:dyDescent="0.2">
      <c r="E22" s="2"/>
      <c r="F22" s="1"/>
    </row>
    <row r="23" spans="2:14" x14ac:dyDescent="0.2">
      <c r="E23" s="2"/>
      <c r="F23" s="1"/>
    </row>
    <row r="24" spans="2:14" x14ac:dyDescent="0.2">
      <c r="B24" s="1"/>
      <c r="C24" s="1"/>
      <c r="D24" s="1"/>
      <c r="E24" s="2"/>
      <c r="F24" s="1"/>
    </row>
    <row r="25" spans="2:14" x14ac:dyDescent="0.2">
      <c r="B25" s="1"/>
      <c r="C25" s="1"/>
      <c r="D25" s="1"/>
      <c r="E25" s="1"/>
      <c r="F25" s="1"/>
    </row>
    <row r="26" spans="2:14" x14ac:dyDescent="0.2">
      <c r="B26" s="1"/>
      <c r="C26" s="1"/>
      <c r="D26" s="1"/>
      <c r="E26" s="1"/>
      <c r="F26" s="1"/>
    </row>
    <row r="27" spans="2:14" x14ac:dyDescent="0.2">
      <c r="B27" s="1"/>
      <c r="C27" s="1"/>
      <c r="D27" s="1"/>
      <c r="E27" s="1"/>
      <c r="F27" s="1"/>
    </row>
    <row r="28" spans="2:14" x14ac:dyDescent="0.2">
      <c r="B28" s="1"/>
      <c r="C28" s="1"/>
      <c r="D28" s="1"/>
      <c r="E28" s="1"/>
      <c r="F28" s="1"/>
    </row>
    <row r="29" spans="2:14" x14ac:dyDescent="0.2">
      <c r="B29" s="1"/>
      <c r="C29" s="1"/>
      <c r="D29" s="1"/>
      <c r="E29" s="1"/>
      <c r="F29" s="1"/>
    </row>
    <row r="30" spans="2:14" x14ac:dyDescent="0.2">
      <c r="B30" s="1"/>
      <c r="C30" s="1"/>
      <c r="D30" s="1"/>
      <c r="E30" s="1"/>
      <c r="F30" s="1"/>
    </row>
    <row r="31" spans="2:14" x14ac:dyDescent="0.2">
      <c r="B31" s="1"/>
      <c r="C31" s="1"/>
      <c r="D31" s="1"/>
      <c r="E31" s="1"/>
      <c r="F31" s="1"/>
    </row>
    <row r="32" spans="2:14" x14ac:dyDescent="0.2">
      <c r="B32" s="1"/>
      <c r="C32" s="1"/>
      <c r="D32" s="1"/>
      <c r="E32" s="1"/>
      <c r="F32" s="1"/>
    </row>
    <row r="33" spans="2:6" x14ac:dyDescent="0.2">
      <c r="B33" s="1"/>
      <c r="C33" s="1"/>
      <c r="D33" s="1"/>
      <c r="E33" s="1"/>
      <c r="F33" s="1"/>
    </row>
    <row r="34" spans="2:6" x14ac:dyDescent="0.2">
      <c r="B34" s="1"/>
      <c r="C34" s="1"/>
      <c r="D34" s="1"/>
      <c r="E34" s="1"/>
      <c r="F34" s="1"/>
    </row>
    <row r="35" spans="2:6" x14ac:dyDescent="0.2">
      <c r="B35" s="1"/>
      <c r="C35" s="1"/>
      <c r="D35" s="1"/>
      <c r="E35" s="1"/>
      <c r="F35" s="1"/>
    </row>
    <row r="36" spans="2:6" x14ac:dyDescent="0.2">
      <c r="B36" s="1"/>
      <c r="C36" s="1"/>
      <c r="D36" s="1"/>
      <c r="E36" s="1"/>
      <c r="F36" s="1"/>
    </row>
    <row r="37" spans="2:6" x14ac:dyDescent="0.2">
      <c r="B37" s="1"/>
      <c r="C37" s="1"/>
      <c r="D37" s="1"/>
      <c r="E37" s="1"/>
      <c r="F37" s="1"/>
    </row>
    <row r="38" spans="2:6" x14ac:dyDescent="0.2">
      <c r="B38" s="1"/>
      <c r="C38" s="1"/>
      <c r="D38" s="1"/>
      <c r="E38" s="1"/>
      <c r="F38" s="1"/>
    </row>
    <row r="39" spans="2:6" x14ac:dyDescent="0.2">
      <c r="B39" s="1"/>
      <c r="C39" s="1"/>
      <c r="D39" s="1"/>
      <c r="E39" s="1"/>
      <c r="F39" s="1"/>
    </row>
    <row r="40" spans="2:6" x14ac:dyDescent="0.2">
      <c r="B40" s="1"/>
      <c r="C40" s="1"/>
      <c r="D40" s="1"/>
      <c r="E40" s="1"/>
      <c r="F40" s="1"/>
    </row>
    <row r="41" spans="2:6" x14ac:dyDescent="0.2">
      <c r="B41" s="1"/>
      <c r="C41" s="1"/>
      <c r="D41" s="1"/>
      <c r="E41" s="1"/>
      <c r="F41" s="1"/>
    </row>
    <row r="42" spans="2:6" x14ac:dyDescent="0.2">
      <c r="B42" s="1"/>
      <c r="C42" s="1"/>
      <c r="D42" s="1"/>
      <c r="E42" s="1"/>
      <c r="F42" s="1"/>
    </row>
    <row r="43" spans="2:6" x14ac:dyDescent="0.2">
      <c r="B43" s="1"/>
      <c r="C43" s="1"/>
      <c r="D43" s="1"/>
      <c r="E43" s="1"/>
      <c r="F43" s="1"/>
    </row>
    <row r="44" spans="2:6" x14ac:dyDescent="0.2">
      <c r="B44" s="1"/>
      <c r="C44" s="1"/>
      <c r="D44" s="1"/>
      <c r="E44" s="1"/>
      <c r="F44" s="1"/>
    </row>
    <row r="45" spans="2:6" x14ac:dyDescent="0.2">
      <c r="B45" s="1"/>
      <c r="C45" s="1"/>
      <c r="D45" s="1"/>
      <c r="E45" s="1"/>
      <c r="F45" s="1"/>
    </row>
    <row r="46" spans="2:6" x14ac:dyDescent="0.2">
      <c r="B46" s="1"/>
      <c r="C46" s="1"/>
      <c r="D46" s="1"/>
      <c r="E46" s="1"/>
      <c r="F46" s="1"/>
    </row>
    <row r="47" spans="2:6" x14ac:dyDescent="0.2">
      <c r="B47" s="1"/>
      <c r="C47" s="1"/>
      <c r="D47" s="1"/>
      <c r="E47" s="1"/>
      <c r="F47" s="1"/>
    </row>
    <row r="48" spans="2:6" x14ac:dyDescent="0.2">
      <c r="B48" s="1"/>
      <c r="C48" s="1"/>
      <c r="D48" s="1"/>
      <c r="E48" s="1"/>
      <c r="F48" s="1"/>
    </row>
    <row r="49" spans="2:6" x14ac:dyDescent="0.2">
      <c r="B49" s="1"/>
      <c r="C49" s="1"/>
      <c r="D49" s="1"/>
      <c r="E49" s="1"/>
      <c r="F49" s="1"/>
    </row>
    <row r="50" spans="2:6" x14ac:dyDescent="0.2">
      <c r="B50" s="1"/>
      <c r="C50" s="1"/>
      <c r="D50" s="1"/>
      <c r="E50" s="1"/>
      <c r="F50" s="1"/>
    </row>
    <row r="51" spans="2:6" x14ac:dyDescent="0.2">
      <c r="B51" s="1"/>
      <c r="C51" s="1"/>
      <c r="D51" s="1"/>
      <c r="E51" s="1"/>
      <c r="F51" s="1"/>
    </row>
    <row r="52" spans="2:6" x14ac:dyDescent="0.2">
      <c r="B52" s="1"/>
      <c r="C52" s="1"/>
      <c r="D52" s="1"/>
      <c r="E52" s="1"/>
      <c r="F52" s="1"/>
    </row>
    <row r="53" spans="2:6" x14ac:dyDescent="0.2">
      <c r="B53" s="1"/>
      <c r="C53" s="1"/>
      <c r="D53" s="1"/>
      <c r="E53" s="1"/>
      <c r="F53" s="1"/>
    </row>
    <row r="54" spans="2:6" x14ac:dyDescent="0.2">
      <c r="B54" s="1"/>
      <c r="C54" s="1"/>
      <c r="D54" s="1"/>
      <c r="E54" s="1"/>
      <c r="F54" s="1"/>
    </row>
    <row r="55" spans="2:6" x14ac:dyDescent="0.2">
      <c r="B55" s="1"/>
      <c r="C55" s="1"/>
      <c r="D55" s="1"/>
      <c r="E55" s="1"/>
      <c r="F55" s="1"/>
    </row>
    <row r="56" spans="2:6" x14ac:dyDescent="0.2">
      <c r="B56" s="1"/>
      <c r="C56" s="1"/>
      <c r="D56" s="1"/>
      <c r="E56" s="1"/>
      <c r="F56" s="1"/>
    </row>
    <row r="57" spans="2:6" x14ac:dyDescent="0.2">
      <c r="B57" s="1"/>
      <c r="C57" s="1"/>
      <c r="D57" s="1"/>
      <c r="E57" s="1"/>
      <c r="F57" s="1"/>
    </row>
    <row r="58" spans="2:6" x14ac:dyDescent="0.2">
      <c r="B58" s="1"/>
      <c r="C58" s="1"/>
      <c r="D58" s="1"/>
      <c r="E58" s="1"/>
      <c r="F58" s="1"/>
    </row>
    <row r="59" spans="2:6" x14ac:dyDescent="0.2">
      <c r="B59" s="1"/>
      <c r="C59" s="1"/>
      <c r="D59" s="1"/>
      <c r="E59" s="1"/>
      <c r="F59" s="1"/>
    </row>
    <row r="60" spans="2:6" x14ac:dyDescent="0.2">
      <c r="B60" s="1"/>
      <c r="C60" s="1"/>
      <c r="D60" s="1"/>
      <c r="E60" s="1"/>
      <c r="F60" s="1"/>
    </row>
    <row r="61" spans="2:6" x14ac:dyDescent="0.2">
      <c r="B61" s="1"/>
      <c r="C61" s="1"/>
      <c r="D61" s="1"/>
      <c r="E61" s="1"/>
      <c r="F61" s="1"/>
    </row>
    <row r="62" spans="2:6" x14ac:dyDescent="0.2">
      <c r="B62" s="1"/>
      <c r="C62" s="1"/>
      <c r="D62" s="1"/>
      <c r="E62" s="1"/>
      <c r="F62" s="1"/>
    </row>
    <row r="63" spans="2:6" x14ac:dyDescent="0.2">
      <c r="B63" s="1"/>
      <c r="C63" s="1"/>
      <c r="D63" s="1"/>
      <c r="E63" s="1"/>
      <c r="F63" s="1"/>
    </row>
  </sheetData>
  <mergeCells count="1">
    <mergeCell ref="B3:C3"/>
  </mergeCells>
  <phoneticPr fontId="3" type="noConversion"/>
  <dataValidations count="1">
    <dataValidation type="list" allowBlank="1" showInputMessage="1" showErrorMessage="1" sqref="C12">
      <formula1>$E$8:$E$12</formula1>
    </dataValidation>
  </dataValidations>
  <pageMargins left="0.75" right="0.75" top="1" bottom="1" header="0.5" footer="0.5"/>
  <pageSetup paperSize="9" orientation="portrait" horizontalDpi="4294967293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Scroll Bar 2">
              <controlPr defaultSize="0" autoPict="0">
                <anchor moveWithCells="1">
                  <from>
                    <xdr:col>1</xdr:col>
                    <xdr:colOff>3467100</xdr:colOff>
                    <xdr:row>11</xdr:row>
                    <xdr:rowOff>28575</xdr:rowOff>
                  </from>
                  <to>
                    <xdr:col>1</xdr:col>
                    <xdr:colOff>3952875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Scroll Bar 3">
              <controlPr defaultSize="0" autoPict="0">
                <anchor moveWithCells="1">
                  <from>
                    <xdr:col>1</xdr:col>
                    <xdr:colOff>3467100</xdr:colOff>
                    <xdr:row>9</xdr:row>
                    <xdr:rowOff>28575</xdr:rowOff>
                  </from>
                  <to>
                    <xdr:col>1</xdr:col>
                    <xdr:colOff>3952875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Scroll Bar 4">
              <controlPr defaultSize="0" autoPict="0">
                <anchor moveWithCells="1">
                  <from>
                    <xdr:col>1</xdr:col>
                    <xdr:colOff>3467100</xdr:colOff>
                    <xdr:row>8</xdr:row>
                    <xdr:rowOff>28575</xdr:rowOff>
                  </from>
                  <to>
                    <xdr:col>1</xdr:col>
                    <xdr:colOff>3952875</xdr:colOff>
                    <xdr:row>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9"/>
  <sheetViews>
    <sheetView showGridLines="0" workbookViewId="0">
      <selection activeCell="D16" sqref="D16"/>
    </sheetView>
  </sheetViews>
  <sheetFormatPr defaultRowHeight="15" x14ac:dyDescent="0.2"/>
  <cols>
    <col min="1" max="1" width="5.85546875" style="35" customWidth="1"/>
    <col min="2" max="2" width="18.85546875" style="12" customWidth="1"/>
    <col min="3" max="3" width="30.140625" style="12" customWidth="1"/>
    <col min="4" max="4" width="17.140625" style="12" customWidth="1"/>
    <col min="5" max="5" width="6.85546875" style="12" customWidth="1"/>
    <col min="6" max="6" width="17.140625" style="12" customWidth="1"/>
    <col min="7" max="7" width="26.7109375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48"/>
      <c r="D1" s="36"/>
    </row>
    <row r="2" spans="2:7" ht="18.75" x14ac:dyDescent="0.3">
      <c r="B2" s="14" t="s">
        <v>151</v>
      </c>
      <c r="C2" s="36"/>
      <c r="D2" s="36"/>
    </row>
    <row r="3" spans="2:7" ht="18" customHeight="1" x14ac:dyDescent="0.2">
      <c r="B3" s="415" t="s">
        <v>384</v>
      </c>
      <c r="C3" s="415"/>
      <c r="D3" s="415"/>
      <c r="E3" s="415"/>
      <c r="F3" s="415"/>
    </row>
    <row r="4" spans="2:7" x14ac:dyDescent="0.2">
      <c r="B4" s="13" t="s">
        <v>286</v>
      </c>
      <c r="C4" s="36"/>
      <c r="D4" s="36"/>
    </row>
    <row r="5" spans="2:7" x14ac:dyDescent="0.2">
      <c r="B5" s="87" t="s">
        <v>285</v>
      </c>
      <c r="C5" s="36"/>
      <c r="D5" s="36"/>
    </row>
    <row r="6" spans="2:7" x14ac:dyDescent="0.25">
      <c r="B6" s="225"/>
      <c r="C6" s="36"/>
      <c r="D6" s="36"/>
    </row>
    <row r="7" spans="2:7" ht="15.75" customHeight="1" thickBot="1" x14ac:dyDescent="0.25">
      <c r="B7" s="64" t="s">
        <v>160</v>
      </c>
      <c r="C7" s="96"/>
      <c r="D7" s="90">
        <v>42319</v>
      </c>
      <c r="F7" s="24" t="s">
        <v>61</v>
      </c>
      <c r="G7" s="25" t="s">
        <v>62</v>
      </c>
    </row>
    <row r="8" spans="2:7" ht="15.75" customHeight="1" x14ac:dyDescent="0.2">
      <c r="B8" s="64" t="s">
        <v>170</v>
      </c>
      <c r="C8" s="96"/>
      <c r="D8" s="90">
        <v>46813</v>
      </c>
      <c r="F8" s="56">
        <v>0</v>
      </c>
      <c r="G8" s="70" t="s">
        <v>0</v>
      </c>
    </row>
    <row r="9" spans="2:7" ht="15.75" customHeight="1" x14ac:dyDescent="0.2">
      <c r="B9" s="64" t="s">
        <v>149</v>
      </c>
      <c r="C9" s="96"/>
      <c r="D9" s="90">
        <v>42292</v>
      </c>
      <c r="F9" s="51">
        <v>1</v>
      </c>
      <c r="G9" s="70" t="s">
        <v>1</v>
      </c>
    </row>
    <row r="10" spans="2:7" ht="15.75" customHeight="1" x14ac:dyDescent="0.2">
      <c r="B10" s="64" t="s">
        <v>283</v>
      </c>
      <c r="C10" s="96"/>
      <c r="D10" s="90">
        <v>42430</v>
      </c>
      <c r="F10" s="51">
        <v>2</v>
      </c>
      <c r="G10" s="70" t="s">
        <v>2</v>
      </c>
    </row>
    <row r="11" spans="2:7" ht="15.75" customHeight="1" x14ac:dyDescent="0.2">
      <c r="B11" s="64" t="s">
        <v>284</v>
      </c>
      <c r="C11" s="96"/>
      <c r="D11" s="227">
        <f>E11/10000</f>
        <v>7.85E-2</v>
      </c>
      <c r="E11" s="58">
        <v>785</v>
      </c>
      <c r="F11" s="51">
        <v>3</v>
      </c>
      <c r="G11" s="70" t="s">
        <v>3</v>
      </c>
    </row>
    <row r="12" spans="2:7" ht="15.75" customHeight="1" thickBot="1" x14ac:dyDescent="0.25">
      <c r="B12" s="64" t="s">
        <v>254</v>
      </c>
      <c r="C12" s="96"/>
      <c r="D12" s="227">
        <f>E12/10000</f>
        <v>6.25E-2</v>
      </c>
      <c r="E12" s="58">
        <v>625</v>
      </c>
      <c r="F12" s="52">
        <v>4</v>
      </c>
      <c r="G12" s="73" t="s">
        <v>6</v>
      </c>
    </row>
    <row r="13" spans="2:7" ht="15.75" customHeight="1" x14ac:dyDescent="0.2">
      <c r="B13" s="64" t="s">
        <v>435</v>
      </c>
      <c r="C13" s="96"/>
      <c r="D13" s="228">
        <v>100</v>
      </c>
      <c r="E13" s="58"/>
    </row>
    <row r="14" spans="2:7" ht="15.75" customHeight="1" x14ac:dyDescent="0.2">
      <c r="B14" s="64" t="s">
        <v>168</v>
      </c>
      <c r="C14" s="96"/>
      <c r="D14" s="91">
        <f>IF(E14=3,4,E14)</f>
        <v>2</v>
      </c>
      <c r="E14" s="58">
        <v>2</v>
      </c>
    </row>
    <row r="15" spans="2:7" ht="15.75" customHeight="1" x14ac:dyDescent="0.2">
      <c r="B15" s="16" t="s">
        <v>169</v>
      </c>
      <c r="C15" s="226"/>
      <c r="D15" s="92">
        <v>1</v>
      </c>
    </row>
    <row r="16" spans="2:7" ht="17.25" customHeight="1" x14ac:dyDescent="0.2">
      <c r="B16" s="414" t="s">
        <v>287</v>
      </c>
      <c r="C16" s="414"/>
      <c r="D16" s="229"/>
      <c r="E16" s="76" t="s">
        <v>444</v>
      </c>
    </row>
    <row r="17" spans="2:4" ht="19.5" customHeight="1" x14ac:dyDescent="0.2">
      <c r="B17" s="35"/>
      <c r="C17" s="35"/>
      <c r="D17" s="35"/>
    </row>
    <row r="18" spans="2:4" ht="16.5" customHeight="1" x14ac:dyDescent="0.2">
      <c r="D18" s="203"/>
    </row>
    <row r="19" spans="2:4" x14ac:dyDescent="0.2">
      <c r="D19" s="2"/>
    </row>
    <row r="20" spans="2:4" x14ac:dyDescent="0.2">
      <c r="D20" s="2"/>
    </row>
    <row r="21" spans="2:4" x14ac:dyDescent="0.2">
      <c r="D21" s="2"/>
    </row>
    <row r="22" spans="2:4" x14ac:dyDescent="0.2">
      <c r="D22" s="2"/>
    </row>
    <row r="23" spans="2:4" x14ac:dyDescent="0.2">
      <c r="D23" s="2"/>
    </row>
    <row r="24" spans="2:4" ht="18" customHeight="1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  <row r="43" spans="2:4" x14ac:dyDescent="0.2">
      <c r="B43" s="35"/>
      <c r="C43" s="35"/>
      <c r="D43" s="35"/>
    </row>
    <row r="44" spans="2:4" x14ac:dyDescent="0.2">
      <c r="B44" s="35"/>
      <c r="C44" s="35"/>
      <c r="D44" s="35"/>
    </row>
    <row r="45" spans="2:4" x14ac:dyDescent="0.2">
      <c r="B45" s="35"/>
      <c r="C45" s="35"/>
      <c r="D45" s="35"/>
    </row>
    <row r="46" spans="2:4" x14ac:dyDescent="0.2">
      <c r="B46" s="35"/>
      <c r="C46" s="35"/>
      <c r="D46" s="35"/>
    </row>
    <row r="47" spans="2:4" x14ac:dyDescent="0.2">
      <c r="B47" s="35"/>
      <c r="C47" s="35"/>
      <c r="D47" s="35"/>
    </row>
    <row r="48" spans="2:4" x14ac:dyDescent="0.2">
      <c r="B48" s="35"/>
      <c r="C48" s="35"/>
      <c r="D48" s="35"/>
    </row>
    <row r="49" spans="2:4" x14ac:dyDescent="0.2">
      <c r="B49" s="35"/>
      <c r="C49" s="35"/>
      <c r="D49" s="35"/>
    </row>
  </sheetData>
  <mergeCells count="2">
    <mergeCell ref="B16:C16"/>
    <mergeCell ref="B3:F3"/>
  </mergeCells>
  <pageMargins left="0.75" right="0.75" top="1" bottom="1" header="0.5" footer="0.5"/>
  <pageSetup paperSize="9" orientation="portrait" horizontalDpi="4294967293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1857" r:id="rId4" name="Scroll Bar 1">
              <controlPr defaultSize="0" autoPict="0">
                <anchor moveWithCells="1">
                  <from>
                    <xdr:col>2</xdr:col>
                    <xdr:colOff>1428750</xdr:colOff>
                    <xdr:row>13</xdr:row>
                    <xdr:rowOff>9525</xdr:rowOff>
                  </from>
                  <to>
                    <xdr:col>2</xdr:col>
                    <xdr:colOff>1914525</xdr:colOff>
                    <xdr:row>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58" r:id="rId5" name="Scroll Bar 2">
              <controlPr defaultSize="0" autoPict="0">
                <anchor moveWithCells="1">
                  <from>
                    <xdr:col>2</xdr:col>
                    <xdr:colOff>1428750</xdr:colOff>
                    <xdr:row>14</xdr:row>
                    <xdr:rowOff>0</xdr:rowOff>
                  </from>
                  <to>
                    <xdr:col>2</xdr:col>
                    <xdr:colOff>1914525</xdr:colOff>
                    <xdr:row>14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59" r:id="rId6" name="Scroll Bar 3">
              <controlPr defaultSize="0" autoPict="0">
                <anchor moveWithCells="1">
                  <from>
                    <xdr:col>2</xdr:col>
                    <xdr:colOff>1428750</xdr:colOff>
                    <xdr:row>10</xdr:row>
                    <xdr:rowOff>28575</xdr:rowOff>
                  </from>
                  <to>
                    <xdr:col>2</xdr:col>
                    <xdr:colOff>1914525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60" r:id="rId7" name="Scroll Bar 4">
              <controlPr defaultSize="0" autoPict="0">
                <anchor moveWithCells="1">
                  <from>
                    <xdr:col>2</xdr:col>
                    <xdr:colOff>1428750</xdr:colOff>
                    <xdr:row>11</xdr:row>
                    <xdr:rowOff>28575</xdr:rowOff>
                  </from>
                  <to>
                    <xdr:col>2</xdr:col>
                    <xdr:colOff>1914525</xdr:colOff>
                    <xdr:row>11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2"/>
  <sheetViews>
    <sheetView showGridLines="0" workbookViewId="0">
      <selection activeCell="D16" sqref="D16"/>
    </sheetView>
  </sheetViews>
  <sheetFormatPr defaultRowHeight="15" x14ac:dyDescent="0.2"/>
  <cols>
    <col min="1" max="1" width="5.85546875" style="35" customWidth="1"/>
    <col min="2" max="2" width="18.85546875" style="12" customWidth="1"/>
    <col min="3" max="3" width="34.85546875" style="12" customWidth="1"/>
    <col min="4" max="4" width="17.140625" style="12" customWidth="1"/>
    <col min="5" max="5" width="6.85546875" style="12" customWidth="1"/>
    <col min="6" max="6" width="16" style="12" customWidth="1"/>
    <col min="7" max="7" width="25.5703125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48"/>
      <c r="D1" s="36"/>
    </row>
    <row r="2" spans="2:7" ht="18.75" x14ac:dyDescent="0.3">
      <c r="B2" s="14" t="s">
        <v>373</v>
      </c>
      <c r="C2" s="36"/>
      <c r="D2" s="36"/>
    </row>
    <row r="3" spans="2:7" ht="18" customHeight="1" x14ac:dyDescent="0.2">
      <c r="B3" s="415" t="s">
        <v>383</v>
      </c>
      <c r="C3" s="415"/>
      <c r="D3" s="415"/>
      <c r="E3" s="415"/>
      <c r="F3" s="415"/>
    </row>
    <row r="4" spans="2:7" x14ac:dyDescent="0.2">
      <c r="B4" s="13" t="s">
        <v>375</v>
      </c>
      <c r="C4" s="36"/>
      <c r="D4" s="36"/>
    </row>
    <row r="5" spans="2:7" x14ac:dyDescent="0.2">
      <c r="B5" s="87" t="s">
        <v>374</v>
      </c>
      <c r="C5" s="36"/>
      <c r="D5" s="36"/>
    </row>
    <row r="6" spans="2:7" x14ac:dyDescent="0.2">
      <c r="B6" s="87"/>
      <c r="C6" s="36"/>
      <c r="D6" s="36"/>
    </row>
    <row r="7" spans="2:7" ht="18" customHeight="1" thickBot="1" x14ac:dyDescent="0.25">
      <c r="B7" s="64" t="s">
        <v>160</v>
      </c>
      <c r="C7" s="96"/>
      <c r="D7" s="88">
        <v>42319</v>
      </c>
      <c r="F7" s="24" t="s">
        <v>61</v>
      </c>
      <c r="G7" s="25" t="s">
        <v>62</v>
      </c>
    </row>
    <row r="8" spans="2:7" ht="18" customHeight="1" x14ac:dyDescent="0.2">
      <c r="B8" s="64" t="s">
        <v>170</v>
      </c>
      <c r="C8" s="96"/>
      <c r="D8" s="88">
        <v>46813</v>
      </c>
      <c r="F8" s="56">
        <v>0</v>
      </c>
      <c r="G8" s="70" t="s">
        <v>0</v>
      </c>
    </row>
    <row r="9" spans="2:7" ht="18" customHeight="1" x14ac:dyDescent="0.2">
      <c r="B9" s="64" t="s">
        <v>149</v>
      </c>
      <c r="C9" s="96"/>
      <c r="D9" s="88">
        <v>42292</v>
      </c>
      <c r="F9" s="51">
        <v>1</v>
      </c>
      <c r="G9" s="70" t="s">
        <v>1</v>
      </c>
    </row>
    <row r="10" spans="2:7" ht="18" customHeight="1" x14ac:dyDescent="0.2">
      <c r="B10" s="64" t="s">
        <v>283</v>
      </c>
      <c r="C10" s="96"/>
      <c r="D10" s="88">
        <v>42430</v>
      </c>
      <c r="F10" s="51">
        <v>2</v>
      </c>
      <c r="G10" s="70" t="s">
        <v>2</v>
      </c>
    </row>
    <row r="11" spans="2:7" ht="18" customHeight="1" x14ac:dyDescent="0.2">
      <c r="B11" s="64" t="s">
        <v>376</v>
      </c>
      <c r="C11" s="96"/>
      <c r="D11" s="204">
        <f>E11/10000</f>
        <v>5.7500000000000002E-2</v>
      </c>
      <c r="E11" s="58">
        <v>575</v>
      </c>
      <c r="F11" s="51">
        <v>3</v>
      </c>
      <c r="G11" s="70" t="s">
        <v>3</v>
      </c>
    </row>
    <row r="12" spans="2:7" ht="18" customHeight="1" thickBot="1" x14ac:dyDescent="0.25">
      <c r="B12" s="64" t="s">
        <v>377</v>
      </c>
      <c r="C12" s="96"/>
      <c r="D12" s="318">
        <v>89</v>
      </c>
      <c r="E12" s="58">
        <v>840</v>
      </c>
      <c r="F12" s="52">
        <v>4</v>
      </c>
      <c r="G12" s="73" t="s">
        <v>6</v>
      </c>
    </row>
    <row r="13" spans="2:7" ht="18" customHeight="1" x14ac:dyDescent="0.2">
      <c r="B13" s="64" t="s">
        <v>150</v>
      </c>
      <c r="C13" s="96"/>
      <c r="D13" s="319">
        <v>100</v>
      </c>
      <c r="E13" s="230"/>
      <c r="G13" s="317"/>
    </row>
    <row r="14" spans="2:7" ht="18" customHeight="1" x14ac:dyDescent="0.2">
      <c r="B14" s="64" t="s">
        <v>168</v>
      </c>
      <c r="C14" s="96"/>
      <c r="D14" s="89">
        <f>IF(E14=3,4,E14)</f>
        <v>2</v>
      </c>
      <c r="E14" s="58">
        <v>2</v>
      </c>
      <c r="G14" s="317"/>
    </row>
    <row r="15" spans="2:7" ht="18" customHeight="1" x14ac:dyDescent="0.2">
      <c r="B15" s="22" t="s">
        <v>169</v>
      </c>
      <c r="C15" s="159"/>
      <c r="D15" s="205">
        <v>0</v>
      </c>
      <c r="G15" s="317"/>
    </row>
    <row r="16" spans="2:7" ht="18" customHeight="1" x14ac:dyDescent="0.2">
      <c r="B16" s="416" t="s">
        <v>378</v>
      </c>
      <c r="C16" s="417"/>
      <c r="D16" s="320"/>
      <c r="E16" s="394" t="s">
        <v>445</v>
      </c>
      <c r="G16" s="317"/>
    </row>
    <row r="17" spans="2:4" ht="19.5" customHeight="1" x14ac:dyDescent="0.2">
      <c r="B17" s="36"/>
      <c r="C17" s="36"/>
      <c r="D17" s="48"/>
    </row>
    <row r="18" spans="2:4" x14ac:dyDescent="0.2">
      <c r="B18" s="35"/>
      <c r="C18" s="35"/>
      <c r="D18" s="35"/>
    </row>
    <row r="19" spans="2:4" x14ac:dyDescent="0.2"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</sheetData>
  <mergeCells count="2">
    <mergeCell ref="B16:C16"/>
    <mergeCell ref="B3:F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81" r:id="rId3" name="Scroll Bar 1">
              <controlPr defaultSize="0" autoPict="0">
                <anchor moveWithCells="1">
                  <from>
                    <xdr:col>2</xdr:col>
                    <xdr:colOff>1676400</xdr:colOff>
                    <xdr:row>13</xdr:row>
                    <xdr:rowOff>28575</xdr:rowOff>
                  </from>
                  <to>
                    <xdr:col>2</xdr:col>
                    <xdr:colOff>2162175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82" r:id="rId4" name="Scroll Bar 2">
              <controlPr defaultSize="0" autoPict="0">
                <anchor moveWithCells="1">
                  <from>
                    <xdr:col>2</xdr:col>
                    <xdr:colOff>1676400</xdr:colOff>
                    <xdr:row>14</xdr:row>
                    <xdr:rowOff>28575</xdr:rowOff>
                  </from>
                  <to>
                    <xdr:col>2</xdr:col>
                    <xdr:colOff>2162175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83" r:id="rId5" name="Scroll Bar 3">
              <controlPr defaultSize="0" autoPict="0">
                <anchor moveWithCells="1">
                  <from>
                    <xdr:col>2</xdr:col>
                    <xdr:colOff>1676400</xdr:colOff>
                    <xdr:row>10</xdr:row>
                    <xdr:rowOff>28575</xdr:rowOff>
                  </from>
                  <to>
                    <xdr:col>2</xdr:col>
                    <xdr:colOff>2162175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84" r:id="rId6" name="Scroll Bar 4">
              <controlPr defaultSize="0" autoPict="0">
                <anchor moveWithCells="1">
                  <from>
                    <xdr:col>2</xdr:col>
                    <xdr:colOff>1676400</xdr:colOff>
                    <xdr:row>11</xdr:row>
                    <xdr:rowOff>28575</xdr:rowOff>
                  </from>
                  <to>
                    <xdr:col>2</xdr:col>
                    <xdr:colOff>2162175</xdr:colOff>
                    <xdr:row>11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2"/>
  <sheetViews>
    <sheetView showGridLines="0" workbookViewId="0">
      <selection activeCell="D15" sqref="D15"/>
    </sheetView>
  </sheetViews>
  <sheetFormatPr defaultRowHeight="15" x14ac:dyDescent="0.2"/>
  <cols>
    <col min="1" max="1" width="5.85546875" style="35" customWidth="1"/>
    <col min="2" max="2" width="18.85546875" style="12" customWidth="1"/>
    <col min="3" max="3" width="37.42578125" style="12" customWidth="1"/>
    <col min="4" max="4" width="13.140625" style="12" customWidth="1"/>
    <col min="5" max="5" width="6.85546875" style="12" customWidth="1"/>
    <col min="6" max="6" width="15.42578125" style="12" bestFit="1" customWidth="1"/>
    <col min="7" max="7" width="21.7109375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48"/>
      <c r="D1" s="36"/>
    </row>
    <row r="2" spans="2:7" ht="18.75" x14ac:dyDescent="0.3">
      <c r="B2" s="14" t="s">
        <v>152</v>
      </c>
      <c r="C2" s="36"/>
      <c r="D2" s="36"/>
    </row>
    <row r="3" spans="2:7" ht="18" customHeight="1" x14ac:dyDescent="0.2">
      <c r="B3" s="415" t="s">
        <v>385</v>
      </c>
      <c r="C3" s="415"/>
      <c r="D3" s="415"/>
      <c r="E3" s="415"/>
      <c r="F3" s="415"/>
    </row>
    <row r="4" spans="2:7" x14ac:dyDescent="0.2">
      <c r="B4" s="13" t="s">
        <v>379</v>
      </c>
      <c r="C4" s="36"/>
      <c r="D4" s="36"/>
    </row>
    <row r="5" spans="2:7" x14ac:dyDescent="0.2">
      <c r="B5" s="87" t="s">
        <v>380</v>
      </c>
      <c r="C5" s="36"/>
      <c r="D5" s="36"/>
    </row>
    <row r="6" spans="2:7" x14ac:dyDescent="0.2">
      <c r="B6" s="87"/>
      <c r="C6" s="36"/>
      <c r="D6" s="36"/>
      <c r="E6" s="95"/>
    </row>
    <row r="7" spans="2:7" ht="15.75" thickBot="1" x14ac:dyDescent="0.25">
      <c r="B7" s="64" t="s">
        <v>160</v>
      </c>
      <c r="C7" s="96"/>
      <c r="D7" s="245">
        <v>42407</v>
      </c>
      <c r="E7" s="95"/>
      <c r="F7" s="24" t="s">
        <v>61</v>
      </c>
      <c r="G7" s="25" t="s">
        <v>62</v>
      </c>
    </row>
    <row r="8" spans="2:7" x14ac:dyDescent="0.2">
      <c r="B8" s="64" t="s">
        <v>170</v>
      </c>
      <c r="C8" s="96"/>
      <c r="D8" s="245">
        <v>42536</v>
      </c>
      <c r="E8" s="95"/>
      <c r="F8" s="56">
        <v>0</v>
      </c>
      <c r="G8" s="70" t="s">
        <v>0</v>
      </c>
    </row>
    <row r="9" spans="2:7" x14ac:dyDescent="0.2">
      <c r="B9" s="64" t="s">
        <v>153</v>
      </c>
      <c r="C9" s="96"/>
      <c r="D9" s="245">
        <v>42292</v>
      </c>
      <c r="E9" s="95"/>
      <c r="F9" s="51">
        <v>1</v>
      </c>
      <c r="G9" s="70" t="s">
        <v>1</v>
      </c>
    </row>
    <row r="10" spans="2:7" x14ac:dyDescent="0.2">
      <c r="B10" s="64" t="s">
        <v>381</v>
      </c>
      <c r="C10" s="96"/>
      <c r="D10" s="252">
        <f>E10/10000</f>
        <v>0.08</v>
      </c>
      <c r="E10" s="207">
        <v>800</v>
      </c>
      <c r="F10" s="51">
        <v>2</v>
      </c>
      <c r="G10" s="70" t="s">
        <v>2</v>
      </c>
    </row>
    <row r="11" spans="2:7" x14ac:dyDescent="0.2">
      <c r="B11" s="64" t="s">
        <v>382</v>
      </c>
      <c r="C11" s="96"/>
      <c r="D11" s="252">
        <f>E11/10000</f>
        <v>0.06</v>
      </c>
      <c r="E11" s="207">
        <v>600</v>
      </c>
      <c r="F11" s="51">
        <v>3</v>
      </c>
      <c r="G11" s="70" t="s">
        <v>3</v>
      </c>
    </row>
    <row r="12" spans="2:7" ht="15.75" thickBot="1" x14ac:dyDescent="0.25">
      <c r="B12" s="64" t="s">
        <v>150</v>
      </c>
      <c r="C12" s="96"/>
      <c r="D12" s="321">
        <v>100</v>
      </c>
      <c r="E12" s="207"/>
      <c r="F12" s="52">
        <v>4</v>
      </c>
      <c r="G12" s="73" t="s">
        <v>6</v>
      </c>
    </row>
    <row r="13" spans="2:7" x14ac:dyDescent="0.2">
      <c r="B13" s="64" t="s">
        <v>168</v>
      </c>
      <c r="C13" s="96"/>
      <c r="D13" s="322">
        <f>IF(E13=3,4,E13)</f>
        <v>2</v>
      </c>
      <c r="E13" s="207">
        <v>2</v>
      </c>
    </row>
    <row r="14" spans="2:7" x14ac:dyDescent="0.2">
      <c r="B14" s="22" t="s">
        <v>169</v>
      </c>
      <c r="C14" s="159"/>
      <c r="D14" s="115">
        <v>0</v>
      </c>
      <c r="E14" s="95"/>
    </row>
    <row r="15" spans="2:7" ht="16.5" customHeight="1" x14ac:dyDescent="0.2">
      <c r="B15" s="416" t="s">
        <v>127</v>
      </c>
      <c r="C15" s="417"/>
      <c r="D15" s="323"/>
      <c r="E15" s="395" t="s">
        <v>446</v>
      </c>
    </row>
    <row r="16" spans="2:7" ht="19.5" customHeight="1" x14ac:dyDescent="0.2">
      <c r="B16" s="36"/>
      <c r="C16" s="36"/>
      <c r="D16" s="36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</sheetData>
  <mergeCells count="2">
    <mergeCell ref="B15:C15"/>
    <mergeCell ref="B3:F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3905" r:id="rId3" name="Scroll Bar 1">
              <controlPr defaultSize="0" autoPict="0">
                <anchor moveWithCells="1">
                  <from>
                    <xdr:col>2</xdr:col>
                    <xdr:colOff>1924050</xdr:colOff>
                    <xdr:row>12</xdr:row>
                    <xdr:rowOff>0</xdr:rowOff>
                  </from>
                  <to>
                    <xdr:col>2</xdr:col>
                    <xdr:colOff>2409825</xdr:colOff>
                    <xdr:row>12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06" r:id="rId4" name="Scroll Bar 2">
              <controlPr defaultSize="0" autoPict="0">
                <anchor moveWithCells="1">
                  <from>
                    <xdr:col>2</xdr:col>
                    <xdr:colOff>1924050</xdr:colOff>
                    <xdr:row>13</xdr:row>
                    <xdr:rowOff>0</xdr:rowOff>
                  </from>
                  <to>
                    <xdr:col>2</xdr:col>
                    <xdr:colOff>2409825</xdr:colOff>
                    <xdr:row>13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07" r:id="rId5" name="Scroll Bar 3">
              <controlPr defaultSize="0" autoPict="0">
                <anchor moveWithCells="1">
                  <from>
                    <xdr:col>2</xdr:col>
                    <xdr:colOff>1924050</xdr:colOff>
                    <xdr:row>9</xdr:row>
                    <xdr:rowOff>28575</xdr:rowOff>
                  </from>
                  <to>
                    <xdr:col>2</xdr:col>
                    <xdr:colOff>2409825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08" r:id="rId6" name="Scroll Bar 4">
              <controlPr defaultSize="0" autoPict="0">
                <anchor moveWithCells="1">
                  <from>
                    <xdr:col>2</xdr:col>
                    <xdr:colOff>1924050</xdr:colOff>
                    <xdr:row>10</xdr:row>
                    <xdr:rowOff>28575</xdr:rowOff>
                  </from>
                  <to>
                    <xdr:col>2</xdr:col>
                    <xdr:colOff>2409825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0"/>
  <sheetViews>
    <sheetView showGridLines="0" workbookViewId="0">
      <selection activeCell="D14" sqref="D14"/>
    </sheetView>
  </sheetViews>
  <sheetFormatPr defaultRowHeight="15" x14ac:dyDescent="0.2"/>
  <cols>
    <col min="1" max="1" width="5.85546875" style="35" customWidth="1"/>
    <col min="2" max="2" width="18.85546875" style="12" customWidth="1"/>
    <col min="3" max="3" width="34.85546875" style="12" customWidth="1"/>
    <col min="4" max="4" width="17.140625" style="12" customWidth="1"/>
    <col min="5" max="5" width="8.5703125" style="12" customWidth="1"/>
    <col min="6" max="6" width="16" style="12" customWidth="1"/>
    <col min="7" max="7" width="25.5703125" style="12" customWidth="1"/>
    <col min="8" max="8" width="5.85546875" style="12" customWidth="1"/>
    <col min="9" max="16384" width="9.140625" style="12"/>
  </cols>
  <sheetData>
    <row r="1" spans="1:7" ht="19.5" customHeight="1" x14ac:dyDescent="0.2">
      <c r="B1" s="36"/>
      <c r="C1" s="48"/>
      <c r="D1" s="36"/>
    </row>
    <row r="2" spans="1:7" ht="18.75" x14ac:dyDescent="0.3">
      <c r="B2" s="14" t="s">
        <v>427</v>
      </c>
      <c r="C2" s="36"/>
      <c r="D2" s="36"/>
    </row>
    <row r="3" spans="1:7" ht="18" customHeight="1" x14ac:dyDescent="0.2">
      <c r="B3" s="415" t="s">
        <v>428</v>
      </c>
      <c r="C3" s="415"/>
      <c r="D3" s="415"/>
      <c r="E3" s="415"/>
      <c r="F3" s="392"/>
    </row>
    <row r="4" spans="1:7" x14ac:dyDescent="0.25">
      <c r="B4" s="11" t="s">
        <v>429</v>
      </c>
      <c r="C4" s="36"/>
      <c r="D4" s="36"/>
    </row>
    <row r="5" spans="1:7" x14ac:dyDescent="0.2">
      <c r="B5" s="87"/>
      <c r="C5" s="36"/>
      <c r="D5" s="36"/>
    </row>
    <row r="6" spans="1:7" ht="18" customHeight="1" thickBot="1" x14ac:dyDescent="0.25">
      <c r="B6" s="64" t="s">
        <v>160</v>
      </c>
      <c r="C6" s="96"/>
      <c r="D6" s="88">
        <v>42845</v>
      </c>
      <c r="F6" s="24" t="s">
        <v>61</v>
      </c>
      <c r="G6" s="25" t="s">
        <v>62</v>
      </c>
    </row>
    <row r="7" spans="1:7" ht="18" customHeight="1" x14ac:dyDescent="0.2">
      <c r="B7" s="64" t="s">
        <v>170</v>
      </c>
      <c r="C7" s="96"/>
      <c r="D7" s="88">
        <v>42901</v>
      </c>
      <c r="F7" s="56">
        <v>0</v>
      </c>
      <c r="G7" s="70" t="s">
        <v>0</v>
      </c>
    </row>
    <row r="8" spans="1:7" ht="18" customHeight="1" x14ac:dyDescent="0.2">
      <c r="B8" s="64" t="s">
        <v>430</v>
      </c>
      <c r="C8" s="96"/>
      <c r="D8" s="88">
        <v>42728</v>
      </c>
      <c r="F8" s="51">
        <v>1</v>
      </c>
      <c r="G8" s="70" t="s">
        <v>1</v>
      </c>
    </row>
    <row r="9" spans="1:7" ht="18" customHeight="1" x14ac:dyDescent="0.2">
      <c r="B9" s="64" t="s">
        <v>431</v>
      </c>
      <c r="C9" s="96"/>
      <c r="D9" s="204">
        <f>E9/10000</f>
        <v>3.7499999999999999E-2</v>
      </c>
      <c r="E9" s="58">
        <v>375</v>
      </c>
      <c r="F9" s="51">
        <v>2</v>
      </c>
      <c r="G9" s="70" t="s">
        <v>2</v>
      </c>
    </row>
    <row r="10" spans="1:7" ht="18" customHeight="1" x14ac:dyDescent="0.2">
      <c r="A10" s="40">
        <v>9990</v>
      </c>
      <c r="B10" s="64" t="s">
        <v>203</v>
      </c>
      <c r="C10" s="96"/>
      <c r="D10" s="393">
        <f>A10/100</f>
        <v>99.9</v>
      </c>
      <c r="E10" s="58">
        <v>840</v>
      </c>
      <c r="F10" s="51">
        <v>3</v>
      </c>
      <c r="G10" s="70" t="s">
        <v>3</v>
      </c>
    </row>
    <row r="11" spans="1:7" ht="18" customHeight="1" thickBot="1" x14ac:dyDescent="0.25">
      <c r="B11" s="64" t="s">
        <v>150</v>
      </c>
      <c r="C11" s="96"/>
      <c r="D11" s="319">
        <v>100</v>
      </c>
      <c r="E11" s="230"/>
      <c r="F11" s="52">
        <v>4</v>
      </c>
      <c r="G11" s="73" t="s">
        <v>6</v>
      </c>
    </row>
    <row r="12" spans="1:7" ht="18" customHeight="1" x14ac:dyDescent="0.2">
      <c r="B12" s="64" t="s">
        <v>168</v>
      </c>
      <c r="C12" s="96"/>
      <c r="D12" s="89">
        <f>IF(E12=3,4,E12)</f>
        <v>2</v>
      </c>
      <c r="E12" s="58">
        <v>2</v>
      </c>
    </row>
    <row r="13" spans="1:7" ht="18" customHeight="1" x14ac:dyDescent="0.2">
      <c r="B13" s="22" t="s">
        <v>169</v>
      </c>
      <c r="C13" s="159"/>
      <c r="D13" s="205">
        <v>0</v>
      </c>
    </row>
    <row r="14" spans="1:7" ht="18" customHeight="1" x14ac:dyDescent="0.2">
      <c r="B14" s="416" t="s">
        <v>378</v>
      </c>
      <c r="C14" s="417"/>
      <c r="D14" s="320"/>
      <c r="E14" s="394" t="s">
        <v>447</v>
      </c>
    </row>
    <row r="15" spans="1:7" ht="19.5" customHeight="1" x14ac:dyDescent="0.2">
      <c r="B15" s="36"/>
      <c r="C15" s="36"/>
      <c r="D15" s="48"/>
    </row>
    <row r="16" spans="1:7" x14ac:dyDescent="0.2">
      <c r="B16" s="35"/>
      <c r="C16" s="35"/>
      <c r="D16" s="35"/>
    </row>
    <row r="17" spans="2:4" x14ac:dyDescent="0.2"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</sheetData>
  <mergeCells count="2">
    <mergeCell ref="B14:C14"/>
    <mergeCell ref="B3:E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7809" r:id="rId3" name="Scroll Bar 1">
              <controlPr defaultSize="0" autoPict="0">
                <anchor moveWithCells="1">
                  <from>
                    <xdr:col>2</xdr:col>
                    <xdr:colOff>1676400</xdr:colOff>
                    <xdr:row>11</xdr:row>
                    <xdr:rowOff>28575</xdr:rowOff>
                  </from>
                  <to>
                    <xdr:col>2</xdr:col>
                    <xdr:colOff>2162175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10" r:id="rId4" name="Scroll Bar 2">
              <controlPr defaultSize="0" autoPict="0">
                <anchor moveWithCells="1">
                  <from>
                    <xdr:col>2</xdr:col>
                    <xdr:colOff>1676400</xdr:colOff>
                    <xdr:row>12</xdr:row>
                    <xdr:rowOff>28575</xdr:rowOff>
                  </from>
                  <to>
                    <xdr:col>2</xdr:col>
                    <xdr:colOff>2162175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11" r:id="rId5" name="Scroll Bar 3">
              <controlPr defaultSize="0" autoPict="0">
                <anchor moveWithCells="1">
                  <from>
                    <xdr:col>2</xdr:col>
                    <xdr:colOff>1676400</xdr:colOff>
                    <xdr:row>8</xdr:row>
                    <xdr:rowOff>28575</xdr:rowOff>
                  </from>
                  <to>
                    <xdr:col>2</xdr:col>
                    <xdr:colOff>2162175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12" r:id="rId6" name="Scroll Bar 4">
              <controlPr defaultSize="0" autoPict="0">
                <anchor moveWithCells="1">
                  <from>
                    <xdr:col>2</xdr:col>
                    <xdr:colOff>1676400</xdr:colOff>
                    <xdr:row>9</xdr:row>
                    <xdr:rowOff>28575</xdr:rowOff>
                  </from>
                  <to>
                    <xdr:col>2</xdr:col>
                    <xdr:colOff>2162175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/>
  <dimension ref="A1:H21"/>
  <sheetViews>
    <sheetView showGridLines="0" workbookViewId="0">
      <selection activeCell="D11" sqref="D11"/>
    </sheetView>
  </sheetViews>
  <sheetFormatPr defaultRowHeight="15" x14ac:dyDescent="0.2"/>
  <cols>
    <col min="1" max="1" width="5.85546875" style="35" customWidth="1"/>
    <col min="2" max="2" width="17.7109375" style="12" customWidth="1"/>
    <col min="3" max="3" width="26.140625" style="12" customWidth="1"/>
    <col min="4" max="4" width="16.5703125" style="12" customWidth="1"/>
    <col min="5" max="5" width="5.85546875" style="12" customWidth="1"/>
    <col min="6" max="6" width="17.7109375" style="35" customWidth="1"/>
    <col min="7" max="7" width="22.7109375" style="35" customWidth="1"/>
    <col min="8" max="8" width="5.85546875" style="35" customWidth="1"/>
    <col min="9" max="16384" width="9.140625" style="12"/>
  </cols>
  <sheetData>
    <row r="1" spans="2:8" ht="19.5" customHeight="1" x14ac:dyDescent="0.2">
      <c r="B1" s="36"/>
      <c r="C1" s="36"/>
      <c r="D1" s="36"/>
      <c r="E1" s="36"/>
    </row>
    <row r="2" spans="2:8" ht="18.75" x14ac:dyDescent="0.3">
      <c r="B2" s="14" t="s">
        <v>29</v>
      </c>
      <c r="C2" s="36"/>
      <c r="D2" s="36"/>
      <c r="E2" s="36"/>
    </row>
    <row r="3" spans="2:8" ht="18" customHeight="1" x14ac:dyDescent="0.2">
      <c r="B3" s="400" t="s">
        <v>207</v>
      </c>
      <c r="C3" s="400"/>
      <c r="D3" s="400"/>
      <c r="E3" s="36"/>
    </row>
    <row r="4" spans="2:8" x14ac:dyDescent="0.2">
      <c r="B4" s="80" t="s">
        <v>206</v>
      </c>
      <c r="C4" s="36"/>
      <c r="D4" s="36"/>
      <c r="E4" s="36"/>
    </row>
    <row r="5" spans="2:8" x14ac:dyDescent="0.2">
      <c r="B5" s="77"/>
      <c r="C5" s="36"/>
      <c r="D5" s="36"/>
      <c r="E5" s="36"/>
    </row>
    <row r="6" spans="2:8" ht="16.5" customHeight="1" thickBot="1" x14ac:dyDescent="0.25">
      <c r="B6" s="64" t="s">
        <v>160</v>
      </c>
      <c r="C6" s="96"/>
      <c r="D6" s="146">
        <v>42139</v>
      </c>
      <c r="E6" s="35"/>
      <c r="F6" s="24" t="s">
        <v>61</v>
      </c>
      <c r="G6" s="25" t="s">
        <v>62</v>
      </c>
    </row>
    <row r="7" spans="2:8" ht="16.5" customHeight="1" x14ac:dyDescent="0.2">
      <c r="B7" s="64" t="s">
        <v>170</v>
      </c>
      <c r="C7" s="96"/>
      <c r="D7" s="146">
        <v>42323</v>
      </c>
      <c r="E7" s="35"/>
      <c r="F7" s="100">
        <v>0</v>
      </c>
      <c r="G7" s="101" t="s">
        <v>0</v>
      </c>
    </row>
    <row r="8" spans="2:8" ht="16.5" customHeight="1" x14ac:dyDescent="0.2">
      <c r="B8" s="64" t="s">
        <v>203</v>
      </c>
      <c r="C8" s="96"/>
      <c r="D8" s="147">
        <v>9250</v>
      </c>
      <c r="E8" s="35"/>
      <c r="F8" s="144">
        <v>1</v>
      </c>
      <c r="G8" s="101" t="s">
        <v>1</v>
      </c>
    </row>
    <row r="9" spans="2:8" ht="16.5" customHeight="1" x14ac:dyDescent="0.2">
      <c r="B9" s="64" t="s">
        <v>204</v>
      </c>
      <c r="C9" s="96"/>
      <c r="D9" s="148">
        <v>10000</v>
      </c>
      <c r="E9" s="35"/>
      <c r="F9" s="144">
        <v>2</v>
      </c>
      <c r="G9" s="101" t="s">
        <v>2</v>
      </c>
    </row>
    <row r="10" spans="2:8" ht="16.5" customHeight="1" x14ac:dyDescent="0.2">
      <c r="B10" s="64" t="s">
        <v>205</v>
      </c>
      <c r="C10" s="96"/>
      <c r="D10" s="148">
        <v>2</v>
      </c>
      <c r="E10" s="35"/>
      <c r="F10" s="144">
        <v>3</v>
      </c>
      <c r="G10" s="101" t="s">
        <v>3</v>
      </c>
    </row>
    <row r="11" spans="2:8" ht="16.5" customHeight="1" thickBot="1" x14ac:dyDescent="0.25">
      <c r="B11" s="418" t="s">
        <v>86</v>
      </c>
      <c r="C11" s="419"/>
      <c r="D11" s="149"/>
      <c r="E11" s="35"/>
      <c r="F11" s="145">
        <v>4</v>
      </c>
      <c r="G11" s="102" t="s">
        <v>6</v>
      </c>
    </row>
    <row r="12" spans="2:8" ht="18" customHeight="1" x14ac:dyDescent="0.2">
      <c r="B12" s="35"/>
      <c r="D12" s="55" t="s">
        <v>448</v>
      </c>
      <c r="E12" s="35"/>
    </row>
    <row r="13" spans="2:8" ht="19.5" customHeight="1" x14ac:dyDescent="0.2">
      <c r="D13" s="37"/>
      <c r="E13" s="36"/>
    </row>
    <row r="14" spans="2:8" ht="18" customHeight="1" x14ac:dyDescent="0.2">
      <c r="E14" s="36"/>
    </row>
    <row r="15" spans="2:8" ht="18" customHeight="1" x14ac:dyDescent="0.2">
      <c r="E15" s="36"/>
      <c r="H15" s="12"/>
    </row>
    <row r="16" spans="2:8" ht="18" customHeight="1" x14ac:dyDescent="0.2">
      <c r="E16" s="36"/>
      <c r="H16" s="12"/>
    </row>
    <row r="17" spans="2:5" ht="18" customHeight="1" x14ac:dyDescent="0.2">
      <c r="E17" s="36"/>
    </row>
    <row r="18" spans="2:5" ht="18" customHeight="1" x14ac:dyDescent="0.2">
      <c r="E18" s="36"/>
    </row>
    <row r="19" spans="2:5" ht="18" customHeight="1" x14ac:dyDescent="0.2">
      <c r="B19" s="35"/>
      <c r="C19" s="35"/>
      <c r="D19" s="35"/>
      <c r="E19" s="36"/>
    </row>
    <row r="20" spans="2:5" x14ac:dyDescent="0.2">
      <c r="B20" s="35"/>
      <c r="C20" s="35"/>
      <c r="D20" s="35"/>
      <c r="E20" s="35"/>
    </row>
    <row r="21" spans="2:5" x14ac:dyDescent="0.2">
      <c r="B21" s="35"/>
      <c r="C21" s="35"/>
      <c r="D21" s="35"/>
      <c r="E21" s="35"/>
    </row>
  </sheetData>
  <mergeCells count="2">
    <mergeCell ref="B3:D3"/>
    <mergeCell ref="B11:C11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Scroll Bar 1">
              <controlPr defaultSize="0" autoPict="0">
                <anchor moveWithCells="1">
                  <from>
                    <xdr:col>2</xdr:col>
                    <xdr:colOff>1171575</xdr:colOff>
                    <xdr:row>7</xdr:row>
                    <xdr:rowOff>38100</xdr:rowOff>
                  </from>
                  <to>
                    <xdr:col>2</xdr:col>
                    <xdr:colOff>1657350</xdr:colOff>
                    <xdr:row>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Scroll Bar 2">
              <controlPr defaultSize="0" autoPict="0">
                <anchor moveWithCells="1">
                  <from>
                    <xdr:col>2</xdr:col>
                    <xdr:colOff>1171575</xdr:colOff>
                    <xdr:row>8</xdr:row>
                    <xdr:rowOff>28575</xdr:rowOff>
                  </from>
                  <to>
                    <xdr:col>2</xdr:col>
                    <xdr:colOff>1657350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Scroll Bar 3">
              <controlPr defaultSize="0" autoPict="0">
                <anchor moveWithCells="1">
                  <from>
                    <xdr:col>2</xdr:col>
                    <xdr:colOff>1171575</xdr:colOff>
                    <xdr:row>9</xdr:row>
                    <xdr:rowOff>19050</xdr:rowOff>
                  </from>
                  <to>
                    <xdr:col>2</xdr:col>
                    <xdr:colOff>1657350</xdr:colOff>
                    <xdr:row>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2"/>
  <dimension ref="A1:H42"/>
  <sheetViews>
    <sheetView showGridLines="0" workbookViewId="0">
      <selection activeCell="D11" sqref="D11"/>
    </sheetView>
  </sheetViews>
  <sheetFormatPr defaultRowHeight="15" x14ac:dyDescent="0.2"/>
  <cols>
    <col min="1" max="1" width="5.85546875" style="35" customWidth="1"/>
    <col min="2" max="2" width="18" style="12" customWidth="1"/>
    <col min="3" max="3" width="31.7109375" style="12" customWidth="1"/>
    <col min="4" max="4" width="15.5703125" style="12" customWidth="1"/>
    <col min="5" max="5" width="5.85546875" style="35" customWidth="1"/>
    <col min="6" max="6" width="17.140625" style="35" customWidth="1"/>
    <col min="7" max="7" width="23.85546875" style="35" customWidth="1"/>
    <col min="8" max="8" width="5.85546875" style="35" customWidth="1"/>
    <col min="9" max="16384" width="9.140625" style="12"/>
  </cols>
  <sheetData>
    <row r="1" spans="2:8" ht="19.5" customHeight="1" x14ac:dyDescent="0.2">
      <c r="B1" s="36"/>
      <c r="C1" s="48"/>
      <c r="D1" s="36"/>
    </row>
    <row r="2" spans="2:8" ht="18.75" x14ac:dyDescent="0.2">
      <c r="B2" s="49" t="s">
        <v>33</v>
      </c>
      <c r="C2" s="36"/>
      <c r="D2" s="36"/>
      <c r="H2" s="12"/>
    </row>
    <row r="3" spans="2:8" ht="18" customHeight="1" x14ac:dyDescent="0.2">
      <c r="B3" s="415" t="s">
        <v>238</v>
      </c>
      <c r="C3" s="415"/>
      <c r="D3" s="415"/>
      <c r="E3" s="36"/>
      <c r="H3" s="12"/>
    </row>
    <row r="4" spans="2:8" x14ac:dyDescent="0.25">
      <c r="B4" s="11" t="s">
        <v>237</v>
      </c>
      <c r="C4" s="36"/>
      <c r="D4" s="36"/>
      <c r="E4" s="36"/>
      <c r="H4" s="12"/>
    </row>
    <row r="5" spans="2:8" x14ac:dyDescent="0.2">
      <c r="C5" s="36"/>
      <c r="D5" s="36"/>
      <c r="H5" s="12"/>
    </row>
    <row r="6" spans="2:8" ht="15.75" customHeight="1" thickBot="1" x14ac:dyDescent="0.25">
      <c r="B6" s="64" t="s">
        <v>160</v>
      </c>
      <c r="C6" s="96"/>
      <c r="D6" s="156">
        <v>42139</v>
      </c>
      <c r="E6" s="36"/>
      <c r="F6" s="24" t="s">
        <v>61</v>
      </c>
      <c r="G6" s="25" t="s">
        <v>62</v>
      </c>
      <c r="H6" s="12"/>
    </row>
    <row r="7" spans="2:8" ht="15.75" customHeight="1" x14ac:dyDescent="0.2">
      <c r="B7" s="64" t="s">
        <v>170</v>
      </c>
      <c r="C7" s="96"/>
      <c r="D7" s="156">
        <v>42262</v>
      </c>
      <c r="E7" s="36"/>
      <c r="F7" s="69">
        <v>0</v>
      </c>
      <c r="G7" s="70" t="s">
        <v>0</v>
      </c>
      <c r="H7" s="12"/>
    </row>
    <row r="8" spans="2:8" ht="15.75" customHeight="1" x14ac:dyDescent="0.2">
      <c r="B8" s="64" t="s">
        <v>236</v>
      </c>
      <c r="C8" s="96"/>
      <c r="D8" s="190">
        <f>E8*100</f>
        <v>500000</v>
      </c>
      <c r="E8" s="106">
        <v>5000</v>
      </c>
      <c r="F8" s="51">
        <v>1</v>
      </c>
      <c r="G8" s="70" t="s">
        <v>1</v>
      </c>
      <c r="H8" s="12"/>
    </row>
    <row r="9" spans="2:8" ht="15.75" customHeight="1" x14ac:dyDescent="0.2">
      <c r="B9" s="64" t="s">
        <v>204</v>
      </c>
      <c r="C9" s="96"/>
      <c r="D9" s="190">
        <f>E9*100</f>
        <v>525000</v>
      </c>
      <c r="E9" s="106">
        <v>5250</v>
      </c>
      <c r="F9" s="51">
        <v>2</v>
      </c>
      <c r="G9" s="70" t="s">
        <v>2</v>
      </c>
      <c r="H9" s="12"/>
    </row>
    <row r="10" spans="2:8" ht="15.75" customHeight="1" x14ac:dyDescent="0.2">
      <c r="B10" s="64" t="s">
        <v>169</v>
      </c>
      <c r="C10" s="96"/>
      <c r="D10" s="126">
        <v>2</v>
      </c>
      <c r="E10" s="36"/>
      <c r="F10" s="51">
        <v>3</v>
      </c>
      <c r="G10" s="70" t="s">
        <v>3</v>
      </c>
      <c r="H10" s="12"/>
    </row>
    <row r="11" spans="2:8" ht="15.75" customHeight="1" thickBot="1" x14ac:dyDescent="0.25">
      <c r="B11" s="420" t="s">
        <v>98</v>
      </c>
      <c r="C11" s="420"/>
      <c r="D11" s="189"/>
      <c r="E11" s="36"/>
      <c r="F11" s="52">
        <v>4</v>
      </c>
      <c r="G11" s="73" t="s">
        <v>6</v>
      </c>
      <c r="H11" s="12"/>
    </row>
    <row r="12" spans="2:8" ht="18" customHeight="1" x14ac:dyDescent="0.2">
      <c r="B12" s="35"/>
      <c r="C12" s="35"/>
      <c r="D12" s="99" t="s">
        <v>239</v>
      </c>
      <c r="E12" s="36"/>
      <c r="H12" s="12"/>
    </row>
    <row r="13" spans="2:8" ht="19.5" customHeight="1" x14ac:dyDescent="0.2">
      <c r="H13" s="12"/>
    </row>
    <row r="14" spans="2:8" ht="14.25" customHeight="1" x14ac:dyDescent="0.2">
      <c r="H14" s="12"/>
    </row>
    <row r="15" spans="2:8" ht="14.25" customHeight="1" x14ac:dyDescent="0.2">
      <c r="G15" s="12"/>
      <c r="H15" s="12"/>
    </row>
    <row r="16" spans="2:8" ht="14.25" customHeight="1" x14ac:dyDescent="0.2">
      <c r="G16" s="12"/>
      <c r="H16" s="12"/>
    </row>
    <row r="17" spans="2:8" ht="14.25" customHeight="1" x14ac:dyDescent="0.2">
      <c r="H17" s="12"/>
    </row>
    <row r="18" spans="2:8" ht="14.25" customHeight="1" x14ac:dyDescent="0.2">
      <c r="H18" s="12"/>
    </row>
    <row r="19" spans="2:8" ht="18" customHeight="1" x14ac:dyDescent="0.2">
      <c r="B19" s="35"/>
      <c r="C19" s="35"/>
      <c r="D19" s="35"/>
      <c r="H19" s="12"/>
    </row>
    <row r="20" spans="2:8" x14ac:dyDescent="0.2">
      <c r="B20" s="35"/>
      <c r="C20" s="35"/>
      <c r="D20" s="35"/>
    </row>
    <row r="21" spans="2:8" x14ac:dyDescent="0.2">
      <c r="B21" s="35"/>
      <c r="C21" s="35"/>
      <c r="D21" s="35"/>
    </row>
    <row r="22" spans="2:8" x14ac:dyDescent="0.2">
      <c r="B22" s="35"/>
      <c r="C22" s="35"/>
      <c r="D22" s="35"/>
    </row>
    <row r="23" spans="2:8" x14ac:dyDescent="0.2">
      <c r="B23" s="35"/>
      <c r="C23" s="35"/>
      <c r="D23" s="35"/>
    </row>
    <row r="24" spans="2:8" x14ac:dyDescent="0.2">
      <c r="B24" s="35"/>
      <c r="C24" s="35"/>
      <c r="D24" s="35"/>
    </row>
    <row r="25" spans="2:8" x14ac:dyDescent="0.2">
      <c r="B25" s="35"/>
      <c r="C25" s="35"/>
      <c r="D25" s="35"/>
    </row>
    <row r="26" spans="2:8" x14ac:dyDescent="0.2">
      <c r="B26" s="35"/>
      <c r="C26" s="35"/>
      <c r="D26" s="35"/>
    </row>
    <row r="27" spans="2:8" x14ac:dyDescent="0.2">
      <c r="B27" s="35"/>
      <c r="C27" s="35"/>
      <c r="D27" s="35"/>
    </row>
    <row r="28" spans="2:8" x14ac:dyDescent="0.2">
      <c r="B28" s="35"/>
      <c r="C28" s="35"/>
      <c r="D28" s="35"/>
    </row>
    <row r="29" spans="2:8" x14ac:dyDescent="0.2">
      <c r="B29" s="35"/>
      <c r="C29" s="35"/>
      <c r="D29" s="35"/>
    </row>
    <row r="30" spans="2:8" x14ac:dyDescent="0.2">
      <c r="B30" s="35"/>
      <c r="C30" s="35"/>
      <c r="D30" s="35"/>
    </row>
    <row r="31" spans="2:8" x14ac:dyDescent="0.2">
      <c r="B31" s="35"/>
      <c r="C31" s="35"/>
      <c r="D31" s="35"/>
    </row>
    <row r="32" spans="2:8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</sheetData>
  <mergeCells count="2">
    <mergeCell ref="B3:D3"/>
    <mergeCell ref="B11:C11"/>
  </mergeCells>
  <phoneticPr fontId="3" type="noConversion"/>
  <dataValidations count="1">
    <dataValidation type="list" allowBlank="1" showInputMessage="1" showErrorMessage="1" sqref="D10">
      <formula1>$F$7:$F$11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Scroll Bar 1">
              <controlPr defaultSize="0" autoPict="0">
                <anchor moveWithCells="1">
                  <from>
                    <xdr:col>2</xdr:col>
                    <xdr:colOff>1533525</xdr:colOff>
                    <xdr:row>7</xdr:row>
                    <xdr:rowOff>9525</xdr:rowOff>
                  </from>
                  <to>
                    <xdr:col>2</xdr:col>
                    <xdr:colOff>2019300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Scroll Bar 2">
              <controlPr defaultSize="0" autoPict="0">
                <anchor moveWithCells="1">
                  <from>
                    <xdr:col>2</xdr:col>
                    <xdr:colOff>1533525</xdr:colOff>
                    <xdr:row>8</xdr:row>
                    <xdr:rowOff>9525</xdr:rowOff>
                  </from>
                  <to>
                    <xdr:col>2</xdr:col>
                    <xdr:colOff>2019300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Scroll Bar 3">
              <controlPr defaultSize="0" autoPict="0">
                <anchor moveWithCells="1">
                  <from>
                    <xdr:col>2</xdr:col>
                    <xdr:colOff>1533525</xdr:colOff>
                    <xdr:row>9</xdr:row>
                    <xdr:rowOff>9525</xdr:rowOff>
                  </from>
                  <to>
                    <xdr:col>2</xdr:col>
                    <xdr:colOff>2019300</xdr:colOff>
                    <xdr:row>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6"/>
  <dimension ref="A1:G46"/>
  <sheetViews>
    <sheetView showGridLines="0" workbookViewId="0">
      <selection activeCell="D13" sqref="D13"/>
    </sheetView>
  </sheetViews>
  <sheetFormatPr defaultRowHeight="15" x14ac:dyDescent="0.2"/>
  <cols>
    <col min="1" max="1" width="5.85546875" style="35" customWidth="1"/>
    <col min="2" max="2" width="18.85546875" style="12" customWidth="1"/>
    <col min="3" max="3" width="34.140625" style="12" customWidth="1"/>
    <col min="4" max="4" width="15.5703125" style="12" customWidth="1"/>
    <col min="5" max="5" width="5.85546875" style="12" customWidth="1"/>
    <col min="6" max="6" width="18" style="12" customWidth="1"/>
    <col min="7" max="7" width="21.7109375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48"/>
      <c r="D1" s="36"/>
    </row>
    <row r="2" spans="2:7" ht="18.75" x14ac:dyDescent="0.3">
      <c r="B2" s="14" t="s">
        <v>37</v>
      </c>
      <c r="C2" s="36"/>
      <c r="D2" s="36"/>
    </row>
    <row r="3" spans="2:7" ht="18" customHeight="1" x14ac:dyDescent="0.2">
      <c r="B3" s="413" t="s">
        <v>256</v>
      </c>
      <c r="C3" s="413"/>
      <c r="D3" s="413"/>
    </row>
    <row r="4" spans="2:7" x14ac:dyDescent="0.25">
      <c r="B4" s="11" t="s">
        <v>257</v>
      </c>
      <c r="C4" s="36"/>
      <c r="D4" s="36"/>
    </row>
    <row r="5" spans="2:7" x14ac:dyDescent="0.25">
      <c r="B5" s="11" t="s">
        <v>255</v>
      </c>
      <c r="C5" s="36"/>
      <c r="D5" s="36"/>
    </row>
    <row r="6" spans="2:7" x14ac:dyDescent="0.2">
      <c r="B6" s="77"/>
      <c r="C6" s="36"/>
      <c r="D6" s="36"/>
    </row>
    <row r="7" spans="2:7" ht="15.75" customHeight="1" thickBot="1" x14ac:dyDescent="0.25">
      <c r="B7" s="64" t="s">
        <v>160</v>
      </c>
      <c r="C7" s="96"/>
      <c r="D7" s="88">
        <v>42750</v>
      </c>
      <c r="E7" s="95"/>
      <c r="F7" s="24" t="s">
        <v>61</v>
      </c>
      <c r="G7" s="25" t="s">
        <v>62</v>
      </c>
    </row>
    <row r="8" spans="2:7" ht="15.75" customHeight="1" x14ac:dyDescent="0.2">
      <c r="B8" s="64" t="s">
        <v>170</v>
      </c>
      <c r="C8" s="96"/>
      <c r="D8" s="88">
        <v>44211</v>
      </c>
      <c r="E8" s="95"/>
      <c r="F8" s="56">
        <v>0</v>
      </c>
      <c r="G8" s="70" t="s">
        <v>0</v>
      </c>
    </row>
    <row r="9" spans="2:7" ht="15.75" customHeight="1" x14ac:dyDescent="0.2">
      <c r="B9" s="64" t="s">
        <v>214</v>
      </c>
      <c r="C9" s="96"/>
      <c r="D9" s="204">
        <f>E9/10000</f>
        <v>0.08</v>
      </c>
      <c r="E9" s="207">
        <v>800</v>
      </c>
      <c r="F9" s="51">
        <v>1</v>
      </c>
      <c r="G9" s="70" t="s">
        <v>1</v>
      </c>
    </row>
    <row r="10" spans="2:7" ht="15.75" customHeight="1" x14ac:dyDescent="0.2">
      <c r="B10" s="64" t="s">
        <v>254</v>
      </c>
      <c r="C10" s="96"/>
      <c r="D10" s="204">
        <f>E10/10000</f>
        <v>0.1</v>
      </c>
      <c r="E10" s="207">
        <v>1000</v>
      </c>
      <c r="F10" s="51">
        <v>2</v>
      </c>
      <c r="G10" s="70" t="s">
        <v>2</v>
      </c>
    </row>
    <row r="11" spans="2:7" ht="15.75" customHeight="1" x14ac:dyDescent="0.2">
      <c r="B11" s="64" t="s">
        <v>168</v>
      </c>
      <c r="C11" s="96"/>
      <c r="D11" s="89">
        <f>IF(E11=3,4,E11)</f>
        <v>2</v>
      </c>
      <c r="E11" s="207">
        <v>2</v>
      </c>
      <c r="F11" s="51">
        <v>3</v>
      </c>
      <c r="G11" s="70" t="s">
        <v>3</v>
      </c>
    </row>
    <row r="12" spans="2:7" ht="15.75" customHeight="1" thickBot="1" x14ac:dyDescent="0.25">
      <c r="B12" s="22" t="s">
        <v>169</v>
      </c>
      <c r="C12" s="159"/>
      <c r="D12" s="205">
        <v>4</v>
      </c>
      <c r="E12" s="95"/>
      <c r="F12" s="52">
        <v>4</v>
      </c>
      <c r="G12" s="73" t="s">
        <v>6</v>
      </c>
    </row>
    <row r="13" spans="2:7" ht="18" customHeight="1" x14ac:dyDescent="0.2">
      <c r="B13" s="416" t="s">
        <v>100</v>
      </c>
      <c r="C13" s="417"/>
      <c r="D13" s="206"/>
    </row>
    <row r="14" spans="2:7" ht="18" customHeight="1" x14ac:dyDescent="0.2">
      <c r="B14" s="36"/>
      <c r="C14" s="36"/>
      <c r="D14" s="167" t="s">
        <v>449</v>
      </c>
    </row>
    <row r="15" spans="2:7" ht="19.5" customHeight="1" x14ac:dyDescent="0.2">
      <c r="D15" s="203"/>
    </row>
    <row r="16" spans="2:7" x14ac:dyDescent="0.2">
      <c r="D16" s="2"/>
    </row>
    <row r="17" spans="2:4" x14ac:dyDescent="0.2">
      <c r="D17" s="2"/>
    </row>
    <row r="18" spans="2:4" x14ac:dyDescent="0.2">
      <c r="D18" s="2"/>
    </row>
    <row r="19" spans="2:4" x14ac:dyDescent="0.2">
      <c r="D19" s="2"/>
    </row>
    <row r="20" spans="2:4" x14ac:dyDescent="0.2">
      <c r="D20" s="2"/>
    </row>
    <row r="21" spans="2:4" ht="18" customHeight="1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  <row r="43" spans="2:4" x14ac:dyDescent="0.2">
      <c r="B43" s="35"/>
      <c r="C43" s="35"/>
      <c r="D43" s="35"/>
    </row>
    <row r="44" spans="2:4" x14ac:dyDescent="0.2">
      <c r="B44" s="35"/>
      <c r="C44" s="35"/>
      <c r="D44" s="35"/>
    </row>
    <row r="45" spans="2:4" x14ac:dyDescent="0.2">
      <c r="B45" s="35"/>
      <c r="C45" s="35"/>
      <c r="D45" s="35"/>
    </row>
    <row r="46" spans="2:4" x14ac:dyDescent="0.2">
      <c r="B46" s="35"/>
      <c r="C46" s="35"/>
      <c r="D46" s="35"/>
    </row>
  </sheetData>
  <mergeCells count="2">
    <mergeCell ref="B13:C13"/>
    <mergeCell ref="B3:D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30" r:id="rId3" name="Scroll Bar 2">
              <controlPr defaultSize="0" autoPict="0">
                <anchor moveWithCells="1">
                  <from>
                    <xdr:col>2</xdr:col>
                    <xdr:colOff>1676400</xdr:colOff>
                    <xdr:row>10</xdr:row>
                    <xdr:rowOff>9525</xdr:rowOff>
                  </from>
                  <to>
                    <xdr:col>2</xdr:col>
                    <xdr:colOff>2162175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4" name="Scroll Bar 3">
              <controlPr defaultSize="0" autoPict="0">
                <anchor moveWithCells="1">
                  <from>
                    <xdr:col>2</xdr:col>
                    <xdr:colOff>1676400</xdr:colOff>
                    <xdr:row>11</xdr:row>
                    <xdr:rowOff>0</xdr:rowOff>
                  </from>
                  <to>
                    <xdr:col>2</xdr:col>
                    <xdr:colOff>2162175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5" name="Scroll Bar 4">
              <controlPr defaultSize="0" autoPict="0">
                <anchor moveWithCells="1">
                  <from>
                    <xdr:col>2</xdr:col>
                    <xdr:colOff>1676400</xdr:colOff>
                    <xdr:row>8</xdr:row>
                    <xdr:rowOff>28575</xdr:rowOff>
                  </from>
                  <to>
                    <xdr:col>2</xdr:col>
                    <xdr:colOff>2162175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6" name="Scroll Bar 5">
              <controlPr defaultSize="0" autoPict="0">
                <anchor moveWithCells="1">
                  <from>
                    <xdr:col>2</xdr:col>
                    <xdr:colOff>1676400</xdr:colOff>
                    <xdr:row>9</xdr:row>
                    <xdr:rowOff>19050</xdr:rowOff>
                  </from>
                  <to>
                    <xdr:col>2</xdr:col>
                    <xdr:colOff>2162175</xdr:colOff>
                    <xdr:row>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2"/>
  <dimension ref="A1:G42"/>
  <sheetViews>
    <sheetView showGridLines="0" workbookViewId="0">
      <selection activeCell="D14" sqref="D14"/>
    </sheetView>
  </sheetViews>
  <sheetFormatPr defaultRowHeight="15" x14ac:dyDescent="0.2"/>
  <cols>
    <col min="1" max="1" width="5.85546875" style="35" customWidth="1"/>
    <col min="2" max="2" width="20.28515625" style="12" customWidth="1"/>
    <col min="3" max="3" width="24.85546875" style="12" customWidth="1"/>
    <col min="4" max="4" width="15.5703125" style="12" customWidth="1"/>
    <col min="5" max="5" width="5.85546875" style="40" customWidth="1"/>
    <col min="6" max="6" width="17.28515625" style="12" customWidth="1"/>
    <col min="7" max="7" width="21.140625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48"/>
      <c r="D1" s="36"/>
    </row>
    <row r="2" spans="2:7" ht="18.75" x14ac:dyDescent="0.3">
      <c r="B2" s="14" t="s">
        <v>43</v>
      </c>
      <c r="C2" s="36"/>
      <c r="D2" s="36"/>
    </row>
    <row r="3" spans="2:7" ht="18" customHeight="1" x14ac:dyDescent="0.2">
      <c r="B3" s="398" t="s">
        <v>302</v>
      </c>
      <c r="C3" s="398"/>
      <c r="D3" s="398"/>
    </row>
    <row r="4" spans="2:7" x14ac:dyDescent="0.2">
      <c r="B4" s="13" t="s">
        <v>300</v>
      </c>
      <c r="C4" s="36"/>
      <c r="D4" s="36"/>
    </row>
    <row r="5" spans="2:7" x14ac:dyDescent="0.2">
      <c r="B5" s="87" t="s">
        <v>301</v>
      </c>
      <c r="C5" s="36"/>
      <c r="D5" s="36"/>
    </row>
    <row r="6" spans="2:7" x14ac:dyDescent="0.25">
      <c r="B6" s="6"/>
      <c r="C6" s="36"/>
      <c r="D6" s="36"/>
    </row>
    <row r="7" spans="2:7" ht="15.75" customHeight="1" thickBot="1" x14ac:dyDescent="0.25">
      <c r="B7" s="64" t="s">
        <v>160</v>
      </c>
      <c r="C7" s="64"/>
      <c r="D7" s="17">
        <v>42319</v>
      </c>
      <c r="F7" s="24" t="s">
        <v>61</v>
      </c>
      <c r="G7" s="25" t="s">
        <v>62</v>
      </c>
    </row>
    <row r="8" spans="2:7" ht="15.75" customHeight="1" x14ac:dyDescent="0.2">
      <c r="B8" s="64" t="s">
        <v>170</v>
      </c>
      <c r="C8" s="64"/>
      <c r="D8" s="17">
        <v>45717</v>
      </c>
      <c r="F8" s="56">
        <v>0</v>
      </c>
      <c r="G8" s="70" t="s">
        <v>0</v>
      </c>
    </row>
    <row r="9" spans="2:7" ht="15.75" customHeight="1" x14ac:dyDescent="0.2">
      <c r="B9" s="64" t="s">
        <v>276</v>
      </c>
      <c r="C9" s="64"/>
      <c r="D9" s="247">
        <f>E9/1000</f>
        <v>5.8999999999999997E-2</v>
      </c>
      <c r="E9" s="40">
        <v>59</v>
      </c>
      <c r="F9" s="51">
        <v>1</v>
      </c>
      <c r="G9" s="70" t="s">
        <v>1</v>
      </c>
    </row>
    <row r="10" spans="2:7" ht="15.75" customHeight="1" x14ac:dyDescent="0.2">
      <c r="B10" s="64" t="s">
        <v>254</v>
      </c>
      <c r="C10" s="64"/>
      <c r="D10" s="247">
        <f>E10/1000</f>
        <v>7.0000000000000007E-2</v>
      </c>
      <c r="E10" s="40">
        <v>70</v>
      </c>
      <c r="F10" s="51">
        <v>2</v>
      </c>
      <c r="G10" s="70" t="s">
        <v>2</v>
      </c>
    </row>
    <row r="11" spans="2:7" ht="15.75" customHeight="1" x14ac:dyDescent="0.2">
      <c r="B11" s="64" t="s">
        <v>204</v>
      </c>
      <c r="C11" s="64"/>
      <c r="D11" s="223">
        <v>10000</v>
      </c>
      <c r="F11" s="51">
        <v>3</v>
      </c>
      <c r="G11" s="70" t="s">
        <v>3</v>
      </c>
    </row>
    <row r="12" spans="2:7" ht="15.75" customHeight="1" thickBot="1" x14ac:dyDescent="0.25">
      <c r="B12" s="64" t="s">
        <v>299</v>
      </c>
      <c r="C12" s="64"/>
      <c r="D12" s="19">
        <v>2</v>
      </c>
      <c r="F12" s="52">
        <v>4</v>
      </c>
      <c r="G12" s="73" t="s">
        <v>6</v>
      </c>
    </row>
    <row r="13" spans="2:7" ht="15.75" customHeight="1" x14ac:dyDescent="0.2">
      <c r="B13" s="64" t="s">
        <v>169</v>
      </c>
      <c r="C13" s="64"/>
      <c r="D13" s="248">
        <v>0</v>
      </c>
    </row>
    <row r="14" spans="2:7" ht="18" customHeight="1" x14ac:dyDescent="0.2">
      <c r="B14" s="421" t="s">
        <v>103</v>
      </c>
      <c r="C14" s="422"/>
      <c r="D14" s="249"/>
      <c r="E14" s="97"/>
    </row>
    <row r="15" spans="2:7" ht="15.75" customHeight="1" x14ac:dyDescent="0.2">
      <c r="B15" s="35"/>
      <c r="C15" s="35"/>
      <c r="D15" s="99" t="s">
        <v>450</v>
      </c>
    </row>
    <row r="16" spans="2:7" ht="19.5" customHeight="1" x14ac:dyDescent="0.2"/>
    <row r="18" spans="2:5" x14ac:dyDescent="0.2">
      <c r="E18" s="58"/>
    </row>
    <row r="19" spans="2:5" x14ac:dyDescent="0.2">
      <c r="E19" s="58"/>
    </row>
    <row r="22" spans="2:5" ht="18" customHeight="1" x14ac:dyDescent="0.2">
      <c r="B22" s="35"/>
      <c r="C22" s="35"/>
      <c r="D22" s="35"/>
    </row>
    <row r="23" spans="2:5" x14ac:dyDescent="0.2">
      <c r="B23" s="35"/>
      <c r="C23" s="35"/>
      <c r="D23" s="35"/>
    </row>
    <row r="24" spans="2:5" x14ac:dyDescent="0.2">
      <c r="B24" s="35"/>
      <c r="C24" s="35"/>
      <c r="D24" s="35"/>
    </row>
    <row r="25" spans="2:5" x14ac:dyDescent="0.2">
      <c r="B25" s="35"/>
      <c r="C25" s="35"/>
      <c r="D25" s="35"/>
    </row>
    <row r="26" spans="2:5" x14ac:dyDescent="0.2">
      <c r="B26" s="35"/>
      <c r="C26" s="35"/>
      <c r="D26" s="35"/>
    </row>
    <row r="27" spans="2:5" x14ac:dyDescent="0.2">
      <c r="B27" s="35"/>
      <c r="C27" s="35"/>
      <c r="D27" s="35"/>
    </row>
    <row r="28" spans="2:5" x14ac:dyDescent="0.2">
      <c r="B28" s="35"/>
      <c r="C28" s="35"/>
      <c r="D28" s="35"/>
    </row>
    <row r="29" spans="2:5" x14ac:dyDescent="0.2">
      <c r="B29" s="35"/>
      <c r="C29" s="35"/>
      <c r="D29" s="35"/>
    </row>
    <row r="30" spans="2:5" x14ac:dyDescent="0.2">
      <c r="B30" s="35"/>
      <c r="C30" s="35"/>
      <c r="D30" s="35"/>
    </row>
    <row r="31" spans="2:5" x14ac:dyDescent="0.2">
      <c r="B31" s="35"/>
      <c r="C31" s="35"/>
      <c r="D31" s="35"/>
    </row>
    <row r="32" spans="2:5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</sheetData>
  <mergeCells count="2">
    <mergeCell ref="B14:C14"/>
    <mergeCell ref="B3:D3"/>
  </mergeCells>
  <phoneticPr fontId="3" type="noConversion"/>
  <dataValidations count="1">
    <dataValidation type="list" allowBlank="1" showInputMessage="1" showErrorMessage="1" sqref="D13">
      <formula1>$F$8:$F$12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3" name="Scroll Bar 1">
              <controlPr defaultSize="0" autoPict="0">
                <anchor moveWithCells="1">
                  <from>
                    <xdr:col>2</xdr:col>
                    <xdr:colOff>1095375</xdr:colOff>
                    <xdr:row>8</xdr:row>
                    <xdr:rowOff>28575</xdr:rowOff>
                  </from>
                  <to>
                    <xdr:col>2</xdr:col>
                    <xdr:colOff>1581150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3" r:id="rId4" name="Scroll Bar 3">
              <controlPr defaultSize="0" autoPict="0">
                <anchor moveWithCells="1">
                  <from>
                    <xdr:col>2</xdr:col>
                    <xdr:colOff>1095375</xdr:colOff>
                    <xdr:row>10</xdr:row>
                    <xdr:rowOff>9525</xdr:rowOff>
                  </from>
                  <to>
                    <xdr:col>2</xdr:col>
                    <xdr:colOff>1581150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5" name="Scroll Bar 4">
              <controlPr defaultSize="0" autoPict="0">
                <anchor moveWithCells="1">
                  <from>
                    <xdr:col>2</xdr:col>
                    <xdr:colOff>1095375</xdr:colOff>
                    <xdr:row>11</xdr:row>
                    <xdr:rowOff>0</xdr:rowOff>
                  </from>
                  <to>
                    <xdr:col>2</xdr:col>
                    <xdr:colOff>1581150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5" r:id="rId6" name="Scroll Bar 5">
              <controlPr defaultSize="0" autoPict="0">
                <anchor moveWithCells="1">
                  <from>
                    <xdr:col>2</xdr:col>
                    <xdr:colOff>1095375</xdr:colOff>
                    <xdr:row>11</xdr:row>
                    <xdr:rowOff>190500</xdr:rowOff>
                  </from>
                  <to>
                    <xdr:col>2</xdr:col>
                    <xdr:colOff>1581150</xdr:colOff>
                    <xdr:row>12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7" r:id="rId7" name="Scroll Bar 7">
              <controlPr defaultSize="0" autoPict="0">
                <anchor moveWithCells="1">
                  <from>
                    <xdr:col>2</xdr:col>
                    <xdr:colOff>1095375</xdr:colOff>
                    <xdr:row>9</xdr:row>
                    <xdr:rowOff>19050</xdr:rowOff>
                  </from>
                  <to>
                    <xdr:col>2</xdr:col>
                    <xdr:colOff>1581150</xdr:colOff>
                    <xdr:row>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3"/>
  <dimension ref="A1:H27"/>
  <sheetViews>
    <sheetView showGridLines="0" workbookViewId="0">
      <selection activeCell="E12" sqref="E12"/>
    </sheetView>
  </sheetViews>
  <sheetFormatPr defaultRowHeight="15" x14ac:dyDescent="0.2"/>
  <cols>
    <col min="1" max="1" width="5.85546875" style="35" customWidth="1"/>
    <col min="2" max="2" width="16.42578125" style="12" customWidth="1"/>
    <col min="3" max="4" width="15.7109375" style="12" customWidth="1"/>
    <col min="5" max="5" width="15" style="12" customWidth="1"/>
    <col min="6" max="6" width="5.7109375" style="58" customWidth="1"/>
    <col min="7" max="7" width="17.7109375" style="12" customWidth="1"/>
    <col min="8" max="8" width="22.85546875" style="12" customWidth="1"/>
    <col min="9" max="9" width="5.85546875" style="12" customWidth="1"/>
    <col min="10" max="16384" width="9.140625" style="12"/>
  </cols>
  <sheetData>
    <row r="1" spans="2:8" ht="19.5" customHeight="1" x14ac:dyDescent="0.2">
      <c r="B1" s="36"/>
      <c r="C1" s="48"/>
      <c r="D1" s="36"/>
      <c r="E1" s="36"/>
    </row>
    <row r="2" spans="2:8" ht="18.75" x14ac:dyDescent="0.3">
      <c r="B2" s="14" t="s">
        <v>44</v>
      </c>
      <c r="C2" s="36"/>
      <c r="D2" s="36"/>
      <c r="E2" s="36"/>
    </row>
    <row r="3" spans="2:8" ht="18" customHeight="1" x14ac:dyDescent="0.2">
      <c r="B3" s="400" t="s">
        <v>306</v>
      </c>
      <c r="C3" s="400"/>
      <c r="D3" s="400"/>
      <c r="E3" s="400"/>
    </row>
    <row r="4" spans="2:8" x14ac:dyDescent="0.25">
      <c r="B4" s="11" t="s">
        <v>305</v>
      </c>
      <c r="C4" s="36"/>
      <c r="D4" s="36"/>
      <c r="E4" s="36"/>
    </row>
    <row r="5" spans="2:8" x14ac:dyDescent="0.25">
      <c r="B5" s="250" t="s">
        <v>304</v>
      </c>
      <c r="C5" s="36"/>
      <c r="D5" s="36"/>
      <c r="E5" s="36"/>
    </row>
    <row r="6" spans="2:8" x14ac:dyDescent="0.2">
      <c r="C6" s="36"/>
      <c r="D6" s="36"/>
      <c r="E6" s="36"/>
    </row>
    <row r="7" spans="2:8" ht="18" customHeight="1" thickBot="1" x14ac:dyDescent="0.25">
      <c r="B7" s="64" t="s">
        <v>160</v>
      </c>
      <c r="C7" s="251"/>
      <c r="D7" s="251"/>
      <c r="E7" s="17">
        <v>43049</v>
      </c>
      <c r="G7" s="24" t="s">
        <v>61</v>
      </c>
      <c r="H7" s="25" t="s">
        <v>62</v>
      </c>
    </row>
    <row r="8" spans="2:8" ht="18" customHeight="1" x14ac:dyDescent="0.2">
      <c r="B8" s="64" t="s">
        <v>170</v>
      </c>
      <c r="C8" s="251"/>
      <c r="D8" s="251"/>
      <c r="E8" s="17">
        <v>43084</v>
      </c>
      <c r="G8" s="56">
        <v>0</v>
      </c>
      <c r="H8" s="70" t="s">
        <v>0</v>
      </c>
    </row>
    <row r="9" spans="2:8" ht="18" customHeight="1" x14ac:dyDescent="0.2">
      <c r="B9" s="64" t="s">
        <v>303</v>
      </c>
      <c r="C9" s="251"/>
      <c r="D9" s="251"/>
      <c r="E9" s="18">
        <f>F9/10000</f>
        <v>7.4999999999999997E-2</v>
      </c>
      <c r="F9" s="58">
        <v>750</v>
      </c>
      <c r="G9" s="51">
        <v>1</v>
      </c>
      <c r="H9" s="70" t="s">
        <v>1</v>
      </c>
    </row>
    <row r="10" spans="2:8" ht="18" customHeight="1" x14ac:dyDescent="0.2">
      <c r="B10" s="64" t="s">
        <v>204</v>
      </c>
      <c r="C10" s="251"/>
      <c r="D10" s="251"/>
      <c r="E10" s="223">
        <v>10000</v>
      </c>
      <c r="G10" s="51">
        <v>2</v>
      </c>
      <c r="H10" s="70" t="s">
        <v>2</v>
      </c>
    </row>
    <row r="11" spans="2:8" ht="18" customHeight="1" x14ac:dyDescent="0.2">
      <c r="B11" s="64" t="s">
        <v>169</v>
      </c>
      <c r="C11" s="251"/>
      <c r="D11" s="251"/>
      <c r="E11" s="19">
        <v>2</v>
      </c>
      <c r="G11" s="51">
        <v>3</v>
      </c>
      <c r="H11" s="70" t="s">
        <v>3</v>
      </c>
    </row>
    <row r="12" spans="2:8" ht="18" customHeight="1" thickBot="1" x14ac:dyDescent="0.25">
      <c r="B12" s="414" t="s">
        <v>112</v>
      </c>
      <c r="C12" s="414"/>
      <c r="D12" s="414"/>
      <c r="E12" s="253"/>
      <c r="G12" s="52">
        <v>4</v>
      </c>
      <c r="H12" s="73" t="s">
        <v>6</v>
      </c>
    </row>
    <row r="13" spans="2:8" ht="15.75" customHeight="1" x14ac:dyDescent="0.2">
      <c r="B13" s="35"/>
      <c r="C13" s="35"/>
      <c r="D13" s="35"/>
      <c r="E13" s="99" t="s">
        <v>451</v>
      </c>
    </row>
    <row r="14" spans="2:8" ht="19.5" customHeight="1" x14ac:dyDescent="0.2">
      <c r="E14" s="36"/>
    </row>
    <row r="15" spans="2:8" x14ac:dyDescent="0.2">
      <c r="E15" s="36"/>
    </row>
    <row r="16" spans="2:8" x14ac:dyDescent="0.2">
      <c r="E16" s="36"/>
    </row>
    <row r="17" spans="2:5" x14ac:dyDescent="0.2">
      <c r="E17" s="36"/>
    </row>
    <row r="18" spans="2:5" x14ac:dyDescent="0.2">
      <c r="E18" s="36"/>
    </row>
    <row r="19" spans="2:5" x14ac:dyDescent="0.2">
      <c r="E19" s="36"/>
    </row>
    <row r="20" spans="2:5" ht="18" customHeight="1" x14ac:dyDescent="0.2">
      <c r="B20" s="35"/>
      <c r="C20" s="35"/>
      <c r="D20" s="35"/>
      <c r="E20" s="35"/>
    </row>
    <row r="21" spans="2:5" x14ac:dyDescent="0.2">
      <c r="B21" s="35"/>
      <c r="C21" s="35"/>
      <c r="D21" s="35"/>
      <c r="E21" s="35"/>
    </row>
    <row r="22" spans="2:5" x14ac:dyDescent="0.2">
      <c r="B22" s="35"/>
      <c r="C22" s="35"/>
      <c r="D22" s="35"/>
      <c r="E22" s="35"/>
    </row>
    <row r="23" spans="2:5" x14ac:dyDescent="0.2">
      <c r="B23" s="35"/>
      <c r="C23" s="35"/>
      <c r="D23" s="35"/>
      <c r="E23" s="35"/>
    </row>
    <row r="24" spans="2:5" x14ac:dyDescent="0.2">
      <c r="B24" s="35"/>
      <c r="C24" s="35"/>
      <c r="D24" s="35"/>
      <c r="E24" s="35"/>
    </row>
    <row r="25" spans="2:5" x14ac:dyDescent="0.2">
      <c r="B25" s="35"/>
      <c r="C25" s="35"/>
      <c r="D25" s="35"/>
      <c r="E25" s="35"/>
    </row>
    <row r="26" spans="2:5" x14ac:dyDescent="0.2">
      <c r="B26" s="35"/>
      <c r="C26" s="35"/>
      <c r="D26" s="35"/>
      <c r="E26" s="35"/>
    </row>
    <row r="27" spans="2:5" x14ac:dyDescent="0.2">
      <c r="B27" s="35"/>
      <c r="C27" s="35"/>
      <c r="D27" s="35"/>
      <c r="E27" s="35"/>
    </row>
  </sheetData>
  <mergeCells count="2">
    <mergeCell ref="B12:D12"/>
    <mergeCell ref="B3:E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6081" r:id="rId3" name="Scroll Bar 1">
              <controlPr defaultSize="0" autoPict="0">
                <anchor moveWithCells="1">
                  <from>
                    <xdr:col>3</xdr:col>
                    <xdr:colOff>476250</xdr:colOff>
                    <xdr:row>8</xdr:row>
                    <xdr:rowOff>28575</xdr:rowOff>
                  </from>
                  <to>
                    <xdr:col>3</xdr:col>
                    <xdr:colOff>962025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2" r:id="rId4" name="Scroll Bar 2">
              <controlPr defaultSize="0" autoPict="0">
                <anchor moveWithCells="1">
                  <from>
                    <xdr:col>3</xdr:col>
                    <xdr:colOff>476250</xdr:colOff>
                    <xdr:row>9</xdr:row>
                    <xdr:rowOff>28575</xdr:rowOff>
                  </from>
                  <to>
                    <xdr:col>3</xdr:col>
                    <xdr:colOff>962025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3" r:id="rId5" name="Scroll Bar 3">
              <controlPr defaultSize="0" autoPict="0">
                <anchor moveWithCells="1">
                  <from>
                    <xdr:col>3</xdr:col>
                    <xdr:colOff>476250</xdr:colOff>
                    <xdr:row>10</xdr:row>
                    <xdr:rowOff>28575</xdr:rowOff>
                  </from>
                  <to>
                    <xdr:col>3</xdr:col>
                    <xdr:colOff>962025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4"/>
  <dimension ref="A1:G32"/>
  <sheetViews>
    <sheetView showGridLines="0" workbookViewId="0">
      <selection activeCell="D13" sqref="D13"/>
    </sheetView>
  </sheetViews>
  <sheetFormatPr defaultRowHeight="15" x14ac:dyDescent="0.2"/>
  <cols>
    <col min="1" max="1" width="5.85546875" style="35" customWidth="1"/>
    <col min="2" max="2" width="17.42578125" style="12" customWidth="1"/>
    <col min="3" max="3" width="27.140625" style="12" customWidth="1"/>
    <col min="4" max="4" width="15.42578125" style="12" customWidth="1"/>
    <col min="5" max="5" width="5.7109375" style="58" customWidth="1"/>
    <col min="6" max="6" width="17.140625" style="12" customWidth="1"/>
    <col min="7" max="7" width="21.5703125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36"/>
      <c r="D1" s="36"/>
    </row>
    <row r="2" spans="2:7" ht="18.75" x14ac:dyDescent="0.3">
      <c r="B2" s="14" t="s">
        <v>45</v>
      </c>
      <c r="C2" s="36"/>
      <c r="D2" s="36"/>
    </row>
    <row r="3" spans="2:7" ht="18" customHeight="1" x14ac:dyDescent="0.2">
      <c r="B3" s="398" t="s">
        <v>309</v>
      </c>
      <c r="C3" s="398"/>
      <c r="D3" s="398"/>
    </row>
    <row r="4" spans="2:7" x14ac:dyDescent="0.2">
      <c r="B4" s="13" t="s">
        <v>308</v>
      </c>
      <c r="C4" s="36"/>
      <c r="D4" s="36"/>
    </row>
    <row r="5" spans="2:7" x14ac:dyDescent="0.2">
      <c r="B5" s="87" t="s">
        <v>307</v>
      </c>
      <c r="C5" s="36"/>
      <c r="D5" s="36"/>
    </row>
    <row r="6" spans="2:7" x14ac:dyDescent="0.2">
      <c r="C6" s="36"/>
      <c r="D6" s="36"/>
    </row>
    <row r="7" spans="2:7" ht="15.75" thickBot="1" x14ac:dyDescent="0.25">
      <c r="B7" s="64" t="s">
        <v>160</v>
      </c>
      <c r="C7" s="219"/>
      <c r="D7" s="245">
        <v>43019</v>
      </c>
      <c r="F7" s="24" t="s">
        <v>61</v>
      </c>
      <c r="G7" s="25" t="s">
        <v>62</v>
      </c>
    </row>
    <row r="8" spans="2:7" x14ac:dyDescent="0.2">
      <c r="B8" s="64" t="s">
        <v>170</v>
      </c>
      <c r="C8" s="219"/>
      <c r="D8" s="245">
        <v>43084</v>
      </c>
      <c r="F8" s="56">
        <v>0</v>
      </c>
      <c r="G8" s="70" t="s">
        <v>0</v>
      </c>
    </row>
    <row r="9" spans="2:7" x14ac:dyDescent="0.2">
      <c r="B9" s="64" t="s">
        <v>158</v>
      </c>
      <c r="C9" s="219"/>
      <c r="D9" s="245">
        <v>42932</v>
      </c>
      <c r="F9" s="51">
        <v>1</v>
      </c>
      <c r="G9" s="70" t="s">
        <v>1</v>
      </c>
    </row>
    <row r="10" spans="2:7" x14ac:dyDescent="0.2">
      <c r="B10" s="64" t="s">
        <v>276</v>
      </c>
      <c r="C10" s="219"/>
      <c r="D10" s="252">
        <f>E10/10000</f>
        <v>7.2499999999999995E-2</v>
      </c>
      <c r="E10" s="58">
        <v>725</v>
      </c>
      <c r="F10" s="51">
        <v>2</v>
      </c>
      <c r="G10" s="70" t="s">
        <v>2</v>
      </c>
    </row>
    <row r="11" spans="2:7" x14ac:dyDescent="0.2">
      <c r="B11" s="64" t="s">
        <v>254</v>
      </c>
      <c r="C11" s="219"/>
      <c r="D11" s="252">
        <f>E11/10000</f>
        <v>0.08</v>
      </c>
      <c r="E11" s="58">
        <v>800</v>
      </c>
      <c r="F11" s="51">
        <v>3</v>
      </c>
      <c r="G11" s="70" t="s">
        <v>3</v>
      </c>
    </row>
    <row r="12" spans="2:7" ht="15.75" thickBot="1" x14ac:dyDescent="0.25">
      <c r="B12" s="64" t="s">
        <v>169</v>
      </c>
      <c r="C12" s="219"/>
      <c r="D12" s="246">
        <v>3</v>
      </c>
      <c r="F12" s="52">
        <v>4</v>
      </c>
      <c r="G12" s="73" t="s">
        <v>6</v>
      </c>
    </row>
    <row r="13" spans="2:7" ht="16.5" customHeight="1" x14ac:dyDescent="0.2">
      <c r="B13" s="414" t="s">
        <v>112</v>
      </c>
      <c r="C13" s="414"/>
      <c r="D13" s="254"/>
    </row>
    <row r="14" spans="2:7" x14ac:dyDescent="0.2">
      <c r="B14" s="35"/>
      <c r="C14" s="35"/>
      <c r="D14" s="99" t="s">
        <v>452</v>
      </c>
    </row>
    <row r="15" spans="2:7" ht="19.5" customHeight="1" x14ac:dyDescent="0.2">
      <c r="B15" s="35"/>
      <c r="C15" s="35"/>
      <c r="D15" s="35"/>
    </row>
    <row r="16" spans="2:7" x14ac:dyDescent="0.2">
      <c r="B16" s="35"/>
      <c r="C16" s="35"/>
      <c r="D16" s="35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</sheetData>
  <mergeCells count="2">
    <mergeCell ref="B13:C13"/>
    <mergeCell ref="B3:D3"/>
  </mergeCells>
  <phoneticPr fontId="3" type="noConversion"/>
  <dataValidations count="1">
    <dataValidation type="list" allowBlank="1" showInputMessage="1" showErrorMessage="1" sqref="D12">
      <formula1>#REF!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7106" r:id="rId3" name="Scroll Bar 2">
              <controlPr defaultSize="0" autoPict="0">
                <anchor moveWithCells="1">
                  <from>
                    <xdr:col>2</xdr:col>
                    <xdr:colOff>1247775</xdr:colOff>
                    <xdr:row>9</xdr:row>
                    <xdr:rowOff>9525</xdr:rowOff>
                  </from>
                  <to>
                    <xdr:col>2</xdr:col>
                    <xdr:colOff>1733550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8" r:id="rId4" name="Scroll Bar 4">
              <controlPr defaultSize="0" autoPict="0">
                <anchor moveWithCells="1">
                  <from>
                    <xdr:col>2</xdr:col>
                    <xdr:colOff>1247775</xdr:colOff>
                    <xdr:row>11</xdr:row>
                    <xdr:rowOff>9525</xdr:rowOff>
                  </from>
                  <to>
                    <xdr:col>2</xdr:col>
                    <xdr:colOff>1733550</xdr:colOff>
                    <xdr:row>11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9" r:id="rId5" name="Scroll Bar 5">
              <controlPr defaultSize="0" autoPict="0">
                <anchor moveWithCells="1">
                  <from>
                    <xdr:col>2</xdr:col>
                    <xdr:colOff>1247775</xdr:colOff>
                    <xdr:row>10</xdr:row>
                    <xdr:rowOff>9525</xdr:rowOff>
                  </from>
                  <to>
                    <xdr:col>2</xdr:col>
                    <xdr:colOff>1733550</xdr:colOff>
                    <xdr:row>10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N18"/>
  <sheetViews>
    <sheetView showGridLines="0" workbookViewId="0">
      <selection activeCell="C11" sqref="C11"/>
    </sheetView>
  </sheetViews>
  <sheetFormatPr defaultRowHeight="15" customHeight="1" x14ac:dyDescent="0.2"/>
  <cols>
    <col min="1" max="1" width="5.85546875" style="35" customWidth="1"/>
    <col min="2" max="2" width="47.85546875" style="12" customWidth="1"/>
    <col min="3" max="3" width="17.5703125" style="12" customWidth="1"/>
    <col min="4" max="4" width="5.85546875" style="12" customWidth="1"/>
    <col min="5" max="5" width="18" style="12" customWidth="1"/>
    <col min="6" max="6" width="24.140625" style="12" customWidth="1"/>
    <col min="7" max="7" width="5.85546875" style="35" customWidth="1"/>
    <col min="8" max="9" width="9.140625" style="35"/>
    <col min="10" max="10" width="18.85546875" style="35" customWidth="1"/>
    <col min="11" max="14" width="9.140625" style="35"/>
    <col min="15" max="16384" width="9.140625" style="12"/>
  </cols>
  <sheetData>
    <row r="1" spans="2:14" ht="19.5" customHeight="1" x14ac:dyDescent="0.2">
      <c r="B1" s="36"/>
      <c r="C1" s="36"/>
      <c r="D1" s="36"/>
      <c r="E1" s="36"/>
      <c r="F1" s="36"/>
      <c r="G1" s="36"/>
      <c r="H1" s="36"/>
      <c r="I1" s="37"/>
      <c r="J1" s="38"/>
    </row>
    <row r="2" spans="2:14" ht="17.25" customHeight="1" x14ac:dyDescent="0.2">
      <c r="B2" s="49" t="s">
        <v>19</v>
      </c>
      <c r="C2" s="36"/>
      <c r="D2" s="36"/>
      <c r="E2" s="36"/>
      <c r="F2" s="36"/>
      <c r="G2" s="36"/>
      <c r="H2" s="36"/>
      <c r="I2" s="37"/>
      <c r="J2" s="38"/>
    </row>
    <row r="3" spans="2:14" ht="18" customHeight="1" x14ac:dyDescent="0.2">
      <c r="B3" s="398" t="s">
        <v>434</v>
      </c>
      <c r="C3" s="399"/>
      <c r="D3" s="36"/>
      <c r="E3" s="36"/>
      <c r="F3" s="36"/>
      <c r="G3" s="36"/>
      <c r="H3" s="36"/>
      <c r="I3" s="37"/>
      <c r="J3" s="38"/>
    </row>
    <row r="4" spans="2:14" ht="15" customHeight="1" x14ac:dyDescent="0.2">
      <c r="B4" s="13" t="s">
        <v>166</v>
      </c>
      <c r="C4" s="36"/>
      <c r="D4" s="36"/>
      <c r="E4" s="36"/>
      <c r="F4" s="36"/>
      <c r="G4" s="36"/>
      <c r="H4" s="36"/>
      <c r="I4" s="37"/>
      <c r="J4" s="38"/>
    </row>
    <row r="5" spans="2:14" ht="15" customHeight="1" x14ac:dyDescent="0.2">
      <c r="C5" s="36"/>
      <c r="D5" s="36"/>
      <c r="E5" s="36"/>
      <c r="F5" s="36"/>
      <c r="G5" s="36"/>
      <c r="H5" s="36"/>
      <c r="I5" s="37"/>
      <c r="J5" s="38"/>
    </row>
    <row r="6" spans="2:14" ht="16.5" customHeight="1" thickBot="1" x14ac:dyDescent="0.25">
      <c r="B6" s="16" t="s">
        <v>158</v>
      </c>
      <c r="C6" s="17">
        <v>42809</v>
      </c>
      <c r="D6" s="35"/>
      <c r="E6" s="24" t="s">
        <v>61</v>
      </c>
      <c r="F6" s="25" t="s">
        <v>62</v>
      </c>
    </row>
    <row r="7" spans="2:14" ht="16.5" customHeight="1" x14ac:dyDescent="0.2">
      <c r="B7" s="16" t="s">
        <v>160</v>
      </c>
      <c r="C7" s="17">
        <v>42931</v>
      </c>
      <c r="D7" s="35"/>
      <c r="E7" s="56">
        <v>0</v>
      </c>
      <c r="F7" s="50" t="s">
        <v>0</v>
      </c>
    </row>
    <row r="8" spans="2:14" ht="16.5" customHeight="1" x14ac:dyDescent="0.2">
      <c r="B8" s="16" t="s">
        <v>161</v>
      </c>
      <c r="C8" s="18">
        <f>D8/10000</f>
        <v>8.7499999999999994E-2</v>
      </c>
      <c r="D8" s="40">
        <v>875</v>
      </c>
      <c r="E8" s="51">
        <v>1</v>
      </c>
      <c r="F8" s="50" t="s">
        <v>1</v>
      </c>
    </row>
    <row r="9" spans="2:14" ht="16.5" customHeight="1" x14ac:dyDescent="0.2">
      <c r="B9" s="16" t="s">
        <v>162</v>
      </c>
      <c r="C9" s="46">
        <v>10500</v>
      </c>
      <c r="D9" s="35"/>
      <c r="E9" s="51">
        <v>2</v>
      </c>
      <c r="F9" s="50" t="s">
        <v>2</v>
      </c>
    </row>
    <row r="10" spans="2:14" ht="16.5" customHeight="1" x14ac:dyDescent="0.2">
      <c r="B10" s="22" t="s">
        <v>164</v>
      </c>
      <c r="C10" s="23">
        <v>0</v>
      </c>
      <c r="D10" s="35"/>
      <c r="E10" s="51">
        <v>3</v>
      </c>
      <c r="F10" s="50" t="s">
        <v>3</v>
      </c>
    </row>
    <row r="11" spans="2:14" ht="16.5" customHeight="1" thickBot="1" x14ac:dyDescent="0.25">
      <c r="B11" s="45" t="s">
        <v>63</v>
      </c>
      <c r="C11" s="54"/>
      <c r="D11" s="35"/>
      <c r="E11" s="52">
        <v>4</v>
      </c>
      <c r="F11" s="53" t="s">
        <v>6</v>
      </c>
    </row>
    <row r="12" spans="2:14" ht="16.5" customHeight="1" x14ac:dyDescent="0.2">
      <c r="C12" s="55" t="s">
        <v>437</v>
      </c>
      <c r="D12" s="35"/>
    </row>
    <row r="13" spans="2:14" ht="19.5" customHeight="1" x14ac:dyDescent="0.2">
      <c r="B13" s="35"/>
      <c r="C13" s="35"/>
      <c r="D13" s="35"/>
      <c r="E13" s="35"/>
      <c r="F13" s="35"/>
    </row>
    <row r="14" spans="2:14" ht="15" customHeight="1" x14ac:dyDescent="0.2">
      <c r="E14" s="36"/>
      <c r="F14" s="35"/>
      <c r="N14" s="12"/>
    </row>
    <row r="15" spans="2:14" ht="15" customHeight="1" x14ac:dyDescent="0.2">
      <c r="E15" s="36"/>
      <c r="F15" s="35"/>
      <c r="N15" s="12"/>
    </row>
    <row r="16" spans="2:14" ht="15" customHeight="1" x14ac:dyDescent="0.2">
      <c r="E16" s="36"/>
      <c r="F16" s="35"/>
    </row>
    <row r="17" spans="2:6" ht="15" customHeight="1" x14ac:dyDescent="0.2">
      <c r="E17" s="36"/>
      <c r="F17" s="35"/>
    </row>
    <row r="18" spans="2:6" ht="15" customHeight="1" x14ac:dyDescent="0.2">
      <c r="B18" s="35"/>
      <c r="C18" s="35"/>
      <c r="D18" s="35" t="s">
        <v>7</v>
      </c>
      <c r="E18" s="35"/>
      <c r="F18" s="35"/>
    </row>
  </sheetData>
  <mergeCells count="1">
    <mergeCell ref="B3:C3"/>
  </mergeCells>
  <phoneticPr fontId="3" type="noConversion"/>
  <dataValidations count="1">
    <dataValidation type="list" allowBlank="1" showInputMessage="1" showErrorMessage="1" sqref="C10">
      <formula1>$E$7:$E$11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1</xdr:col>
                    <xdr:colOff>2657475</xdr:colOff>
                    <xdr:row>9</xdr:row>
                    <xdr:rowOff>9525</xdr:rowOff>
                  </from>
                  <to>
                    <xdr:col>1</xdr:col>
                    <xdr:colOff>3143250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4" name="Scroll Bar 3">
              <controlPr defaultSize="0" autoPict="0">
                <anchor moveWithCells="1">
                  <from>
                    <xdr:col>1</xdr:col>
                    <xdr:colOff>2657475</xdr:colOff>
                    <xdr:row>8</xdr:row>
                    <xdr:rowOff>19050</xdr:rowOff>
                  </from>
                  <to>
                    <xdr:col>1</xdr:col>
                    <xdr:colOff>3143250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5" name="Scroll Bar 4">
              <controlPr defaultSize="0" autoPict="0">
                <anchor moveWithCells="1">
                  <from>
                    <xdr:col>1</xdr:col>
                    <xdr:colOff>2657475</xdr:colOff>
                    <xdr:row>7</xdr:row>
                    <xdr:rowOff>28575</xdr:rowOff>
                  </from>
                  <to>
                    <xdr:col>1</xdr:col>
                    <xdr:colOff>3143250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7"/>
  <dimension ref="A1:H42"/>
  <sheetViews>
    <sheetView showGridLines="0" workbookViewId="0">
      <selection activeCell="E11" sqref="E11"/>
    </sheetView>
  </sheetViews>
  <sheetFormatPr defaultRowHeight="15" x14ac:dyDescent="0.2"/>
  <cols>
    <col min="1" max="1" width="5.85546875" style="35" customWidth="1"/>
    <col min="2" max="2" width="16.140625" style="12" customWidth="1"/>
    <col min="3" max="3" width="14.7109375" style="12" customWidth="1"/>
    <col min="4" max="4" width="16.42578125" style="12" customWidth="1"/>
    <col min="5" max="5" width="15" style="12" customWidth="1"/>
    <col min="6" max="6" width="6" style="58" customWidth="1"/>
    <col min="7" max="7" width="15.42578125" style="12" customWidth="1"/>
    <col min="8" max="8" width="23.28515625" style="12" customWidth="1"/>
    <col min="9" max="9" width="5.85546875" style="12" customWidth="1"/>
    <col min="10" max="16384" width="9.140625" style="12"/>
  </cols>
  <sheetData>
    <row r="1" spans="2:8" ht="19.5" customHeight="1" x14ac:dyDescent="0.2">
      <c r="B1" s="36"/>
      <c r="C1" s="48"/>
      <c r="D1" s="36"/>
      <c r="E1" s="36"/>
    </row>
    <row r="2" spans="2:8" ht="18.75" x14ac:dyDescent="0.2">
      <c r="B2" s="49" t="s">
        <v>48</v>
      </c>
      <c r="C2" s="36"/>
      <c r="D2" s="36"/>
      <c r="E2" s="36"/>
    </row>
    <row r="3" spans="2:8" ht="18" customHeight="1" x14ac:dyDescent="0.2">
      <c r="B3" s="423" t="s">
        <v>323</v>
      </c>
      <c r="C3" s="423"/>
      <c r="D3" s="423"/>
      <c r="E3" s="423"/>
    </row>
    <row r="4" spans="2:8" x14ac:dyDescent="0.25">
      <c r="B4" s="11" t="s">
        <v>322</v>
      </c>
      <c r="C4" s="36"/>
      <c r="D4" s="36"/>
      <c r="E4" s="36"/>
    </row>
    <row r="5" spans="2:8" x14ac:dyDescent="0.2">
      <c r="C5" s="36"/>
      <c r="D5" s="36"/>
      <c r="E5" s="36"/>
    </row>
    <row r="6" spans="2:8" ht="16.5" customHeight="1" thickBot="1" x14ac:dyDescent="0.25">
      <c r="B6" s="64" t="s">
        <v>160</v>
      </c>
      <c r="C6" s="121"/>
      <c r="D6" s="121"/>
      <c r="E6" s="17">
        <v>42750</v>
      </c>
      <c r="G6" s="24" t="s">
        <v>61</v>
      </c>
      <c r="H6" s="25" t="s">
        <v>62</v>
      </c>
    </row>
    <row r="7" spans="2:8" ht="16.5" customHeight="1" x14ac:dyDescent="0.2">
      <c r="B7" s="64" t="s">
        <v>170</v>
      </c>
      <c r="C7" s="121"/>
      <c r="D7" s="121"/>
      <c r="E7" s="17">
        <v>42931</v>
      </c>
      <c r="G7" s="56">
        <v>0</v>
      </c>
      <c r="H7" s="70" t="s">
        <v>0</v>
      </c>
    </row>
    <row r="8" spans="2:8" ht="16.5" customHeight="1" x14ac:dyDescent="0.2">
      <c r="B8" s="64" t="s">
        <v>321</v>
      </c>
      <c r="C8" s="121"/>
      <c r="D8" s="121"/>
      <c r="E8" s="223">
        <f>F8*1000</f>
        <v>1000000</v>
      </c>
      <c r="F8" s="58">
        <v>1000</v>
      </c>
      <c r="G8" s="51">
        <v>1</v>
      </c>
      <c r="H8" s="70" t="s">
        <v>1</v>
      </c>
    </row>
    <row r="9" spans="2:8" ht="16.5" customHeight="1" x14ac:dyDescent="0.2">
      <c r="B9" s="64" t="s">
        <v>303</v>
      </c>
      <c r="C9" s="121"/>
      <c r="D9" s="121"/>
      <c r="E9" s="18">
        <f>F9/10000</f>
        <v>6.5000000000000002E-2</v>
      </c>
      <c r="F9" s="58">
        <v>650</v>
      </c>
      <c r="G9" s="51">
        <v>2</v>
      </c>
      <c r="H9" s="70" t="s">
        <v>2</v>
      </c>
    </row>
    <row r="10" spans="2:8" ht="16.5" customHeight="1" x14ac:dyDescent="0.2">
      <c r="B10" s="64" t="s">
        <v>169</v>
      </c>
      <c r="C10" s="121"/>
      <c r="D10" s="121"/>
      <c r="E10" s="19">
        <v>2</v>
      </c>
      <c r="G10" s="51">
        <v>3</v>
      </c>
      <c r="H10" s="70" t="s">
        <v>3</v>
      </c>
    </row>
    <row r="11" spans="2:8" ht="16.5" customHeight="1" thickBot="1" x14ac:dyDescent="0.25">
      <c r="B11" s="414" t="s">
        <v>115</v>
      </c>
      <c r="C11" s="414"/>
      <c r="D11" s="414"/>
      <c r="E11" s="264"/>
      <c r="G11" s="52">
        <v>4</v>
      </c>
      <c r="H11" s="73" t="s">
        <v>6</v>
      </c>
    </row>
    <row r="12" spans="2:8" ht="18" customHeight="1" x14ac:dyDescent="0.2">
      <c r="E12" s="55" t="s">
        <v>453</v>
      </c>
    </row>
    <row r="13" spans="2:8" ht="19.5" customHeight="1" x14ac:dyDescent="0.2"/>
    <row r="14" spans="2:8" x14ac:dyDescent="0.2">
      <c r="B14" s="35"/>
      <c r="C14" s="35"/>
      <c r="D14" s="35"/>
      <c r="E14" s="35"/>
    </row>
    <row r="15" spans="2:8" x14ac:dyDescent="0.2">
      <c r="B15" s="35"/>
      <c r="C15" s="35"/>
      <c r="D15" s="35"/>
      <c r="E15" s="35"/>
    </row>
    <row r="16" spans="2:8" x14ac:dyDescent="0.2">
      <c r="B16" s="35"/>
      <c r="C16" s="35"/>
      <c r="D16" s="35"/>
      <c r="E16" s="35"/>
    </row>
    <row r="17" spans="2:5" x14ac:dyDescent="0.2">
      <c r="B17" s="35"/>
      <c r="C17" s="35"/>
      <c r="D17" s="35"/>
      <c r="E17" s="35"/>
    </row>
    <row r="18" spans="2:5" x14ac:dyDescent="0.2">
      <c r="B18" s="35"/>
      <c r="C18" s="35"/>
      <c r="D18" s="35"/>
      <c r="E18" s="35"/>
    </row>
    <row r="19" spans="2:5" x14ac:dyDescent="0.2">
      <c r="B19" s="35"/>
      <c r="C19" s="35"/>
      <c r="D19" s="35"/>
      <c r="E19" s="35"/>
    </row>
    <row r="20" spans="2:5" x14ac:dyDescent="0.2">
      <c r="B20" s="35"/>
      <c r="C20" s="35"/>
      <c r="D20" s="35"/>
      <c r="E20" s="35"/>
    </row>
    <row r="21" spans="2:5" x14ac:dyDescent="0.2">
      <c r="B21" s="35"/>
      <c r="C21" s="35"/>
      <c r="D21" s="35"/>
      <c r="E21" s="35"/>
    </row>
    <row r="22" spans="2:5" x14ac:dyDescent="0.2">
      <c r="B22" s="35"/>
      <c r="C22" s="35"/>
      <c r="D22" s="35"/>
      <c r="E22" s="35"/>
    </row>
    <row r="23" spans="2:5" x14ac:dyDescent="0.2">
      <c r="B23" s="35"/>
      <c r="C23" s="35"/>
      <c r="D23" s="35"/>
      <c r="E23" s="35"/>
    </row>
    <row r="24" spans="2:5" x14ac:dyDescent="0.2">
      <c r="B24" s="35"/>
      <c r="C24" s="35"/>
      <c r="D24" s="35"/>
      <c r="E24" s="35"/>
    </row>
    <row r="25" spans="2:5" x14ac:dyDescent="0.2">
      <c r="B25" s="35"/>
      <c r="C25" s="35"/>
      <c r="D25" s="35"/>
      <c r="E25" s="35"/>
    </row>
    <row r="26" spans="2:5" x14ac:dyDescent="0.2">
      <c r="B26" s="35"/>
      <c r="C26" s="35"/>
      <c r="D26" s="35"/>
      <c r="E26" s="35"/>
    </row>
    <row r="27" spans="2:5" x14ac:dyDescent="0.2">
      <c r="B27" s="35"/>
      <c r="C27" s="35"/>
      <c r="D27" s="35"/>
      <c r="E27" s="35"/>
    </row>
    <row r="28" spans="2:5" x14ac:dyDescent="0.2">
      <c r="B28" s="35"/>
      <c r="C28" s="35"/>
      <c r="D28" s="35"/>
      <c r="E28" s="35"/>
    </row>
    <row r="29" spans="2:5" x14ac:dyDescent="0.2">
      <c r="B29" s="35"/>
      <c r="C29" s="35"/>
      <c r="D29" s="35"/>
      <c r="E29" s="35"/>
    </row>
    <row r="30" spans="2:5" x14ac:dyDescent="0.2">
      <c r="B30" s="35"/>
      <c r="C30" s="35"/>
      <c r="D30" s="35"/>
      <c r="E30" s="35"/>
    </row>
    <row r="31" spans="2:5" x14ac:dyDescent="0.2">
      <c r="B31" s="35"/>
      <c r="C31" s="35"/>
      <c r="D31" s="35"/>
      <c r="E31" s="35"/>
    </row>
    <row r="32" spans="2:5" x14ac:dyDescent="0.2">
      <c r="B32" s="35"/>
      <c r="C32" s="35"/>
      <c r="D32" s="35"/>
      <c r="E32" s="35"/>
    </row>
    <row r="33" spans="2:5" x14ac:dyDescent="0.2">
      <c r="B33" s="35"/>
      <c r="C33" s="35"/>
      <c r="D33" s="35"/>
      <c r="E33" s="35"/>
    </row>
    <row r="34" spans="2:5" x14ac:dyDescent="0.2">
      <c r="B34" s="35"/>
      <c r="C34" s="35"/>
      <c r="D34" s="35"/>
      <c r="E34" s="35"/>
    </row>
    <row r="35" spans="2:5" x14ac:dyDescent="0.2">
      <c r="B35" s="35"/>
      <c r="C35" s="35"/>
      <c r="D35" s="35"/>
      <c r="E35" s="35"/>
    </row>
    <row r="36" spans="2:5" x14ac:dyDescent="0.2">
      <c r="B36" s="35"/>
      <c r="C36" s="35"/>
      <c r="D36" s="35"/>
      <c r="E36" s="35"/>
    </row>
    <row r="37" spans="2:5" x14ac:dyDescent="0.2">
      <c r="B37" s="35"/>
      <c r="C37" s="35"/>
      <c r="D37" s="35"/>
      <c r="E37" s="35"/>
    </row>
    <row r="38" spans="2:5" x14ac:dyDescent="0.2">
      <c r="B38" s="35"/>
      <c r="C38" s="35"/>
      <c r="D38" s="35"/>
      <c r="E38" s="35"/>
    </row>
    <row r="39" spans="2:5" x14ac:dyDescent="0.2">
      <c r="B39" s="35"/>
      <c r="C39" s="35"/>
      <c r="D39" s="35"/>
      <c r="E39" s="35"/>
    </row>
    <row r="40" spans="2:5" x14ac:dyDescent="0.2">
      <c r="B40" s="35"/>
      <c r="C40" s="35"/>
      <c r="D40" s="35"/>
      <c r="E40" s="35"/>
    </row>
    <row r="41" spans="2:5" x14ac:dyDescent="0.2">
      <c r="B41" s="35"/>
      <c r="C41" s="35"/>
      <c r="D41" s="35"/>
      <c r="E41" s="35"/>
    </row>
    <row r="42" spans="2:5" x14ac:dyDescent="0.2">
      <c r="B42" s="35"/>
      <c r="C42" s="35"/>
      <c r="D42" s="35"/>
      <c r="E42" s="35"/>
    </row>
  </sheetData>
  <mergeCells count="2">
    <mergeCell ref="B11:D11"/>
    <mergeCell ref="B3:E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3" name="Scroll Bar 1">
              <controlPr defaultSize="0" autoPict="0">
                <anchor moveWithCells="1">
                  <from>
                    <xdr:col>3</xdr:col>
                    <xdr:colOff>542925</xdr:colOff>
                    <xdr:row>7</xdr:row>
                    <xdr:rowOff>28575</xdr:rowOff>
                  </from>
                  <to>
                    <xdr:col>3</xdr:col>
                    <xdr:colOff>1028700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4" name="Scroll Bar 2">
              <controlPr defaultSize="0" autoPict="0">
                <anchor moveWithCells="1">
                  <from>
                    <xdr:col>3</xdr:col>
                    <xdr:colOff>542925</xdr:colOff>
                    <xdr:row>8</xdr:row>
                    <xdr:rowOff>19050</xdr:rowOff>
                  </from>
                  <to>
                    <xdr:col>3</xdr:col>
                    <xdr:colOff>1028700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0" r:id="rId5" name="Scroll Bar 4">
              <controlPr defaultSize="0" autoPict="0">
                <anchor moveWithCells="1">
                  <from>
                    <xdr:col>3</xdr:col>
                    <xdr:colOff>542925</xdr:colOff>
                    <xdr:row>9</xdr:row>
                    <xdr:rowOff>9525</xdr:rowOff>
                  </from>
                  <to>
                    <xdr:col>3</xdr:col>
                    <xdr:colOff>1028700</xdr:colOff>
                    <xdr:row>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0"/>
  <dimension ref="A1:E49"/>
  <sheetViews>
    <sheetView showGridLines="0" workbookViewId="0">
      <selection activeCell="D10" sqref="D10"/>
    </sheetView>
  </sheetViews>
  <sheetFormatPr defaultRowHeight="15" x14ac:dyDescent="0.2"/>
  <cols>
    <col min="1" max="1" width="5.85546875" style="35" customWidth="1"/>
    <col min="2" max="2" width="16.140625" style="12" customWidth="1"/>
    <col min="3" max="3" width="30.5703125" style="12" customWidth="1"/>
    <col min="4" max="4" width="14.7109375" style="12" customWidth="1"/>
    <col min="5" max="5" width="5.85546875" style="40" customWidth="1"/>
    <col min="6" max="16384" width="9.140625" style="12"/>
  </cols>
  <sheetData>
    <row r="1" spans="2:5" ht="19.5" customHeight="1" x14ac:dyDescent="0.2">
      <c r="B1" s="36"/>
      <c r="C1" s="48"/>
      <c r="D1" s="36"/>
    </row>
    <row r="2" spans="2:5" ht="18.75" x14ac:dyDescent="0.2">
      <c r="B2" s="49" t="s">
        <v>51</v>
      </c>
      <c r="C2" s="36"/>
      <c r="D2" s="36"/>
    </row>
    <row r="3" spans="2:5" ht="18" customHeight="1" x14ac:dyDescent="0.2">
      <c r="B3" s="398" t="s">
        <v>334</v>
      </c>
      <c r="C3" s="398"/>
      <c r="D3" s="36"/>
    </row>
    <row r="4" spans="2:5" x14ac:dyDescent="0.2">
      <c r="B4" s="13" t="s">
        <v>333</v>
      </c>
      <c r="C4" s="36"/>
      <c r="D4" s="36"/>
    </row>
    <row r="5" spans="2:5" x14ac:dyDescent="0.2">
      <c r="B5" s="87" t="s">
        <v>432</v>
      </c>
      <c r="C5" s="36"/>
      <c r="D5" s="36"/>
    </row>
    <row r="6" spans="2:5" x14ac:dyDescent="0.2">
      <c r="C6" s="36"/>
      <c r="D6" s="36"/>
    </row>
    <row r="7" spans="2:5" ht="15.75" customHeight="1" x14ac:dyDescent="0.2">
      <c r="B7" s="64" t="s">
        <v>160</v>
      </c>
      <c r="C7" s="279"/>
      <c r="D7" s="281">
        <v>43013</v>
      </c>
    </row>
    <row r="8" spans="2:5" ht="15.75" customHeight="1" x14ac:dyDescent="0.2">
      <c r="B8" s="64" t="s">
        <v>170</v>
      </c>
      <c r="C8" s="279"/>
      <c r="D8" s="281">
        <v>43136</v>
      </c>
    </row>
    <row r="9" spans="2:5" ht="15.75" customHeight="1" x14ac:dyDescent="0.2">
      <c r="B9" s="22" t="s">
        <v>332</v>
      </c>
      <c r="C9" s="280"/>
      <c r="D9" s="282">
        <f>E9/10000</f>
        <v>6.7500000000000004E-2</v>
      </c>
      <c r="E9" s="40">
        <v>675</v>
      </c>
    </row>
    <row r="10" spans="2:5" ht="18" customHeight="1" x14ac:dyDescent="0.2">
      <c r="B10" s="420" t="s">
        <v>120</v>
      </c>
      <c r="C10" s="424"/>
      <c r="D10" s="283"/>
    </row>
    <row r="11" spans="2:5" ht="15.75" customHeight="1" x14ac:dyDescent="0.2">
      <c r="D11" s="55" t="s">
        <v>454</v>
      </c>
    </row>
    <row r="12" spans="2:5" ht="19.5" customHeight="1" x14ac:dyDescent="0.2">
      <c r="B12" s="35"/>
      <c r="C12" s="35"/>
      <c r="D12" s="277"/>
    </row>
    <row r="13" spans="2:5" x14ac:dyDescent="0.2">
      <c r="B13" s="35"/>
      <c r="C13" s="35"/>
      <c r="D13" s="35"/>
    </row>
    <row r="14" spans="2:5" x14ac:dyDescent="0.2">
      <c r="C14" s="278"/>
      <c r="D14" s="35"/>
    </row>
    <row r="15" spans="2:5" x14ac:dyDescent="0.2">
      <c r="B15" s="278"/>
      <c r="C15" s="278"/>
      <c r="D15" s="35"/>
    </row>
    <row r="16" spans="2:5" x14ac:dyDescent="0.2">
      <c r="B16" s="35"/>
      <c r="C16" s="35"/>
      <c r="D16" s="35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  <row r="43" spans="2:4" x14ac:dyDescent="0.2">
      <c r="B43" s="35"/>
      <c r="C43" s="35"/>
      <c r="D43" s="35"/>
    </row>
    <row r="44" spans="2:4" x14ac:dyDescent="0.2">
      <c r="B44" s="35"/>
      <c r="C44" s="35"/>
      <c r="D44" s="35"/>
    </row>
    <row r="45" spans="2:4" x14ac:dyDescent="0.2">
      <c r="B45" s="35"/>
      <c r="C45" s="35"/>
      <c r="D45" s="35"/>
    </row>
    <row r="46" spans="2:4" x14ac:dyDescent="0.2">
      <c r="B46" s="35"/>
      <c r="C46" s="35"/>
      <c r="D46" s="35"/>
    </row>
    <row r="47" spans="2:4" x14ac:dyDescent="0.2">
      <c r="B47" s="35"/>
      <c r="C47" s="35"/>
      <c r="D47" s="35"/>
    </row>
    <row r="48" spans="2:4" x14ac:dyDescent="0.2">
      <c r="B48" s="35"/>
      <c r="C48" s="35"/>
      <c r="D48" s="35"/>
    </row>
    <row r="49" spans="2:4" x14ac:dyDescent="0.2">
      <c r="B49" s="35"/>
      <c r="C49" s="35"/>
      <c r="D49" s="35"/>
    </row>
  </sheetData>
  <mergeCells count="2">
    <mergeCell ref="B10:C10"/>
    <mergeCell ref="B3:C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3489" r:id="rId3" name="Scroll Bar 1">
              <controlPr defaultSize="0" autoPict="0">
                <anchor moveWithCells="1">
                  <from>
                    <xdr:col>2</xdr:col>
                    <xdr:colOff>1457325</xdr:colOff>
                    <xdr:row>8</xdr:row>
                    <xdr:rowOff>0</xdr:rowOff>
                  </from>
                  <to>
                    <xdr:col>2</xdr:col>
                    <xdr:colOff>1943100</xdr:colOff>
                    <xdr:row>8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1"/>
  <dimension ref="A1:F12"/>
  <sheetViews>
    <sheetView showGridLines="0" workbookViewId="0">
      <selection activeCell="D10" sqref="D10"/>
    </sheetView>
  </sheetViews>
  <sheetFormatPr defaultRowHeight="15.75" customHeight="1" x14ac:dyDescent="0.2"/>
  <cols>
    <col min="1" max="1" width="5.85546875" style="35" customWidth="1"/>
    <col min="2" max="2" width="18.42578125" style="12" customWidth="1"/>
    <col min="3" max="3" width="23.140625" style="12" customWidth="1"/>
    <col min="4" max="4" width="13.7109375" style="12" customWidth="1"/>
    <col min="5" max="5" width="5.85546875" style="40" customWidth="1"/>
    <col min="6" max="6" width="9.140625" style="35"/>
    <col min="7" max="16384" width="9.140625" style="12"/>
  </cols>
  <sheetData>
    <row r="1" spans="2:5" ht="19.5" customHeight="1" x14ac:dyDescent="0.2">
      <c r="B1" s="36"/>
      <c r="C1" s="48"/>
      <c r="D1" s="36"/>
    </row>
    <row r="2" spans="2:5" ht="18.75" customHeight="1" x14ac:dyDescent="0.3">
      <c r="B2" s="14" t="s">
        <v>52</v>
      </c>
      <c r="C2" s="36"/>
      <c r="D2" s="36"/>
    </row>
    <row r="3" spans="2:5" ht="18" customHeight="1" x14ac:dyDescent="0.2">
      <c r="B3" s="413" t="s">
        <v>337</v>
      </c>
      <c r="C3" s="413"/>
      <c r="D3" s="36"/>
    </row>
    <row r="4" spans="2:5" ht="15.75" customHeight="1" x14ac:dyDescent="0.25">
      <c r="B4" s="11" t="s">
        <v>336</v>
      </c>
      <c r="C4" s="36"/>
      <c r="D4" s="36"/>
    </row>
    <row r="5" spans="2:5" ht="15.75" customHeight="1" x14ac:dyDescent="0.25">
      <c r="B5" s="250" t="s">
        <v>335</v>
      </c>
      <c r="C5" s="36"/>
      <c r="D5" s="36"/>
    </row>
    <row r="6" spans="2:5" ht="15.75" customHeight="1" x14ac:dyDescent="0.2">
      <c r="B6" s="77"/>
      <c r="C6" s="36"/>
      <c r="D6" s="36"/>
    </row>
    <row r="7" spans="2:5" ht="15.75" customHeight="1" x14ac:dyDescent="0.2">
      <c r="B7" s="64" t="s">
        <v>160</v>
      </c>
      <c r="C7" s="279"/>
      <c r="D7" s="281">
        <v>42750</v>
      </c>
    </row>
    <row r="8" spans="2:5" ht="15.75" customHeight="1" x14ac:dyDescent="0.2">
      <c r="B8" s="64" t="s">
        <v>170</v>
      </c>
      <c r="C8" s="279"/>
      <c r="D8" s="281">
        <v>42931</v>
      </c>
    </row>
    <row r="9" spans="2:5" ht="15.75" customHeight="1" x14ac:dyDescent="0.2">
      <c r="B9" s="22" t="s">
        <v>332</v>
      </c>
      <c r="C9" s="280"/>
      <c r="D9" s="282">
        <f>E9/10000</f>
        <v>6.25E-2</v>
      </c>
      <c r="E9" s="40">
        <v>625</v>
      </c>
    </row>
    <row r="10" spans="2:5" ht="15.75" customHeight="1" x14ac:dyDescent="0.2">
      <c r="B10" s="420" t="s">
        <v>121</v>
      </c>
      <c r="C10" s="424"/>
      <c r="D10" s="367"/>
    </row>
    <row r="11" spans="2:5" ht="15.75" customHeight="1" x14ac:dyDescent="0.2">
      <c r="D11" s="55" t="s">
        <v>455</v>
      </c>
    </row>
    <row r="12" spans="2:5" ht="19.5" customHeight="1" x14ac:dyDescent="0.2"/>
  </sheetData>
  <mergeCells count="2">
    <mergeCell ref="B10:C10"/>
    <mergeCell ref="B3:C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3" name="Scroll Bar 1">
              <controlPr defaultSize="0" autoPict="0">
                <anchor moveWithCells="1">
                  <from>
                    <xdr:col>2</xdr:col>
                    <xdr:colOff>1009650</xdr:colOff>
                    <xdr:row>8</xdr:row>
                    <xdr:rowOff>9525</xdr:rowOff>
                  </from>
                  <to>
                    <xdr:col>2</xdr:col>
                    <xdr:colOff>1495425</xdr:colOff>
                    <xdr:row>8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2"/>
  <dimension ref="A1:E38"/>
  <sheetViews>
    <sheetView showGridLines="0" workbookViewId="0">
      <selection activeCell="D10" sqref="D10"/>
    </sheetView>
  </sheetViews>
  <sheetFormatPr defaultRowHeight="15" x14ac:dyDescent="0.2"/>
  <cols>
    <col min="1" max="1" width="5.85546875" style="35" customWidth="1"/>
    <col min="2" max="2" width="13.42578125" style="12" customWidth="1"/>
    <col min="3" max="3" width="34.28515625" style="12" customWidth="1"/>
    <col min="4" max="4" width="13.7109375" style="12" customWidth="1"/>
    <col min="5" max="5" width="5.85546875" style="35" customWidth="1"/>
    <col min="6" max="16384" width="9.140625" style="12"/>
  </cols>
  <sheetData>
    <row r="1" spans="2:4" ht="19.5" customHeight="1" x14ac:dyDescent="0.2">
      <c r="B1" s="36"/>
      <c r="C1" s="48"/>
      <c r="D1" s="36"/>
    </row>
    <row r="2" spans="2:4" ht="18.75" x14ac:dyDescent="0.2">
      <c r="B2" s="49" t="s">
        <v>59</v>
      </c>
      <c r="C2" s="36"/>
      <c r="D2" s="36"/>
    </row>
    <row r="3" spans="2:4" ht="18" customHeight="1" x14ac:dyDescent="0.2">
      <c r="B3" s="425" t="s">
        <v>342</v>
      </c>
      <c r="C3" s="425"/>
      <c r="D3" s="36"/>
    </row>
    <row r="4" spans="2:4" x14ac:dyDescent="0.2">
      <c r="B4" s="13" t="s">
        <v>340</v>
      </c>
      <c r="C4" s="36"/>
      <c r="D4" s="36"/>
    </row>
    <row r="5" spans="2:4" x14ac:dyDescent="0.2">
      <c r="B5" s="87" t="s">
        <v>339</v>
      </c>
      <c r="C5" s="36"/>
      <c r="D5" s="36"/>
    </row>
    <row r="6" spans="2:4" x14ac:dyDescent="0.2">
      <c r="C6" s="36"/>
      <c r="D6" s="36"/>
    </row>
    <row r="7" spans="2:4" ht="18" customHeight="1" x14ac:dyDescent="0.2">
      <c r="B7" s="64" t="s">
        <v>160</v>
      </c>
      <c r="C7" s="284"/>
      <c r="D7" s="281">
        <v>42750</v>
      </c>
    </row>
    <row r="8" spans="2:4" ht="18" customHeight="1" x14ac:dyDescent="0.2">
      <c r="B8" s="64" t="s">
        <v>170</v>
      </c>
      <c r="C8" s="284"/>
      <c r="D8" s="281">
        <v>42931</v>
      </c>
    </row>
    <row r="9" spans="2:4" ht="18" customHeight="1" x14ac:dyDescent="0.2">
      <c r="B9" s="22" t="s">
        <v>338</v>
      </c>
      <c r="C9" s="285"/>
      <c r="D9" s="68">
        <v>99</v>
      </c>
    </row>
    <row r="10" spans="2:4" ht="18" customHeight="1" x14ac:dyDescent="0.2">
      <c r="B10" s="420" t="s">
        <v>341</v>
      </c>
      <c r="C10" s="424"/>
      <c r="D10" s="283"/>
    </row>
    <row r="11" spans="2:4" ht="18" customHeight="1" x14ac:dyDescent="0.2">
      <c r="B11" s="35"/>
      <c r="C11" s="35"/>
      <c r="D11" s="99" t="s">
        <v>456</v>
      </c>
    </row>
    <row r="12" spans="2:4" ht="19.5" customHeight="1" x14ac:dyDescent="0.2">
      <c r="B12" s="35"/>
      <c r="C12" s="35"/>
      <c r="D12" s="35"/>
    </row>
    <row r="13" spans="2:4" x14ac:dyDescent="0.2">
      <c r="B13" s="35"/>
      <c r="C13" s="35"/>
      <c r="D13" s="35"/>
    </row>
    <row r="14" spans="2:4" x14ac:dyDescent="0.2">
      <c r="B14" s="278"/>
      <c r="C14" s="278"/>
      <c r="D14" s="35"/>
    </row>
    <row r="15" spans="2:4" x14ac:dyDescent="0.2">
      <c r="B15" s="35"/>
      <c r="C15" s="35"/>
      <c r="D15" s="35"/>
    </row>
    <row r="16" spans="2:4" x14ac:dyDescent="0.2">
      <c r="B16" s="35"/>
      <c r="C16" s="35"/>
      <c r="D16" s="35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</sheetData>
  <mergeCells count="2">
    <mergeCell ref="B10:C10"/>
    <mergeCell ref="B3:C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5537" r:id="rId3" name="Scroll Bar 1">
              <controlPr defaultSize="0" autoPict="0">
                <anchor moveWithCells="1">
                  <from>
                    <xdr:col>2</xdr:col>
                    <xdr:colOff>1685925</xdr:colOff>
                    <xdr:row>8</xdr:row>
                    <xdr:rowOff>28575</xdr:rowOff>
                  </from>
                  <to>
                    <xdr:col>2</xdr:col>
                    <xdr:colOff>2171700</xdr:colOff>
                    <xdr:row>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6"/>
  <dimension ref="A1:H16"/>
  <sheetViews>
    <sheetView showGridLines="0" workbookViewId="0">
      <selection activeCell="E14" sqref="E14"/>
    </sheetView>
  </sheetViews>
  <sheetFormatPr defaultRowHeight="15" x14ac:dyDescent="0.2"/>
  <cols>
    <col min="1" max="1" width="5.85546875" style="35" customWidth="1"/>
    <col min="2" max="2" width="18.5703125" style="12" customWidth="1"/>
    <col min="3" max="3" width="24.42578125" style="12" customWidth="1"/>
    <col min="4" max="4" width="9.7109375" style="12" customWidth="1"/>
    <col min="5" max="5" width="14.42578125" style="12" customWidth="1"/>
    <col min="6" max="6" width="5.85546875" style="12" customWidth="1"/>
    <col min="7" max="7" width="15.5703125" style="12" customWidth="1"/>
    <col min="8" max="8" width="21.42578125" style="12" customWidth="1"/>
    <col min="9" max="9" width="5.85546875" style="12" customWidth="1"/>
    <col min="10" max="16384" width="9.140625" style="12"/>
  </cols>
  <sheetData>
    <row r="1" spans="2:8" ht="19.5" customHeight="1" x14ac:dyDescent="0.2">
      <c r="B1" s="36"/>
      <c r="C1" s="48"/>
      <c r="D1" s="36"/>
      <c r="E1" s="36"/>
    </row>
    <row r="2" spans="2:8" ht="18.75" x14ac:dyDescent="0.2">
      <c r="B2" s="49" t="s">
        <v>56</v>
      </c>
      <c r="C2" s="36"/>
      <c r="D2" s="36"/>
      <c r="E2" s="36"/>
    </row>
    <row r="3" spans="2:8" ht="18" customHeight="1" x14ac:dyDescent="0.2">
      <c r="B3" s="398" t="s">
        <v>364</v>
      </c>
      <c r="C3" s="398"/>
      <c r="D3" s="398"/>
      <c r="E3" s="398"/>
      <c r="F3" s="95"/>
    </row>
    <row r="4" spans="2:8" x14ac:dyDescent="0.2">
      <c r="B4" s="13" t="s">
        <v>365</v>
      </c>
      <c r="C4" s="36"/>
      <c r="D4" s="36"/>
      <c r="E4" s="36"/>
      <c r="F4" s="95"/>
    </row>
    <row r="5" spans="2:8" x14ac:dyDescent="0.2">
      <c r="B5" s="87" t="s">
        <v>366</v>
      </c>
      <c r="C5" s="36"/>
      <c r="D5" s="36"/>
      <c r="E5" s="36"/>
      <c r="F5" s="95"/>
    </row>
    <row r="6" spans="2:8" x14ac:dyDescent="0.2">
      <c r="B6" s="95"/>
      <c r="C6" s="36"/>
      <c r="D6" s="36"/>
      <c r="E6" s="36"/>
      <c r="F6" s="95"/>
    </row>
    <row r="7" spans="2:8" ht="15.75" customHeight="1" thickBot="1" x14ac:dyDescent="0.25">
      <c r="B7" s="64" t="s">
        <v>160</v>
      </c>
      <c r="C7" s="64"/>
      <c r="D7" s="64"/>
      <c r="E7" s="302">
        <v>42689</v>
      </c>
      <c r="G7" s="24" t="s">
        <v>61</v>
      </c>
      <c r="H7" s="25" t="s">
        <v>62</v>
      </c>
    </row>
    <row r="8" spans="2:8" ht="15.75" customHeight="1" x14ac:dyDescent="0.2">
      <c r="B8" s="64" t="s">
        <v>170</v>
      </c>
      <c r="C8" s="64"/>
      <c r="D8" s="64"/>
      <c r="E8" s="302">
        <v>43235</v>
      </c>
      <c r="G8" s="56">
        <v>0</v>
      </c>
      <c r="H8" s="70" t="s">
        <v>0</v>
      </c>
    </row>
    <row r="9" spans="2:8" ht="15.75" customHeight="1" x14ac:dyDescent="0.2">
      <c r="B9" s="64" t="s">
        <v>276</v>
      </c>
      <c r="C9" s="64"/>
      <c r="D9" s="64"/>
      <c r="E9" s="157">
        <f>F9/10000</f>
        <v>6.5000000000000002E-2</v>
      </c>
      <c r="F9" s="58">
        <v>650</v>
      </c>
      <c r="G9" s="51">
        <v>1</v>
      </c>
      <c r="H9" s="70" t="s">
        <v>1</v>
      </c>
    </row>
    <row r="10" spans="2:8" ht="15.75" customHeight="1" x14ac:dyDescent="0.2">
      <c r="B10" s="64" t="s">
        <v>338</v>
      </c>
      <c r="C10" s="64"/>
      <c r="D10" s="64"/>
      <c r="E10" s="303">
        <v>97</v>
      </c>
      <c r="F10" s="58"/>
      <c r="G10" s="51">
        <v>2</v>
      </c>
      <c r="H10" s="70" t="s">
        <v>2</v>
      </c>
    </row>
    <row r="11" spans="2:8" ht="15.75" customHeight="1" x14ac:dyDescent="0.2">
      <c r="B11" s="64" t="s">
        <v>363</v>
      </c>
      <c r="C11" s="64"/>
      <c r="D11" s="64"/>
      <c r="E11" s="303">
        <v>100</v>
      </c>
      <c r="F11" s="58"/>
      <c r="G11" s="51">
        <v>3</v>
      </c>
      <c r="H11" s="70" t="s">
        <v>3</v>
      </c>
    </row>
    <row r="12" spans="2:8" ht="15.75" customHeight="1" thickBot="1" x14ac:dyDescent="0.25">
      <c r="B12" s="64" t="s">
        <v>299</v>
      </c>
      <c r="C12" s="64"/>
      <c r="D12" s="64"/>
      <c r="E12" s="304">
        <f>IF(F12=3,4,F12)</f>
        <v>2</v>
      </c>
      <c r="F12" s="58">
        <v>2</v>
      </c>
      <c r="G12" s="52">
        <v>4</v>
      </c>
      <c r="H12" s="73" t="s">
        <v>6</v>
      </c>
    </row>
    <row r="13" spans="2:8" ht="15.75" customHeight="1" x14ac:dyDescent="0.2">
      <c r="B13" s="22" t="s">
        <v>169</v>
      </c>
      <c r="C13" s="22"/>
      <c r="D13" s="22"/>
      <c r="E13" s="305">
        <v>2</v>
      </c>
    </row>
    <row r="14" spans="2:8" ht="18" customHeight="1" x14ac:dyDescent="0.2">
      <c r="B14" s="426" t="s">
        <v>124</v>
      </c>
      <c r="C14" s="426"/>
      <c r="D14" s="426"/>
      <c r="E14" s="306"/>
      <c r="F14" s="76" t="s">
        <v>457</v>
      </c>
    </row>
    <row r="15" spans="2:8" ht="19.5" customHeight="1" x14ac:dyDescent="0.2">
      <c r="B15" s="35"/>
      <c r="C15" s="35"/>
      <c r="D15" s="35"/>
      <c r="E15" s="35"/>
    </row>
    <row r="16" spans="2:8" ht="18" customHeight="1" x14ac:dyDescent="0.2">
      <c r="B16" s="35"/>
      <c r="C16" s="35"/>
      <c r="D16" s="237"/>
      <c r="E16" s="35"/>
    </row>
  </sheetData>
  <mergeCells count="2">
    <mergeCell ref="B14:D14"/>
    <mergeCell ref="B3:E3"/>
  </mergeCells>
  <phoneticPr fontId="3" type="noConversion"/>
  <dataValidations count="1">
    <dataValidation type="list" allowBlank="1" showInputMessage="1" showErrorMessage="1" sqref="E13">
      <formula1>#REF!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0657" r:id="rId3" name="Scroll Bar 1">
              <controlPr defaultSize="0" autoPict="0">
                <anchor moveWithCells="1">
                  <from>
                    <xdr:col>3</xdr:col>
                    <xdr:colOff>57150</xdr:colOff>
                    <xdr:row>8</xdr:row>
                    <xdr:rowOff>28575</xdr:rowOff>
                  </from>
                  <to>
                    <xdr:col>3</xdr:col>
                    <xdr:colOff>542925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58" r:id="rId4" name="Scroll Bar 2">
              <controlPr defaultSize="0" autoPict="0">
                <anchor moveWithCells="1">
                  <from>
                    <xdr:col>3</xdr:col>
                    <xdr:colOff>57150</xdr:colOff>
                    <xdr:row>9</xdr:row>
                    <xdr:rowOff>19050</xdr:rowOff>
                  </from>
                  <to>
                    <xdr:col>3</xdr:col>
                    <xdr:colOff>542925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59" r:id="rId5" name="Scroll Bar 3">
              <controlPr defaultSize="0" autoPict="0">
                <anchor moveWithCells="1">
                  <from>
                    <xdr:col>3</xdr:col>
                    <xdr:colOff>57150</xdr:colOff>
                    <xdr:row>10</xdr:row>
                    <xdr:rowOff>9525</xdr:rowOff>
                  </from>
                  <to>
                    <xdr:col>3</xdr:col>
                    <xdr:colOff>542925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0" r:id="rId6" name="Scroll Bar 4">
              <controlPr defaultSize="0" autoPict="0">
                <anchor moveWithCells="1">
                  <from>
                    <xdr:col>3</xdr:col>
                    <xdr:colOff>57150</xdr:colOff>
                    <xdr:row>11</xdr:row>
                    <xdr:rowOff>0</xdr:rowOff>
                  </from>
                  <to>
                    <xdr:col>3</xdr:col>
                    <xdr:colOff>542925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1" r:id="rId7" name="Scroll Bar 5">
              <controlPr defaultSize="0" autoPict="0">
                <anchor moveWithCells="1">
                  <from>
                    <xdr:col>3</xdr:col>
                    <xdr:colOff>57150</xdr:colOff>
                    <xdr:row>11</xdr:row>
                    <xdr:rowOff>190500</xdr:rowOff>
                  </from>
                  <to>
                    <xdr:col>3</xdr:col>
                    <xdr:colOff>542925</xdr:colOff>
                    <xdr:row>12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7"/>
  <dimension ref="A1:H25"/>
  <sheetViews>
    <sheetView showGridLines="0" workbookViewId="0">
      <selection activeCell="E12" sqref="E12"/>
    </sheetView>
  </sheetViews>
  <sheetFormatPr defaultRowHeight="15" x14ac:dyDescent="0.2"/>
  <cols>
    <col min="1" max="1" width="5.85546875" style="35" customWidth="1"/>
    <col min="2" max="2" width="16.5703125" style="12" customWidth="1"/>
    <col min="3" max="3" width="24.85546875" style="12" customWidth="1"/>
    <col min="4" max="4" width="8.7109375" style="12" customWidth="1"/>
    <col min="5" max="5" width="14" style="12" customWidth="1"/>
    <col min="6" max="6" width="5.85546875" style="35" customWidth="1"/>
    <col min="7" max="7" width="16" style="12" customWidth="1"/>
    <col min="8" max="8" width="21" style="12" customWidth="1"/>
    <col min="9" max="9" width="5.85546875" style="12" customWidth="1"/>
    <col min="10" max="16384" width="9.140625" style="12"/>
  </cols>
  <sheetData>
    <row r="1" spans="2:8" ht="19.5" customHeight="1" x14ac:dyDescent="0.2">
      <c r="B1" s="36"/>
      <c r="C1" s="48"/>
      <c r="D1" s="36"/>
      <c r="E1" s="36"/>
    </row>
    <row r="2" spans="2:8" ht="18.75" x14ac:dyDescent="0.2">
      <c r="B2" s="49" t="s">
        <v>57</v>
      </c>
      <c r="C2" s="36"/>
      <c r="D2" s="36"/>
      <c r="E2" s="36"/>
    </row>
    <row r="3" spans="2:8" ht="18" customHeight="1" x14ac:dyDescent="0.2">
      <c r="B3" s="423" t="s">
        <v>369</v>
      </c>
      <c r="C3" s="423"/>
      <c r="D3" s="423"/>
      <c r="E3" s="36"/>
    </row>
    <row r="4" spans="2:8" x14ac:dyDescent="0.2">
      <c r="B4" s="13" t="s">
        <v>367</v>
      </c>
      <c r="C4" s="36"/>
      <c r="D4" s="36"/>
      <c r="E4" s="36"/>
    </row>
    <row r="5" spans="2:8" x14ac:dyDescent="0.2">
      <c r="B5" s="87" t="s">
        <v>368</v>
      </c>
      <c r="C5" s="36"/>
      <c r="D5" s="36"/>
      <c r="E5" s="36"/>
    </row>
    <row r="6" spans="2:8" x14ac:dyDescent="0.2">
      <c r="C6" s="36"/>
      <c r="D6" s="36"/>
      <c r="E6" s="36"/>
    </row>
    <row r="7" spans="2:8" ht="15.75" customHeight="1" thickBot="1" x14ac:dyDescent="0.25">
      <c r="B7" s="16" t="s">
        <v>160</v>
      </c>
      <c r="C7" s="307"/>
      <c r="D7" s="307"/>
      <c r="E7" s="302">
        <v>43054</v>
      </c>
      <c r="G7" s="24" t="s">
        <v>61</v>
      </c>
      <c r="H7" s="25" t="s">
        <v>62</v>
      </c>
    </row>
    <row r="8" spans="2:8" ht="15.75" customHeight="1" x14ac:dyDescent="0.2">
      <c r="B8" s="16" t="s">
        <v>170</v>
      </c>
      <c r="C8" s="307"/>
      <c r="D8" s="307"/>
      <c r="E8" s="302">
        <v>43600</v>
      </c>
      <c r="G8" s="56">
        <v>0</v>
      </c>
      <c r="H8" s="70" t="s">
        <v>0</v>
      </c>
    </row>
    <row r="9" spans="2:8" ht="15.75" customHeight="1" x14ac:dyDescent="0.2">
      <c r="B9" s="16" t="s">
        <v>338</v>
      </c>
      <c r="C9" s="307"/>
      <c r="D9" s="307"/>
      <c r="E9" s="303">
        <v>96</v>
      </c>
      <c r="G9" s="51">
        <v>1</v>
      </c>
      <c r="H9" s="70" t="s">
        <v>1</v>
      </c>
    </row>
    <row r="10" spans="2:8" ht="15.75" customHeight="1" x14ac:dyDescent="0.2">
      <c r="B10" s="16" t="s">
        <v>363</v>
      </c>
      <c r="C10" s="307"/>
      <c r="D10" s="307"/>
      <c r="E10" s="303">
        <v>100</v>
      </c>
      <c r="G10" s="51">
        <v>2</v>
      </c>
      <c r="H10" s="70" t="s">
        <v>2</v>
      </c>
    </row>
    <row r="11" spans="2:8" ht="15.75" customHeight="1" x14ac:dyDescent="0.2">
      <c r="B11" s="22" t="s">
        <v>169</v>
      </c>
      <c r="C11" s="220"/>
      <c r="D11" s="220"/>
      <c r="E11" s="305">
        <v>2</v>
      </c>
      <c r="G11" s="51">
        <v>3</v>
      </c>
      <c r="H11" s="70" t="s">
        <v>3</v>
      </c>
    </row>
    <row r="12" spans="2:8" ht="15.75" customHeight="1" thickBot="1" x14ac:dyDescent="0.25">
      <c r="B12" s="416" t="s">
        <v>125</v>
      </c>
      <c r="C12" s="416"/>
      <c r="D12" s="416"/>
      <c r="E12" s="308"/>
      <c r="G12" s="52">
        <v>4</v>
      </c>
      <c r="H12" s="73" t="s">
        <v>6</v>
      </c>
    </row>
    <row r="13" spans="2:8" ht="18" customHeight="1" x14ac:dyDescent="0.2">
      <c r="B13" s="35"/>
      <c r="C13" s="35"/>
      <c r="D13" s="35"/>
      <c r="E13" s="99" t="s">
        <v>458</v>
      </c>
    </row>
    <row r="14" spans="2:8" ht="19.5" customHeight="1" x14ac:dyDescent="0.2">
      <c r="B14" s="35"/>
      <c r="C14" s="35"/>
      <c r="D14" s="35"/>
      <c r="E14" s="35"/>
    </row>
    <row r="15" spans="2:8" x14ac:dyDescent="0.2">
      <c r="B15" s="35"/>
      <c r="C15" s="35"/>
      <c r="D15" s="35"/>
      <c r="E15" s="35"/>
    </row>
    <row r="16" spans="2:8" x14ac:dyDescent="0.2">
      <c r="B16" s="35"/>
      <c r="C16" s="35"/>
      <c r="D16" s="35"/>
      <c r="E16" s="35"/>
    </row>
    <row r="17" spans="2:5" x14ac:dyDescent="0.2">
      <c r="B17" s="35"/>
      <c r="C17" s="35"/>
      <c r="D17" s="35"/>
      <c r="E17" s="35"/>
    </row>
    <row r="18" spans="2:5" x14ac:dyDescent="0.2">
      <c r="B18" s="35"/>
      <c r="C18" s="35"/>
      <c r="D18" s="35"/>
      <c r="E18" s="35"/>
    </row>
    <row r="19" spans="2:5" x14ac:dyDescent="0.2">
      <c r="B19" s="35"/>
      <c r="C19" s="35"/>
      <c r="D19" s="35"/>
      <c r="E19" s="35"/>
    </row>
    <row r="20" spans="2:5" x14ac:dyDescent="0.2">
      <c r="B20" s="35"/>
      <c r="C20" s="35"/>
      <c r="D20" s="35"/>
      <c r="E20" s="35"/>
    </row>
    <row r="21" spans="2:5" x14ac:dyDescent="0.2">
      <c r="B21" s="35"/>
      <c r="C21" s="35"/>
      <c r="D21" s="35"/>
      <c r="E21" s="35"/>
    </row>
    <row r="22" spans="2:5" x14ac:dyDescent="0.2">
      <c r="B22" s="35"/>
      <c r="C22" s="35"/>
      <c r="D22" s="35"/>
      <c r="E22" s="35"/>
    </row>
    <row r="23" spans="2:5" x14ac:dyDescent="0.2">
      <c r="B23" s="35"/>
      <c r="C23" s="35"/>
      <c r="D23" s="35"/>
      <c r="E23" s="35"/>
    </row>
    <row r="24" spans="2:5" x14ac:dyDescent="0.2">
      <c r="B24" s="35"/>
      <c r="C24" s="35"/>
      <c r="D24" s="35"/>
      <c r="E24" s="35"/>
    </row>
    <row r="25" spans="2:5" x14ac:dyDescent="0.2">
      <c r="B25" s="35"/>
      <c r="C25" s="35"/>
      <c r="D25" s="35"/>
      <c r="E25" s="35"/>
    </row>
  </sheetData>
  <mergeCells count="2">
    <mergeCell ref="B12:D12"/>
    <mergeCell ref="B3:D3"/>
  </mergeCells>
  <phoneticPr fontId="3" type="noConversion"/>
  <dataValidations count="1">
    <dataValidation type="list" allowBlank="1" showInputMessage="1" showErrorMessage="1" sqref="E11">
      <formula1>#REF!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81" r:id="rId3" name="Scroll Bar 1">
              <controlPr defaultSize="0" autoPict="0">
                <anchor moveWithCells="1">
                  <from>
                    <xdr:col>3</xdr:col>
                    <xdr:colOff>28575</xdr:colOff>
                    <xdr:row>8</xdr:row>
                    <xdr:rowOff>19050</xdr:rowOff>
                  </from>
                  <to>
                    <xdr:col>3</xdr:col>
                    <xdr:colOff>514350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3" r:id="rId4" name="Scroll Bar 3">
              <controlPr defaultSize="0" autoPict="0">
                <anchor moveWithCells="1">
                  <from>
                    <xdr:col>3</xdr:col>
                    <xdr:colOff>28575</xdr:colOff>
                    <xdr:row>9</xdr:row>
                    <xdr:rowOff>9525</xdr:rowOff>
                  </from>
                  <to>
                    <xdr:col>3</xdr:col>
                    <xdr:colOff>514350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4" r:id="rId5" name="Scroll Bar 4">
              <controlPr defaultSize="0" autoPict="0">
                <anchor moveWithCells="1">
                  <from>
                    <xdr:col>3</xdr:col>
                    <xdr:colOff>28575</xdr:colOff>
                    <xdr:row>10</xdr:row>
                    <xdr:rowOff>0</xdr:rowOff>
                  </from>
                  <to>
                    <xdr:col>3</xdr:col>
                    <xdr:colOff>514350</xdr:colOff>
                    <xdr:row>10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8"/>
  <dimension ref="A1:H15"/>
  <sheetViews>
    <sheetView showGridLines="0" workbookViewId="0">
      <selection activeCell="E13" sqref="E13"/>
    </sheetView>
  </sheetViews>
  <sheetFormatPr defaultRowHeight="15" x14ac:dyDescent="0.2"/>
  <cols>
    <col min="1" max="1" width="5.85546875" style="35" customWidth="1"/>
    <col min="2" max="2" width="16.42578125" style="12" customWidth="1"/>
    <col min="3" max="3" width="24.85546875" style="12" customWidth="1"/>
    <col min="4" max="4" width="10.140625" style="12" customWidth="1"/>
    <col min="5" max="5" width="13.5703125" style="12" customWidth="1"/>
    <col min="6" max="6" width="6.85546875" style="58" customWidth="1"/>
    <col min="7" max="7" width="16.28515625" style="12" customWidth="1"/>
    <col min="8" max="8" width="21.42578125" style="12" customWidth="1"/>
    <col min="9" max="9" width="5.85546875" style="12" customWidth="1"/>
    <col min="10" max="16384" width="9.140625" style="12"/>
  </cols>
  <sheetData>
    <row r="1" spans="2:8" ht="19.5" customHeight="1" x14ac:dyDescent="0.2">
      <c r="B1" s="36"/>
      <c r="C1" s="48"/>
      <c r="D1" s="36"/>
      <c r="E1" s="36"/>
    </row>
    <row r="2" spans="2:8" ht="18.75" x14ac:dyDescent="0.3">
      <c r="B2" s="14" t="s">
        <v>58</v>
      </c>
      <c r="C2" s="36"/>
      <c r="D2" s="36"/>
      <c r="E2" s="36"/>
    </row>
    <row r="3" spans="2:8" ht="18" customHeight="1" x14ac:dyDescent="0.2">
      <c r="B3" s="398" t="s">
        <v>372</v>
      </c>
      <c r="C3" s="398"/>
      <c r="D3" s="398"/>
      <c r="E3" s="36"/>
    </row>
    <row r="4" spans="2:8" x14ac:dyDescent="0.2">
      <c r="B4" s="13" t="s">
        <v>370</v>
      </c>
      <c r="C4" s="36"/>
      <c r="D4" s="36"/>
      <c r="E4" s="36"/>
    </row>
    <row r="5" spans="2:8" x14ac:dyDescent="0.2">
      <c r="B5" s="87" t="s">
        <v>371</v>
      </c>
      <c r="C5" s="36"/>
      <c r="D5" s="36"/>
      <c r="E5" s="36"/>
    </row>
    <row r="6" spans="2:8" ht="15.75" customHeight="1" x14ac:dyDescent="0.25">
      <c r="B6" s="6"/>
      <c r="C6" s="36"/>
      <c r="D6" s="36"/>
      <c r="E6" s="36"/>
    </row>
    <row r="7" spans="2:8" ht="15.75" customHeight="1" thickBot="1" x14ac:dyDescent="0.25">
      <c r="B7" s="16" t="s">
        <v>160</v>
      </c>
      <c r="C7" s="16"/>
      <c r="D7" s="16"/>
      <c r="E7" s="309">
        <v>43054</v>
      </c>
      <c r="G7" s="24" t="s">
        <v>61</v>
      </c>
      <c r="H7" s="25" t="s">
        <v>62</v>
      </c>
    </row>
    <row r="8" spans="2:8" ht="15.75" customHeight="1" x14ac:dyDescent="0.2">
      <c r="B8" s="16" t="s">
        <v>170</v>
      </c>
      <c r="C8" s="16"/>
      <c r="D8" s="16"/>
      <c r="E8" s="309">
        <v>43260</v>
      </c>
      <c r="G8" s="56">
        <v>0</v>
      </c>
      <c r="H8" s="70" t="s">
        <v>0</v>
      </c>
    </row>
    <row r="9" spans="2:8" ht="15.75" customHeight="1" x14ac:dyDescent="0.2">
      <c r="B9" s="16" t="s">
        <v>158</v>
      </c>
      <c r="C9" s="16"/>
      <c r="D9" s="16"/>
      <c r="E9" s="309">
        <f>E7-150</f>
        <v>42904</v>
      </c>
      <c r="G9" s="51">
        <v>1</v>
      </c>
      <c r="H9" s="70" t="s">
        <v>1</v>
      </c>
    </row>
    <row r="10" spans="2:8" ht="15.75" customHeight="1" x14ac:dyDescent="0.2">
      <c r="B10" s="16" t="s">
        <v>276</v>
      </c>
      <c r="C10" s="16"/>
      <c r="D10" s="16"/>
      <c r="E10" s="227">
        <f>F10/10000</f>
        <v>7.4999999999999997E-2</v>
      </c>
      <c r="F10" s="58">
        <v>750</v>
      </c>
      <c r="G10" s="51">
        <v>2</v>
      </c>
      <c r="H10" s="70" t="s">
        <v>2</v>
      </c>
    </row>
    <row r="11" spans="2:8" ht="15.75" customHeight="1" x14ac:dyDescent="0.2">
      <c r="B11" s="16" t="s">
        <v>338</v>
      </c>
      <c r="C11" s="16"/>
      <c r="D11" s="16"/>
      <c r="E11" s="310">
        <v>98</v>
      </c>
      <c r="G11" s="51">
        <v>3</v>
      </c>
      <c r="H11" s="70" t="s">
        <v>3</v>
      </c>
    </row>
    <row r="12" spans="2:8" ht="15.75" customHeight="1" thickBot="1" x14ac:dyDescent="0.25">
      <c r="B12" s="22" t="s">
        <v>169</v>
      </c>
      <c r="C12" s="22"/>
      <c r="D12" s="22"/>
      <c r="E12" s="312">
        <v>3</v>
      </c>
      <c r="G12" s="52">
        <v>4</v>
      </c>
      <c r="H12" s="73" t="s">
        <v>6</v>
      </c>
    </row>
    <row r="13" spans="2:8" ht="19.5" customHeight="1" x14ac:dyDescent="0.2">
      <c r="B13" s="416" t="s">
        <v>125</v>
      </c>
      <c r="C13" s="416"/>
      <c r="D13" s="416"/>
      <c r="E13" s="311"/>
    </row>
    <row r="14" spans="2:8" ht="18" customHeight="1" x14ac:dyDescent="0.2">
      <c r="B14" s="35"/>
      <c r="C14" s="35"/>
      <c r="D14" s="35"/>
      <c r="E14" s="99" t="s">
        <v>459</v>
      </c>
    </row>
    <row r="15" spans="2:8" ht="19.5" customHeight="1" x14ac:dyDescent="0.2"/>
  </sheetData>
  <mergeCells count="2">
    <mergeCell ref="B13:D13"/>
    <mergeCell ref="B3:D3"/>
  </mergeCells>
  <phoneticPr fontId="3" type="noConversion"/>
  <dataValidations count="1">
    <dataValidation type="list" allowBlank="1" showInputMessage="1" showErrorMessage="1" sqref="E12">
      <formula1>#REF!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2707" r:id="rId3" name="Scroll Bar 3">
              <controlPr defaultSize="0" autoPict="0">
                <anchor moveWithCells="1">
                  <from>
                    <xdr:col>3</xdr:col>
                    <xdr:colOff>104775</xdr:colOff>
                    <xdr:row>9</xdr:row>
                    <xdr:rowOff>19050</xdr:rowOff>
                  </from>
                  <to>
                    <xdr:col>3</xdr:col>
                    <xdr:colOff>590550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8" r:id="rId4" name="Scroll Bar 4">
              <controlPr defaultSize="0" autoPict="0">
                <anchor moveWithCells="1">
                  <from>
                    <xdr:col>3</xdr:col>
                    <xdr:colOff>104775</xdr:colOff>
                    <xdr:row>10</xdr:row>
                    <xdr:rowOff>9525</xdr:rowOff>
                  </from>
                  <to>
                    <xdr:col>3</xdr:col>
                    <xdr:colOff>590550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9" r:id="rId5" name="Scroll Bar 5">
              <controlPr defaultSize="0" autoPict="0">
                <anchor moveWithCells="1">
                  <from>
                    <xdr:col>3</xdr:col>
                    <xdr:colOff>104775</xdr:colOff>
                    <xdr:row>11</xdr:row>
                    <xdr:rowOff>0</xdr:rowOff>
                  </from>
                  <to>
                    <xdr:col>3</xdr:col>
                    <xdr:colOff>590550</xdr:colOff>
                    <xdr:row>11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10"/>
  <sheetViews>
    <sheetView showGridLines="0" workbookViewId="0">
      <selection activeCell="C9" sqref="C9"/>
    </sheetView>
  </sheetViews>
  <sheetFormatPr defaultRowHeight="15" x14ac:dyDescent="0.2"/>
  <cols>
    <col min="1" max="1" width="5.85546875" style="12" customWidth="1"/>
    <col min="2" max="2" width="44.85546875" style="12" customWidth="1"/>
    <col min="3" max="3" width="11.85546875" style="12" customWidth="1"/>
    <col min="4" max="4" width="14.140625" style="12" customWidth="1"/>
    <col min="5" max="5" width="5.85546875" style="12" customWidth="1"/>
    <col min="6" max="16384" width="9.140625" style="12"/>
  </cols>
  <sheetData>
    <row r="1" spans="2:4" ht="21" customHeight="1" x14ac:dyDescent="0.2"/>
    <row r="2" spans="2:4" ht="18.75" x14ac:dyDescent="0.2">
      <c r="B2" s="49" t="s">
        <v>146</v>
      </c>
    </row>
    <row r="3" spans="2:4" ht="18" customHeight="1" x14ac:dyDescent="0.2">
      <c r="B3" s="324" t="s">
        <v>396</v>
      </c>
    </row>
    <row r="4" spans="2:4" x14ac:dyDescent="0.2">
      <c r="B4" s="13" t="s">
        <v>394</v>
      </c>
    </row>
    <row r="5" spans="2:4" x14ac:dyDescent="0.2">
      <c r="B5" s="87" t="s">
        <v>392</v>
      </c>
    </row>
    <row r="6" spans="2:4" x14ac:dyDescent="0.2">
      <c r="B6" s="57"/>
    </row>
    <row r="7" spans="2:4" ht="18.75" customHeight="1" x14ac:dyDescent="0.2">
      <c r="B7" s="340" t="s">
        <v>147</v>
      </c>
      <c r="C7" s="344">
        <f>D7/10000</f>
        <v>0.12</v>
      </c>
      <c r="D7" s="58">
        <v>1200</v>
      </c>
    </row>
    <row r="8" spans="2:4" ht="18.75" customHeight="1" x14ac:dyDescent="0.2">
      <c r="B8" s="340" t="s">
        <v>395</v>
      </c>
      <c r="C8" s="345">
        <v>4</v>
      </c>
    </row>
    <row r="9" spans="2:4" ht="18.75" customHeight="1" x14ac:dyDescent="0.2">
      <c r="B9" s="347" t="s">
        <v>148</v>
      </c>
      <c r="C9" s="349"/>
      <c r="D9" s="76" t="s">
        <v>460</v>
      </c>
    </row>
    <row r="10" spans="2:4" ht="21" customHeight="1" x14ac:dyDescent="0.2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833" r:id="rId3" name="Scroll Bar 1">
              <controlPr defaultSize="0" autoPict="0">
                <anchor moveWithCells="1">
                  <from>
                    <xdr:col>1</xdr:col>
                    <xdr:colOff>2419350</xdr:colOff>
                    <xdr:row>6</xdr:row>
                    <xdr:rowOff>38100</xdr:rowOff>
                  </from>
                  <to>
                    <xdr:col>1</xdr:col>
                    <xdr:colOff>2905125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34" r:id="rId4" name="Scroll Bar 2">
              <controlPr defaultSize="0" autoPict="0">
                <anchor moveWithCells="1">
                  <from>
                    <xdr:col>1</xdr:col>
                    <xdr:colOff>2419350</xdr:colOff>
                    <xdr:row>7</xdr:row>
                    <xdr:rowOff>28575</xdr:rowOff>
                  </from>
                  <to>
                    <xdr:col>1</xdr:col>
                    <xdr:colOff>2905125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10"/>
  <sheetViews>
    <sheetView showGridLines="0" workbookViewId="0">
      <selection activeCell="C9" sqref="C9"/>
    </sheetView>
  </sheetViews>
  <sheetFormatPr defaultRowHeight="15" x14ac:dyDescent="0.2"/>
  <cols>
    <col min="1" max="1" width="5.85546875" style="12" customWidth="1"/>
    <col min="2" max="2" width="42.85546875" style="12" customWidth="1"/>
    <col min="3" max="3" width="11.7109375" style="12" customWidth="1"/>
    <col min="4" max="4" width="17.140625" style="12" customWidth="1"/>
    <col min="5" max="5" width="5.85546875" style="12" customWidth="1"/>
    <col min="6" max="16384" width="9.140625" style="12"/>
  </cols>
  <sheetData>
    <row r="1" spans="2:4" ht="19.5" customHeight="1" x14ac:dyDescent="0.2"/>
    <row r="2" spans="2:4" ht="18.75" x14ac:dyDescent="0.3">
      <c r="B2" s="194" t="s">
        <v>154</v>
      </c>
    </row>
    <row r="3" spans="2:4" ht="18" customHeight="1" x14ac:dyDescent="0.2">
      <c r="B3" s="348" t="s">
        <v>397</v>
      </c>
    </row>
    <row r="4" spans="2:4" x14ac:dyDescent="0.2">
      <c r="B4" s="13" t="s">
        <v>391</v>
      </c>
    </row>
    <row r="5" spans="2:4" x14ac:dyDescent="0.2">
      <c r="B5" s="87" t="s">
        <v>393</v>
      </c>
    </row>
    <row r="6" spans="2:4" x14ac:dyDescent="0.25">
      <c r="B6" s="328"/>
    </row>
    <row r="7" spans="2:4" ht="16.5" customHeight="1" x14ac:dyDescent="0.2">
      <c r="B7" s="340" t="s">
        <v>155</v>
      </c>
      <c r="C7" s="344">
        <f>D7/10000</f>
        <v>0.125</v>
      </c>
      <c r="D7" s="58">
        <v>1250</v>
      </c>
    </row>
    <row r="8" spans="2:4" ht="16.5" customHeight="1" x14ac:dyDescent="0.2">
      <c r="B8" s="340" t="s">
        <v>156</v>
      </c>
      <c r="C8" s="346">
        <v>12</v>
      </c>
    </row>
    <row r="9" spans="2:4" ht="16.5" customHeight="1" x14ac:dyDescent="0.2">
      <c r="B9" s="347" t="s">
        <v>157</v>
      </c>
      <c r="C9" s="349"/>
      <c r="D9" s="76" t="s">
        <v>461</v>
      </c>
    </row>
    <row r="10" spans="2:4" ht="19.5" customHeight="1" x14ac:dyDescent="0.2"/>
  </sheetData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6130" r:id="rId4" name="Scroll Bar 2">
              <controlPr defaultSize="0" autoPict="0">
                <anchor moveWithCells="1">
                  <from>
                    <xdr:col>1</xdr:col>
                    <xdr:colOff>2247900</xdr:colOff>
                    <xdr:row>6</xdr:row>
                    <xdr:rowOff>19050</xdr:rowOff>
                  </from>
                  <to>
                    <xdr:col>1</xdr:col>
                    <xdr:colOff>2733675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31" r:id="rId5" name="Scroll Bar 3">
              <controlPr defaultSize="0" autoPict="0">
                <anchor moveWithCells="1">
                  <from>
                    <xdr:col>1</xdr:col>
                    <xdr:colOff>2247900</xdr:colOff>
                    <xdr:row>7</xdr:row>
                    <xdr:rowOff>19050</xdr:rowOff>
                  </from>
                  <to>
                    <xdr:col>1</xdr:col>
                    <xdr:colOff>2733675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14"/>
  <sheetViews>
    <sheetView showGridLines="0" workbookViewId="0">
      <selection activeCell="C9" sqref="C9"/>
    </sheetView>
  </sheetViews>
  <sheetFormatPr defaultRowHeight="15" x14ac:dyDescent="0.2"/>
  <cols>
    <col min="1" max="1" width="5.85546875" style="12" customWidth="1"/>
    <col min="2" max="2" width="33.7109375" style="12" customWidth="1"/>
    <col min="3" max="3" width="14.140625" style="12" customWidth="1"/>
    <col min="4" max="4" width="17" style="12" customWidth="1"/>
    <col min="5" max="5" width="5.85546875" style="12" customWidth="1"/>
    <col min="6" max="16384" width="9.140625" style="12"/>
  </cols>
  <sheetData>
    <row r="1" spans="2:5" ht="19.5" customHeight="1" x14ac:dyDescent="0.2"/>
    <row r="2" spans="2:5" ht="18.75" x14ac:dyDescent="0.2">
      <c r="B2" s="49" t="s">
        <v>143</v>
      </c>
    </row>
    <row r="3" spans="2:5" ht="18" customHeight="1" x14ac:dyDescent="0.2">
      <c r="B3" s="423" t="s">
        <v>386</v>
      </c>
      <c r="C3" s="423"/>
    </row>
    <row r="4" spans="2:5" x14ac:dyDescent="0.2">
      <c r="B4" s="13" t="s">
        <v>399</v>
      </c>
    </row>
    <row r="5" spans="2:5" x14ac:dyDescent="0.2">
      <c r="B5" s="87" t="s">
        <v>400</v>
      </c>
    </row>
    <row r="6" spans="2:5" x14ac:dyDescent="0.2">
      <c r="B6" s="57"/>
    </row>
    <row r="7" spans="2:5" ht="16.5" customHeight="1" x14ac:dyDescent="0.2">
      <c r="B7" s="64" t="s">
        <v>141</v>
      </c>
      <c r="C7" s="331">
        <f>D7/100</f>
        <v>1.01</v>
      </c>
      <c r="D7" s="333">
        <v>101</v>
      </c>
    </row>
    <row r="8" spans="2:5" ht="16.5" customHeight="1" x14ac:dyDescent="0.2">
      <c r="B8" s="22" t="s">
        <v>398</v>
      </c>
      <c r="C8" s="332">
        <v>30</v>
      </c>
    </row>
    <row r="9" spans="2:5" x14ac:dyDescent="0.2">
      <c r="B9" s="313" t="s">
        <v>127</v>
      </c>
      <c r="C9" s="334"/>
      <c r="D9" s="76" t="s">
        <v>462</v>
      </c>
    </row>
    <row r="11" spans="2:5" x14ac:dyDescent="0.2">
      <c r="C11" s="326" t="s">
        <v>387</v>
      </c>
      <c r="D11" s="329" t="str">
        <f>LEFT(C7,1)&amp;" + ("&amp;C7-LEFT(C7,1)&amp;"/"&amp;C8&amp;")"</f>
        <v>1 + (0,01/30)</v>
      </c>
      <c r="E11" s="5"/>
    </row>
    <row r="12" spans="2:5" x14ac:dyDescent="0.2">
      <c r="C12" s="326" t="s">
        <v>142</v>
      </c>
      <c r="D12" s="87" t="str">
        <f>LEFT(C7,1)&amp;" + "&amp;TEXT(C9-LEFT(C7,1),"0,00000")</f>
        <v>1 + -1,00000</v>
      </c>
    </row>
    <row r="13" spans="2:5" x14ac:dyDescent="0.2">
      <c r="C13" s="326" t="s">
        <v>142</v>
      </c>
      <c r="D13" s="330">
        <f>DOLLARDE(C7,C8)</f>
        <v>1.0333333333333334</v>
      </c>
    </row>
    <row r="14" spans="2:5" ht="19.5" customHeight="1" x14ac:dyDescent="0.2"/>
  </sheetData>
  <mergeCells count="1">
    <mergeCell ref="B3:C3"/>
  </mergeCells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785" r:id="rId4" name="Scroll Bar 1">
              <controlPr defaultSize="0" autoPict="0">
                <anchor moveWithCells="1">
                  <from>
                    <xdr:col>1</xdr:col>
                    <xdr:colOff>1647825</xdr:colOff>
                    <xdr:row>6</xdr:row>
                    <xdr:rowOff>28575</xdr:rowOff>
                  </from>
                  <to>
                    <xdr:col>1</xdr:col>
                    <xdr:colOff>2133600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86" r:id="rId5" name="Scroll Bar 2">
              <controlPr defaultSize="0" autoPict="0">
                <anchor moveWithCells="1">
                  <from>
                    <xdr:col>1</xdr:col>
                    <xdr:colOff>1647825</xdr:colOff>
                    <xdr:row>7</xdr:row>
                    <xdr:rowOff>19050</xdr:rowOff>
                  </from>
                  <to>
                    <xdr:col>1</xdr:col>
                    <xdr:colOff>2133600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M55"/>
  <sheetViews>
    <sheetView showGridLines="0" workbookViewId="0">
      <selection activeCell="C10" sqref="C10"/>
    </sheetView>
  </sheetViews>
  <sheetFormatPr defaultRowHeight="15" x14ac:dyDescent="0.2"/>
  <cols>
    <col min="1" max="1" width="6" style="35" customWidth="1"/>
    <col min="2" max="2" width="44.42578125" style="12" customWidth="1"/>
    <col min="3" max="3" width="15" style="12" customWidth="1"/>
    <col min="4" max="4" width="5.85546875" style="12" customWidth="1"/>
    <col min="5" max="5" width="18.7109375" style="12" customWidth="1"/>
    <col min="6" max="6" width="23.42578125" style="35" customWidth="1"/>
    <col min="7" max="7" width="5.85546875" style="35" customWidth="1"/>
    <col min="8" max="8" width="9.140625" style="35"/>
    <col min="9" max="9" width="18.85546875" style="35" customWidth="1"/>
    <col min="10" max="13" width="9.140625" style="35"/>
    <col min="14" max="16384" width="9.140625" style="12"/>
  </cols>
  <sheetData>
    <row r="1" spans="2:13" ht="19.5" customHeight="1" x14ac:dyDescent="0.2">
      <c r="B1" s="36"/>
      <c r="C1" s="36"/>
      <c r="D1" s="36"/>
      <c r="E1" s="36"/>
      <c r="F1" s="36"/>
      <c r="G1" s="36"/>
      <c r="H1" s="37"/>
      <c r="I1" s="38"/>
    </row>
    <row r="2" spans="2:13" ht="18.75" x14ac:dyDescent="0.3">
      <c r="B2" s="14" t="s">
        <v>20</v>
      </c>
      <c r="C2" s="36"/>
      <c r="D2" s="36"/>
      <c r="E2" s="36"/>
      <c r="F2" s="36"/>
      <c r="G2" s="36"/>
      <c r="H2" s="37"/>
      <c r="I2" s="38"/>
    </row>
    <row r="3" spans="2:13" ht="18" customHeight="1" x14ac:dyDescent="0.2">
      <c r="B3" s="398" t="s">
        <v>208</v>
      </c>
      <c r="C3" s="398"/>
      <c r="E3" s="36"/>
      <c r="F3" s="36"/>
      <c r="G3" s="36"/>
      <c r="H3" s="37"/>
      <c r="I3" s="38"/>
    </row>
    <row r="4" spans="2:13" x14ac:dyDescent="0.2">
      <c r="B4" s="13" t="s">
        <v>433</v>
      </c>
      <c r="C4" s="36"/>
      <c r="D4" s="36"/>
      <c r="E4" s="36"/>
      <c r="F4" s="36"/>
      <c r="G4" s="36"/>
      <c r="H4" s="37"/>
      <c r="I4" s="38"/>
    </row>
    <row r="5" spans="2:13" x14ac:dyDescent="0.25">
      <c r="B5" s="6"/>
      <c r="C5" s="36"/>
      <c r="D5" s="36"/>
      <c r="E5" s="36"/>
      <c r="F5" s="36"/>
      <c r="G5" s="36"/>
      <c r="H5" s="37"/>
      <c r="I5" s="38"/>
    </row>
    <row r="6" spans="2:13" ht="18" customHeight="1" thickBot="1" x14ac:dyDescent="0.25">
      <c r="B6" s="64" t="s">
        <v>160</v>
      </c>
      <c r="C6" s="17">
        <v>42870</v>
      </c>
      <c r="D6" s="35"/>
      <c r="E6" s="24" t="s">
        <v>61</v>
      </c>
      <c r="F6" s="25" t="s">
        <v>62</v>
      </c>
    </row>
    <row r="7" spans="2:13" ht="18" customHeight="1" x14ac:dyDescent="0.2">
      <c r="B7" s="64" t="s">
        <v>167</v>
      </c>
      <c r="C7" s="17">
        <v>42931</v>
      </c>
      <c r="D7" s="35"/>
      <c r="E7" s="69">
        <v>0</v>
      </c>
      <c r="F7" s="70" t="s">
        <v>0</v>
      </c>
    </row>
    <row r="8" spans="2:13" ht="18" customHeight="1" x14ac:dyDescent="0.2">
      <c r="B8" s="64" t="s">
        <v>168</v>
      </c>
      <c r="C8" s="75">
        <v>2</v>
      </c>
      <c r="D8" s="35"/>
      <c r="E8" s="71">
        <v>1</v>
      </c>
      <c r="F8" s="70" t="s">
        <v>1</v>
      </c>
    </row>
    <row r="9" spans="2:13" ht="18" customHeight="1" x14ac:dyDescent="0.2">
      <c r="B9" s="22" t="s">
        <v>169</v>
      </c>
      <c r="C9" s="68">
        <v>1</v>
      </c>
      <c r="D9" s="35"/>
      <c r="E9" s="71">
        <v>2</v>
      </c>
      <c r="F9" s="70" t="s">
        <v>2</v>
      </c>
    </row>
    <row r="10" spans="2:13" ht="18" customHeight="1" x14ac:dyDescent="0.2">
      <c r="B10" s="66" t="s">
        <v>64</v>
      </c>
      <c r="C10" s="74"/>
      <c r="D10" s="35"/>
      <c r="E10" s="71">
        <v>3</v>
      </c>
      <c r="F10" s="70" t="s">
        <v>3</v>
      </c>
    </row>
    <row r="11" spans="2:13" ht="18" customHeight="1" thickBot="1" x14ac:dyDescent="0.25">
      <c r="C11" s="55" t="s">
        <v>438</v>
      </c>
      <c r="D11" s="35"/>
      <c r="E11" s="72">
        <v>4</v>
      </c>
      <c r="F11" s="73" t="s">
        <v>6</v>
      </c>
    </row>
    <row r="12" spans="2:13" ht="20.25" customHeight="1" x14ac:dyDescent="0.2">
      <c r="B12" s="35"/>
      <c r="C12" s="35"/>
      <c r="D12" s="35"/>
      <c r="E12" s="35"/>
    </row>
    <row r="13" spans="2:13" x14ac:dyDescent="0.2">
      <c r="E13" s="36"/>
    </row>
    <row r="14" spans="2:13" x14ac:dyDescent="0.2">
      <c r="E14" s="36"/>
    </row>
    <row r="15" spans="2:13" x14ac:dyDescent="0.2">
      <c r="E15" s="36"/>
      <c r="M15" s="12"/>
    </row>
    <row r="16" spans="2:13" x14ac:dyDescent="0.2">
      <c r="E16" s="36"/>
      <c r="M16" s="12"/>
    </row>
    <row r="17" spans="2:5" x14ac:dyDescent="0.2">
      <c r="E17" s="36"/>
    </row>
    <row r="18" spans="2:5" x14ac:dyDescent="0.2">
      <c r="E18" s="36"/>
    </row>
    <row r="19" spans="2:5" x14ac:dyDescent="0.2">
      <c r="B19" s="35"/>
      <c r="C19" s="35"/>
      <c r="D19" s="35"/>
      <c r="E19" s="35"/>
    </row>
    <row r="20" spans="2:5" x14ac:dyDescent="0.2">
      <c r="B20" s="35"/>
      <c r="C20" s="35"/>
      <c r="D20" s="35"/>
      <c r="E20" s="35"/>
    </row>
    <row r="21" spans="2:5" x14ac:dyDescent="0.2">
      <c r="B21" s="35"/>
      <c r="C21" s="35"/>
      <c r="D21" s="35"/>
      <c r="E21" s="35"/>
    </row>
    <row r="22" spans="2:5" x14ac:dyDescent="0.2">
      <c r="B22" s="35"/>
      <c r="C22" s="35"/>
      <c r="D22" s="35"/>
      <c r="E22" s="35"/>
    </row>
    <row r="23" spans="2:5" x14ac:dyDescent="0.2">
      <c r="B23" s="35"/>
      <c r="C23" s="35"/>
      <c r="D23" s="35"/>
      <c r="E23" s="35"/>
    </row>
    <row r="24" spans="2:5" x14ac:dyDescent="0.2">
      <c r="B24" s="35"/>
      <c r="C24" s="35"/>
      <c r="D24" s="35"/>
      <c r="E24" s="35"/>
    </row>
    <row r="25" spans="2:5" x14ac:dyDescent="0.2">
      <c r="B25" s="35"/>
      <c r="C25" s="35"/>
      <c r="D25" s="35"/>
      <c r="E25" s="35"/>
    </row>
    <row r="26" spans="2:5" x14ac:dyDescent="0.2">
      <c r="B26" s="35"/>
      <c r="C26" s="35"/>
      <c r="D26" s="35"/>
      <c r="E26" s="35"/>
    </row>
    <row r="27" spans="2:5" x14ac:dyDescent="0.2">
      <c r="B27" s="35"/>
      <c r="C27" s="35"/>
      <c r="D27" s="35"/>
      <c r="E27" s="35"/>
    </row>
    <row r="28" spans="2:5" x14ac:dyDescent="0.2">
      <c r="B28" s="35"/>
      <c r="C28" s="35"/>
      <c r="D28" s="35"/>
      <c r="E28" s="35"/>
    </row>
    <row r="29" spans="2:5" x14ac:dyDescent="0.2">
      <c r="B29" s="35"/>
      <c r="C29" s="35"/>
      <c r="D29" s="35"/>
      <c r="E29" s="35"/>
    </row>
    <row r="30" spans="2:5" x14ac:dyDescent="0.2">
      <c r="B30" s="35"/>
      <c r="C30" s="35"/>
      <c r="D30" s="35"/>
      <c r="E30" s="35"/>
    </row>
    <row r="31" spans="2:5" x14ac:dyDescent="0.2">
      <c r="B31" s="35"/>
      <c r="C31" s="35"/>
      <c r="D31" s="35"/>
      <c r="E31" s="35"/>
    </row>
    <row r="32" spans="2:5" x14ac:dyDescent="0.2">
      <c r="B32" s="35"/>
      <c r="C32" s="35"/>
      <c r="D32" s="35"/>
      <c r="E32" s="35"/>
    </row>
    <row r="33" spans="2:5" x14ac:dyDescent="0.2">
      <c r="B33" s="35"/>
      <c r="C33" s="35"/>
      <c r="D33" s="35"/>
      <c r="E33" s="35"/>
    </row>
    <row r="34" spans="2:5" x14ac:dyDescent="0.2">
      <c r="B34" s="35"/>
      <c r="C34" s="35"/>
      <c r="D34" s="35"/>
      <c r="E34" s="35"/>
    </row>
    <row r="35" spans="2:5" x14ac:dyDescent="0.2">
      <c r="B35" s="35"/>
      <c r="C35" s="35"/>
      <c r="D35" s="35"/>
      <c r="E35" s="35"/>
    </row>
    <row r="36" spans="2:5" x14ac:dyDescent="0.2">
      <c r="B36" s="35"/>
      <c r="C36" s="35"/>
      <c r="D36" s="35"/>
      <c r="E36" s="35"/>
    </row>
    <row r="37" spans="2:5" x14ac:dyDescent="0.2">
      <c r="B37" s="35"/>
      <c r="C37" s="35"/>
      <c r="D37" s="35"/>
      <c r="E37" s="35"/>
    </row>
    <row r="38" spans="2:5" x14ac:dyDescent="0.2">
      <c r="B38" s="35"/>
      <c r="C38" s="35"/>
      <c r="D38" s="35"/>
      <c r="E38" s="35"/>
    </row>
    <row r="39" spans="2:5" x14ac:dyDescent="0.2">
      <c r="B39" s="35"/>
      <c r="C39" s="35"/>
      <c r="D39" s="35"/>
      <c r="E39" s="35"/>
    </row>
    <row r="40" spans="2:5" x14ac:dyDescent="0.2">
      <c r="B40" s="35"/>
      <c r="C40" s="35"/>
      <c r="D40" s="35"/>
      <c r="E40" s="35"/>
    </row>
    <row r="41" spans="2:5" x14ac:dyDescent="0.2">
      <c r="B41" s="35"/>
      <c r="C41" s="35"/>
      <c r="D41" s="35"/>
      <c r="E41" s="35"/>
    </row>
    <row r="42" spans="2:5" x14ac:dyDescent="0.2">
      <c r="B42" s="35"/>
      <c r="C42" s="35"/>
      <c r="D42" s="35"/>
      <c r="E42" s="35"/>
    </row>
    <row r="43" spans="2:5" x14ac:dyDescent="0.2">
      <c r="B43" s="35"/>
      <c r="C43" s="35"/>
      <c r="D43" s="35"/>
      <c r="E43" s="35"/>
    </row>
    <row r="44" spans="2:5" x14ac:dyDescent="0.2">
      <c r="B44" s="35"/>
      <c r="C44" s="35"/>
      <c r="D44" s="35"/>
      <c r="E44" s="35"/>
    </row>
    <row r="45" spans="2:5" x14ac:dyDescent="0.2">
      <c r="B45" s="35"/>
      <c r="C45" s="35"/>
      <c r="D45" s="35"/>
      <c r="E45" s="35"/>
    </row>
    <row r="46" spans="2:5" x14ac:dyDescent="0.2">
      <c r="B46" s="35"/>
      <c r="C46" s="35"/>
      <c r="D46" s="35"/>
      <c r="E46" s="35"/>
    </row>
    <row r="47" spans="2:5" x14ac:dyDescent="0.2">
      <c r="B47" s="35"/>
      <c r="C47" s="35"/>
      <c r="D47" s="35"/>
      <c r="E47" s="35"/>
    </row>
    <row r="48" spans="2:5" x14ac:dyDescent="0.2">
      <c r="B48" s="35"/>
      <c r="C48" s="35"/>
      <c r="D48" s="35"/>
      <c r="E48" s="35"/>
    </row>
    <row r="49" spans="2:5" x14ac:dyDescent="0.2">
      <c r="B49" s="35"/>
      <c r="C49" s="35"/>
      <c r="D49" s="35"/>
      <c r="E49" s="35"/>
    </row>
    <row r="50" spans="2:5" x14ac:dyDescent="0.2">
      <c r="B50" s="35"/>
      <c r="C50" s="35"/>
      <c r="D50" s="35"/>
      <c r="E50" s="35"/>
    </row>
    <row r="51" spans="2:5" x14ac:dyDescent="0.2">
      <c r="B51" s="35"/>
      <c r="C51" s="35"/>
      <c r="D51" s="35"/>
      <c r="E51" s="35"/>
    </row>
    <row r="52" spans="2:5" x14ac:dyDescent="0.2">
      <c r="B52" s="35"/>
      <c r="C52" s="35"/>
      <c r="D52" s="35"/>
      <c r="E52" s="35"/>
    </row>
    <row r="53" spans="2:5" x14ac:dyDescent="0.2">
      <c r="B53" s="35"/>
      <c r="C53" s="35"/>
      <c r="D53" s="35"/>
      <c r="E53" s="35"/>
    </row>
    <row r="54" spans="2:5" x14ac:dyDescent="0.2">
      <c r="B54" s="35"/>
      <c r="C54" s="35"/>
      <c r="D54" s="35"/>
      <c r="E54" s="35"/>
    </row>
    <row r="55" spans="2:5" x14ac:dyDescent="0.2">
      <c r="B55" s="35"/>
      <c r="C55" s="35"/>
      <c r="D55" s="35"/>
      <c r="E55" s="35"/>
    </row>
  </sheetData>
  <mergeCells count="1">
    <mergeCell ref="B3:C3"/>
  </mergeCells>
  <phoneticPr fontId="3" type="noConversion"/>
  <dataValidations count="1">
    <dataValidation type="list" allowBlank="1" showInputMessage="1" showErrorMessage="1" sqref="C9">
      <formula1>$E$7:$E$11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3" name="Scroll Bar 3">
              <controlPr defaultSize="0" autoPict="0">
                <anchor moveWithCells="1">
                  <from>
                    <xdr:col>1</xdr:col>
                    <xdr:colOff>2400300</xdr:colOff>
                    <xdr:row>8</xdr:row>
                    <xdr:rowOff>19050</xdr:rowOff>
                  </from>
                  <to>
                    <xdr:col>1</xdr:col>
                    <xdr:colOff>2886075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3"/>
  <sheetViews>
    <sheetView showGridLines="0" workbookViewId="0">
      <selection activeCell="D9" sqref="D9"/>
    </sheetView>
  </sheetViews>
  <sheetFormatPr defaultRowHeight="15" x14ac:dyDescent="0.2"/>
  <cols>
    <col min="1" max="1" width="5.85546875" style="12" customWidth="1"/>
    <col min="2" max="2" width="11.140625" style="12" customWidth="1"/>
    <col min="3" max="3" width="25.42578125" style="12" customWidth="1"/>
    <col min="4" max="4" width="10.85546875" style="12" customWidth="1"/>
    <col min="5" max="5" width="17.140625" style="12" customWidth="1"/>
    <col min="6" max="6" width="5.85546875" style="12" customWidth="1"/>
    <col min="7" max="16384" width="9.140625" style="12"/>
  </cols>
  <sheetData>
    <row r="1" spans="2:6" ht="19.5" customHeight="1" x14ac:dyDescent="0.2"/>
    <row r="2" spans="2:6" ht="18.75" x14ac:dyDescent="0.2">
      <c r="B2" s="49" t="s">
        <v>145</v>
      </c>
    </row>
    <row r="3" spans="2:6" ht="18" customHeight="1" x14ac:dyDescent="0.2">
      <c r="B3" s="423" t="s">
        <v>390</v>
      </c>
      <c r="C3" s="423"/>
    </row>
    <row r="4" spans="2:6" ht="15.75" x14ac:dyDescent="0.2">
      <c r="B4" s="335" t="s">
        <v>389</v>
      </c>
    </row>
    <row r="5" spans="2:6" ht="15.75" x14ac:dyDescent="0.2">
      <c r="B5" s="336" t="s">
        <v>388</v>
      </c>
      <c r="C5" s="57"/>
    </row>
    <row r="6" spans="2:6" x14ac:dyDescent="0.2">
      <c r="C6" s="57"/>
    </row>
    <row r="7" spans="2:6" ht="16.5" customHeight="1" x14ac:dyDescent="0.2">
      <c r="C7" s="340" t="s">
        <v>144</v>
      </c>
      <c r="D7" s="338">
        <f>E7/1000</f>
        <v>1.125</v>
      </c>
      <c r="E7" s="58">
        <v>1125</v>
      </c>
    </row>
    <row r="8" spans="2:6" ht="16.5" customHeight="1" x14ac:dyDescent="0.2">
      <c r="C8" s="341" t="s">
        <v>398</v>
      </c>
      <c r="D8" s="342">
        <v>16</v>
      </c>
    </row>
    <row r="9" spans="2:6" x14ac:dyDescent="0.2">
      <c r="C9" s="314" t="s">
        <v>127</v>
      </c>
      <c r="D9" s="339"/>
      <c r="E9" s="337" t="s">
        <v>463</v>
      </c>
    </row>
    <row r="10" spans="2:6" ht="19.5" customHeight="1" x14ac:dyDescent="0.2"/>
    <row r="11" spans="2:6" x14ac:dyDescent="0.2">
      <c r="D11" s="326"/>
      <c r="E11" s="325"/>
      <c r="F11" s="5"/>
    </row>
    <row r="12" spans="2:6" x14ac:dyDescent="0.2">
      <c r="D12" s="326"/>
    </row>
    <row r="13" spans="2:6" x14ac:dyDescent="0.2">
      <c r="D13" s="326"/>
      <c r="E13" s="327"/>
    </row>
  </sheetData>
  <mergeCells count="1">
    <mergeCell ref="B3:C3"/>
  </mergeCells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9809" r:id="rId4" name="Scroll Bar 1">
              <controlPr defaultSize="0" autoPict="0">
                <anchor moveWithCells="1">
                  <from>
                    <xdr:col>2</xdr:col>
                    <xdr:colOff>1000125</xdr:colOff>
                    <xdr:row>6</xdr:row>
                    <xdr:rowOff>28575</xdr:rowOff>
                  </from>
                  <to>
                    <xdr:col>2</xdr:col>
                    <xdr:colOff>1485900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10" r:id="rId5" name="Scroll Bar 2">
              <controlPr defaultSize="0" autoPict="0">
                <anchor moveWithCells="1">
                  <from>
                    <xdr:col>2</xdr:col>
                    <xdr:colOff>1000125</xdr:colOff>
                    <xdr:row>7</xdr:row>
                    <xdr:rowOff>19050</xdr:rowOff>
                  </from>
                  <to>
                    <xdr:col>2</xdr:col>
                    <xdr:colOff>1485900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5"/>
  <dimension ref="A1:G16"/>
  <sheetViews>
    <sheetView showGridLines="0" workbookViewId="0">
      <selection activeCell="D13" sqref="D13"/>
    </sheetView>
  </sheetViews>
  <sheetFormatPr defaultRowHeight="15" customHeight="1" x14ac:dyDescent="0.2"/>
  <cols>
    <col min="1" max="1" width="5.85546875" style="35" customWidth="1"/>
    <col min="2" max="2" width="13.42578125" style="12" customWidth="1"/>
    <col min="3" max="3" width="31.42578125" style="12" customWidth="1"/>
    <col min="4" max="4" width="16.5703125" style="12" customWidth="1"/>
    <col min="5" max="5" width="4.5703125" style="58" customWidth="1"/>
    <col min="6" max="6" width="8" style="12" customWidth="1"/>
    <col min="7" max="7" width="18.85546875" style="12" customWidth="1"/>
    <col min="8" max="8" width="5.85546875" style="12" customWidth="1"/>
    <col min="9" max="16384" width="9.140625" style="12"/>
  </cols>
  <sheetData>
    <row r="1" spans="1:7" ht="19.5" customHeight="1" x14ac:dyDescent="0.2">
      <c r="B1" s="36"/>
      <c r="C1" s="48"/>
      <c r="D1" s="36"/>
    </row>
    <row r="2" spans="1:7" ht="15" customHeight="1" x14ac:dyDescent="0.3">
      <c r="B2" s="14" t="s">
        <v>46</v>
      </c>
      <c r="C2" s="36"/>
      <c r="D2" s="36"/>
    </row>
    <row r="3" spans="1:7" ht="18" customHeight="1" x14ac:dyDescent="0.2">
      <c r="B3" s="427" t="s">
        <v>408</v>
      </c>
      <c r="C3" s="427"/>
      <c r="D3" s="427"/>
    </row>
    <row r="4" spans="1:7" s="43" customFormat="1" ht="15" customHeight="1" x14ac:dyDescent="0.25">
      <c r="A4" s="41"/>
      <c r="B4" s="13" t="s">
        <v>314</v>
      </c>
      <c r="C4" s="42"/>
      <c r="D4" s="42"/>
      <c r="E4" s="217"/>
    </row>
    <row r="5" spans="1:7" s="43" customFormat="1" ht="15" customHeight="1" x14ac:dyDescent="0.25">
      <c r="A5" s="41"/>
      <c r="B5" s="87" t="s">
        <v>312</v>
      </c>
      <c r="C5" s="42"/>
      <c r="D5" s="42"/>
      <c r="E5" s="217"/>
    </row>
    <row r="6" spans="1:7" s="43" customFormat="1" ht="15" customHeight="1" x14ac:dyDescent="0.25">
      <c r="A6" s="41"/>
      <c r="B6" s="13" t="s">
        <v>313</v>
      </c>
      <c r="C6" s="42"/>
      <c r="D6" s="42"/>
      <c r="E6" s="217"/>
    </row>
    <row r="7" spans="1:7" ht="15" customHeight="1" x14ac:dyDescent="0.25">
      <c r="B7" s="6"/>
      <c r="C7" s="36"/>
      <c r="D7" s="36"/>
    </row>
    <row r="8" spans="1:7" ht="15" customHeight="1" thickBot="1" x14ac:dyDescent="0.25">
      <c r="B8" s="64" t="s">
        <v>222</v>
      </c>
      <c r="C8" s="96"/>
      <c r="D8" s="18">
        <f>E8/10000</f>
        <v>0.125</v>
      </c>
      <c r="E8" s="58">
        <v>1250</v>
      </c>
      <c r="F8" s="118" t="s">
        <v>69</v>
      </c>
      <c r="G8" s="118" t="s">
        <v>70</v>
      </c>
    </row>
    <row r="9" spans="1:7" ht="15" customHeight="1" x14ac:dyDescent="0.2">
      <c r="B9" s="64" t="s">
        <v>310</v>
      </c>
      <c r="C9" s="96"/>
      <c r="D9" s="256">
        <v>4</v>
      </c>
      <c r="F9" s="51">
        <v>0</v>
      </c>
      <c r="G9" s="234" t="s">
        <v>292</v>
      </c>
    </row>
    <row r="10" spans="1:7" ht="15" customHeight="1" thickBot="1" x14ac:dyDescent="0.25">
      <c r="B10" s="64" t="s">
        <v>224</v>
      </c>
      <c r="C10" s="96"/>
      <c r="D10" s="20">
        <v>0</v>
      </c>
      <c r="F10" s="52">
        <v>1</v>
      </c>
      <c r="G10" s="235" t="s">
        <v>293</v>
      </c>
    </row>
    <row r="11" spans="1:7" ht="15" customHeight="1" x14ac:dyDescent="0.2">
      <c r="B11" s="64" t="s">
        <v>243</v>
      </c>
      <c r="C11" s="96"/>
      <c r="D11" s="223">
        <f>E11*100000</f>
        <v>150000000</v>
      </c>
      <c r="E11" s="58">
        <v>1500</v>
      </c>
    </row>
    <row r="12" spans="1:7" ht="15" customHeight="1" x14ac:dyDescent="0.2">
      <c r="B12" s="64" t="s">
        <v>311</v>
      </c>
      <c r="C12" s="96"/>
      <c r="D12" s="257">
        <v>0</v>
      </c>
    </row>
    <row r="13" spans="1:7" ht="16.5" customHeight="1" x14ac:dyDescent="0.2">
      <c r="B13" s="414" t="s">
        <v>315</v>
      </c>
      <c r="C13" s="414"/>
      <c r="D13" s="350"/>
      <c r="E13" s="76" t="s">
        <v>464</v>
      </c>
    </row>
    <row r="14" spans="1:7" ht="19.5" customHeight="1" x14ac:dyDescent="0.2">
      <c r="B14" s="216"/>
      <c r="C14" s="255"/>
      <c r="D14" s="255"/>
    </row>
    <row r="15" spans="1:7" ht="15" customHeight="1" x14ac:dyDescent="0.2">
      <c r="B15" s="35"/>
      <c r="C15" s="35"/>
      <c r="D15" s="35"/>
    </row>
    <row r="16" spans="1:7" ht="15" customHeight="1" x14ac:dyDescent="0.2">
      <c r="B16" s="35"/>
      <c r="C16" s="35"/>
      <c r="D16" s="35"/>
    </row>
  </sheetData>
  <mergeCells count="2">
    <mergeCell ref="B13:C13"/>
    <mergeCell ref="B3:D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8129" r:id="rId3" name="Scroll Bar 1">
              <controlPr defaultSize="0" autoPict="0">
                <anchor moveWithCells="1">
                  <from>
                    <xdr:col>2</xdr:col>
                    <xdr:colOff>1552575</xdr:colOff>
                    <xdr:row>7</xdr:row>
                    <xdr:rowOff>28575</xdr:rowOff>
                  </from>
                  <to>
                    <xdr:col>2</xdr:col>
                    <xdr:colOff>2038350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0" r:id="rId4" name="Scroll Bar 2">
              <controlPr defaultSize="0" autoPict="0">
                <anchor moveWithCells="1">
                  <from>
                    <xdr:col>2</xdr:col>
                    <xdr:colOff>1552575</xdr:colOff>
                    <xdr:row>8</xdr:row>
                    <xdr:rowOff>28575</xdr:rowOff>
                  </from>
                  <to>
                    <xdr:col>2</xdr:col>
                    <xdr:colOff>2038350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1" r:id="rId5" name="Scroll Bar 3">
              <controlPr defaultSize="0" autoPict="0">
                <anchor moveWithCells="1">
                  <from>
                    <xdr:col>2</xdr:col>
                    <xdr:colOff>1552575</xdr:colOff>
                    <xdr:row>9</xdr:row>
                    <xdr:rowOff>180975</xdr:rowOff>
                  </from>
                  <to>
                    <xdr:col>2</xdr:col>
                    <xdr:colOff>2038350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2" r:id="rId6" name="Scroll Bar 4">
              <controlPr defaultSize="0" autoPict="0">
                <anchor moveWithCells="1">
                  <from>
                    <xdr:col>2</xdr:col>
                    <xdr:colOff>1552575</xdr:colOff>
                    <xdr:row>10</xdr:row>
                    <xdr:rowOff>180975</xdr:rowOff>
                  </from>
                  <to>
                    <xdr:col>2</xdr:col>
                    <xdr:colOff>2038350</xdr:colOff>
                    <xdr:row>11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6"/>
  <dimension ref="A1:G45"/>
  <sheetViews>
    <sheetView showGridLines="0" workbookViewId="0">
      <selection activeCell="D11" sqref="D11:D12"/>
    </sheetView>
  </sheetViews>
  <sheetFormatPr defaultRowHeight="15" customHeight="1" x14ac:dyDescent="0.2"/>
  <cols>
    <col min="1" max="1" width="5.85546875" style="35" customWidth="1"/>
    <col min="2" max="2" width="8.42578125" style="12" customWidth="1"/>
    <col min="3" max="3" width="31" style="12" customWidth="1"/>
    <col min="4" max="4" width="14.85546875" style="12" customWidth="1"/>
    <col min="5" max="5" width="6.85546875" style="58" customWidth="1"/>
    <col min="6" max="6" width="9.140625" style="12"/>
    <col min="7" max="7" width="19" style="12" customWidth="1"/>
    <col min="8" max="8" width="5.7109375" style="12" customWidth="1"/>
    <col min="9" max="16384" width="9.140625" style="12"/>
  </cols>
  <sheetData>
    <row r="1" spans="2:7" ht="19.5" customHeight="1" x14ac:dyDescent="0.2">
      <c r="B1" s="36"/>
      <c r="C1" s="48"/>
      <c r="D1" s="36"/>
      <c r="E1" s="106"/>
    </row>
    <row r="2" spans="2:7" ht="18.75" customHeight="1" x14ac:dyDescent="0.2">
      <c r="B2" s="49" t="s">
        <v>47</v>
      </c>
      <c r="C2" s="36"/>
      <c r="D2" s="36"/>
      <c r="E2" s="106"/>
    </row>
    <row r="3" spans="2:7" ht="18" customHeight="1" x14ac:dyDescent="0.2">
      <c r="B3" s="398" t="s">
        <v>320</v>
      </c>
      <c r="C3" s="398"/>
      <c r="D3" s="398"/>
      <c r="E3" s="106"/>
    </row>
    <row r="4" spans="2:7" ht="15" customHeight="1" x14ac:dyDescent="0.2">
      <c r="B4" s="13" t="s">
        <v>319</v>
      </c>
      <c r="C4" s="36"/>
      <c r="D4" s="36"/>
      <c r="E4" s="106"/>
    </row>
    <row r="5" spans="2:7" ht="15" customHeight="1" x14ac:dyDescent="0.2">
      <c r="B5" s="87" t="s">
        <v>318</v>
      </c>
      <c r="C5" s="36"/>
      <c r="D5" s="36"/>
      <c r="E5" s="106"/>
    </row>
    <row r="6" spans="2:7" ht="15" customHeight="1" x14ac:dyDescent="0.2">
      <c r="C6" s="36"/>
      <c r="D6" s="36"/>
      <c r="E6" s="106"/>
    </row>
    <row r="7" spans="2:7" ht="16.5" customHeight="1" thickBot="1" x14ac:dyDescent="0.25">
      <c r="B7" s="64" t="s">
        <v>316</v>
      </c>
      <c r="C7" s="96"/>
      <c r="D7" s="231">
        <v>50</v>
      </c>
      <c r="E7" s="40"/>
      <c r="F7" s="118" t="s">
        <v>69</v>
      </c>
      <c r="G7" s="118" t="s">
        <v>70</v>
      </c>
    </row>
    <row r="8" spans="2:7" ht="16.5" customHeight="1" x14ac:dyDescent="0.2">
      <c r="B8" s="64" t="s">
        <v>224</v>
      </c>
      <c r="C8" s="96"/>
      <c r="D8" s="19">
        <f>E8*1000</f>
        <v>1350000</v>
      </c>
      <c r="E8" s="40">
        <v>1350</v>
      </c>
      <c r="F8" s="51">
        <v>0</v>
      </c>
      <c r="G8" s="234" t="s">
        <v>292</v>
      </c>
    </row>
    <row r="9" spans="2:7" ht="16.5" customHeight="1" thickBot="1" x14ac:dyDescent="0.25">
      <c r="B9" s="64" t="s">
        <v>317</v>
      </c>
      <c r="C9" s="96"/>
      <c r="D9" s="19">
        <f>E9*100000</f>
        <v>50000000</v>
      </c>
      <c r="E9" s="40">
        <v>500</v>
      </c>
      <c r="F9" s="52">
        <v>1</v>
      </c>
      <c r="G9" s="235" t="s">
        <v>293</v>
      </c>
    </row>
    <row r="10" spans="2:7" ht="16.5" customHeight="1" x14ac:dyDescent="0.2">
      <c r="B10" s="64" t="s">
        <v>311</v>
      </c>
      <c r="C10" s="96"/>
      <c r="D10" s="46">
        <v>0</v>
      </c>
      <c r="E10" s="40"/>
    </row>
    <row r="11" spans="2:7" ht="16.5" customHeight="1" x14ac:dyDescent="0.2">
      <c r="B11" s="259"/>
      <c r="C11" s="260" t="s">
        <v>113</v>
      </c>
      <c r="D11" s="262"/>
      <c r="E11" s="97" t="s">
        <v>465</v>
      </c>
    </row>
    <row r="12" spans="2:7" ht="16.5" customHeight="1" x14ac:dyDescent="0.2">
      <c r="B12" s="261"/>
      <c r="C12" s="258" t="s">
        <v>114</v>
      </c>
      <c r="D12" s="263"/>
      <c r="E12" s="97" t="s">
        <v>466</v>
      </c>
    </row>
    <row r="13" spans="2:7" ht="19.5" customHeight="1" x14ac:dyDescent="0.2">
      <c r="B13" s="35"/>
      <c r="C13" s="35"/>
      <c r="D13" s="35"/>
      <c r="E13" s="40"/>
    </row>
    <row r="14" spans="2:7" ht="15" customHeight="1" x14ac:dyDescent="0.2">
      <c r="B14" s="35"/>
      <c r="C14" s="35"/>
      <c r="D14" s="35"/>
      <c r="E14" s="40"/>
    </row>
    <row r="15" spans="2:7" ht="15" customHeight="1" x14ac:dyDescent="0.2">
      <c r="B15" s="35"/>
      <c r="C15" s="35"/>
      <c r="D15" s="35"/>
      <c r="E15" s="40"/>
    </row>
    <row r="16" spans="2:7" ht="15" customHeight="1" x14ac:dyDescent="0.2">
      <c r="B16" s="35"/>
      <c r="C16" s="35"/>
      <c r="D16" s="35"/>
      <c r="E16" s="40"/>
    </row>
    <row r="17" spans="2:5" ht="15" customHeight="1" x14ac:dyDescent="0.2">
      <c r="B17" s="35"/>
      <c r="C17" s="35"/>
      <c r="D17" s="35"/>
      <c r="E17" s="40"/>
    </row>
    <row r="18" spans="2:5" ht="15" customHeight="1" x14ac:dyDescent="0.2">
      <c r="B18" s="35"/>
      <c r="C18" s="35"/>
      <c r="D18" s="35"/>
      <c r="E18" s="40"/>
    </row>
    <row r="19" spans="2:5" ht="15" customHeight="1" x14ac:dyDescent="0.2">
      <c r="B19" s="35"/>
      <c r="C19" s="35"/>
      <c r="D19" s="35"/>
      <c r="E19" s="40"/>
    </row>
    <row r="20" spans="2:5" ht="15" customHeight="1" x14ac:dyDescent="0.2">
      <c r="B20" s="35"/>
      <c r="C20" s="35"/>
      <c r="D20" s="35"/>
      <c r="E20" s="40"/>
    </row>
    <row r="21" spans="2:5" ht="15" customHeight="1" x14ac:dyDescent="0.2">
      <c r="B21" s="35"/>
      <c r="C21" s="35"/>
      <c r="D21" s="35"/>
      <c r="E21" s="40"/>
    </row>
    <row r="22" spans="2:5" ht="15" customHeight="1" x14ac:dyDescent="0.2">
      <c r="B22" s="35"/>
      <c r="C22" s="35"/>
      <c r="D22" s="35"/>
      <c r="E22" s="40"/>
    </row>
    <row r="23" spans="2:5" ht="15" customHeight="1" x14ac:dyDescent="0.2">
      <c r="B23" s="35"/>
      <c r="C23" s="35"/>
      <c r="D23" s="35"/>
      <c r="E23" s="40"/>
    </row>
    <row r="24" spans="2:5" ht="15" customHeight="1" x14ac:dyDescent="0.2">
      <c r="B24" s="35"/>
      <c r="C24" s="35"/>
      <c r="D24" s="35"/>
      <c r="E24" s="40"/>
    </row>
    <row r="25" spans="2:5" ht="15" customHeight="1" x14ac:dyDescent="0.2">
      <c r="B25" s="35"/>
      <c r="C25" s="35"/>
      <c r="D25" s="35"/>
      <c r="E25" s="40"/>
    </row>
    <row r="26" spans="2:5" ht="15" customHeight="1" x14ac:dyDescent="0.2">
      <c r="B26" s="35"/>
      <c r="C26" s="35"/>
      <c r="D26" s="35"/>
      <c r="E26" s="40"/>
    </row>
    <row r="27" spans="2:5" ht="15" customHeight="1" x14ac:dyDescent="0.2">
      <c r="B27" s="35"/>
      <c r="C27" s="35"/>
      <c r="D27" s="35"/>
      <c r="E27" s="40"/>
    </row>
    <row r="28" spans="2:5" ht="15" customHeight="1" x14ac:dyDescent="0.2">
      <c r="B28" s="35"/>
      <c r="C28" s="35"/>
      <c r="D28" s="35"/>
      <c r="E28" s="40"/>
    </row>
    <row r="29" spans="2:5" ht="15" customHeight="1" x14ac:dyDescent="0.2">
      <c r="B29" s="35"/>
      <c r="C29" s="35"/>
      <c r="D29" s="35"/>
      <c r="E29" s="40"/>
    </row>
    <row r="30" spans="2:5" ht="15" customHeight="1" x14ac:dyDescent="0.2">
      <c r="B30" s="35"/>
      <c r="C30" s="35"/>
      <c r="D30" s="35"/>
      <c r="E30" s="40"/>
    </row>
    <row r="31" spans="2:5" ht="15" customHeight="1" x14ac:dyDescent="0.2">
      <c r="B31" s="35"/>
      <c r="C31" s="35"/>
      <c r="D31" s="35"/>
      <c r="E31" s="40"/>
    </row>
    <row r="32" spans="2:5" ht="15" customHeight="1" x14ac:dyDescent="0.2">
      <c r="B32" s="35"/>
      <c r="C32" s="35"/>
      <c r="D32" s="35"/>
      <c r="E32" s="40"/>
    </row>
    <row r="33" spans="2:5" ht="15" customHeight="1" x14ac:dyDescent="0.2">
      <c r="B33" s="35"/>
      <c r="C33" s="35"/>
      <c r="D33" s="35"/>
      <c r="E33" s="40"/>
    </row>
    <row r="34" spans="2:5" ht="15" customHeight="1" x14ac:dyDescent="0.2">
      <c r="B34" s="35"/>
      <c r="C34" s="35"/>
      <c r="D34" s="35"/>
      <c r="E34" s="40"/>
    </row>
    <row r="35" spans="2:5" ht="15" customHeight="1" x14ac:dyDescent="0.2">
      <c r="B35" s="35"/>
      <c r="C35" s="35"/>
      <c r="D35" s="35"/>
      <c r="E35" s="40"/>
    </row>
    <row r="36" spans="2:5" ht="15" customHeight="1" x14ac:dyDescent="0.2">
      <c r="B36" s="35"/>
      <c r="C36" s="35"/>
      <c r="D36" s="35"/>
      <c r="E36" s="40"/>
    </row>
    <row r="37" spans="2:5" ht="15" customHeight="1" x14ac:dyDescent="0.2">
      <c r="B37" s="35"/>
      <c r="C37" s="35"/>
      <c r="D37" s="35"/>
      <c r="E37" s="40"/>
    </row>
    <row r="38" spans="2:5" ht="15" customHeight="1" x14ac:dyDescent="0.2">
      <c r="B38" s="35"/>
      <c r="C38" s="35"/>
      <c r="D38" s="35"/>
      <c r="E38" s="40"/>
    </row>
    <row r="39" spans="2:5" ht="15" customHeight="1" x14ac:dyDescent="0.2">
      <c r="B39" s="35"/>
      <c r="C39" s="35"/>
      <c r="D39" s="35"/>
      <c r="E39" s="40"/>
    </row>
    <row r="40" spans="2:5" ht="15" customHeight="1" x14ac:dyDescent="0.2">
      <c r="B40" s="35"/>
      <c r="C40" s="35"/>
      <c r="D40" s="35"/>
      <c r="E40" s="40"/>
    </row>
    <row r="41" spans="2:5" ht="15" customHeight="1" x14ac:dyDescent="0.2">
      <c r="B41" s="35"/>
      <c r="C41" s="35"/>
      <c r="D41" s="35"/>
      <c r="E41" s="40"/>
    </row>
    <row r="42" spans="2:5" ht="15" customHeight="1" x14ac:dyDescent="0.2">
      <c r="B42" s="35"/>
      <c r="C42" s="35"/>
      <c r="D42" s="35"/>
      <c r="E42" s="40"/>
    </row>
    <row r="43" spans="2:5" ht="15" customHeight="1" x14ac:dyDescent="0.2">
      <c r="B43" s="35"/>
      <c r="C43" s="35"/>
      <c r="D43" s="35"/>
      <c r="E43" s="40"/>
    </row>
    <row r="44" spans="2:5" ht="15" customHeight="1" x14ac:dyDescent="0.2">
      <c r="B44" s="35"/>
      <c r="C44" s="35"/>
      <c r="D44" s="35"/>
      <c r="E44" s="40"/>
    </row>
    <row r="45" spans="2:5" ht="15" customHeight="1" x14ac:dyDescent="0.2">
      <c r="B45" s="35"/>
      <c r="C45" s="35"/>
      <c r="D45" s="35"/>
      <c r="E45" s="40"/>
    </row>
  </sheetData>
  <mergeCells count="1">
    <mergeCell ref="B3:D3"/>
  </mergeCells>
  <phoneticPr fontId="3" type="noConversion"/>
  <dataValidations count="1">
    <dataValidation type="list" allowBlank="1" showInputMessage="1" showErrorMessage="1" sqref="D10">
      <formula1>#REF!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3" name="Scroll Bar 1">
              <controlPr defaultSize="0" autoPict="0">
                <anchor moveWithCells="1">
                  <from>
                    <xdr:col>2</xdr:col>
                    <xdr:colOff>1495425</xdr:colOff>
                    <xdr:row>6</xdr:row>
                    <xdr:rowOff>28575</xdr:rowOff>
                  </from>
                  <to>
                    <xdr:col>2</xdr:col>
                    <xdr:colOff>1981200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4" name="Scroll Bar 2">
              <controlPr defaultSize="0" autoPict="0">
                <anchor moveWithCells="1">
                  <from>
                    <xdr:col>2</xdr:col>
                    <xdr:colOff>1495425</xdr:colOff>
                    <xdr:row>8</xdr:row>
                    <xdr:rowOff>28575</xdr:rowOff>
                  </from>
                  <to>
                    <xdr:col>2</xdr:col>
                    <xdr:colOff>1981200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5" name="Scroll Bar 3">
              <controlPr defaultSize="0" autoPict="0">
                <anchor moveWithCells="1">
                  <from>
                    <xdr:col>2</xdr:col>
                    <xdr:colOff>1495425</xdr:colOff>
                    <xdr:row>7</xdr:row>
                    <xdr:rowOff>28575</xdr:rowOff>
                  </from>
                  <to>
                    <xdr:col>2</xdr:col>
                    <xdr:colOff>1981200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0"/>
  <dimension ref="A1:G50"/>
  <sheetViews>
    <sheetView showGridLines="0" workbookViewId="0">
      <selection activeCell="D12" sqref="D12"/>
    </sheetView>
  </sheetViews>
  <sheetFormatPr defaultRowHeight="15" x14ac:dyDescent="0.2"/>
  <cols>
    <col min="1" max="1" width="5.85546875" style="35" customWidth="1"/>
    <col min="2" max="2" width="12" style="12" customWidth="1"/>
    <col min="3" max="3" width="33.5703125" style="12" customWidth="1"/>
    <col min="4" max="4" width="15.7109375" style="12" customWidth="1"/>
    <col min="5" max="5" width="5.85546875" style="35" customWidth="1"/>
    <col min="6" max="6" width="9.140625" style="35"/>
    <col min="7" max="7" width="47.5703125" style="12" customWidth="1"/>
    <col min="8" max="8" width="5.85546875" style="12" customWidth="1"/>
    <col min="9" max="16384" width="9.140625" style="12"/>
  </cols>
  <sheetData>
    <row r="1" spans="1:7" ht="19.5" customHeight="1" x14ac:dyDescent="0.2">
      <c r="B1" s="36"/>
      <c r="C1" s="48"/>
      <c r="D1" s="36"/>
    </row>
    <row r="2" spans="1:7" ht="18.75" x14ac:dyDescent="0.2">
      <c r="B2" s="49" t="s">
        <v>31</v>
      </c>
      <c r="C2" s="36"/>
      <c r="D2" s="36"/>
    </row>
    <row r="3" spans="1:7" ht="18" customHeight="1" x14ac:dyDescent="0.2">
      <c r="A3" s="36"/>
      <c r="B3" s="415" t="s">
        <v>221</v>
      </c>
      <c r="C3" s="415"/>
      <c r="D3" s="415"/>
    </row>
    <row r="4" spans="1:7" x14ac:dyDescent="0.2">
      <c r="A4" s="36"/>
      <c r="B4" s="351" t="s">
        <v>219</v>
      </c>
      <c r="C4" s="36"/>
      <c r="D4" s="36"/>
    </row>
    <row r="5" spans="1:7" x14ac:dyDescent="0.2">
      <c r="A5" s="36"/>
      <c r="B5" s="13" t="s">
        <v>220</v>
      </c>
      <c r="C5" s="36"/>
      <c r="D5" s="36"/>
    </row>
    <row r="6" spans="1:7" x14ac:dyDescent="0.2">
      <c r="A6" s="36"/>
      <c r="C6" s="36"/>
      <c r="D6" s="36"/>
    </row>
    <row r="7" spans="1:7" ht="18" customHeight="1" thickBot="1" x14ac:dyDescent="0.25">
      <c r="A7" s="36"/>
      <c r="B7" s="64" t="s">
        <v>222</v>
      </c>
      <c r="C7" s="163"/>
      <c r="D7" s="122">
        <f>E7/10000</f>
        <v>0.105</v>
      </c>
      <c r="E7" s="40">
        <v>1050</v>
      </c>
      <c r="F7" s="110" t="s">
        <v>69</v>
      </c>
      <c r="G7" s="110" t="s">
        <v>70</v>
      </c>
    </row>
    <row r="8" spans="1:7" ht="18" customHeight="1" x14ac:dyDescent="0.2">
      <c r="A8" s="36"/>
      <c r="B8" s="64" t="s">
        <v>223</v>
      </c>
      <c r="C8" s="163"/>
      <c r="D8" s="143">
        <v>8</v>
      </c>
      <c r="E8" s="40"/>
      <c r="F8" s="51">
        <v>0</v>
      </c>
      <c r="G8" s="104" t="s">
        <v>8</v>
      </c>
    </row>
    <row r="9" spans="1:7" ht="18" customHeight="1" thickBot="1" x14ac:dyDescent="0.25">
      <c r="A9" s="36"/>
      <c r="B9" s="64" t="s">
        <v>224</v>
      </c>
      <c r="C9" s="163"/>
      <c r="D9" s="124">
        <f>E9*1000</f>
        <v>5000000</v>
      </c>
      <c r="E9" s="40">
        <v>5000</v>
      </c>
      <c r="F9" s="52">
        <v>1</v>
      </c>
      <c r="G9" s="105" t="s">
        <v>9</v>
      </c>
    </row>
    <row r="10" spans="1:7" ht="18" customHeight="1" x14ac:dyDescent="0.2">
      <c r="A10" s="36"/>
      <c r="B10" s="64" t="s">
        <v>225</v>
      </c>
      <c r="C10" s="163"/>
      <c r="D10" s="165">
        <f>E10*10000</f>
        <v>25000000</v>
      </c>
      <c r="E10" s="40">
        <v>2500</v>
      </c>
      <c r="F10" s="12"/>
    </row>
    <row r="11" spans="1:7" ht="18" customHeight="1" x14ac:dyDescent="0.2">
      <c r="A11" s="36"/>
      <c r="B11" s="22" t="s">
        <v>188</v>
      </c>
      <c r="C11" s="164"/>
      <c r="D11" s="126">
        <v>0</v>
      </c>
      <c r="F11" s="12"/>
    </row>
    <row r="12" spans="1:7" ht="18" customHeight="1" x14ac:dyDescent="0.2">
      <c r="A12" s="36"/>
      <c r="B12" s="412" t="s">
        <v>88</v>
      </c>
      <c r="C12" s="412"/>
      <c r="D12" s="166"/>
      <c r="F12" s="12"/>
    </row>
    <row r="13" spans="1:7" ht="15" customHeight="1" x14ac:dyDescent="0.2">
      <c r="B13" s="154"/>
      <c r="C13" s="154"/>
      <c r="D13" s="99" t="s">
        <v>467</v>
      </c>
      <c r="F13" s="12"/>
    </row>
    <row r="14" spans="1:7" ht="19.5" customHeight="1" x14ac:dyDescent="0.2">
      <c r="F14" s="12"/>
    </row>
    <row r="15" spans="1:7" ht="18" customHeight="1" x14ac:dyDescent="0.2">
      <c r="F15" s="12"/>
    </row>
    <row r="16" spans="1:7" ht="18" customHeight="1" x14ac:dyDescent="0.2">
      <c r="E16" s="12"/>
      <c r="F16" s="12"/>
    </row>
    <row r="17" spans="2:6" ht="18" customHeight="1" x14ac:dyDescent="0.2">
      <c r="B17" s="35"/>
      <c r="C17" s="35"/>
      <c r="D17" s="35"/>
      <c r="F17" s="12"/>
    </row>
    <row r="18" spans="2:6" x14ac:dyDescent="0.2">
      <c r="B18" s="35"/>
      <c r="C18" s="35"/>
      <c r="D18" s="35"/>
      <c r="F18" s="12"/>
    </row>
    <row r="19" spans="2:6" x14ac:dyDescent="0.2">
      <c r="B19" s="35"/>
      <c r="C19" s="35"/>
      <c r="D19" s="35"/>
    </row>
    <row r="20" spans="2:6" x14ac:dyDescent="0.2">
      <c r="B20" s="162"/>
      <c r="C20" s="35"/>
      <c r="D20" s="35"/>
    </row>
    <row r="21" spans="2:6" x14ac:dyDescent="0.2">
      <c r="B21" s="35"/>
      <c r="C21" s="35"/>
      <c r="D21" s="35"/>
    </row>
    <row r="22" spans="2:6" x14ac:dyDescent="0.2">
      <c r="B22" s="35"/>
      <c r="C22" s="35"/>
      <c r="D22" s="35"/>
    </row>
    <row r="23" spans="2:6" x14ac:dyDescent="0.2">
      <c r="B23" s="35"/>
      <c r="C23" s="35"/>
      <c r="D23" s="35"/>
    </row>
    <row r="24" spans="2:6" x14ac:dyDescent="0.2">
      <c r="B24" s="35"/>
      <c r="C24" s="35"/>
      <c r="D24" s="35"/>
    </row>
    <row r="25" spans="2:6" x14ac:dyDescent="0.2">
      <c r="B25" s="35"/>
      <c r="C25" s="35"/>
      <c r="D25" s="35"/>
    </row>
    <row r="26" spans="2:6" x14ac:dyDescent="0.2">
      <c r="B26" s="35"/>
      <c r="C26" s="35"/>
      <c r="D26" s="35"/>
    </row>
    <row r="27" spans="2:6" x14ac:dyDescent="0.2">
      <c r="B27" s="35"/>
      <c r="C27" s="35"/>
      <c r="D27" s="35"/>
    </row>
    <row r="28" spans="2:6" x14ac:dyDescent="0.2">
      <c r="B28" s="35"/>
      <c r="C28" s="35"/>
      <c r="D28" s="35"/>
    </row>
    <row r="29" spans="2:6" x14ac:dyDescent="0.2">
      <c r="B29" s="35"/>
      <c r="C29" s="35"/>
      <c r="D29" s="35"/>
    </row>
    <row r="30" spans="2:6" x14ac:dyDescent="0.2">
      <c r="B30" s="35"/>
      <c r="C30" s="35"/>
      <c r="D30" s="35"/>
    </row>
    <row r="31" spans="2:6" x14ac:dyDescent="0.2">
      <c r="B31" s="35"/>
      <c r="C31" s="35"/>
      <c r="D31" s="35"/>
    </row>
    <row r="32" spans="2:6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  <row r="43" spans="2:4" x14ac:dyDescent="0.2">
      <c r="B43" s="35"/>
      <c r="C43" s="35"/>
      <c r="D43" s="35"/>
    </row>
    <row r="44" spans="2:4" x14ac:dyDescent="0.2">
      <c r="B44" s="35"/>
      <c r="C44" s="35"/>
      <c r="D44" s="35"/>
    </row>
    <row r="45" spans="2:4" x14ac:dyDescent="0.2">
      <c r="B45" s="35"/>
      <c r="C45" s="35"/>
      <c r="D45" s="35"/>
    </row>
    <row r="46" spans="2:4" x14ac:dyDescent="0.2">
      <c r="B46" s="35"/>
      <c r="C46" s="35"/>
      <c r="D46" s="35"/>
    </row>
    <row r="47" spans="2:4" x14ac:dyDescent="0.2">
      <c r="B47" s="35"/>
      <c r="C47" s="35"/>
      <c r="D47" s="35"/>
    </row>
    <row r="48" spans="2:4" x14ac:dyDescent="0.2">
      <c r="B48" s="35"/>
      <c r="C48" s="35"/>
      <c r="D48" s="35"/>
    </row>
    <row r="49" spans="2:4" x14ac:dyDescent="0.2">
      <c r="B49" s="35"/>
      <c r="C49" s="35"/>
      <c r="D49" s="35"/>
    </row>
    <row r="50" spans="2:4" x14ac:dyDescent="0.2">
      <c r="B50" s="35"/>
      <c r="C50" s="35"/>
      <c r="D50" s="35"/>
    </row>
  </sheetData>
  <mergeCells count="2">
    <mergeCell ref="B12:C12"/>
    <mergeCell ref="B3:D3"/>
  </mergeCells>
  <phoneticPr fontId="3" type="noConversion"/>
  <dataValidations count="1">
    <dataValidation type="list" allowBlank="1" showInputMessage="1" showErrorMessage="1" sqref="D8">
      <formula1>Waktu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Scroll Bar 1">
              <controlPr defaultSize="0" autoPict="0">
                <anchor moveWithCells="1">
                  <from>
                    <xdr:col>2</xdr:col>
                    <xdr:colOff>1695450</xdr:colOff>
                    <xdr:row>6</xdr:row>
                    <xdr:rowOff>28575</xdr:rowOff>
                  </from>
                  <to>
                    <xdr:col>2</xdr:col>
                    <xdr:colOff>2181225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Scroll Bar 2">
              <controlPr defaultSize="0" autoPict="0">
                <anchor moveWithCells="1">
                  <from>
                    <xdr:col>2</xdr:col>
                    <xdr:colOff>1695450</xdr:colOff>
                    <xdr:row>7</xdr:row>
                    <xdr:rowOff>28575</xdr:rowOff>
                  </from>
                  <to>
                    <xdr:col>2</xdr:col>
                    <xdr:colOff>2181225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Scroll Bar 3">
              <controlPr defaultSize="0" autoPict="0">
                <anchor moveWithCells="1">
                  <from>
                    <xdr:col>2</xdr:col>
                    <xdr:colOff>1695450</xdr:colOff>
                    <xdr:row>8</xdr:row>
                    <xdr:rowOff>28575</xdr:rowOff>
                  </from>
                  <to>
                    <xdr:col>2</xdr:col>
                    <xdr:colOff>2181225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Scroll Bar 4">
              <controlPr defaultSize="0" autoPict="0">
                <anchor moveWithCells="1">
                  <from>
                    <xdr:col>2</xdr:col>
                    <xdr:colOff>1695450</xdr:colOff>
                    <xdr:row>9</xdr:row>
                    <xdr:rowOff>28575</xdr:rowOff>
                  </from>
                  <to>
                    <xdr:col>2</xdr:col>
                    <xdr:colOff>2181225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7" name="Scroll Bar 5">
              <controlPr defaultSize="0" autoPict="0">
                <anchor moveWithCells="1">
                  <from>
                    <xdr:col>2</xdr:col>
                    <xdr:colOff>1695450</xdr:colOff>
                    <xdr:row>10</xdr:row>
                    <xdr:rowOff>28575</xdr:rowOff>
                  </from>
                  <to>
                    <xdr:col>2</xdr:col>
                    <xdr:colOff>2181225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1"/>
  <dimension ref="A1:G44"/>
  <sheetViews>
    <sheetView showGridLines="0" workbookViewId="0">
      <selection activeCell="D10" sqref="D10"/>
    </sheetView>
  </sheetViews>
  <sheetFormatPr defaultRowHeight="15" x14ac:dyDescent="0.2"/>
  <cols>
    <col min="1" max="1" width="5.85546875" style="35" customWidth="1"/>
    <col min="2" max="2" width="23.28515625" style="12" customWidth="1"/>
    <col min="3" max="5" width="18.28515625" style="12" customWidth="1"/>
    <col min="6" max="6" width="5.85546875" style="35" customWidth="1"/>
    <col min="7" max="7" width="9.140625" style="35"/>
    <col min="8" max="16384" width="9.140625" style="12"/>
  </cols>
  <sheetData>
    <row r="1" spans="2:7" ht="19.5" customHeight="1" x14ac:dyDescent="0.2">
      <c r="B1" s="36"/>
      <c r="C1" s="48"/>
      <c r="D1" s="36"/>
      <c r="E1" s="36"/>
    </row>
    <row r="2" spans="2:7" ht="18.75" x14ac:dyDescent="0.3">
      <c r="B2" s="14" t="s">
        <v>32</v>
      </c>
      <c r="C2" s="36"/>
      <c r="D2" s="36"/>
      <c r="E2" s="36"/>
    </row>
    <row r="3" spans="2:7" ht="18" customHeight="1" x14ac:dyDescent="0.2">
      <c r="B3" s="415" t="s">
        <v>232</v>
      </c>
      <c r="C3" s="415"/>
      <c r="D3" s="36"/>
      <c r="E3" s="36"/>
    </row>
    <row r="4" spans="2:7" x14ac:dyDescent="0.2">
      <c r="B4" s="13" t="s">
        <v>227</v>
      </c>
      <c r="C4" s="36"/>
      <c r="D4" s="36"/>
      <c r="E4" s="36"/>
    </row>
    <row r="5" spans="2:7" x14ac:dyDescent="0.2">
      <c r="B5" s="87" t="s">
        <v>226</v>
      </c>
      <c r="C5" s="36"/>
      <c r="D5" s="36"/>
      <c r="E5" s="36"/>
    </row>
    <row r="6" spans="2:7" x14ac:dyDescent="0.25">
      <c r="B6" s="6"/>
      <c r="C6" s="36"/>
      <c r="D6" s="36"/>
      <c r="E6" s="36"/>
    </row>
    <row r="7" spans="2:7" ht="19.5" customHeight="1" x14ac:dyDescent="0.2">
      <c r="B7" s="179" t="s">
        <v>89</v>
      </c>
      <c r="C7" s="170" t="s">
        <v>90</v>
      </c>
      <c r="D7" s="179" t="s">
        <v>91</v>
      </c>
      <c r="E7" s="173" t="s">
        <v>92</v>
      </c>
      <c r="F7" s="36"/>
      <c r="G7" s="95"/>
    </row>
    <row r="8" spans="2:7" ht="18" customHeight="1" x14ac:dyDescent="0.2">
      <c r="B8" s="180" t="s">
        <v>228</v>
      </c>
      <c r="C8" s="171" t="s">
        <v>229</v>
      </c>
      <c r="D8" s="180" t="s">
        <v>230</v>
      </c>
      <c r="E8" s="172" t="s">
        <v>231</v>
      </c>
      <c r="F8" s="95"/>
      <c r="G8" s="95"/>
    </row>
    <row r="9" spans="2:7" ht="18" customHeight="1" x14ac:dyDescent="0.2">
      <c r="B9" s="181">
        <f>B11*100000</f>
        <v>50000000</v>
      </c>
      <c r="C9" s="176">
        <f>C12/10000</f>
        <v>0.1075</v>
      </c>
      <c r="D9" s="182">
        <f>E10/10000</f>
        <v>0.125</v>
      </c>
      <c r="E9" s="176">
        <f t="shared" ref="E9" si="0">E11/10000</f>
        <v>0.13500000000000001</v>
      </c>
      <c r="F9" s="95"/>
      <c r="G9" s="95"/>
    </row>
    <row r="10" spans="2:7" ht="18" customHeight="1" x14ac:dyDescent="0.2">
      <c r="B10" s="428" t="s">
        <v>93</v>
      </c>
      <c r="C10" s="428"/>
      <c r="D10" s="187"/>
      <c r="E10" s="106">
        <v>1250</v>
      </c>
      <c r="F10" s="36"/>
      <c r="G10" s="95"/>
    </row>
    <row r="11" spans="2:7" ht="18" customHeight="1" x14ac:dyDescent="0.2">
      <c r="B11" s="106">
        <v>500</v>
      </c>
      <c r="C11" s="95"/>
      <c r="D11" s="167" t="s">
        <v>468</v>
      </c>
      <c r="E11" s="106">
        <v>1350</v>
      </c>
      <c r="F11" s="36"/>
      <c r="G11" s="95"/>
    </row>
    <row r="12" spans="2:7" ht="18" customHeight="1" x14ac:dyDescent="0.2">
      <c r="B12" s="168" t="s">
        <v>110</v>
      </c>
      <c r="C12" s="106">
        <v>1075</v>
      </c>
      <c r="D12" s="95"/>
      <c r="E12" s="36"/>
      <c r="F12" s="36"/>
      <c r="G12" s="95"/>
    </row>
    <row r="13" spans="2:7" ht="18" customHeight="1" x14ac:dyDescent="0.2">
      <c r="B13" s="429" t="s">
        <v>94</v>
      </c>
      <c r="C13" s="429"/>
      <c r="D13" s="186">
        <f>B9</f>
        <v>50000000</v>
      </c>
      <c r="E13" s="95"/>
      <c r="F13" s="36"/>
      <c r="G13" s="95"/>
    </row>
    <row r="14" spans="2:7" ht="18" customHeight="1" x14ac:dyDescent="0.2">
      <c r="B14" s="177" t="s">
        <v>85</v>
      </c>
      <c r="C14" s="183" t="s">
        <v>95</v>
      </c>
      <c r="D14" s="183" t="s">
        <v>96</v>
      </c>
      <c r="E14" s="178" t="s">
        <v>97</v>
      </c>
      <c r="F14" s="36"/>
      <c r="G14" s="36"/>
    </row>
    <row r="15" spans="2:7" ht="18" customHeight="1" x14ac:dyDescent="0.2">
      <c r="B15" s="174" t="s">
        <v>12</v>
      </c>
      <c r="C15" s="184">
        <f>C9</f>
        <v>0.1075</v>
      </c>
      <c r="D15" s="185">
        <f>D13*(1+C15)</f>
        <v>55375000</v>
      </c>
      <c r="E15" s="188" t="s">
        <v>233</v>
      </c>
      <c r="F15" s="36"/>
      <c r="G15" s="36"/>
    </row>
    <row r="16" spans="2:7" ht="18" customHeight="1" x14ac:dyDescent="0.2">
      <c r="B16" s="174" t="s">
        <v>13</v>
      </c>
      <c r="C16" s="184">
        <f>D9</f>
        <v>0.125</v>
      </c>
      <c r="D16" s="185">
        <f>D15*(1+C16)</f>
        <v>62296875</v>
      </c>
      <c r="E16" s="188" t="s">
        <v>234</v>
      </c>
      <c r="F16" s="36"/>
      <c r="G16" s="36"/>
    </row>
    <row r="17" spans="2:7" ht="18" customHeight="1" x14ac:dyDescent="0.2">
      <c r="B17" s="175" t="s">
        <v>14</v>
      </c>
      <c r="C17" s="184">
        <f>E9</f>
        <v>0.13500000000000001</v>
      </c>
      <c r="D17" s="185">
        <f>D16*(1+C17)</f>
        <v>70706953.125</v>
      </c>
      <c r="E17" s="188" t="s">
        <v>235</v>
      </c>
      <c r="F17" s="36"/>
      <c r="G17" s="36"/>
    </row>
    <row r="18" spans="2:7" ht="19.5" customHeight="1" x14ac:dyDescent="0.2">
      <c r="B18" s="35"/>
      <c r="C18" s="35"/>
      <c r="D18" s="169"/>
      <c r="E18" s="35"/>
    </row>
    <row r="19" spans="2:7" x14ac:dyDescent="0.2">
      <c r="B19" s="35"/>
      <c r="C19" s="35"/>
      <c r="D19" s="35"/>
      <c r="E19" s="35"/>
    </row>
    <row r="20" spans="2:7" x14ac:dyDescent="0.2">
      <c r="B20" s="35"/>
      <c r="C20" s="35"/>
      <c r="D20" s="35"/>
      <c r="E20" s="35"/>
    </row>
    <row r="21" spans="2:7" x14ac:dyDescent="0.2">
      <c r="B21" s="35"/>
      <c r="C21" s="35"/>
      <c r="D21" s="35"/>
      <c r="E21" s="35"/>
    </row>
    <row r="22" spans="2:7" x14ac:dyDescent="0.2">
      <c r="B22" s="35"/>
      <c r="C22" s="35"/>
      <c r="D22" s="35"/>
      <c r="E22" s="35"/>
    </row>
    <row r="23" spans="2:7" x14ac:dyDescent="0.2">
      <c r="B23" s="35"/>
      <c r="C23" s="35"/>
      <c r="D23" s="35"/>
      <c r="E23" s="35"/>
    </row>
    <row r="24" spans="2:7" x14ac:dyDescent="0.2">
      <c r="B24" s="35"/>
      <c r="C24" s="35"/>
      <c r="D24" s="35"/>
      <c r="E24" s="35"/>
    </row>
    <row r="25" spans="2:7" x14ac:dyDescent="0.2">
      <c r="B25" s="35"/>
      <c r="C25" s="35"/>
      <c r="D25" s="35"/>
      <c r="E25" s="35"/>
    </row>
    <row r="26" spans="2:7" x14ac:dyDescent="0.2">
      <c r="B26" s="35"/>
      <c r="C26" s="35"/>
      <c r="D26" s="35"/>
      <c r="E26" s="35"/>
    </row>
    <row r="27" spans="2:7" x14ac:dyDescent="0.2">
      <c r="B27" s="35"/>
      <c r="C27" s="35"/>
      <c r="D27" s="35"/>
      <c r="E27" s="35"/>
    </row>
    <row r="28" spans="2:7" x14ac:dyDescent="0.2">
      <c r="B28" s="35"/>
      <c r="C28" s="35"/>
      <c r="D28" s="35"/>
      <c r="E28" s="35"/>
    </row>
    <row r="29" spans="2:7" x14ac:dyDescent="0.2">
      <c r="B29" s="35"/>
      <c r="C29" s="35"/>
      <c r="D29" s="35"/>
      <c r="E29" s="35"/>
    </row>
    <row r="30" spans="2:7" x14ac:dyDescent="0.2">
      <c r="B30" s="35"/>
      <c r="C30" s="35"/>
      <c r="D30" s="35"/>
      <c r="E30" s="35"/>
    </row>
    <row r="31" spans="2:7" x14ac:dyDescent="0.2">
      <c r="B31" s="35"/>
      <c r="C31" s="35"/>
      <c r="D31" s="35"/>
      <c r="E31" s="35"/>
    </row>
    <row r="32" spans="2:7" x14ac:dyDescent="0.2">
      <c r="B32" s="35"/>
      <c r="C32" s="35"/>
      <c r="D32" s="35"/>
      <c r="E32" s="35"/>
    </row>
    <row r="33" spans="2:5" x14ac:dyDescent="0.2">
      <c r="B33" s="35"/>
      <c r="C33" s="35"/>
      <c r="D33" s="35"/>
      <c r="E33" s="35"/>
    </row>
    <row r="34" spans="2:5" x14ac:dyDescent="0.2">
      <c r="B34" s="35"/>
      <c r="C34" s="35"/>
      <c r="D34" s="35"/>
      <c r="E34" s="35"/>
    </row>
    <row r="35" spans="2:5" x14ac:dyDescent="0.2">
      <c r="B35" s="35"/>
      <c r="C35" s="35"/>
      <c r="D35" s="35"/>
      <c r="E35" s="35"/>
    </row>
    <row r="36" spans="2:5" x14ac:dyDescent="0.2">
      <c r="B36" s="35"/>
      <c r="C36" s="35"/>
      <c r="D36" s="35"/>
      <c r="E36" s="35"/>
    </row>
    <row r="37" spans="2:5" x14ac:dyDescent="0.2">
      <c r="B37" s="35"/>
      <c r="C37" s="35"/>
      <c r="D37" s="35"/>
      <c r="E37" s="35"/>
    </row>
    <row r="38" spans="2:5" x14ac:dyDescent="0.2">
      <c r="B38" s="35"/>
      <c r="C38" s="35"/>
      <c r="D38" s="35"/>
      <c r="E38" s="35"/>
    </row>
    <row r="39" spans="2:5" x14ac:dyDescent="0.2">
      <c r="B39" s="35"/>
      <c r="C39" s="35"/>
      <c r="D39" s="35"/>
      <c r="E39" s="35"/>
    </row>
    <row r="40" spans="2:5" x14ac:dyDescent="0.2">
      <c r="B40" s="35"/>
      <c r="C40" s="35"/>
      <c r="D40" s="35"/>
      <c r="E40" s="35"/>
    </row>
    <row r="41" spans="2:5" x14ac:dyDescent="0.2">
      <c r="B41" s="35"/>
      <c r="C41" s="35"/>
      <c r="D41" s="35"/>
      <c r="E41" s="35"/>
    </row>
    <row r="42" spans="2:5" x14ac:dyDescent="0.2">
      <c r="B42" s="35"/>
      <c r="C42" s="35"/>
      <c r="D42" s="35"/>
      <c r="E42" s="35"/>
    </row>
    <row r="43" spans="2:5" x14ac:dyDescent="0.2">
      <c r="B43" s="35"/>
      <c r="C43" s="35"/>
      <c r="D43" s="35"/>
      <c r="E43" s="35"/>
    </row>
    <row r="44" spans="2:5" x14ac:dyDescent="0.2">
      <c r="B44" s="35"/>
      <c r="C44" s="35"/>
      <c r="D44" s="35"/>
      <c r="E44" s="35"/>
    </row>
  </sheetData>
  <mergeCells count="3">
    <mergeCell ref="B10:C10"/>
    <mergeCell ref="B13:C13"/>
    <mergeCell ref="B3:C3"/>
  </mergeCells>
  <phoneticPr fontId="3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Scroll Bar 1">
              <controlPr defaultSize="0" autoPict="0">
                <anchor moveWithCells="1">
                  <from>
                    <xdr:col>1</xdr:col>
                    <xdr:colOff>57150</xdr:colOff>
                    <xdr:row>8</xdr:row>
                    <xdr:rowOff>28575</xdr:rowOff>
                  </from>
                  <to>
                    <xdr:col>1</xdr:col>
                    <xdr:colOff>542925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Scroll Bar 2">
              <controlPr defaultSize="0" autoPict="0">
                <anchor moveWithCells="1">
                  <from>
                    <xdr:col>2</xdr:col>
                    <xdr:colOff>57150</xdr:colOff>
                    <xdr:row>8</xdr:row>
                    <xdr:rowOff>28575</xdr:rowOff>
                  </from>
                  <to>
                    <xdr:col>2</xdr:col>
                    <xdr:colOff>542925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Scroll Bar 3">
              <controlPr defaultSize="0" autoPict="0">
                <anchor moveWithCells="1">
                  <from>
                    <xdr:col>3</xdr:col>
                    <xdr:colOff>57150</xdr:colOff>
                    <xdr:row>8</xdr:row>
                    <xdr:rowOff>28575</xdr:rowOff>
                  </from>
                  <to>
                    <xdr:col>3</xdr:col>
                    <xdr:colOff>542925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Scroll Bar 4">
              <controlPr defaultSize="0" autoPict="0">
                <anchor moveWithCells="1">
                  <from>
                    <xdr:col>4</xdr:col>
                    <xdr:colOff>57150</xdr:colOff>
                    <xdr:row>8</xdr:row>
                    <xdr:rowOff>28575</xdr:rowOff>
                  </from>
                  <to>
                    <xdr:col>4</xdr:col>
                    <xdr:colOff>542925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8" name="Scroll Bar 5">
              <controlPr defaultSize="0" autoPict="0">
                <anchor moveWithCells="1">
                  <from>
                    <xdr:col>3</xdr:col>
                    <xdr:colOff>57150</xdr:colOff>
                    <xdr:row>8</xdr:row>
                    <xdr:rowOff>28575</xdr:rowOff>
                  </from>
                  <to>
                    <xdr:col>3</xdr:col>
                    <xdr:colOff>542925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9" name="Scroll Bar 6">
              <controlPr defaultSize="0" autoPict="0">
                <anchor moveWithCells="1">
                  <from>
                    <xdr:col>4</xdr:col>
                    <xdr:colOff>57150</xdr:colOff>
                    <xdr:row>8</xdr:row>
                    <xdr:rowOff>28575</xdr:rowOff>
                  </from>
                  <to>
                    <xdr:col>4</xdr:col>
                    <xdr:colOff>542925</xdr:colOff>
                    <xdr:row>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8"/>
  <dimension ref="A1:G17"/>
  <sheetViews>
    <sheetView showGridLines="0" workbookViewId="0">
      <selection activeCell="D12" sqref="D12"/>
    </sheetView>
  </sheetViews>
  <sheetFormatPr defaultRowHeight="15" x14ac:dyDescent="0.2"/>
  <cols>
    <col min="1" max="1" width="5.85546875" style="35" customWidth="1"/>
    <col min="2" max="2" width="11" style="12" customWidth="1"/>
    <col min="3" max="3" width="28.5703125" style="12" customWidth="1"/>
    <col min="4" max="4" width="17.42578125" style="12" customWidth="1"/>
    <col min="5" max="5" width="5.85546875" style="58" customWidth="1"/>
    <col min="6" max="6" width="7.7109375" style="12" customWidth="1"/>
    <col min="7" max="7" width="48.140625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48"/>
      <c r="D1" s="36"/>
    </row>
    <row r="2" spans="2:7" ht="18.75" x14ac:dyDescent="0.2">
      <c r="B2" s="49" t="s">
        <v>39</v>
      </c>
      <c r="C2" s="36"/>
      <c r="D2" s="36"/>
    </row>
    <row r="3" spans="2:7" ht="18" customHeight="1" x14ac:dyDescent="0.2">
      <c r="B3" s="423" t="s">
        <v>282</v>
      </c>
      <c r="C3" s="423"/>
      <c r="D3" s="423"/>
    </row>
    <row r="4" spans="2:7" x14ac:dyDescent="0.2">
      <c r="B4" s="13" t="s">
        <v>280</v>
      </c>
      <c r="C4" s="36"/>
      <c r="D4" s="36"/>
    </row>
    <row r="5" spans="2:7" x14ac:dyDescent="0.2">
      <c r="B5" s="13" t="s">
        <v>281</v>
      </c>
      <c r="C5" s="36"/>
      <c r="D5" s="36"/>
    </row>
    <row r="6" spans="2:7" x14ac:dyDescent="0.2">
      <c r="C6" s="36"/>
      <c r="D6" s="36"/>
    </row>
    <row r="7" spans="2:7" ht="15.75" customHeight="1" thickBot="1" x14ac:dyDescent="0.25">
      <c r="B7" s="64" t="s">
        <v>276</v>
      </c>
      <c r="C7" s="219"/>
      <c r="D7" s="222">
        <f>E7/100000</f>
        <v>1.4999999999999999E-2</v>
      </c>
      <c r="E7" s="58">
        <v>1500</v>
      </c>
      <c r="F7" s="110" t="s">
        <v>69</v>
      </c>
      <c r="G7" s="110" t="s">
        <v>70</v>
      </c>
    </row>
    <row r="8" spans="2:7" ht="15.75" customHeight="1" x14ac:dyDescent="0.2">
      <c r="B8" s="64" t="s">
        <v>277</v>
      </c>
      <c r="C8" s="219"/>
      <c r="D8" s="19">
        <f>E8*1000</f>
        <v>1500000</v>
      </c>
      <c r="E8" s="58">
        <v>1500</v>
      </c>
      <c r="F8" s="51">
        <v>0</v>
      </c>
      <c r="G8" s="104" t="s">
        <v>8</v>
      </c>
    </row>
    <row r="9" spans="2:7" ht="15.75" customHeight="1" thickBot="1" x14ac:dyDescent="0.25">
      <c r="B9" s="64" t="s">
        <v>225</v>
      </c>
      <c r="C9" s="219"/>
      <c r="D9" s="268">
        <f>E9*1000000</f>
        <v>30000000</v>
      </c>
      <c r="E9" s="58">
        <v>30</v>
      </c>
      <c r="F9" s="52">
        <v>1</v>
      </c>
      <c r="G9" s="105" t="s">
        <v>9</v>
      </c>
    </row>
    <row r="10" spans="2:7" ht="15.75" customHeight="1" x14ac:dyDescent="0.2">
      <c r="B10" s="64" t="s">
        <v>278</v>
      </c>
      <c r="C10" s="219"/>
      <c r="D10" s="268">
        <f>E10*1000000</f>
        <v>35000000</v>
      </c>
      <c r="E10" s="58">
        <v>35</v>
      </c>
    </row>
    <row r="11" spans="2:7" ht="15.75" customHeight="1" x14ac:dyDescent="0.2">
      <c r="B11" s="22" t="s">
        <v>279</v>
      </c>
      <c r="C11" s="221"/>
      <c r="D11" s="68">
        <v>1</v>
      </c>
    </row>
    <row r="12" spans="2:7" ht="18" customHeight="1" x14ac:dyDescent="0.2">
      <c r="B12" s="430" t="s">
        <v>102</v>
      </c>
      <c r="C12" s="430"/>
      <c r="D12" s="224"/>
    </row>
    <row r="13" spans="2:7" ht="15" customHeight="1" x14ac:dyDescent="0.2">
      <c r="C13" s="216"/>
      <c r="D13" s="55" t="s">
        <v>469</v>
      </c>
      <c r="E13" s="76"/>
    </row>
    <row r="14" spans="2:7" ht="19.5" customHeight="1" x14ac:dyDescent="0.2"/>
    <row r="15" spans="2:7" ht="15" customHeight="1" x14ac:dyDescent="0.2"/>
    <row r="16" spans="2:7" ht="14.25" customHeight="1" x14ac:dyDescent="0.2"/>
    <row r="17" spans="2:4" ht="18" customHeight="1" x14ac:dyDescent="0.2">
      <c r="B17" s="216"/>
      <c r="C17" s="216"/>
      <c r="D17" s="216"/>
    </row>
  </sheetData>
  <dataConsolidate/>
  <mergeCells count="2">
    <mergeCell ref="B12:C12"/>
    <mergeCell ref="B3:D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3" name="Scroll Bar 1">
              <controlPr defaultSize="0" autoPict="0">
                <anchor moveWithCells="1">
                  <from>
                    <xdr:col>2</xdr:col>
                    <xdr:colOff>1304925</xdr:colOff>
                    <xdr:row>6</xdr:row>
                    <xdr:rowOff>28575</xdr:rowOff>
                  </from>
                  <to>
                    <xdr:col>2</xdr:col>
                    <xdr:colOff>1790700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8" r:id="rId4" name="Scroll Bar 2">
              <controlPr defaultSize="0" autoPict="0">
                <anchor moveWithCells="1">
                  <from>
                    <xdr:col>2</xdr:col>
                    <xdr:colOff>1304925</xdr:colOff>
                    <xdr:row>7</xdr:row>
                    <xdr:rowOff>19050</xdr:rowOff>
                  </from>
                  <to>
                    <xdr:col>2</xdr:col>
                    <xdr:colOff>1790700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9" r:id="rId5" name="Scroll Bar 3">
              <controlPr defaultSize="0" autoPict="0">
                <anchor moveWithCells="1">
                  <from>
                    <xdr:col>2</xdr:col>
                    <xdr:colOff>1304925</xdr:colOff>
                    <xdr:row>8</xdr:row>
                    <xdr:rowOff>9525</xdr:rowOff>
                  </from>
                  <to>
                    <xdr:col>2</xdr:col>
                    <xdr:colOff>1790700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1" r:id="rId6" name="Scroll Bar 5">
              <controlPr defaultSize="0" autoPict="0">
                <anchor moveWithCells="1">
                  <from>
                    <xdr:col>2</xdr:col>
                    <xdr:colOff>1304925</xdr:colOff>
                    <xdr:row>9</xdr:row>
                    <xdr:rowOff>190500</xdr:rowOff>
                  </from>
                  <to>
                    <xdr:col>2</xdr:col>
                    <xdr:colOff>1790700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2" r:id="rId7" name="Scroll Bar 6">
              <controlPr defaultSize="0" autoPict="0">
                <anchor moveWithCells="1">
                  <from>
                    <xdr:col>2</xdr:col>
                    <xdr:colOff>1304925</xdr:colOff>
                    <xdr:row>9</xdr:row>
                    <xdr:rowOff>0</xdr:rowOff>
                  </from>
                  <to>
                    <xdr:col>2</xdr:col>
                    <xdr:colOff>1790700</xdr:colOff>
                    <xdr:row>9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3"/>
  <dimension ref="A1:G44"/>
  <sheetViews>
    <sheetView showGridLines="0" workbookViewId="0">
      <selection activeCell="D12" sqref="D12"/>
    </sheetView>
  </sheetViews>
  <sheetFormatPr defaultRowHeight="15" x14ac:dyDescent="0.25"/>
  <cols>
    <col min="1" max="1" width="5.85546875" style="41" customWidth="1"/>
    <col min="2" max="2" width="10.5703125" style="43" customWidth="1"/>
    <col min="3" max="3" width="41.7109375" style="43" customWidth="1"/>
    <col min="4" max="4" width="14" style="43" customWidth="1"/>
    <col min="5" max="5" width="5.85546875" style="43" customWidth="1"/>
    <col min="6" max="6" width="9.140625" style="43"/>
    <col min="7" max="7" width="46.85546875" style="43" customWidth="1"/>
    <col min="8" max="8" width="5.85546875" style="43" customWidth="1"/>
    <col min="9" max="16384" width="9.140625" style="43"/>
  </cols>
  <sheetData>
    <row r="1" spans="1:7" ht="19.5" customHeight="1" x14ac:dyDescent="0.25">
      <c r="B1" s="42"/>
      <c r="C1" s="119"/>
      <c r="D1" s="42"/>
    </row>
    <row r="2" spans="1:7" ht="18.75" x14ac:dyDescent="0.3">
      <c r="B2" s="194" t="s">
        <v>34</v>
      </c>
      <c r="C2" s="42"/>
      <c r="D2" s="42"/>
    </row>
    <row r="3" spans="1:7" ht="18" customHeight="1" x14ac:dyDescent="0.25">
      <c r="B3" s="398" t="s">
        <v>245</v>
      </c>
      <c r="C3" s="398"/>
      <c r="D3" s="398"/>
    </row>
    <row r="4" spans="1:7" x14ac:dyDescent="0.25">
      <c r="B4" s="160" t="s">
        <v>244</v>
      </c>
      <c r="C4" s="42"/>
      <c r="D4" s="42"/>
    </row>
    <row r="5" spans="1:7" x14ac:dyDescent="0.25">
      <c r="C5" s="42"/>
      <c r="D5" s="42"/>
    </row>
    <row r="6" spans="1:7" s="12" customFormat="1" ht="15.75" customHeight="1" thickBot="1" x14ac:dyDescent="0.25">
      <c r="A6" s="35"/>
      <c r="B6" s="39" t="s">
        <v>184</v>
      </c>
      <c r="C6" s="44"/>
      <c r="D6" s="122">
        <f>E6/10000</f>
        <v>1.4999999999999999E-2</v>
      </c>
      <c r="E6" s="58">
        <v>150</v>
      </c>
      <c r="F6" s="118" t="s">
        <v>69</v>
      </c>
      <c r="G6" s="118" t="s">
        <v>70</v>
      </c>
    </row>
    <row r="7" spans="1:7" s="12" customFormat="1" ht="15.75" customHeight="1" x14ac:dyDescent="0.2">
      <c r="A7" s="35"/>
      <c r="B7" s="39" t="s">
        <v>240</v>
      </c>
      <c r="C7" s="44"/>
      <c r="D7" s="192">
        <v>10</v>
      </c>
      <c r="E7" s="58"/>
      <c r="F7" s="51">
        <v>0</v>
      </c>
      <c r="G7" s="104" t="s">
        <v>8</v>
      </c>
    </row>
    <row r="8" spans="1:7" s="12" customFormat="1" ht="15.75" customHeight="1" thickBot="1" x14ac:dyDescent="0.25">
      <c r="A8" s="35"/>
      <c r="B8" s="39" t="s">
        <v>241</v>
      </c>
      <c r="C8" s="44"/>
      <c r="D8" s="193">
        <v>20</v>
      </c>
      <c r="E8" s="58"/>
      <c r="F8" s="52">
        <v>1</v>
      </c>
      <c r="G8" s="105" t="s">
        <v>9</v>
      </c>
    </row>
    <row r="9" spans="1:7" s="12" customFormat="1" ht="15.75" customHeight="1" x14ac:dyDescent="0.2">
      <c r="A9" s="35"/>
      <c r="B9" s="39" t="s">
        <v>242</v>
      </c>
      <c r="C9" s="44"/>
      <c r="D9" s="124">
        <f>E9*1000000</f>
        <v>60000000</v>
      </c>
      <c r="E9" s="58">
        <v>60</v>
      </c>
    </row>
    <row r="10" spans="1:7" s="12" customFormat="1" ht="15.75" customHeight="1" x14ac:dyDescent="0.2">
      <c r="A10" s="35"/>
      <c r="B10" s="39" t="s">
        <v>243</v>
      </c>
      <c r="C10" s="44"/>
      <c r="D10" s="158"/>
    </row>
    <row r="11" spans="1:7" s="12" customFormat="1" ht="15.75" customHeight="1" x14ac:dyDescent="0.2">
      <c r="A11" s="35"/>
      <c r="B11" s="107" t="s">
        <v>188</v>
      </c>
      <c r="C11" s="191"/>
      <c r="D11" s="128">
        <v>0</v>
      </c>
    </row>
    <row r="12" spans="1:7" s="12" customFormat="1" ht="15.75" customHeight="1" x14ac:dyDescent="0.2">
      <c r="A12" s="35"/>
      <c r="B12" s="431" t="str">
        <f>"Bunga yang harus dibayar pada pembayaran ke-"&amp;D7</f>
        <v>Bunga yang harus dibayar pada pembayaran ke-10</v>
      </c>
      <c r="C12" s="431"/>
      <c r="D12" s="129"/>
    </row>
    <row r="13" spans="1:7" s="12" customFormat="1" ht="15" customHeight="1" x14ac:dyDescent="0.2">
      <c r="A13" s="35"/>
      <c r="C13" s="35"/>
      <c r="D13" s="55" t="s">
        <v>470</v>
      </c>
    </row>
    <row r="14" spans="1:7" s="12" customFormat="1" ht="19.5" customHeight="1" x14ac:dyDescent="0.2">
      <c r="A14" s="35"/>
    </row>
    <row r="15" spans="1:7" s="12" customFormat="1" ht="15.75" customHeight="1" x14ac:dyDescent="0.2">
      <c r="A15" s="35"/>
    </row>
    <row r="16" spans="1:7" s="12" customFormat="1" ht="15.75" customHeight="1" x14ac:dyDescent="0.2">
      <c r="A16" s="35"/>
    </row>
    <row r="17" spans="2:4" ht="18" customHeight="1" x14ac:dyDescent="0.25">
      <c r="B17" s="41"/>
      <c r="C17" s="41"/>
      <c r="D17" s="41"/>
    </row>
    <row r="18" spans="2:4" x14ac:dyDescent="0.25">
      <c r="B18" s="41"/>
      <c r="C18" s="41"/>
      <c r="D18" s="41"/>
    </row>
    <row r="19" spans="2:4" x14ac:dyDescent="0.25">
      <c r="B19" s="41"/>
      <c r="C19" s="41"/>
      <c r="D19" s="41"/>
    </row>
    <row r="20" spans="2:4" x14ac:dyDescent="0.25">
      <c r="B20" s="41"/>
      <c r="C20" s="41"/>
      <c r="D20" s="41"/>
    </row>
    <row r="21" spans="2:4" x14ac:dyDescent="0.25">
      <c r="B21" s="41"/>
      <c r="C21" s="41"/>
      <c r="D21" s="41"/>
    </row>
    <row r="22" spans="2:4" x14ac:dyDescent="0.25">
      <c r="B22" s="41"/>
      <c r="C22" s="41"/>
      <c r="D22" s="41"/>
    </row>
    <row r="23" spans="2:4" x14ac:dyDescent="0.25">
      <c r="B23" s="41"/>
      <c r="C23" s="41"/>
      <c r="D23" s="41"/>
    </row>
    <row r="24" spans="2:4" x14ac:dyDescent="0.25">
      <c r="B24" s="41"/>
      <c r="C24" s="41"/>
      <c r="D24" s="41"/>
    </row>
    <row r="25" spans="2:4" x14ac:dyDescent="0.25">
      <c r="B25" s="41"/>
      <c r="C25" s="41"/>
      <c r="D25" s="41"/>
    </row>
    <row r="26" spans="2:4" x14ac:dyDescent="0.25">
      <c r="B26" s="41"/>
      <c r="C26" s="41"/>
      <c r="D26" s="41"/>
    </row>
    <row r="27" spans="2:4" x14ac:dyDescent="0.25">
      <c r="B27" s="41"/>
      <c r="C27" s="41"/>
      <c r="D27" s="41"/>
    </row>
    <row r="28" spans="2:4" x14ac:dyDescent="0.25">
      <c r="B28" s="41"/>
      <c r="C28" s="41"/>
      <c r="D28" s="41"/>
    </row>
    <row r="29" spans="2:4" x14ac:dyDescent="0.25">
      <c r="B29" s="41"/>
      <c r="C29" s="41"/>
      <c r="D29" s="41"/>
    </row>
    <row r="30" spans="2:4" x14ac:dyDescent="0.25">
      <c r="B30" s="41"/>
      <c r="C30" s="41"/>
      <c r="D30" s="41"/>
    </row>
    <row r="31" spans="2:4" x14ac:dyDescent="0.25">
      <c r="B31" s="41"/>
      <c r="C31" s="41"/>
      <c r="D31" s="41"/>
    </row>
    <row r="32" spans="2:4" x14ac:dyDescent="0.25">
      <c r="B32" s="41"/>
      <c r="C32" s="41"/>
      <c r="D32" s="41"/>
    </row>
    <row r="33" spans="2:4" x14ac:dyDescent="0.25">
      <c r="B33" s="41"/>
      <c r="C33" s="41"/>
      <c r="D33" s="41"/>
    </row>
    <row r="34" spans="2:4" x14ac:dyDescent="0.25">
      <c r="B34" s="41"/>
      <c r="C34" s="41"/>
      <c r="D34" s="41"/>
    </row>
    <row r="35" spans="2:4" x14ac:dyDescent="0.25">
      <c r="B35" s="41"/>
      <c r="C35" s="41"/>
      <c r="D35" s="41"/>
    </row>
    <row r="36" spans="2:4" x14ac:dyDescent="0.25">
      <c r="B36" s="41"/>
      <c r="C36" s="41"/>
      <c r="D36" s="41"/>
    </row>
    <row r="37" spans="2:4" x14ac:dyDescent="0.25">
      <c r="B37" s="41"/>
      <c r="C37" s="41"/>
      <c r="D37" s="41"/>
    </row>
    <row r="38" spans="2:4" x14ac:dyDescent="0.25">
      <c r="B38" s="41"/>
      <c r="C38" s="41"/>
      <c r="D38" s="41"/>
    </row>
    <row r="39" spans="2:4" x14ac:dyDescent="0.25">
      <c r="B39" s="41"/>
      <c r="C39" s="41"/>
      <c r="D39" s="41"/>
    </row>
    <row r="40" spans="2:4" x14ac:dyDescent="0.25">
      <c r="B40" s="41"/>
      <c r="C40" s="41"/>
      <c r="D40" s="41"/>
    </row>
    <row r="41" spans="2:4" x14ac:dyDescent="0.25">
      <c r="B41" s="41"/>
      <c r="C41" s="41"/>
      <c r="D41" s="41"/>
    </row>
    <row r="42" spans="2:4" x14ac:dyDescent="0.25">
      <c r="B42" s="41"/>
      <c r="C42" s="41"/>
      <c r="D42" s="41"/>
    </row>
    <row r="43" spans="2:4" x14ac:dyDescent="0.25">
      <c r="B43" s="41"/>
      <c r="C43" s="41"/>
      <c r="D43" s="41"/>
    </row>
    <row r="44" spans="2:4" x14ac:dyDescent="0.25">
      <c r="B44" s="41"/>
      <c r="C44" s="41"/>
      <c r="D44" s="41"/>
    </row>
  </sheetData>
  <mergeCells count="2">
    <mergeCell ref="B12:C12"/>
    <mergeCell ref="B3:D3"/>
  </mergeCells>
  <phoneticPr fontId="3" type="noConversion"/>
  <dataValidations count="1">
    <dataValidation type="list" allowBlank="1" showInputMessage="1" showErrorMessage="1" sqref="D11">
      <formula1>$F$7:$F$8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3" name="Scroll Bar 1">
              <controlPr defaultSize="0" autoPict="0">
                <anchor moveWithCells="1">
                  <from>
                    <xdr:col>2</xdr:col>
                    <xdr:colOff>2228850</xdr:colOff>
                    <xdr:row>6</xdr:row>
                    <xdr:rowOff>28575</xdr:rowOff>
                  </from>
                  <to>
                    <xdr:col>2</xdr:col>
                    <xdr:colOff>2714625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2" r:id="rId4" name="Scroll Bar 2">
              <controlPr defaultSize="0" autoPict="0">
                <anchor moveWithCells="1">
                  <from>
                    <xdr:col>2</xdr:col>
                    <xdr:colOff>2228850</xdr:colOff>
                    <xdr:row>5</xdr:row>
                    <xdr:rowOff>28575</xdr:rowOff>
                  </from>
                  <to>
                    <xdr:col>2</xdr:col>
                    <xdr:colOff>2714625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3" r:id="rId5" name="Scroll Bar 3">
              <controlPr defaultSize="0" autoPict="0">
                <anchor moveWithCells="1">
                  <from>
                    <xdr:col>2</xdr:col>
                    <xdr:colOff>2228850</xdr:colOff>
                    <xdr:row>7</xdr:row>
                    <xdr:rowOff>28575</xdr:rowOff>
                  </from>
                  <to>
                    <xdr:col>2</xdr:col>
                    <xdr:colOff>2714625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4" r:id="rId6" name="Scroll Bar 4">
              <controlPr defaultSize="0" autoPict="0">
                <anchor moveWithCells="1">
                  <from>
                    <xdr:col>2</xdr:col>
                    <xdr:colOff>2228850</xdr:colOff>
                    <xdr:row>8</xdr:row>
                    <xdr:rowOff>28575</xdr:rowOff>
                  </from>
                  <to>
                    <xdr:col>2</xdr:col>
                    <xdr:colOff>2714625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5" r:id="rId7" name="Scroll Bar 5">
              <controlPr defaultSize="0" autoPict="0">
                <anchor moveWithCells="1">
                  <from>
                    <xdr:col>2</xdr:col>
                    <xdr:colOff>2228850</xdr:colOff>
                    <xdr:row>10</xdr:row>
                    <xdr:rowOff>0</xdr:rowOff>
                  </from>
                  <to>
                    <xdr:col>2</xdr:col>
                    <xdr:colOff>2714625</xdr:colOff>
                    <xdr:row>10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8"/>
  <sheetViews>
    <sheetView showGridLines="0" workbookViewId="0">
      <selection activeCell="D11" sqref="D11"/>
    </sheetView>
  </sheetViews>
  <sheetFormatPr defaultRowHeight="15" x14ac:dyDescent="0.2"/>
  <cols>
    <col min="1" max="1" width="5.85546875" style="35" customWidth="1"/>
    <col min="2" max="2" width="10.5703125" style="12" customWidth="1"/>
    <col min="3" max="3" width="41.7109375" style="12" customWidth="1"/>
    <col min="4" max="4" width="14" style="12" customWidth="1"/>
    <col min="5" max="5" width="5.85546875" style="12" customWidth="1"/>
    <col min="6" max="16384" width="9.140625" style="12"/>
  </cols>
  <sheetData>
    <row r="1" spans="2:5" ht="19.5" customHeight="1" x14ac:dyDescent="0.2">
      <c r="B1" s="36"/>
      <c r="C1" s="48"/>
      <c r="D1" s="36"/>
    </row>
    <row r="2" spans="2:5" ht="18.75" x14ac:dyDescent="0.3">
      <c r="B2" s="14" t="s">
        <v>35</v>
      </c>
      <c r="C2" s="36"/>
      <c r="D2" s="36"/>
    </row>
    <row r="3" spans="2:5" ht="18" customHeight="1" x14ac:dyDescent="0.2">
      <c r="B3" s="398" t="s">
        <v>248</v>
      </c>
      <c r="C3" s="398"/>
      <c r="D3" s="195"/>
    </row>
    <row r="4" spans="2:5" x14ac:dyDescent="0.25">
      <c r="B4" s="13" t="s">
        <v>247</v>
      </c>
      <c r="C4" s="42"/>
      <c r="D4" s="42"/>
    </row>
    <row r="5" spans="2:5" x14ac:dyDescent="0.2">
      <c r="B5" s="87" t="s">
        <v>246</v>
      </c>
      <c r="C5" s="36"/>
      <c r="D5" s="36"/>
    </row>
    <row r="6" spans="2:5" x14ac:dyDescent="0.25">
      <c r="B6" s="6"/>
      <c r="C6" s="36"/>
      <c r="D6" s="36"/>
    </row>
    <row r="7" spans="2:5" ht="18" customHeight="1" x14ac:dyDescent="0.2">
      <c r="B7" s="64" t="s">
        <v>184</v>
      </c>
      <c r="C7" s="64"/>
      <c r="D7" s="122">
        <f>E7/10000</f>
        <v>1.4999999999999999E-2</v>
      </c>
      <c r="E7" s="58">
        <v>150</v>
      </c>
    </row>
    <row r="8" spans="2:5" ht="18" customHeight="1" x14ac:dyDescent="0.2">
      <c r="B8" s="64" t="s">
        <v>240</v>
      </c>
      <c r="C8" s="64"/>
      <c r="D8" s="192">
        <v>3</v>
      </c>
      <c r="E8" s="58"/>
    </row>
    <row r="9" spans="2:5" ht="18" customHeight="1" x14ac:dyDescent="0.2">
      <c r="B9" s="64" t="s">
        <v>241</v>
      </c>
      <c r="C9" s="64"/>
      <c r="D9" s="193">
        <v>10</v>
      </c>
      <c r="E9" s="58"/>
    </row>
    <row r="10" spans="2:5" ht="18" customHeight="1" x14ac:dyDescent="0.2">
      <c r="B10" s="22" t="s">
        <v>242</v>
      </c>
      <c r="C10" s="22"/>
      <c r="D10" s="196">
        <f>E10*1000000</f>
        <v>30000000</v>
      </c>
      <c r="E10" s="58">
        <v>30</v>
      </c>
    </row>
    <row r="11" spans="2:5" ht="18" customHeight="1" x14ac:dyDescent="0.2">
      <c r="B11" s="432" t="str">
        <f>"Bunga yang harus dibayar pada pembayaran ke-"&amp;D8</f>
        <v>Bunga yang harus dibayar pada pembayaran ke-3</v>
      </c>
      <c r="C11" s="432"/>
      <c r="D11" s="129"/>
    </row>
    <row r="12" spans="2:5" ht="15" customHeight="1" x14ac:dyDescent="0.2">
      <c r="B12" s="35"/>
      <c r="C12" s="35"/>
      <c r="D12" s="55" t="s">
        <v>471</v>
      </c>
    </row>
    <row r="13" spans="2:5" ht="19.5" customHeight="1" x14ac:dyDescent="0.2">
      <c r="B13" s="35"/>
      <c r="C13" s="35"/>
      <c r="D13" s="35"/>
    </row>
    <row r="14" spans="2:5" x14ac:dyDescent="0.2">
      <c r="B14" s="35"/>
      <c r="C14" s="35"/>
      <c r="D14" s="35"/>
    </row>
    <row r="15" spans="2:5" x14ac:dyDescent="0.2">
      <c r="B15" s="35"/>
      <c r="C15" s="35"/>
      <c r="D15" s="35"/>
    </row>
    <row r="16" spans="2:5" x14ac:dyDescent="0.2">
      <c r="B16" s="35"/>
      <c r="C16" s="35"/>
      <c r="D16" s="35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</sheetData>
  <mergeCells count="2">
    <mergeCell ref="B11:C11"/>
    <mergeCell ref="B3:C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5" r:id="rId3" name="Scroll Bar 1">
              <controlPr defaultSize="0" autoPict="0">
                <anchor moveWithCells="1">
                  <from>
                    <xdr:col>2</xdr:col>
                    <xdr:colOff>2228850</xdr:colOff>
                    <xdr:row>7</xdr:row>
                    <xdr:rowOff>28575</xdr:rowOff>
                  </from>
                  <to>
                    <xdr:col>2</xdr:col>
                    <xdr:colOff>2714625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6" r:id="rId4" name="Scroll Bar 2">
              <controlPr defaultSize="0" autoPict="0">
                <anchor moveWithCells="1">
                  <from>
                    <xdr:col>2</xdr:col>
                    <xdr:colOff>2228850</xdr:colOff>
                    <xdr:row>6</xdr:row>
                    <xdr:rowOff>28575</xdr:rowOff>
                  </from>
                  <to>
                    <xdr:col>2</xdr:col>
                    <xdr:colOff>2714625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7" r:id="rId5" name="Scroll Bar 3">
              <controlPr defaultSize="0" autoPict="0">
                <anchor moveWithCells="1">
                  <from>
                    <xdr:col>2</xdr:col>
                    <xdr:colOff>2228850</xdr:colOff>
                    <xdr:row>8</xdr:row>
                    <xdr:rowOff>28575</xdr:rowOff>
                  </from>
                  <to>
                    <xdr:col>2</xdr:col>
                    <xdr:colOff>2714625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8" r:id="rId6" name="Scroll Bar 4">
              <controlPr defaultSize="0" autoPict="0">
                <anchor moveWithCells="1">
                  <from>
                    <xdr:col>2</xdr:col>
                    <xdr:colOff>2228850</xdr:colOff>
                    <xdr:row>9</xdr:row>
                    <xdr:rowOff>28575</xdr:rowOff>
                  </from>
                  <to>
                    <xdr:col>2</xdr:col>
                    <xdr:colOff>2714625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A1:L20"/>
  <sheetViews>
    <sheetView showGridLines="0" workbookViewId="0">
      <selection activeCell="D12" sqref="D12"/>
    </sheetView>
  </sheetViews>
  <sheetFormatPr defaultRowHeight="15" x14ac:dyDescent="0.2"/>
  <cols>
    <col min="1" max="1" width="5.85546875" style="35" customWidth="1"/>
    <col min="2" max="2" width="12.7109375" style="12" customWidth="1"/>
    <col min="3" max="3" width="33.5703125" style="12" customWidth="1"/>
    <col min="4" max="4" width="16.85546875" style="12" customWidth="1"/>
    <col min="5" max="5" width="5.85546875" style="58" customWidth="1"/>
    <col min="6" max="6" width="7.7109375" style="12" customWidth="1"/>
    <col min="7" max="7" width="48.5703125" style="35" customWidth="1"/>
    <col min="8" max="8" width="5.85546875" style="35" customWidth="1"/>
    <col min="9" max="12" width="9.140625" style="35"/>
    <col min="13" max="16384" width="9.140625" style="12"/>
  </cols>
  <sheetData>
    <row r="1" spans="2:8" ht="19.5" customHeight="1" x14ac:dyDescent="0.2">
      <c r="B1" s="36"/>
      <c r="C1" s="36"/>
      <c r="D1" s="36"/>
      <c r="E1" s="106"/>
      <c r="F1" s="36"/>
      <c r="G1" s="36"/>
      <c r="H1" s="38"/>
    </row>
    <row r="2" spans="2:8" ht="18.75" x14ac:dyDescent="0.3">
      <c r="B2" s="14" t="s">
        <v>26</v>
      </c>
      <c r="C2" s="36"/>
      <c r="D2" s="36"/>
      <c r="E2" s="106"/>
      <c r="F2" s="36"/>
      <c r="G2" s="36"/>
      <c r="H2" s="38"/>
    </row>
    <row r="3" spans="2:8" ht="32.25" customHeight="1" x14ac:dyDescent="0.2">
      <c r="B3" s="433" t="s">
        <v>189</v>
      </c>
      <c r="C3" s="433"/>
      <c r="D3" s="433"/>
      <c r="E3" s="106"/>
      <c r="F3" s="36"/>
      <c r="G3" s="36"/>
      <c r="H3" s="38"/>
    </row>
    <row r="4" spans="2:8" x14ac:dyDescent="0.25">
      <c r="B4" s="11" t="s">
        <v>196</v>
      </c>
      <c r="C4" s="36"/>
      <c r="D4" s="36"/>
      <c r="E4" s="106"/>
      <c r="F4" s="36"/>
      <c r="G4" s="36"/>
      <c r="H4" s="38"/>
    </row>
    <row r="5" spans="2:8" x14ac:dyDescent="0.25">
      <c r="B5" s="6"/>
      <c r="C5" s="36"/>
      <c r="D5" s="36"/>
      <c r="E5" s="106"/>
      <c r="F5" s="36"/>
      <c r="G5" s="36"/>
      <c r="H5" s="38"/>
    </row>
    <row r="6" spans="2:8" ht="18" customHeight="1" thickBot="1" x14ac:dyDescent="0.25">
      <c r="B6" s="64" t="s">
        <v>184</v>
      </c>
      <c r="C6" s="64"/>
      <c r="D6" s="111">
        <f>E6/10000</f>
        <v>1.4999999999999999E-2</v>
      </c>
      <c r="E6" s="40">
        <v>150</v>
      </c>
      <c r="F6" s="118" t="s">
        <v>69</v>
      </c>
      <c r="G6" s="118" t="s">
        <v>70</v>
      </c>
    </row>
    <row r="7" spans="2:8" ht="18" customHeight="1" x14ac:dyDescent="0.2">
      <c r="B7" s="64" t="s">
        <v>185</v>
      </c>
      <c r="C7" s="64"/>
      <c r="D7" s="112">
        <v>48</v>
      </c>
      <c r="E7" s="40"/>
      <c r="F7" s="51">
        <v>0</v>
      </c>
      <c r="G7" s="71" t="s">
        <v>8</v>
      </c>
    </row>
    <row r="8" spans="2:8" ht="18" customHeight="1" thickBot="1" x14ac:dyDescent="0.25">
      <c r="B8" s="64" t="s">
        <v>191</v>
      </c>
      <c r="C8" s="64"/>
      <c r="D8" s="113">
        <f>E8*1000000</f>
        <v>100000000</v>
      </c>
      <c r="E8" s="40">
        <v>100</v>
      </c>
      <c r="F8" s="52">
        <v>1</v>
      </c>
      <c r="G8" s="72" t="s">
        <v>9</v>
      </c>
    </row>
    <row r="9" spans="2:8" ht="18" customHeight="1" x14ac:dyDescent="0.2">
      <c r="B9" s="64" t="s">
        <v>186</v>
      </c>
      <c r="C9" s="64"/>
      <c r="D9" s="114">
        <v>1</v>
      </c>
      <c r="E9" s="40"/>
      <c r="F9" s="94"/>
      <c r="G9" s="36"/>
    </row>
    <row r="10" spans="2:8" ht="18" customHeight="1" x14ac:dyDescent="0.2">
      <c r="B10" s="64" t="s">
        <v>187</v>
      </c>
      <c r="C10" s="64"/>
      <c r="D10" s="114">
        <v>8</v>
      </c>
      <c r="E10" s="40"/>
      <c r="F10" s="94"/>
      <c r="G10" s="36"/>
    </row>
    <row r="11" spans="2:8" ht="18" customHeight="1" x14ac:dyDescent="0.2">
      <c r="B11" s="22" t="s">
        <v>188</v>
      </c>
      <c r="C11" s="22"/>
      <c r="D11" s="115">
        <v>0</v>
      </c>
      <c r="E11" s="40"/>
      <c r="F11" s="94"/>
      <c r="G11" s="36"/>
    </row>
    <row r="12" spans="2:8" ht="18" customHeight="1" x14ac:dyDescent="0.2">
      <c r="B12" s="409" t="s">
        <v>68</v>
      </c>
      <c r="C12" s="409"/>
      <c r="D12" s="116"/>
      <c r="E12" s="40"/>
      <c r="F12" s="94"/>
      <c r="G12" s="36"/>
    </row>
    <row r="13" spans="2:8" ht="16.5" customHeight="1" x14ac:dyDescent="0.2">
      <c r="B13" s="108"/>
      <c r="C13" s="108"/>
      <c r="D13" s="117" t="s">
        <v>472</v>
      </c>
      <c r="E13" s="40"/>
      <c r="F13" s="94"/>
      <c r="G13" s="36"/>
    </row>
    <row r="14" spans="2:8" ht="19.5" customHeight="1" x14ac:dyDescent="0.2">
      <c r="B14" s="108"/>
      <c r="C14" s="108"/>
      <c r="D14" s="109"/>
      <c r="E14" s="40"/>
      <c r="F14" s="94"/>
      <c r="G14" s="36"/>
    </row>
    <row r="15" spans="2:8" ht="18" customHeight="1" x14ac:dyDescent="0.2">
      <c r="E15" s="106"/>
    </row>
    <row r="16" spans="2:8" ht="18" customHeight="1" x14ac:dyDescent="0.2">
      <c r="E16" s="106"/>
      <c r="F16" s="35"/>
    </row>
    <row r="17" spans="2:12" ht="18" customHeight="1" x14ac:dyDescent="0.2">
      <c r="E17" s="106"/>
      <c r="L17" s="12"/>
    </row>
    <row r="18" spans="2:12" ht="19.5" customHeight="1" x14ac:dyDescent="0.2">
      <c r="B18" s="35"/>
      <c r="C18" s="35"/>
      <c r="D18" s="35"/>
      <c r="E18" s="106"/>
      <c r="F18" s="35"/>
    </row>
    <row r="19" spans="2:12" x14ac:dyDescent="0.2">
      <c r="B19" s="35"/>
      <c r="C19" s="35"/>
      <c r="D19" s="35"/>
      <c r="E19" s="40"/>
      <c r="F19" s="35"/>
    </row>
    <row r="20" spans="2:12" x14ac:dyDescent="0.2">
      <c r="B20" s="35"/>
      <c r="C20" s="35"/>
      <c r="D20" s="35"/>
      <c r="E20" s="40"/>
      <c r="F20" s="35"/>
    </row>
  </sheetData>
  <mergeCells count="2">
    <mergeCell ref="B12:C12"/>
    <mergeCell ref="B3:D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2" r:id="rId3" name="Scroll Bar 2">
              <controlPr defaultSize="0" autoPict="0">
                <anchor moveWithCells="1">
                  <from>
                    <xdr:col>2</xdr:col>
                    <xdr:colOff>1638300</xdr:colOff>
                    <xdr:row>5</xdr:row>
                    <xdr:rowOff>28575</xdr:rowOff>
                  </from>
                  <to>
                    <xdr:col>2</xdr:col>
                    <xdr:colOff>2124075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4" name="Scroll Bar 3">
              <controlPr defaultSize="0" autoPict="0">
                <anchor moveWithCells="1">
                  <from>
                    <xdr:col>2</xdr:col>
                    <xdr:colOff>1638300</xdr:colOff>
                    <xdr:row>6</xdr:row>
                    <xdr:rowOff>28575</xdr:rowOff>
                  </from>
                  <to>
                    <xdr:col>2</xdr:col>
                    <xdr:colOff>2124075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5" name="Scroll Bar 4">
              <controlPr defaultSize="0" autoPict="0">
                <anchor moveWithCells="1">
                  <from>
                    <xdr:col>2</xdr:col>
                    <xdr:colOff>1638300</xdr:colOff>
                    <xdr:row>7</xdr:row>
                    <xdr:rowOff>28575</xdr:rowOff>
                  </from>
                  <to>
                    <xdr:col>2</xdr:col>
                    <xdr:colOff>2124075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6" name="Scroll Bar 5">
              <controlPr defaultSize="0" autoPict="0">
                <anchor moveWithCells="1">
                  <from>
                    <xdr:col>2</xdr:col>
                    <xdr:colOff>1638300</xdr:colOff>
                    <xdr:row>8</xdr:row>
                    <xdr:rowOff>28575</xdr:rowOff>
                  </from>
                  <to>
                    <xdr:col>2</xdr:col>
                    <xdr:colOff>2124075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7" name="Scroll Bar 6">
              <controlPr defaultSize="0" autoPict="0">
                <anchor moveWithCells="1">
                  <from>
                    <xdr:col>2</xdr:col>
                    <xdr:colOff>1638300</xdr:colOff>
                    <xdr:row>9</xdr:row>
                    <xdr:rowOff>28575</xdr:rowOff>
                  </from>
                  <to>
                    <xdr:col>2</xdr:col>
                    <xdr:colOff>2124075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8" name="Scroll Bar 8">
              <controlPr defaultSize="0" autoPict="0">
                <anchor moveWithCells="1">
                  <from>
                    <xdr:col>2</xdr:col>
                    <xdr:colOff>1638300</xdr:colOff>
                    <xdr:row>10</xdr:row>
                    <xdr:rowOff>28575</xdr:rowOff>
                  </from>
                  <to>
                    <xdr:col>2</xdr:col>
                    <xdr:colOff>2124075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/>
  <dimension ref="A1:G51"/>
  <sheetViews>
    <sheetView showGridLines="0" workbookViewId="0">
      <selection activeCell="D13" sqref="D13"/>
    </sheetView>
  </sheetViews>
  <sheetFormatPr defaultRowHeight="15" x14ac:dyDescent="0.2"/>
  <cols>
    <col min="1" max="1" width="5.85546875" style="35" customWidth="1"/>
    <col min="2" max="2" width="15" style="12" customWidth="1"/>
    <col min="3" max="3" width="30" style="12" customWidth="1"/>
    <col min="4" max="4" width="17.140625" style="12" customWidth="1"/>
    <col min="5" max="5" width="5.85546875" style="12" customWidth="1"/>
    <col min="6" max="6" width="7.42578125" style="12" customWidth="1"/>
    <col min="7" max="7" width="46.7109375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48"/>
      <c r="D1" s="36"/>
      <c r="E1" s="36"/>
    </row>
    <row r="2" spans="2:7" ht="18.75" x14ac:dyDescent="0.2">
      <c r="B2" s="49" t="s">
        <v>27</v>
      </c>
      <c r="C2" s="36"/>
      <c r="D2" s="36"/>
      <c r="E2" s="36"/>
    </row>
    <row r="3" spans="2:7" ht="15" customHeight="1" x14ac:dyDescent="0.2">
      <c r="B3" s="434" t="s">
        <v>190</v>
      </c>
      <c r="C3" s="434"/>
      <c r="D3" s="434"/>
      <c r="E3" s="36"/>
    </row>
    <row r="4" spans="2:7" x14ac:dyDescent="0.2">
      <c r="B4" s="433"/>
      <c r="C4" s="433"/>
      <c r="D4" s="433"/>
      <c r="E4" s="36"/>
    </row>
    <row r="5" spans="2:7" x14ac:dyDescent="0.2">
      <c r="B5" s="13" t="s">
        <v>197</v>
      </c>
      <c r="C5" s="36"/>
      <c r="D5" s="36"/>
      <c r="E5" s="36"/>
    </row>
    <row r="6" spans="2:7" x14ac:dyDescent="0.2">
      <c r="C6" s="36"/>
      <c r="D6" s="36"/>
      <c r="E6" s="36"/>
    </row>
    <row r="7" spans="2:7" ht="16.5" customHeight="1" thickBot="1" x14ac:dyDescent="0.25">
      <c r="B7" s="64" t="s">
        <v>184</v>
      </c>
      <c r="C7" s="121"/>
      <c r="D7" s="122">
        <f>E7/10000</f>
        <v>1.4999999999999999E-2</v>
      </c>
      <c r="E7" s="40">
        <v>150</v>
      </c>
      <c r="F7" s="118" t="s">
        <v>69</v>
      </c>
      <c r="G7" s="118" t="s">
        <v>70</v>
      </c>
    </row>
    <row r="8" spans="2:7" ht="16.5" customHeight="1" x14ac:dyDescent="0.2">
      <c r="B8" s="64" t="s">
        <v>185</v>
      </c>
      <c r="C8" s="121"/>
      <c r="D8" s="123">
        <v>12</v>
      </c>
      <c r="E8" s="40"/>
      <c r="F8" s="51">
        <v>0</v>
      </c>
      <c r="G8" s="104" t="s">
        <v>8</v>
      </c>
    </row>
    <row r="9" spans="2:7" ht="16.5" customHeight="1" thickBot="1" x14ac:dyDescent="0.25">
      <c r="B9" s="64" t="s">
        <v>191</v>
      </c>
      <c r="C9" s="121"/>
      <c r="D9" s="124">
        <f>E9*1000000</f>
        <v>125000000</v>
      </c>
      <c r="E9" s="40">
        <v>125</v>
      </c>
      <c r="F9" s="52">
        <v>1</v>
      </c>
      <c r="G9" s="105" t="s">
        <v>9</v>
      </c>
    </row>
    <row r="10" spans="2:7" ht="16.5" customHeight="1" x14ac:dyDescent="0.2">
      <c r="B10" s="64" t="s">
        <v>186</v>
      </c>
      <c r="C10" s="121"/>
      <c r="D10" s="125">
        <v>5</v>
      </c>
      <c r="E10" s="35"/>
    </row>
    <row r="11" spans="2:7" ht="16.5" customHeight="1" x14ac:dyDescent="0.2">
      <c r="B11" s="64" t="s">
        <v>187</v>
      </c>
      <c r="C11" s="121"/>
      <c r="D11" s="125">
        <v>12</v>
      </c>
      <c r="E11" s="35"/>
    </row>
    <row r="12" spans="2:7" ht="16.5" customHeight="1" x14ac:dyDescent="0.2">
      <c r="B12" s="22" t="s">
        <v>188</v>
      </c>
      <c r="C12" s="127"/>
      <c r="D12" s="128">
        <v>0</v>
      </c>
      <c r="E12" s="35"/>
    </row>
    <row r="13" spans="2:7" ht="18" customHeight="1" x14ac:dyDescent="0.2">
      <c r="B13" s="409" t="s">
        <v>71</v>
      </c>
      <c r="C13" s="409"/>
      <c r="D13" s="129"/>
      <c r="E13" s="35"/>
    </row>
    <row r="14" spans="2:7" ht="19.5" customHeight="1" x14ac:dyDescent="0.2">
      <c r="B14" s="120"/>
      <c r="C14" s="120"/>
      <c r="D14" s="396" t="s">
        <v>473</v>
      </c>
      <c r="E14" s="35"/>
    </row>
    <row r="15" spans="2:7" ht="19.5" customHeight="1" x14ac:dyDescent="0.2">
      <c r="B15" s="35"/>
      <c r="C15" s="35"/>
      <c r="D15" s="35"/>
      <c r="E15" s="35"/>
    </row>
    <row r="16" spans="2:7" x14ac:dyDescent="0.2">
      <c r="B16" s="35"/>
      <c r="C16" s="35"/>
      <c r="D16" s="35"/>
      <c r="E16" s="35"/>
    </row>
    <row r="17" spans="2:5" x14ac:dyDescent="0.2">
      <c r="B17" s="35"/>
      <c r="C17" s="35"/>
      <c r="D17" s="35"/>
      <c r="E17" s="35"/>
    </row>
    <row r="18" spans="2:5" x14ac:dyDescent="0.2">
      <c r="B18" s="35"/>
      <c r="C18" s="35"/>
      <c r="D18" s="35"/>
      <c r="E18" s="35"/>
    </row>
    <row r="19" spans="2:5" x14ac:dyDescent="0.2">
      <c r="B19" s="35"/>
      <c r="C19" s="35"/>
      <c r="D19" s="35"/>
      <c r="E19" s="35"/>
    </row>
    <row r="20" spans="2:5" x14ac:dyDescent="0.2">
      <c r="B20" s="35"/>
      <c r="C20" s="35"/>
      <c r="D20" s="35"/>
      <c r="E20" s="35"/>
    </row>
    <row r="21" spans="2:5" x14ac:dyDescent="0.2">
      <c r="B21" s="35"/>
      <c r="C21" s="35"/>
      <c r="D21" s="35"/>
      <c r="E21" s="35"/>
    </row>
    <row r="22" spans="2:5" x14ac:dyDescent="0.2">
      <c r="B22" s="35"/>
      <c r="C22" s="35"/>
      <c r="D22" s="35"/>
      <c r="E22" s="35"/>
    </row>
    <row r="23" spans="2:5" x14ac:dyDescent="0.2">
      <c r="B23" s="35"/>
      <c r="C23" s="35"/>
      <c r="D23" s="35"/>
      <c r="E23" s="35"/>
    </row>
    <row r="24" spans="2:5" x14ac:dyDescent="0.2">
      <c r="B24" s="35"/>
      <c r="C24" s="35"/>
      <c r="D24" s="35"/>
      <c r="E24" s="35"/>
    </row>
    <row r="25" spans="2:5" x14ac:dyDescent="0.2">
      <c r="B25" s="35"/>
      <c r="C25" s="35"/>
      <c r="D25" s="35"/>
      <c r="E25" s="35"/>
    </row>
    <row r="26" spans="2:5" x14ac:dyDescent="0.2">
      <c r="B26" s="35"/>
      <c r="C26" s="35"/>
      <c r="D26" s="35"/>
      <c r="E26" s="35"/>
    </row>
    <row r="27" spans="2:5" x14ac:dyDescent="0.2">
      <c r="B27" s="35"/>
      <c r="C27" s="35"/>
      <c r="D27" s="35"/>
      <c r="E27" s="35"/>
    </row>
    <row r="28" spans="2:5" x14ac:dyDescent="0.2">
      <c r="B28" s="35"/>
      <c r="C28" s="35"/>
      <c r="D28" s="35"/>
      <c r="E28" s="35"/>
    </row>
    <row r="29" spans="2:5" x14ac:dyDescent="0.2">
      <c r="B29" s="35"/>
      <c r="C29" s="35"/>
      <c r="D29" s="35"/>
      <c r="E29" s="35"/>
    </row>
    <row r="30" spans="2:5" x14ac:dyDescent="0.2">
      <c r="B30" s="35"/>
      <c r="C30" s="35"/>
      <c r="D30" s="35"/>
      <c r="E30" s="35"/>
    </row>
    <row r="31" spans="2:5" x14ac:dyDescent="0.2">
      <c r="B31" s="35"/>
      <c r="C31" s="35"/>
      <c r="D31" s="35"/>
      <c r="E31" s="35"/>
    </row>
    <row r="32" spans="2:5" x14ac:dyDescent="0.2">
      <c r="B32" s="35"/>
      <c r="C32" s="35"/>
      <c r="D32" s="35"/>
      <c r="E32" s="35"/>
    </row>
    <row r="33" spans="2:5" x14ac:dyDescent="0.2">
      <c r="B33" s="35"/>
      <c r="C33" s="35"/>
      <c r="D33" s="35"/>
      <c r="E33" s="35"/>
    </row>
    <row r="34" spans="2:5" x14ac:dyDescent="0.2">
      <c r="B34" s="35"/>
      <c r="C34" s="35"/>
      <c r="D34" s="35"/>
      <c r="E34" s="35"/>
    </row>
    <row r="35" spans="2:5" x14ac:dyDescent="0.2">
      <c r="B35" s="35"/>
      <c r="C35" s="35"/>
      <c r="D35" s="35"/>
      <c r="E35" s="35"/>
    </row>
    <row r="36" spans="2:5" x14ac:dyDescent="0.2">
      <c r="B36" s="35"/>
      <c r="C36" s="35"/>
      <c r="D36" s="35"/>
      <c r="E36" s="35"/>
    </row>
    <row r="37" spans="2:5" x14ac:dyDescent="0.2">
      <c r="B37" s="35"/>
      <c r="C37" s="35"/>
      <c r="D37" s="35"/>
      <c r="E37" s="35"/>
    </row>
    <row r="38" spans="2:5" x14ac:dyDescent="0.2">
      <c r="B38" s="35"/>
      <c r="C38" s="35"/>
      <c r="D38" s="35"/>
      <c r="E38" s="35"/>
    </row>
    <row r="39" spans="2:5" x14ac:dyDescent="0.2">
      <c r="B39" s="35"/>
      <c r="C39" s="35"/>
      <c r="D39" s="35"/>
      <c r="E39" s="35"/>
    </row>
    <row r="40" spans="2:5" x14ac:dyDescent="0.2">
      <c r="B40" s="35"/>
      <c r="C40" s="35"/>
      <c r="D40" s="35"/>
      <c r="E40" s="35"/>
    </row>
    <row r="41" spans="2:5" x14ac:dyDescent="0.2">
      <c r="B41" s="35"/>
      <c r="C41" s="35"/>
      <c r="D41" s="35"/>
      <c r="E41" s="35"/>
    </row>
    <row r="42" spans="2:5" x14ac:dyDescent="0.2">
      <c r="B42" s="35"/>
      <c r="C42" s="35"/>
      <c r="D42" s="35"/>
      <c r="E42" s="35"/>
    </row>
    <row r="43" spans="2:5" x14ac:dyDescent="0.2">
      <c r="B43" s="35"/>
      <c r="C43" s="35"/>
      <c r="D43" s="35"/>
      <c r="E43" s="35"/>
    </row>
    <row r="44" spans="2:5" x14ac:dyDescent="0.2">
      <c r="B44" s="35"/>
      <c r="C44" s="35"/>
      <c r="D44" s="35"/>
      <c r="E44" s="35"/>
    </row>
    <row r="45" spans="2:5" x14ac:dyDescent="0.2">
      <c r="B45" s="35"/>
      <c r="C45" s="35"/>
      <c r="D45" s="35"/>
      <c r="E45" s="35"/>
    </row>
    <row r="46" spans="2:5" x14ac:dyDescent="0.2">
      <c r="B46" s="35"/>
      <c r="C46" s="35"/>
      <c r="D46" s="35"/>
      <c r="E46" s="35"/>
    </row>
    <row r="47" spans="2:5" x14ac:dyDescent="0.2">
      <c r="B47" s="35"/>
      <c r="C47" s="35"/>
      <c r="D47" s="35"/>
      <c r="E47" s="35"/>
    </row>
    <row r="48" spans="2:5" x14ac:dyDescent="0.2">
      <c r="B48" s="35"/>
      <c r="C48" s="35"/>
      <c r="D48" s="35"/>
      <c r="E48" s="35"/>
    </row>
    <row r="49" spans="2:5" x14ac:dyDescent="0.2">
      <c r="B49" s="35"/>
      <c r="C49" s="35"/>
      <c r="D49" s="35"/>
      <c r="E49" s="35"/>
    </row>
    <row r="50" spans="2:5" x14ac:dyDescent="0.2">
      <c r="B50" s="35"/>
      <c r="C50" s="35"/>
      <c r="D50" s="35"/>
      <c r="E50" s="35"/>
    </row>
    <row r="51" spans="2:5" x14ac:dyDescent="0.2">
      <c r="B51" s="35"/>
      <c r="C51" s="35"/>
      <c r="D51" s="35"/>
      <c r="E51" s="35"/>
    </row>
  </sheetData>
  <mergeCells count="2">
    <mergeCell ref="B13:C13"/>
    <mergeCell ref="B3:D4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Scroll Bar 1">
              <controlPr defaultSize="0" autoPict="0">
                <anchor moveWithCells="1">
                  <from>
                    <xdr:col>2</xdr:col>
                    <xdr:colOff>1447800</xdr:colOff>
                    <xdr:row>6</xdr:row>
                    <xdr:rowOff>28575</xdr:rowOff>
                  </from>
                  <to>
                    <xdr:col>2</xdr:col>
                    <xdr:colOff>1933575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Scroll Bar 2">
              <controlPr defaultSize="0" autoPict="0">
                <anchor moveWithCells="1">
                  <from>
                    <xdr:col>2</xdr:col>
                    <xdr:colOff>1447800</xdr:colOff>
                    <xdr:row>7</xdr:row>
                    <xdr:rowOff>28575</xdr:rowOff>
                  </from>
                  <to>
                    <xdr:col>2</xdr:col>
                    <xdr:colOff>1933575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Scroll Bar 3">
              <controlPr defaultSize="0" autoPict="0">
                <anchor moveWithCells="1">
                  <from>
                    <xdr:col>2</xdr:col>
                    <xdr:colOff>1447800</xdr:colOff>
                    <xdr:row>8</xdr:row>
                    <xdr:rowOff>28575</xdr:rowOff>
                  </from>
                  <to>
                    <xdr:col>2</xdr:col>
                    <xdr:colOff>1933575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Scroll Bar 4">
              <controlPr defaultSize="0" autoPict="0">
                <anchor moveWithCells="1">
                  <from>
                    <xdr:col>2</xdr:col>
                    <xdr:colOff>1447800</xdr:colOff>
                    <xdr:row>9</xdr:row>
                    <xdr:rowOff>28575</xdr:rowOff>
                  </from>
                  <to>
                    <xdr:col>2</xdr:col>
                    <xdr:colOff>1933575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7" name="Scroll Bar 5">
              <controlPr defaultSize="0" autoPict="0">
                <anchor moveWithCells="1">
                  <from>
                    <xdr:col>2</xdr:col>
                    <xdr:colOff>1447800</xdr:colOff>
                    <xdr:row>10</xdr:row>
                    <xdr:rowOff>28575</xdr:rowOff>
                  </from>
                  <to>
                    <xdr:col>2</xdr:col>
                    <xdr:colOff>1933575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8" name="Scroll Bar 6">
              <controlPr defaultSize="0" autoPict="0">
                <anchor moveWithCells="1">
                  <from>
                    <xdr:col>2</xdr:col>
                    <xdr:colOff>1447800</xdr:colOff>
                    <xdr:row>11</xdr:row>
                    <xdr:rowOff>19050</xdr:rowOff>
                  </from>
                  <to>
                    <xdr:col>2</xdr:col>
                    <xdr:colOff>1933575</xdr:colOff>
                    <xdr:row>11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G54"/>
  <sheetViews>
    <sheetView showGridLines="0" workbookViewId="0">
      <selection activeCell="D11" sqref="D11"/>
    </sheetView>
  </sheetViews>
  <sheetFormatPr defaultRowHeight="15" x14ac:dyDescent="0.2"/>
  <cols>
    <col min="1" max="1" width="5.85546875" style="35" customWidth="1"/>
    <col min="2" max="2" width="17.42578125" style="12" customWidth="1"/>
    <col min="3" max="3" width="33.140625" style="12" customWidth="1"/>
    <col min="4" max="4" width="17.140625" style="12" customWidth="1"/>
    <col min="5" max="5" width="5.85546875" style="12" customWidth="1"/>
    <col min="6" max="6" width="16.7109375" style="35" customWidth="1"/>
    <col min="7" max="7" width="23.42578125" style="35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36"/>
      <c r="D1" s="36"/>
      <c r="E1" s="36"/>
    </row>
    <row r="2" spans="2:7" ht="18.75" x14ac:dyDescent="0.3">
      <c r="B2" s="14" t="s">
        <v>21</v>
      </c>
      <c r="C2" s="36"/>
      <c r="D2" s="36"/>
      <c r="E2" s="36"/>
    </row>
    <row r="3" spans="2:7" ht="18" customHeight="1" x14ac:dyDescent="0.2">
      <c r="B3" s="400" t="s">
        <v>209</v>
      </c>
      <c r="C3" s="401"/>
      <c r="D3" s="401"/>
      <c r="E3" s="36"/>
    </row>
    <row r="4" spans="2:7" x14ac:dyDescent="0.2">
      <c r="B4" s="80" t="s">
        <v>172</v>
      </c>
      <c r="C4" s="36"/>
      <c r="D4" s="36"/>
      <c r="E4" s="36"/>
    </row>
    <row r="5" spans="2:7" x14ac:dyDescent="0.2">
      <c r="B5" s="81" t="s">
        <v>173</v>
      </c>
      <c r="C5" s="36"/>
      <c r="D5" s="36"/>
      <c r="E5" s="36"/>
    </row>
    <row r="6" spans="2:7" x14ac:dyDescent="0.2">
      <c r="B6" s="79"/>
      <c r="C6" s="36"/>
      <c r="D6" s="36"/>
      <c r="E6" s="36"/>
    </row>
    <row r="7" spans="2:7" ht="18" customHeight="1" thickBot="1" x14ac:dyDescent="0.25">
      <c r="B7" s="315" t="s">
        <v>160</v>
      </c>
      <c r="C7" s="82"/>
      <c r="D7" s="17">
        <v>42870</v>
      </c>
      <c r="E7" s="35"/>
      <c r="F7" s="83" t="s">
        <v>61</v>
      </c>
      <c r="G7" s="84" t="s">
        <v>62</v>
      </c>
    </row>
    <row r="8" spans="2:7" ht="18" customHeight="1" x14ac:dyDescent="0.2">
      <c r="B8" s="315" t="s">
        <v>170</v>
      </c>
      <c r="C8" s="82"/>
      <c r="D8" s="17">
        <v>42931</v>
      </c>
      <c r="E8" s="35"/>
      <c r="F8" s="56">
        <v>0</v>
      </c>
      <c r="G8" s="70" t="s">
        <v>0</v>
      </c>
    </row>
    <row r="9" spans="2:7" ht="18" customHeight="1" x14ac:dyDescent="0.2">
      <c r="B9" s="315" t="s">
        <v>171</v>
      </c>
      <c r="C9" s="82"/>
      <c r="D9" s="67">
        <v>2</v>
      </c>
      <c r="E9" s="35"/>
      <c r="F9" s="51">
        <v>1</v>
      </c>
      <c r="G9" s="70" t="s">
        <v>1</v>
      </c>
    </row>
    <row r="10" spans="2:7" ht="18" customHeight="1" x14ac:dyDescent="0.2">
      <c r="B10" s="316" t="s">
        <v>169</v>
      </c>
      <c r="C10" s="86"/>
      <c r="D10" s="68">
        <v>4</v>
      </c>
      <c r="E10" s="35"/>
      <c r="F10" s="51">
        <v>2</v>
      </c>
      <c r="G10" s="70" t="s">
        <v>2</v>
      </c>
    </row>
    <row r="11" spans="2:7" ht="18" customHeight="1" x14ac:dyDescent="0.2">
      <c r="B11" s="402" t="s">
        <v>174</v>
      </c>
      <c r="C11" s="403"/>
      <c r="D11" s="85"/>
      <c r="E11" s="35"/>
      <c r="F11" s="51">
        <v>3</v>
      </c>
      <c r="G11" s="70" t="s">
        <v>3</v>
      </c>
    </row>
    <row r="12" spans="2:7" ht="18" customHeight="1" thickBot="1" x14ac:dyDescent="0.25">
      <c r="D12" s="55" t="s">
        <v>439</v>
      </c>
      <c r="E12" s="35"/>
      <c r="F12" s="52">
        <v>4</v>
      </c>
      <c r="G12" s="73" t="s">
        <v>6</v>
      </c>
    </row>
    <row r="13" spans="2:7" ht="19.5" customHeight="1" x14ac:dyDescent="0.2">
      <c r="E13" s="36"/>
    </row>
    <row r="14" spans="2:7" ht="14.25" customHeight="1" x14ac:dyDescent="0.2">
      <c r="E14" s="36"/>
      <c r="G14" s="12"/>
    </row>
    <row r="15" spans="2:7" ht="14.25" customHeight="1" x14ac:dyDescent="0.2">
      <c r="E15" s="36"/>
      <c r="G15" s="12"/>
    </row>
    <row r="16" spans="2:7" ht="14.25" customHeight="1" x14ac:dyDescent="0.2">
      <c r="E16" s="36"/>
    </row>
    <row r="17" spans="2:5" ht="14.25" customHeight="1" x14ac:dyDescent="0.2">
      <c r="E17" s="36"/>
    </row>
    <row r="18" spans="2:5" ht="14.25" customHeight="1" x14ac:dyDescent="0.2">
      <c r="D18" s="35"/>
      <c r="E18" s="35"/>
    </row>
    <row r="19" spans="2:5" ht="18" customHeight="1" x14ac:dyDescent="0.2">
      <c r="B19" s="35"/>
      <c r="C19" s="35"/>
      <c r="D19" s="35"/>
      <c r="E19" s="35"/>
    </row>
    <row r="20" spans="2:5" x14ac:dyDescent="0.2">
      <c r="B20" s="35"/>
      <c r="C20" s="35"/>
      <c r="D20" s="35"/>
      <c r="E20" s="35"/>
    </row>
    <row r="21" spans="2:5" x14ac:dyDescent="0.2">
      <c r="B21" s="35"/>
      <c r="C21" s="35"/>
      <c r="D21" s="35"/>
      <c r="E21" s="35"/>
    </row>
    <row r="22" spans="2:5" x14ac:dyDescent="0.2">
      <c r="B22" s="35"/>
      <c r="C22" s="35"/>
      <c r="D22" s="35"/>
      <c r="E22" s="35"/>
    </row>
    <row r="23" spans="2:5" x14ac:dyDescent="0.2">
      <c r="B23" s="35"/>
      <c r="C23" s="35"/>
      <c r="D23" s="35"/>
      <c r="E23" s="35"/>
    </row>
    <row r="24" spans="2:5" x14ac:dyDescent="0.2">
      <c r="B24" s="35"/>
      <c r="C24" s="35"/>
      <c r="D24" s="35"/>
      <c r="E24" s="35"/>
    </row>
    <row r="25" spans="2:5" x14ac:dyDescent="0.2">
      <c r="B25" s="35"/>
      <c r="C25" s="35"/>
      <c r="D25" s="35"/>
      <c r="E25" s="35"/>
    </row>
    <row r="26" spans="2:5" x14ac:dyDescent="0.2">
      <c r="B26" s="35"/>
      <c r="C26" s="35"/>
      <c r="D26" s="35"/>
      <c r="E26" s="35"/>
    </row>
    <row r="27" spans="2:5" x14ac:dyDescent="0.2">
      <c r="B27" s="35"/>
      <c r="C27" s="35"/>
      <c r="D27" s="35"/>
      <c r="E27" s="35"/>
    </row>
    <row r="28" spans="2:5" x14ac:dyDescent="0.2">
      <c r="B28" s="35"/>
      <c r="C28" s="35"/>
      <c r="D28" s="35"/>
      <c r="E28" s="35"/>
    </row>
    <row r="29" spans="2:5" x14ac:dyDescent="0.2">
      <c r="B29" s="35"/>
      <c r="C29" s="35"/>
      <c r="D29" s="35"/>
      <c r="E29" s="35"/>
    </row>
    <row r="30" spans="2:5" x14ac:dyDescent="0.2">
      <c r="B30" s="35"/>
      <c r="C30" s="35"/>
      <c r="D30" s="35"/>
      <c r="E30" s="35"/>
    </row>
    <row r="31" spans="2:5" x14ac:dyDescent="0.2">
      <c r="B31" s="35"/>
      <c r="C31" s="35"/>
      <c r="D31" s="35"/>
      <c r="E31" s="35"/>
    </row>
    <row r="32" spans="2:5" x14ac:dyDescent="0.2">
      <c r="B32" s="35"/>
      <c r="C32" s="35"/>
      <c r="D32" s="35"/>
      <c r="E32" s="35"/>
    </row>
    <row r="33" spans="2:5" x14ac:dyDescent="0.2">
      <c r="B33" s="35"/>
      <c r="C33" s="35"/>
      <c r="D33" s="35"/>
      <c r="E33" s="35"/>
    </row>
    <row r="34" spans="2:5" x14ac:dyDescent="0.2">
      <c r="B34" s="35"/>
      <c r="C34" s="35"/>
      <c r="D34" s="35"/>
      <c r="E34" s="35"/>
    </row>
    <row r="35" spans="2:5" x14ac:dyDescent="0.2">
      <c r="B35" s="35"/>
      <c r="C35" s="35"/>
      <c r="D35" s="35"/>
      <c r="E35" s="35"/>
    </row>
    <row r="36" spans="2:5" x14ac:dyDescent="0.2">
      <c r="B36" s="35"/>
      <c r="C36" s="35"/>
      <c r="D36" s="35"/>
      <c r="E36" s="35"/>
    </row>
    <row r="37" spans="2:5" x14ac:dyDescent="0.2">
      <c r="B37" s="35"/>
      <c r="C37" s="35"/>
      <c r="D37" s="35"/>
      <c r="E37" s="35"/>
    </row>
    <row r="38" spans="2:5" x14ac:dyDescent="0.2">
      <c r="B38" s="35"/>
      <c r="C38" s="35"/>
      <c r="D38" s="35"/>
      <c r="E38" s="35"/>
    </row>
    <row r="39" spans="2:5" x14ac:dyDescent="0.2">
      <c r="B39" s="35"/>
      <c r="C39" s="35"/>
      <c r="D39" s="35"/>
      <c r="E39" s="35"/>
    </row>
    <row r="40" spans="2:5" x14ac:dyDescent="0.2">
      <c r="B40" s="35"/>
      <c r="C40" s="35"/>
      <c r="D40" s="35"/>
      <c r="E40" s="35"/>
    </row>
    <row r="41" spans="2:5" x14ac:dyDescent="0.2">
      <c r="B41" s="35"/>
      <c r="C41" s="35"/>
      <c r="D41" s="35"/>
      <c r="E41" s="35"/>
    </row>
    <row r="42" spans="2:5" x14ac:dyDescent="0.2">
      <c r="B42" s="35"/>
      <c r="C42" s="35"/>
      <c r="D42" s="35"/>
      <c r="E42" s="35"/>
    </row>
    <row r="43" spans="2:5" x14ac:dyDescent="0.2">
      <c r="B43" s="35"/>
      <c r="C43" s="35"/>
      <c r="D43" s="35"/>
      <c r="E43" s="35"/>
    </row>
    <row r="44" spans="2:5" x14ac:dyDescent="0.2">
      <c r="B44" s="35"/>
      <c r="C44" s="35"/>
      <c r="D44" s="35"/>
      <c r="E44" s="35"/>
    </row>
    <row r="45" spans="2:5" x14ac:dyDescent="0.2">
      <c r="B45" s="35"/>
      <c r="C45" s="35"/>
      <c r="D45" s="35"/>
      <c r="E45" s="35"/>
    </row>
    <row r="46" spans="2:5" x14ac:dyDescent="0.2">
      <c r="B46" s="35"/>
      <c r="C46" s="35"/>
      <c r="D46" s="35"/>
      <c r="E46" s="35"/>
    </row>
    <row r="47" spans="2:5" x14ac:dyDescent="0.2">
      <c r="B47" s="35"/>
      <c r="C47" s="35"/>
      <c r="D47" s="35"/>
      <c r="E47" s="35"/>
    </row>
    <row r="48" spans="2:5" x14ac:dyDescent="0.2">
      <c r="B48" s="35"/>
      <c r="C48" s="35"/>
      <c r="D48" s="35"/>
      <c r="E48" s="35"/>
    </row>
    <row r="49" spans="2:5" x14ac:dyDescent="0.2">
      <c r="B49" s="35"/>
      <c r="C49" s="35"/>
      <c r="D49" s="35"/>
      <c r="E49" s="35"/>
    </row>
    <row r="50" spans="2:5" x14ac:dyDescent="0.2">
      <c r="B50" s="35"/>
      <c r="C50" s="35"/>
      <c r="D50" s="35"/>
      <c r="E50" s="35"/>
    </row>
    <row r="51" spans="2:5" x14ac:dyDescent="0.2">
      <c r="B51" s="35"/>
      <c r="C51" s="35"/>
      <c r="D51" s="35"/>
      <c r="E51" s="35"/>
    </row>
    <row r="52" spans="2:5" x14ac:dyDescent="0.2">
      <c r="B52" s="35"/>
      <c r="C52" s="35"/>
      <c r="D52" s="35"/>
      <c r="E52" s="35"/>
    </row>
    <row r="53" spans="2:5" x14ac:dyDescent="0.2">
      <c r="B53" s="35"/>
      <c r="C53" s="35"/>
      <c r="D53" s="35"/>
      <c r="E53" s="35"/>
    </row>
    <row r="54" spans="2:5" x14ac:dyDescent="0.2">
      <c r="B54" s="35"/>
      <c r="C54" s="35"/>
      <c r="D54" s="35"/>
      <c r="E54" s="35"/>
    </row>
  </sheetData>
  <mergeCells count="2">
    <mergeCell ref="B3:D3"/>
    <mergeCell ref="B11:C11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3" name="Scroll Bar 2">
              <controlPr defaultSize="0" autoPict="0">
                <anchor moveWithCells="1">
                  <from>
                    <xdr:col>2</xdr:col>
                    <xdr:colOff>1657350</xdr:colOff>
                    <xdr:row>9</xdr:row>
                    <xdr:rowOff>28575</xdr:rowOff>
                  </from>
                  <to>
                    <xdr:col>2</xdr:col>
                    <xdr:colOff>2143125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0"/>
  <dimension ref="A1:G17"/>
  <sheetViews>
    <sheetView showGridLines="0" workbookViewId="0">
      <selection activeCell="D12" sqref="D12"/>
    </sheetView>
  </sheetViews>
  <sheetFormatPr defaultRowHeight="15" x14ac:dyDescent="0.2"/>
  <cols>
    <col min="1" max="1" width="5.85546875" style="35" customWidth="1"/>
    <col min="2" max="2" width="15.42578125" style="12" customWidth="1"/>
    <col min="3" max="3" width="38.28515625" style="12" customWidth="1"/>
    <col min="4" max="4" width="14.42578125" style="12" customWidth="1"/>
    <col min="5" max="5" width="4.42578125" style="40" customWidth="1"/>
    <col min="6" max="6" width="9.140625" style="12"/>
    <col min="7" max="7" width="20" style="12" customWidth="1"/>
    <col min="8" max="8" width="5.85546875" style="12" customWidth="1"/>
    <col min="9" max="16384" width="9.140625" style="12"/>
  </cols>
  <sheetData>
    <row r="1" spans="2:7" ht="18" customHeight="1" x14ac:dyDescent="0.2">
      <c r="B1" s="36"/>
      <c r="C1" s="48"/>
      <c r="D1" s="36"/>
    </row>
    <row r="2" spans="2:7" ht="18.75" x14ac:dyDescent="0.2">
      <c r="B2" s="49" t="s">
        <v>41</v>
      </c>
      <c r="C2" s="36"/>
      <c r="D2" s="36"/>
    </row>
    <row r="3" spans="2:7" ht="18" customHeight="1" x14ac:dyDescent="0.2">
      <c r="B3" s="423" t="s">
        <v>291</v>
      </c>
      <c r="C3" s="423"/>
      <c r="D3" s="423"/>
    </row>
    <row r="4" spans="2:7" x14ac:dyDescent="0.2">
      <c r="B4" s="13" t="s">
        <v>290</v>
      </c>
      <c r="C4" s="36"/>
      <c r="D4" s="36"/>
    </row>
    <row r="5" spans="2:7" x14ac:dyDescent="0.2">
      <c r="B5" s="87" t="s">
        <v>289</v>
      </c>
      <c r="C5" s="36"/>
      <c r="D5" s="36"/>
    </row>
    <row r="6" spans="2:7" x14ac:dyDescent="0.2">
      <c r="C6" s="36"/>
      <c r="D6" s="36"/>
    </row>
    <row r="7" spans="2:7" ht="15.75" customHeight="1" thickBot="1" x14ac:dyDescent="0.25">
      <c r="B7" s="64" t="s">
        <v>288</v>
      </c>
      <c r="C7" s="64"/>
      <c r="D7" s="18">
        <f>E7/100000</f>
        <v>1.4999999999999999E-2</v>
      </c>
      <c r="E7" s="40">
        <v>1500</v>
      </c>
      <c r="F7" s="118" t="s">
        <v>69</v>
      </c>
      <c r="G7" s="118" t="s">
        <v>70</v>
      </c>
    </row>
    <row r="8" spans="2:7" ht="15.75" customHeight="1" x14ac:dyDescent="0.2">
      <c r="B8" s="64" t="s">
        <v>241</v>
      </c>
      <c r="C8" s="64"/>
      <c r="D8" s="231">
        <v>12</v>
      </c>
      <c r="F8" s="51">
        <v>0</v>
      </c>
      <c r="G8" s="234" t="s">
        <v>292</v>
      </c>
    </row>
    <row r="9" spans="2:7" ht="15.75" customHeight="1" thickBot="1" x14ac:dyDescent="0.25">
      <c r="B9" s="64" t="s">
        <v>242</v>
      </c>
      <c r="C9" s="64"/>
      <c r="D9" s="19">
        <f>E9*1000000</f>
        <v>30000000</v>
      </c>
      <c r="E9" s="40">
        <v>30</v>
      </c>
      <c r="F9" s="52">
        <v>1</v>
      </c>
      <c r="G9" s="235" t="s">
        <v>293</v>
      </c>
    </row>
    <row r="10" spans="2:7" ht="15.75" customHeight="1" x14ac:dyDescent="0.2">
      <c r="B10" s="64" t="s">
        <v>243</v>
      </c>
      <c r="C10" s="64"/>
      <c r="D10" s="19">
        <f>E10*1000000</f>
        <v>0</v>
      </c>
      <c r="E10" s="40">
        <v>0</v>
      </c>
    </row>
    <row r="11" spans="2:7" ht="15.75" customHeight="1" x14ac:dyDescent="0.2">
      <c r="B11" s="16" t="s">
        <v>188</v>
      </c>
      <c r="C11" s="16"/>
      <c r="D11" s="232">
        <v>1</v>
      </c>
    </row>
    <row r="12" spans="2:7" ht="15.75" customHeight="1" x14ac:dyDescent="0.2">
      <c r="B12" s="414" t="s">
        <v>111</v>
      </c>
      <c r="C12" s="421"/>
      <c r="D12" s="236"/>
      <c r="E12" s="97" t="s">
        <v>474</v>
      </c>
    </row>
    <row r="13" spans="2:7" ht="19.5" customHeight="1" x14ac:dyDescent="0.2">
      <c r="B13" s="35"/>
      <c r="C13" s="35"/>
      <c r="D13" s="35"/>
    </row>
    <row r="14" spans="2:7" ht="18" customHeight="1" x14ac:dyDescent="0.2"/>
    <row r="15" spans="2:7" ht="18" customHeight="1" x14ac:dyDescent="0.2"/>
    <row r="16" spans="2:7" ht="18" customHeight="1" x14ac:dyDescent="0.2">
      <c r="E16" s="58"/>
    </row>
    <row r="17" spans="2:4" ht="18" customHeight="1" x14ac:dyDescent="0.2">
      <c r="B17" s="35"/>
      <c r="C17" s="35"/>
      <c r="D17" s="35"/>
    </row>
  </sheetData>
  <mergeCells count="2">
    <mergeCell ref="B12:C12"/>
    <mergeCell ref="B3:D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33" r:id="rId3" name="Scroll Bar 1">
              <controlPr defaultSize="0" autoPict="0">
                <anchor moveWithCells="1">
                  <from>
                    <xdr:col>2</xdr:col>
                    <xdr:colOff>2000250</xdr:colOff>
                    <xdr:row>6</xdr:row>
                    <xdr:rowOff>28575</xdr:rowOff>
                  </from>
                  <to>
                    <xdr:col>2</xdr:col>
                    <xdr:colOff>2486025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4" r:id="rId4" name="Scroll Bar 2">
              <controlPr defaultSize="0" autoPict="0">
                <anchor moveWithCells="1">
                  <from>
                    <xdr:col>2</xdr:col>
                    <xdr:colOff>2000250</xdr:colOff>
                    <xdr:row>7</xdr:row>
                    <xdr:rowOff>19050</xdr:rowOff>
                  </from>
                  <to>
                    <xdr:col>2</xdr:col>
                    <xdr:colOff>2486025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5" r:id="rId5" name="Scroll Bar 3">
              <controlPr defaultSize="0" autoPict="0">
                <anchor moveWithCells="1">
                  <from>
                    <xdr:col>2</xdr:col>
                    <xdr:colOff>2000250</xdr:colOff>
                    <xdr:row>8</xdr:row>
                    <xdr:rowOff>9525</xdr:rowOff>
                  </from>
                  <to>
                    <xdr:col>2</xdr:col>
                    <xdr:colOff>2486025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7" r:id="rId6" name="Scroll Bar 5">
              <controlPr defaultSize="0" autoPict="0">
                <anchor moveWithCells="1">
                  <from>
                    <xdr:col>2</xdr:col>
                    <xdr:colOff>2000250</xdr:colOff>
                    <xdr:row>9</xdr:row>
                    <xdr:rowOff>190500</xdr:rowOff>
                  </from>
                  <to>
                    <xdr:col>2</xdr:col>
                    <xdr:colOff>2486025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8" r:id="rId7" name="Scroll Bar 6">
              <controlPr defaultSize="0" autoPict="0">
                <anchor moveWithCells="1">
                  <from>
                    <xdr:col>2</xdr:col>
                    <xdr:colOff>2000250</xdr:colOff>
                    <xdr:row>9</xdr:row>
                    <xdr:rowOff>0</xdr:rowOff>
                  </from>
                  <to>
                    <xdr:col>2</xdr:col>
                    <xdr:colOff>2486025</xdr:colOff>
                    <xdr:row>9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1"/>
  <dimension ref="A1:G39"/>
  <sheetViews>
    <sheetView showGridLines="0" workbookViewId="0">
      <selection activeCell="D14" sqref="D14"/>
    </sheetView>
  </sheetViews>
  <sheetFormatPr defaultRowHeight="15" x14ac:dyDescent="0.2"/>
  <cols>
    <col min="1" max="1" width="5.85546875" style="35" customWidth="1"/>
    <col min="2" max="2" width="9.28515625" style="12" customWidth="1"/>
    <col min="3" max="3" width="44.85546875" style="12" customWidth="1"/>
    <col min="4" max="4" width="14" style="12" customWidth="1"/>
    <col min="5" max="5" width="4.5703125" style="58" customWidth="1"/>
    <col min="6" max="6" width="9.140625" style="12"/>
    <col min="7" max="7" width="19" style="12" customWidth="1"/>
    <col min="8" max="8" width="5.85546875" style="12" customWidth="1"/>
    <col min="9" max="16384" width="9.140625" style="12"/>
  </cols>
  <sheetData>
    <row r="1" spans="2:7" ht="19.5" customHeight="1" x14ac:dyDescent="0.2">
      <c r="B1" s="36"/>
      <c r="C1" s="48"/>
      <c r="D1" s="36"/>
    </row>
    <row r="2" spans="2:7" ht="18.75" x14ac:dyDescent="0.2">
      <c r="B2" s="49" t="s">
        <v>42</v>
      </c>
      <c r="C2" s="36"/>
      <c r="D2" s="36"/>
    </row>
    <row r="3" spans="2:7" ht="18" customHeight="1" x14ac:dyDescent="0.2">
      <c r="B3" s="398" t="s">
        <v>298</v>
      </c>
      <c r="C3" s="398"/>
      <c r="D3" s="398"/>
    </row>
    <row r="4" spans="2:7" x14ac:dyDescent="0.2">
      <c r="B4" s="13" t="s">
        <v>296</v>
      </c>
      <c r="C4" s="36"/>
      <c r="D4" s="36"/>
    </row>
    <row r="5" spans="2:7" x14ac:dyDescent="0.2">
      <c r="B5" s="87" t="s">
        <v>295</v>
      </c>
      <c r="C5" s="36"/>
      <c r="D5" s="36"/>
    </row>
    <row r="6" spans="2:7" x14ac:dyDescent="0.2">
      <c r="B6" s="13" t="s">
        <v>297</v>
      </c>
      <c r="C6" s="36"/>
      <c r="D6" s="36"/>
    </row>
    <row r="7" spans="2:7" x14ac:dyDescent="0.2">
      <c r="C7" s="36"/>
      <c r="D7" s="36"/>
    </row>
    <row r="8" spans="2:7" ht="16.5" customHeight="1" thickBot="1" x14ac:dyDescent="0.25">
      <c r="B8" s="64" t="s">
        <v>288</v>
      </c>
      <c r="C8" s="96"/>
      <c r="D8" s="238">
        <f>E8/100000</f>
        <v>1.4999999999999999E-2</v>
      </c>
      <c r="E8" s="58">
        <v>1500</v>
      </c>
      <c r="F8" s="118" t="s">
        <v>69</v>
      </c>
      <c r="G8" s="118" t="s">
        <v>70</v>
      </c>
    </row>
    <row r="9" spans="2:7" ht="16.5" customHeight="1" x14ac:dyDescent="0.2">
      <c r="B9" s="64" t="s">
        <v>294</v>
      </c>
      <c r="C9" s="96"/>
      <c r="D9" s="239">
        <v>3</v>
      </c>
      <c r="F9" s="51">
        <v>0</v>
      </c>
      <c r="G9" s="234" t="s">
        <v>292</v>
      </c>
    </row>
    <row r="10" spans="2:7" ht="16.5" customHeight="1" thickBot="1" x14ac:dyDescent="0.25">
      <c r="B10" s="64" t="s">
        <v>241</v>
      </c>
      <c r="C10" s="96"/>
      <c r="D10" s="240">
        <v>20</v>
      </c>
      <c r="F10" s="52">
        <v>1</v>
      </c>
      <c r="G10" s="235" t="s">
        <v>293</v>
      </c>
    </row>
    <row r="11" spans="2:7" ht="16.5" customHeight="1" x14ac:dyDescent="0.2">
      <c r="B11" s="64" t="s">
        <v>242</v>
      </c>
      <c r="C11" s="96"/>
      <c r="D11" s="241">
        <f>E11*1000000</f>
        <v>50000000</v>
      </c>
      <c r="E11" s="58">
        <v>50</v>
      </c>
    </row>
    <row r="12" spans="2:7" ht="16.5" customHeight="1" x14ac:dyDescent="0.2">
      <c r="B12" s="64" t="s">
        <v>243</v>
      </c>
      <c r="C12" s="96"/>
      <c r="D12" s="241">
        <f>E12*1000000</f>
        <v>0</v>
      </c>
      <c r="E12" s="58">
        <v>0</v>
      </c>
    </row>
    <row r="13" spans="2:7" ht="16.5" customHeight="1" x14ac:dyDescent="0.2">
      <c r="B13" s="64" t="s">
        <v>188</v>
      </c>
      <c r="C13" s="96"/>
      <c r="D13" s="242">
        <v>1</v>
      </c>
    </row>
    <row r="14" spans="2:7" ht="18" customHeight="1" x14ac:dyDescent="0.2">
      <c r="B14" s="414" t="str">
        <f>"Nilai pokok pinjaman pada pembayaran angsuran ke-"&amp;D9</f>
        <v>Nilai pokok pinjaman pada pembayaran angsuran ke-3</v>
      </c>
      <c r="C14" s="414"/>
      <c r="D14" s="243"/>
      <c r="E14" s="76" t="s">
        <v>475</v>
      </c>
    </row>
    <row r="15" spans="2:7" ht="19.5" customHeight="1" x14ac:dyDescent="0.2"/>
    <row r="16" spans="2:7" ht="18" customHeight="1" x14ac:dyDescent="0.2">
      <c r="B16" s="35"/>
      <c r="C16" s="35"/>
      <c r="D16" s="35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</sheetData>
  <mergeCells count="2">
    <mergeCell ref="B14:C14"/>
    <mergeCell ref="B3:D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5057" r:id="rId3" name="Scroll Bar 1">
              <controlPr defaultSize="0" autoPict="0">
                <anchor moveWithCells="1">
                  <from>
                    <xdr:col>2</xdr:col>
                    <xdr:colOff>2419350</xdr:colOff>
                    <xdr:row>7</xdr:row>
                    <xdr:rowOff>38100</xdr:rowOff>
                  </from>
                  <to>
                    <xdr:col>2</xdr:col>
                    <xdr:colOff>2905125</xdr:colOff>
                    <xdr:row>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8" r:id="rId4" name="Scroll Bar 2">
              <controlPr defaultSize="0" autoPict="0">
                <anchor moveWithCells="1">
                  <from>
                    <xdr:col>2</xdr:col>
                    <xdr:colOff>2419350</xdr:colOff>
                    <xdr:row>8</xdr:row>
                    <xdr:rowOff>28575</xdr:rowOff>
                  </from>
                  <to>
                    <xdr:col>2</xdr:col>
                    <xdr:colOff>2905125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9" r:id="rId5" name="Scroll Bar 3">
              <controlPr defaultSize="0" autoPict="0">
                <anchor moveWithCells="1">
                  <from>
                    <xdr:col>2</xdr:col>
                    <xdr:colOff>2419350</xdr:colOff>
                    <xdr:row>9</xdr:row>
                    <xdr:rowOff>19050</xdr:rowOff>
                  </from>
                  <to>
                    <xdr:col>2</xdr:col>
                    <xdr:colOff>2905125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0" r:id="rId6" name="Scroll Bar 4">
              <controlPr defaultSize="0" autoPict="0">
                <anchor moveWithCells="1">
                  <from>
                    <xdr:col>2</xdr:col>
                    <xdr:colOff>2419350</xdr:colOff>
                    <xdr:row>10</xdr:row>
                    <xdr:rowOff>9525</xdr:rowOff>
                  </from>
                  <to>
                    <xdr:col>2</xdr:col>
                    <xdr:colOff>2905125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1" r:id="rId7" name="Scroll Bar 5">
              <controlPr defaultSize="0" autoPict="0">
                <anchor moveWithCells="1">
                  <from>
                    <xdr:col>2</xdr:col>
                    <xdr:colOff>2419350</xdr:colOff>
                    <xdr:row>11</xdr:row>
                    <xdr:rowOff>0</xdr:rowOff>
                  </from>
                  <to>
                    <xdr:col>2</xdr:col>
                    <xdr:colOff>2905125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2" r:id="rId8" name="Scroll Bar 6">
              <controlPr defaultSize="0" autoPict="0">
                <anchor moveWithCells="1">
                  <from>
                    <xdr:col>2</xdr:col>
                    <xdr:colOff>2419350</xdr:colOff>
                    <xdr:row>11</xdr:row>
                    <xdr:rowOff>200025</xdr:rowOff>
                  </from>
                  <to>
                    <xdr:col>2</xdr:col>
                    <xdr:colOff>2905125</xdr:colOff>
                    <xdr:row>12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9"/>
  <sheetViews>
    <sheetView showGridLines="0" workbookViewId="0">
      <selection activeCell="C17" sqref="C17"/>
    </sheetView>
  </sheetViews>
  <sheetFormatPr defaultRowHeight="15" customHeight="1" x14ac:dyDescent="0.2"/>
  <cols>
    <col min="1" max="1" width="5.85546875" style="12" customWidth="1"/>
    <col min="2" max="2" width="50.28515625" style="12" customWidth="1"/>
    <col min="3" max="3" width="19.5703125" style="12" customWidth="1"/>
    <col min="4" max="4" width="5.85546875" style="12" customWidth="1"/>
    <col min="5" max="5" width="18.140625" style="12" customWidth="1"/>
    <col min="6" max="6" width="29.5703125" style="12" customWidth="1"/>
    <col min="7" max="7" width="5.85546875" style="12" customWidth="1"/>
    <col min="8" max="16384" width="9.140625" style="12"/>
  </cols>
  <sheetData>
    <row r="1" spans="2:7" ht="19.5" customHeight="1" x14ac:dyDescent="0.2"/>
    <row r="2" spans="2:7" ht="18.75" customHeight="1" x14ac:dyDescent="0.2">
      <c r="B2" s="49" t="s">
        <v>128</v>
      </c>
    </row>
    <row r="3" spans="2:7" ht="18" customHeight="1" x14ac:dyDescent="0.2">
      <c r="B3" s="423" t="s">
        <v>401</v>
      </c>
      <c r="C3" s="423"/>
    </row>
    <row r="4" spans="2:7" ht="15" customHeight="1" x14ac:dyDescent="0.2">
      <c r="B4" s="13" t="s">
        <v>402</v>
      </c>
    </row>
    <row r="5" spans="2:7" ht="15" customHeight="1" x14ac:dyDescent="0.2">
      <c r="B5" s="13" t="s">
        <v>404</v>
      </c>
    </row>
    <row r="6" spans="2:7" ht="15" customHeight="1" x14ac:dyDescent="0.2">
      <c r="B6" s="57"/>
    </row>
    <row r="7" spans="2:7" ht="16.5" customHeight="1" thickBot="1" x14ac:dyDescent="0.25">
      <c r="B7" s="64" t="s">
        <v>134</v>
      </c>
      <c r="C7" s="19">
        <f>D7*1000000</f>
        <v>200000000</v>
      </c>
      <c r="D7" s="58">
        <v>200</v>
      </c>
      <c r="E7" s="24" t="s">
        <v>61</v>
      </c>
      <c r="F7" s="25" t="s">
        <v>62</v>
      </c>
    </row>
    <row r="8" spans="2:7" ht="16.5" customHeight="1" x14ac:dyDescent="0.2">
      <c r="B8" s="64" t="s">
        <v>135</v>
      </c>
      <c r="C8" s="354">
        <v>2</v>
      </c>
      <c r="D8" s="58">
        <v>31</v>
      </c>
      <c r="E8" s="59">
        <v>0</v>
      </c>
      <c r="F8" s="60" t="s">
        <v>0</v>
      </c>
      <c r="G8" s="61"/>
    </row>
    <row r="9" spans="2:7" ht="16.5" customHeight="1" x14ac:dyDescent="0.2">
      <c r="B9" s="65" t="s">
        <v>136</v>
      </c>
      <c r="C9" s="354">
        <v>6</v>
      </c>
      <c r="D9" s="58"/>
      <c r="E9" s="352">
        <v>1</v>
      </c>
      <c r="F9" s="60" t="s">
        <v>137</v>
      </c>
      <c r="G9" s="61"/>
    </row>
    <row r="10" spans="2:7" ht="16.5" customHeight="1" x14ac:dyDescent="0.2">
      <c r="B10" s="65" t="s">
        <v>85</v>
      </c>
      <c r="C10" s="354">
        <v>2017</v>
      </c>
      <c r="D10" s="58"/>
      <c r="E10" s="352">
        <v>3</v>
      </c>
      <c r="F10" s="60" t="s">
        <v>138</v>
      </c>
      <c r="G10" s="61"/>
    </row>
    <row r="11" spans="2:7" ht="16.5" customHeight="1" thickBot="1" x14ac:dyDescent="0.25">
      <c r="B11" s="64"/>
      <c r="C11" s="355">
        <f>DATE(C10,C9,C8)</f>
        <v>42888</v>
      </c>
      <c r="D11" s="58"/>
      <c r="E11" s="353">
        <v>4</v>
      </c>
      <c r="F11" s="62" t="s">
        <v>139</v>
      </c>
      <c r="G11" s="61"/>
    </row>
    <row r="12" spans="2:7" ht="16.5" customHeight="1" x14ac:dyDescent="0.2">
      <c r="B12" s="64" t="s">
        <v>133</v>
      </c>
      <c r="C12" s="17">
        <f>DATE(C10,12,31)</f>
        <v>43100</v>
      </c>
      <c r="D12" s="58"/>
    </row>
    <row r="13" spans="2:7" ht="16.5" customHeight="1" x14ac:dyDescent="0.2">
      <c r="B13" s="64" t="s">
        <v>132</v>
      </c>
      <c r="C13" s="19">
        <f>D13*1000000</f>
        <v>50000000</v>
      </c>
      <c r="D13" s="58">
        <v>50</v>
      </c>
    </row>
    <row r="14" spans="2:7" ht="16.5" customHeight="1" x14ac:dyDescent="0.2">
      <c r="B14" s="64" t="s">
        <v>131</v>
      </c>
      <c r="C14" s="20">
        <v>2</v>
      </c>
      <c r="D14" s="58"/>
    </row>
    <row r="15" spans="2:7" ht="16.5" customHeight="1" x14ac:dyDescent="0.2">
      <c r="B15" s="64" t="s">
        <v>130</v>
      </c>
      <c r="C15" s="356">
        <f>D15/100</f>
        <v>0.2</v>
      </c>
      <c r="D15" s="58">
        <v>20</v>
      </c>
    </row>
    <row r="16" spans="2:7" ht="16.5" customHeight="1" x14ac:dyDescent="0.2">
      <c r="B16" s="22" t="s">
        <v>129</v>
      </c>
      <c r="C16" s="248">
        <v>4</v>
      </c>
    </row>
    <row r="17" spans="2:3" ht="16.5" customHeight="1" x14ac:dyDescent="0.2">
      <c r="B17" s="63" t="str">
        <f>"Penyusutan tahun "&amp;C10</f>
        <v>Penyusutan tahun 2017</v>
      </c>
      <c r="C17" s="357"/>
    </row>
    <row r="18" spans="2:3" ht="15" customHeight="1" x14ac:dyDescent="0.2">
      <c r="C18" s="55" t="s">
        <v>476</v>
      </c>
    </row>
    <row r="19" spans="2:3" ht="19.5" customHeight="1" x14ac:dyDescent="0.2"/>
  </sheetData>
  <mergeCells count="1"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3729" r:id="rId3" name="Scroll Bar 1">
              <controlPr defaultSize="0" autoPict="0">
                <anchor moveWithCells="1">
                  <from>
                    <xdr:col>1</xdr:col>
                    <xdr:colOff>2800350</xdr:colOff>
                    <xdr:row>6</xdr:row>
                    <xdr:rowOff>47625</xdr:rowOff>
                  </from>
                  <to>
                    <xdr:col>1</xdr:col>
                    <xdr:colOff>3286125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0" r:id="rId4" name="Scroll Bar 2">
              <controlPr defaultSize="0" autoPict="0">
                <anchor moveWithCells="1">
                  <from>
                    <xdr:col>1</xdr:col>
                    <xdr:colOff>2800350</xdr:colOff>
                    <xdr:row>7</xdr:row>
                    <xdr:rowOff>38100</xdr:rowOff>
                  </from>
                  <to>
                    <xdr:col>1</xdr:col>
                    <xdr:colOff>3286125</xdr:colOff>
                    <xdr:row>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1" r:id="rId5" name="Scroll Bar 3">
              <controlPr defaultSize="0" autoPict="0">
                <anchor moveWithCells="1">
                  <from>
                    <xdr:col>1</xdr:col>
                    <xdr:colOff>2800350</xdr:colOff>
                    <xdr:row>8</xdr:row>
                    <xdr:rowOff>28575</xdr:rowOff>
                  </from>
                  <to>
                    <xdr:col>1</xdr:col>
                    <xdr:colOff>3286125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2" r:id="rId6" name="Scroll Bar 4">
              <controlPr defaultSize="0" autoPict="0">
                <anchor moveWithCells="1">
                  <from>
                    <xdr:col>1</xdr:col>
                    <xdr:colOff>2800350</xdr:colOff>
                    <xdr:row>9</xdr:row>
                    <xdr:rowOff>19050</xdr:rowOff>
                  </from>
                  <to>
                    <xdr:col>1</xdr:col>
                    <xdr:colOff>3286125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3" r:id="rId7" name="Scroll Bar 5">
              <controlPr defaultSize="0" autoPict="0">
                <anchor moveWithCells="1">
                  <from>
                    <xdr:col>1</xdr:col>
                    <xdr:colOff>2800350</xdr:colOff>
                    <xdr:row>12</xdr:row>
                    <xdr:rowOff>28575</xdr:rowOff>
                  </from>
                  <to>
                    <xdr:col>1</xdr:col>
                    <xdr:colOff>3286125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4" r:id="rId8" name="Scroll Bar 6">
              <controlPr defaultSize="0" autoPict="0">
                <anchor moveWithCells="1">
                  <from>
                    <xdr:col>1</xdr:col>
                    <xdr:colOff>2800350</xdr:colOff>
                    <xdr:row>14</xdr:row>
                    <xdr:rowOff>28575</xdr:rowOff>
                  </from>
                  <to>
                    <xdr:col>1</xdr:col>
                    <xdr:colOff>3286125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5" r:id="rId9" name="Scroll Bar 7">
              <controlPr defaultSize="0" autoPict="0">
                <anchor moveWithCells="1">
                  <from>
                    <xdr:col>1</xdr:col>
                    <xdr:colOff>2800350</xdr:colOff>
                    <xdr:row>15</xdr:row>
                    <xdr:rowOff>9525</xdr:rowOff>
                  </from>
                  <to>
                    <xdr:col>1</xdr:col>
                    <xdr:colOff>3286125</xdr:colOff>
                    <xdr:row>15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8"/>
  <sheetViews>
    <sheetView showGridLines="0" workbookViewId="0">
      <selection activeCell="C16" sqref="C16"/>
    </sheetView>
  </sheetViews>
  <sheetFormatPr defaultRowHeight="15" customHeight="1" x14ac:dyDescent="0.2"/>
  <cols>
    <col min="1" max="1" width="5.85546875" style="12" customWidth="1"/>
    <col min="2" max="2" width="50.28515625" style="12" customWidth="1"/>
    <col min="3" max="3" width="19.5703125" style="12" customWidth="1"/>
    <col min="4" max="4" width="5.85546875" style="12" customWidth="1"/>
    <col min="5" max="5" width="18.140625" style="12" customWidth="1"/>
    <col min="6" max="6" width="29.5703125" style="12" customWidth="1"/>
    <col min="7" max="7" width="5.85546875" style="12" customWidth="1"/>
    <col min="8" max="16384" width="9.140625" style="12"/>
  </cols>
  <sheetData>
    <row r="1" spans="2:7" ht="19.5" customHeight="1" x14ac:dyDescent="0.2"/>
    <row r="2" spans="2:7" ht="18.75" customHeight="1" x14ac:dyDescent="0.2">
      <c r="B2" s="49" t="s">
        <v>140</v>
      </c>
    </row>
    <row r="3" spans="2:7" ht="18" customHeight="1" x14ac:dyDescent="0.2">
      <c r="B3" s="423" t="s">
        <v>403</v>
      </c>
      <c r="C3" s="423"/>
    </row>
    <row r="4" spans="2:7" ht="15" customHeight="1" x14ac:dyDescent="0.2">
      <c r="B4" s="13" t="s">
        <v>402</v>
      </c>
    </row>
    <row r="5" spans="2:7" ht="15" customHeight="1" x14ac:dyDescent="0.2">
      <c r="B5" s="57"/>
    </row>
    <row r="6" spans="2:7" ht="16.5" customHeight="1" thickBot="1" x14ac:dyDescent="0.25">
      <c r="B6" s="64" t="s">
        <v>134</v>
      </c>
      <c r="C6" s="19">
        <f>D6*1000000</f>
        <v>200000000</v>
      </c>
      <c r="D6" s="58">
        <v>200</v>
      </c>
      <c r="E6" s="24" t="s">
        <v>61</v>
      </c>
      <c r="F6" s="25" t="s">
        <v>62</v>
      </c>
    </row>
    <row r="7" spans="2:7" ht="16.5" customHeight="1" x14ac:dyDescent="0.2">
      <c r="B7" s="64" t="s">
        <v>135</v>
      </c>
      <c r="C7" s="354">
        <v>2</v>
      </c>
      <c r="D7" s="58">
        <v>31</v>
      </c>
      <c r="E7" s="59">
        <v>0</v>
      </c>
      <c r="F7" s="60" t="s">
        <v>0</v>
      </c>
      <c r="G7" s="61"/>
    </row>
    <row r="8" spans="2:7" ht="16.5" customHeight="1" x14ac:dyDescent="0.2">
      <c r="B8" s="65" t="s">
        <v>136</v>
      </c>
      <c r="C8" s="354">
        <v>6</v>
      </c>
      <c r="D8" s="58"/>
      <c r="E8" s="352">
        <v>1</v>
      </c>
      <c r="F8" s="60" t="s">
        <v>137</v>
      </c>
      <c r="G8" s="61"/>
    </row>
    <row r="9" spans="2:7" ht="16.5" customHeight="1" x14ac:dyDescent="0.2">
      <c r="B9" s="65" t="s">
        <v>85</v>
      </c>
      <c r="C9" s="354">
        <v>2017</v>
      </c>
      <c r="D9" s="58"/>
      <c r="E9" s="352">
        <v>3</v>
      </c>
      <c r="F9" s="60" t="s">
        <v>138</v>
      </c>
      <c r="G9" s="61"/>
    </row>
    <row r="10" spans="2:7" ht="16.5" customHeight="1" thickBot="1" x14ac:dyDescent="0.25">
      <c r="B10" s="64"/>
      <c r="C10" s="355">
        <f>DATE(C9,C8,C7)</f>
        <v>42888</v>
      </c>
      <c r="D10" s="58"/>
      <c r="E10" s="353">
        <v>4</v>
      </c>
      <c r="F10" s="62" t="s">
        <v>139</v>
      </c>
      <c r="G10" s="61"/>
    </row>
    <row r="11" spans="2:7" ht="16.5" customHeight="1" x14ac:dyDescent="0.2">
      <c r="B11" s="64" t="s">
        <v>133</v>
      </c>
      <c r="C11" s="17">
        <f>DATE(C9,12,31)</f>
        <v>43100</v>
      </c>
      <c r="D11" s="58"/>
    </row>
    <row r="12" spans="2:7" ht="16.5" customHeight="1" x14ac:dyDescent="0.2">
      <c r="B12" s="64" t="s">
        <v>132</v>
      </c>
      <c r="C12" s="19">
        <f>D12*1000000</f>
        <v>50000000</v>
      </c>
      <c r="D12" s="58">
        <v>50</v>
      </c>
    </row>
    <row r="13" spans="2:7" ht="16.5" customHeight="1" x14ac:dyDescent="0.2">
      <c r="B13" s="64" t="s">
        <v>131</v>
      </c>
      <c r="C13" s="20">
        <v>2</v>
      </c>
      <c r="D13" s="58"/>
    </row>
    <row r="14" spans="2:7" ht="16.5" customHeight="1" x14ac:dyDescent="0.2">
      <c r="B14" s="64" t="s">
        <v>130</v>
      </c>
      <c r="C14" s="356">
        <f>D14/100</f>
        <v>0.2</v>
      </c>
      <c r="D14" s="58">
        <v>20</v>
      </c>
    </row>
    <row r="15" spans="2:7" ht="16.5" customHeight="1" x14ac:dyDescent="0.2">
      <c r="B15" s="22" t="s">
        <v>129</v>
      </c>
      <c r="C15" s="248">
        <v>4</v>
      </c>
    </row>
    <row r="16" spans="2:7" ht="16.5" customHeight="1" x14ac:dyDescent="0.2">
      <c r="B16" s="343" t="str">
        <f>"Penyusutan tahun "&amp;C9</f>
        <v>Penyusutan tahun 2017</v>
      </c>
      <c r="C16" s="357"/>
    </row>
    <row r="17" spans="3:3" ht="15" customHeight="1" x14ac:dyDescent="0.2">
      <c r="C17" s="397" t="s">
        <v>477</v>
      </c>
    </row>
    <row r="18" spans="3:3" ht="19.5" customHeight="1" x14ac:dyDescent="0.2"/>
  </sheetData>
  <mergeCells count="1"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2449" r:id="rId3" name="Scroll Bar 1">
              <controlPr defaultSize="0" autoPict="0">
                <anchor moveWithCells="1">
                  <from>
                    <xdr:col>1</xdr:col>
                    <xdr:colOff>2800350</xdr:colOff>
                    <xdr:row>5</xdr:row>
                    <xdr:rowOff>47625</xdr:rowOff>
                  </from>
                  <to>
                    <xdr:col>1</xdr:col>
                    <xdr:colOff>3286125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50" r:id="rId4" name="Scroll Bar 2">
              <controlPr defaultSize="0" autoPict="0">
                <anchor moveWithCells="1">
                  <from>
                    <xdr:col>1</xdr:col>
                    <xdr:colOff>2800350</xdr:colOff>
                    <xdr:row>6</xdr:row>
                    <xdr:rowOff>38100</xdr:rowOff>
                  </from>
                  <to>
                    <xdr:col>1</xdr:col>
                    <xdr:colOff>3286125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51" r:id="rId5" name="Scroll Bar 3">
              <controlPr defaultSize="0" autoPict="0">
                <anchor moveWithCells="1">
                  <from>
                    <xdr:col>1</xdr:col>
                    <xdr:colOff>2800350</xdr:colOff>
                    <xdr:row>7</xdr:row>
                    <xdr:rowOff>28575</xdr:rowOff>
                  </from>
                  <to>
                    <xdr:col>1</xdr:col>
                    <xdr:colOff>3286125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52" r:id="rId6" name="Scroll Bar 4">
              <controlPr defaultSize="0" autoPict="0">
                <anchor moveWithCells="1">
                  <from>
                    <xdr:col>1</xdr:col>
                    <xdr:colOff>2800350</xdr:colOff>
                    <xdr:row>8</xdr:row>
                    <xdr:rowOff>19050</xdr:rowOff>
                  </from>
                  <to>
                    <xdr:col>1</xdr:col>
                    <xdr:colOff>3286125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53" r:id="rId7" name="Scroll Bar 5">
              <controlPr defaultSize="0" autoPict="0">
                <anchor moveWithCells="1">
                  <from>
                    <xdr:col>1</xdr:col>
                    <xdr:colOff>2800350</xdr:colOff>
                    <xdr:row>11</xdr:row>
                    <xdr:rowOff>28575</xdr:rowOff>
                  </from>
                  <to>
                    <xdr:col>1</xdr:col>
                    <xdr:colOff>3286125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54" r:id="rId8" name="Scroll Bar 6">
              <controlPr defaultSize="0" autoPict="0">
                <anchor moveWithCells="1">
                  <from>
                    <xdr:col>1</xdr:col>
                    <xdr:colOff>2800350</xdr:colOff>
                    <xdr:row>13</xdr:row>
                    <xdr:rowOff>28575</xdr:rowOff>
                  </from>
                  <to>
                    <xdr:col>1</xdr:col>
                    <xdr:colOff>3286125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55" r:id="rId9" name="Scroll Bar 7">
              <controlPr defaultSize="0" autoPict="0">
                <anchor moveWithCells="1">
                  <from>
                    <xdr:col>1</xdr:col>
                    <xdr:colOff>2800350</xdr:colOff>
                    <xdr:row>14</xdr:row>
                    <xdr:rowOff>9525</xdr:rowOff>
                  </from>
                  <to>
                    <xdr:col>1</xdr:col>
                    <xdr:colOff>3286125</xdr:colOff>
                    <xdr:row>14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/>
  <dimension ref="A1:K21"/>
  <sheetViews>
    <sheetView showGridLines="0" workbookViewId="0">
      <selection activeCell="G11" sqref="G11:G17"/>
    </sheetView>
  </sheetViews>
  <sheetFormatPr defaultRowHeight="15" x14ac:dyDescent="0.2"/>
  <cols>
    <col min="1" max="1" width="5.85546875" style="35" customWidth="1"/>
    <col min="2" max="2" width="38.85546875" style="12" customWidth="1"/>
    <col min="3" max="3" width="14.28515625" style="12" customWidth="1"/>
    <col min="4" max="4" width="5" style="12" customWidth="1"/>
    <col min="5" max="5" width="9.5703125" style="12" customWidth="1"/>
    <col min="6" max="6" width="11.5703125" style="12" customWidth="1"/>
    <col min="7" max="7" width="14.140625" style="35" customWidth="1"/>
    <col min="8" max="8" width="23.85546875" style="35" customWidth="1"/>
    <col min="9" max="9" width="5.85546875" style="35" customWidth="1"/>
    <col min="10" max="11" width="9.140625" style="35"/>
    <col min="12" max="16384" width="9.140625" style="12"/>
  </cols>
  <sheetData>
    <row r="1" spans="2:11" ht="19.5" customHeight="1" x14ac:dyDescent="0.2">
      <c r="B1" s="36"/>
      <c r="C1" s="48"/>
      <c r="D1" s="36"/>
      <c r="E1" s="36"/>
      <c r="F1" s="36"/>
      <c r="G1" s="36"/>
      <c r="H1" s="37"/>
    </row>
    <row r="2" spans="2:11" ht="18.75" x14ac:dyDescent="0.3">
      <c r="B2" s="14" t="s">
        <v>28</v>
      </c>
      <c r="C2" s="36"/>
      <c r="D2" s="36"/>
      <c r="E2" s="36"/>
      <c r="F2" s="36"/>
      <c r="G2" s="130"/>
      <c r="H2" s="37"/>
    </row>
    <row r="3" spans="2:11" ht="18" customHeight="1" x14ac:dyDescent="0.2">
      <c r="B3" s="435" t="s">
        <v>405</v>
      </c>
      <c r="C3" s="435"/>
      <c r="D3" s="36"/>
      <c r="E3" s="36"/>
      <c r="F3" s="36"/>
      <c r="G3" s="130"/>
      <c r="H3" s="37"/>
    </row>
    <row r="4" spans="2:11" x14ac:dyDescent="0.2">
      <c r="B4" s="136" t="s">
        <v>198</v>
      </c>
      <c r="C4" s="36"/>
      <c r="D4" s="36"/>
      <c r="E4" s="36"/>
      <c r="F4" s="36"/>
      <c r="G4" s="130"/>
      <c r="H4" s="37"/>
    </row>
    <row r="5" spans="2:11" x14ac:dyDescent="0.2">
      <c r="B5" s="137" t="s">
        <v>195</v>
      </c>
      <c r="C5" s="36"/>
      <c r="D5" s="36"/>
      <c r="E5" s="36"/>
      <c r="F5" s="36"/>
      <c r="G5" s="130"/>
      <c r="H5" s="37"/>
    </row>
    <row r="6" spans="2:11" x14ac:dyDescent="0.2">
      <c r="B6" s="78"/>
      <c r="C6" s="36"/>
      <c r="D6" s="36"/>
      <c r="E6" s="36"/>
      <c r="F6" s="36"/>
      <c r="G6" s="130"/>
      <c r="H6" s="37"/>
    </row>
    <row r="7" spans="2:11" ht="15.75" customHeight="1" x14ac:dyDescent="0.2">
      <c r="B7" s="16" t="s">
        <v>192</v>
      </c>
      <c r="C7" s="133">
        <f>D7*1000000</f>
        <v>35000000</v>
      </c>
      <c r="D7" s="40">
        <v>35</v>
      </c>
      <c r="E7" s="57" t="s">
        <v>108</v>
      </c>
      <c r="J7" s="12">
        <v>1</v>
      </c>
      <c r="K7" s="12" t="s">
        <v>73</v>
      </c>
    </row>
    <row r="8" spans="2:11" ht="15.75" customHeight="1" x14ac:dyDescent="0.2">
      <c r="B8" s="16" t="s">
        <v>193</v>
      </c>
      <c r="C8" s="133">
        <f>D8*100000</f>
        <v>7500000</v>
      </c>
      <c r="D8" s="40">
        <v>75</v>
      </c>
      <c r="E8" s="436" t="s">
        <v>85</v>
      </c>
      <c r="F8" s="436" t="s">
        <v>136</v>
      </c>
      <c r="G8" s="436" t="s">
        <v>199</v>
      </c>
      <c r="J8" s="35">
        <v>2</v>
      </c>
      <c r="K8" s="35" t="s">
        <v>74</v>
      </c>
    </row>
    <row r="9" spans="2:11" ht="15.75" customHeight="1" x14ac:dyDescent="0.2">
      <c r="B9" s="16" t="s">
        <v>194</v>
      </c>
      <c r="C9" s="134">
        <v>6</v>
      </c>
      <c r="D9" s="58">
        <f>IF(D10&gt;1,C9+1,C9)</f>
        <v>7</v>
      </c>
      <c r="E9" s="437"/>
      <c r="F9" s="437"/>
      <c r="G9" s="437"/>
      <c r="J9" s="35">
        <v>3</v>
      </c>
      <c r="K9" s="35" t="s">
        <v>75</v>
      </c>
    </row>
    <row r="10" spans="2:11" ht="15.75" customHeight="1" x14ac:dyDescent="0.2">
      <c r="B10" s="64" t="s">
        <v>72</v>
      </c>
      <c r="C10" s="135" t="str">
        <f>VLOOKUP(D10,J7:K18,2)</f>
        <v>Juli</v>
      </c>
      <c r="D10" s="58">
        <v>7</v>
      </c>
      <c r="E10" s="358" t="s">
        <v>104</v>
      </c>
      <c r="F10" s="359" t="s">
        <v>105</v>
      </c>
      <c r="G10" s="360" t="s">
        <v>127</v>
      </c>
      <c r="J10" s="35">
        <v>4</v>
      </c>
      <c r="K10" s="35" t="s">
        <v>76</v>
      </c>
    </row>
    <row r="11" spans="2:11" ht="15.75" customHeight="1" x14ac:dyDescent="0.2">
      <c r="E11" s="47">
        <v>1</v>
      </c>
      <c r="F11" s="47">
        <f>(12-D10)+1</f>
        <v>6</v>
      </c>
      <c r="G11" s="361"/>
      <c r="H11" s="362" t="s">
        <v>478</v>
      </c>
      <c r="J11" s="35">
        <v>5</v>
      </c>
      <c r="K11" s="35" t="s">
        <v>77</v>
      </c>
    </row>
    <row r="12" spans="2:11" ht="15.75" customHeight="1" x14ac:dyDescent="0.2">
      <c r="E12" s="47">
        <f t="shared" ref="E12:E17" si="0">IF(E11&lt;D$9,E11+1,"")</f>
        <v>2</v>
      </c>
      <c r="F12" s="47">
        <f t="shared" ref="F12:F17" si="1">IF(E12="","",IF(AND(D$9&gt;C$9,E12=D$9),13-D$10,12))</f>
        <v>12</v>
      </c>
      <c r="G12" s="131"/>
      <c r="J12" s="35">
        <v>6</v>
      </c>
      <c r="K12" s="35" t="s">
        <v>78</v>
      </c>
    </row>
    <row r="13" spans="2:11" ht="15.75" customHeight="1" x14ac:dyDescent="0.2">
      <c r="E13" s="47">
        <f t="shared" si="0"/>
        <v>3</v>
      </c>
      <c r="F13" s="47">
        <f t="shared" si="1"/>
        <v>12</v>
      </c>
      <c r="G13" s="131"/>
      <c r="J13" s="35">
        <v>7</v>
      </c>
      <c r="K13" s="35" t="s">
        <v>79</v>
      </c>
    </row>
    <row r="14" spans="2:11" ht="15.75" customHeight="1" x14ac:dyDescent="0.2">
      <c r="E14" s="47">
        <f t="shared" si="0"/>
        <v>4</v>
      </c>
      <c r="F14" s="47">
        <f t="shared" si="1"/>
        <v>12</v>
      </c>
      <c r="G14" s="131"/>
      <c r="J14" s="35">
        <v>8</v>
      </c>
      <c r="K14" s="35" t="s">
        <v>80</v>
      </c>
    </row>
    <row r="15" spans="2:11" ht="15.75" customHeight="1" x14ac:dyDescent="0.2">
      <c r="E15" s="47">
        <f t="shared" si="0"/>
        <v>5</v>
      </c>
      <c r="F15" s="47">
        <f t="shared" si="1"/>
        <v>12</v>
      </c>
      <c r="G15" s="131"/>
      <c r="J15" s="35">
        <v>9</v>
      </c>
      <c r="K15" s="35" t="s">
        <v>81</v>
      </c>
    </row>
    <row r="16" spans="2:11" ht="15.75" customHeight="1" x14ac:dyDescent="0.2">
      <c r="E16" s="47">
        <f t="shared" si="0"/>
        <v>6</v>
      </c>
      <c r="F16" s="47">
        <f t="shared" si="1"/>
        <v>12</v>
      </c>
      <c r="G16" s="131"/>
      <c r="J16" s="35">
        <v>10</v>
      </c>
      <c r="K16" s="35" t="s">
        <v>82</v>
      </c>
    </row>
    <row r="17" spans="5:11" ht="15.75" customHeight="1" x14ac:dyDescent="0.2">
      <c r="E17" s="47">
        <f t="shared" si="0"/>
        <v>7</v>
      </c>
      <c r="F17" s="47">
        <f t="shared" si="1"/>
        <v>6</v>
      </c>
      <c r="G17" s="131"/>
      <c r="J17" s="35">
        <v>11</v>
      </c>
      <c r="K17" s="35" t="s">
        <v>83</v>
      </c>
    </row>
    <row r="18" spans="5:11" ht="19.5" customHeight="1" x14ac:dyDescent="0.2">
      <c r="G18" s="131"/>
      <c r="J18" s="35">
        <v>12</v>
      </c>
      <c r="K18" s="35" t="s">
        <v>84</v>
      </c>
    </row>
    <row r="19" spans="5:11" x14ac:dyDescent="0.2">
      <c r="G19" s="131"/>
    </row>
    <row r="20" spans="5:11" x14ac:dyDescent="0.2">
      <c r="G20" s="132"/>
    </row>
    <row r="21" spans="5:11" x14ac:dyDescent="0.2">
      <c r="G21" s="132"/>
    </row>
  </sheetData>
  <mergeCells count="4">
    <mergeCell ref="B3:C3"/>
    <mergeCell ref="E8:E9"/>
    <mergeCell ref="F8:F9"/>
    <mergeCell ref="G8:G9"/>
  </mergeCells>
  <phoneticPr fontId="3" type="noConversion"/>
  <conditionalFormatting sqref="E11:G17">
    <cfRule type="notContainsBlanks" dxfId="2" priority="2">
      <formula>LEN(TRIM(E11))&gt;0</formula>
    </cfRule>
  </conditionalFormatting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Scroll Bar 1">
              <controlPr defaultSize="0" autoPict="0">
                <anchor moveWithCells="1">
                  <from>
                    <xdr:col>1</xdr:col>
                    <xdr:colOff>2009775</xdr:colOff>
                    <xdr:row>6</xdr:row>
                    <xdr:rowOff>38100</xdr:rowOff>
                  </from>
                  <to>
                    <xdr:col>1</xdr:col>
                    <xdr:colOff>2495550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Scroll Bar 2">
              <controlPr defaultSize="0" autoPict="0">
                <anchor moveWithCells="1">
                  <from>
                    <xdr:col>1</xdr:col>
                    <xdr:colOff>2009775</xdr:colOff>
                    <xdr:row>7</xdr:row>
                    <xdr:rowOff>28575</xdr:rowOff>
                  </from>
                  <to>
                    <xdr:col>1</xdr:col>
                    <xdr:colOff>2495550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5" name="Scroll Bar 3">
              <controlPr defaultSize="0" autoPict="0">
                <anchor moveWithCells="1">
                  <from>
                    <xdr:col>1</xdr:col>
                    <xdr:colOff>2009775</xdr:colOff>
                    <xdr:row>8</xdr:row>
                    <xdr:rowOff>19050</xdr:rowOff>
                  </from>
                  <to>
                    <xdr:col>1</xdr:col>
                    <xdr:colOff>2495550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Scroll Bar 4">
              <controlPr defaultSize="0" autoPict="0">
                <anchor moveWithCells="1">
                  <from>
                    <xdr:col>1</xdr:col>
                    <xdr:colOff>2009775</xdr:colOff>
                    <xdr:row>9</xdr:row>
                    <xdr:rowOff>9525</xdr:rowOff>
                  </from>
                  <to>
                    <xdr:col>1</xdr:col>
                    <xdr:colOff>2495550</xdr:colOff>
                    <xdr:row>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9"/>
  <sheetViews>
    <sheetView showGridLines="0" workbookViewId="0">
      <selection activeCell="F9" sqref="F9:F18"/>
    </sheetView>
  </sheetViews>
  <sheetFormatPr defaultRowHeight="15.75" customHeight="1" x14ac:dyDescent="0.2"/>
  <cols>
    <col min="1" max="1" width="5.85546875" style="12" customWidth="1"/>
    <col min="2" max="2" width="37.85546875" style="12" customWidth="1"/>
    <col min="3" max="3" width="14.140625" style="12" customWidth="1"/>
    <col min="4" max="4" width="4.140625" style="12" customWidth="1"/>
    <col min="5" max="5" width="11.5703125" style="12" customWidth="1"/>
    <col min="6" max="6" width="14.42578125" style="138" customWidth="1"/>
    <col min="7" max="7" width="37.140625" style="12" customWidth="1"/>
    <col min="8" max="8" width="5.85546875" style="12" customWidth="1"/>
    <col min="9" max="16384" width="9.140625" style="12"/>
  </cols>
  <sheetData>
    <row r="1" spans="2:7" ht="19.5" customHeight="1" x14ac:dyDescent="0.2"/>
    <row r="2" spans="2:7" ht="15.75" customHeight="1" x14ac:dyDescent="0.2">
      <c r="B2" s="49" t="s">
        <v>106</v>
      </c>
    </row>
    <row r="3" spans="2:7" ht="18" customHeight="1" x14ac:dyDescent="0.2">
      <c r="B3" s="438" t="s">
        <v>406</v>
      </c>
      <c r="C3" s="438"/>
      <c r="D3" s="438"/>
    </row>
    <row r="4" spans="2:7" ht="15.75" customHeight="1" x14ac:dyDescent="0.2">
      <c r="B4" s="136" t="s">
        <v>201</v>
      </c>
      <c r="C4" s="36"/>
    </row>
    <row r="5" spans="2:7" ht="15.75" customHeight="1" x14ac:dyDescent="0.2">
      <c r="B5" s="137" t="s">
        <v>202</v>
      </c>
      <c r="C5" s="36"/>
    </row>
    <row r="6" spans="2:7" ht="15.75" customHeight="1" x14ac:dyDescent="0.2">
      <c r="B6" s="139"/>
    </row>
    <row r="7" spans="2:7" ht="15.75" customHeight="1" x14ac:dyDescent="0.2">
      <c r="B7" s="16" t="s">
        <v>192</v>
      </c>
      <c r="C7" s="142">
        <f>D7*1000000</f>
        <v>100000000</v>
      </c>
      <c r="D7" s="58">
        <v>100</v>
      </c>
      <c r="E7" s="57" t="s">
        <v>108</v>
      </c>
      <c r="F7" s="12"/>
    </row>
    <row r="8" spans="2:7" ht="15.75" customHeight="1" x14ac:dyDescent="0.2">
      <c r="B8" s="16" t="s">
        <v>193</v>
      </c>
      <c r="C8" s="142">
        <f>D8*100000</f>
        <v>14700000</v>
      </c>
      <c r="D8" s="58">
        <v>147</v>
      </c>
      <c r="E8" s="141" t="s">
        <v>109</v>
      </c>
      <c r="F8" s="141" t="s">
        <v>107</v>
      </c>
    </row>
    <row r="9" spans="2:7" ht="15.75" customHeight="1" x14ac:dyDescent="0.2">
      <c r="B9" s="16" t="s">
        <v>194</v>
      </c>
      <c r="C9" s="143">
        <v>10</v>
      </c>
      <c r="D9" s="58"/>
      <c r="E9" s="47">
        <v>1</v>
      </c>
      <c r="F9" s="363"/>
      <c r="G9" s="76" t="s">
        <v>479</v>
      </c>
    </row>
    <row r="10" spans="2:7" ht="15.75" customHeight="1" x14ac:dyDescent="0.2">
      <c r="B10" s="64" t="s">
        <v>200</v>
      </c>
      <c r="C10" s="70">
        <f>D10/2</f>
        <v>1.5</v>
      </c>
      <c r="D10" s="58">
        <v>3</v>
      </c>
      <c r="E10" s="47">
        <f t="shared" ref="E10:E18" si="0">IF(E9&lt;C$9,E9+1,"")</f>
        <v>2</v>
      </c>
      <c r="F10" s="363"/>
      <c r="G10" s="76" t="s">
        <v>480</v>
      </c>
    </row>
    <row r="11" spans="2:7" ht="15.75" customHeight="1" x14ac:dyDescent="0.2">
      <c r="E11" s="47">
        <f t="shared" si="0"/>
        <v>3</v>
      </c>
      <c r="F11" s="140"/>
    </row>
    <row r="12" spans="2:7" ht="15.75" customHeight="1" x14ac:dyDescent="0.2">
      <c r="E12" s="47">
        <f t="shared" si="0"/>
        <v>4</v>
      </c>
      <c r="F12" s="140"/>
    </row>
    <row r="13" spans="2:7" ht="15.75" customHeight="1" x14ac:dyDescent="0.2">
      <c r="E13" s="47">
        <f t="shared" si="0"/>
        <v>5</v>
      </c>
      <c r="F13" s="140"/>
    </row>
    <row r="14" spans="2:7" ht="15.75" customHeight="1" x14ac:dyDescent="0.2">
      <c r="E14" s="47">
        <f t="shared" si="0"/>
        <v>6</v>
      </c>
      <c r="F14" s="140"/>
    </row>
    <row r="15" spans="2:7" ht="15.75" customHeight="1" x14ac:dyDescent="0.2">
      <c r="E15" s="47">
        <f t="shared" si="0"/>
        <v>7</v>
      </c>
      <c r="F15" s="140"/>
    </row>
    <row r="16" spans="2:7" ht="15.75" customHeight="1" x14ac:dyDescent="0.2">
      <c r="E16" s="47">
        <f t="shared" si="0"/>
        <v>8</v>
      </c>
      <c r="F16" s="140"/>
    </row>
    <row r="17" spans="5:6" ht="15.75" customHeight="1" x14ac:dyDescent="0.2">
      <c r="E17" s="47">
        <f t="shared" si="0"/>
        <v>9</v>
      </c>
      <c r="F17" s="140"/>
    </row>
    <row r="18" spans="5:6" ht="15.75" customHeight="1" x14ac:dyDescent="0.2">
      <c r="E18" s="47">
        <f t="shared" si="0"/>
        <v>10</v>
      </c>
      <c r="F18" s="140"/>
    </row>
    <row r="19" spans="5:6" ht="19.5" customHeight="1" x14ac:dyDescent="0.2">
      <c r="F19" s="138" t="str">
        <f t="shared" ref="F11:F19" si="1">IF(E19="","",DDB(C$7,C$8,C$9,E19,C$10))</f>
        <v/>
      </c>
    </row>
  </sheetData>
  <mergeCells count="1">
    <mergeCell ref="B3:D3"/>
  </mergeCells>
  <conditionalFormatting sqref="E9:F18">
    <cfRule type="notContainsBlanks" dxfId="1" priority="2">
      <formula>LEN(TRIM(E9))&gt;0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3" name="Scroll Bar 1">
              <controlPr defaultSize="0" autoPict="0">
                <anchor moveWithCells="1">
                  <from>
                    <xdr:col>1</xdr:col>
                    <xdr:colOff>1952625</xdr:colOff>
                    <xdr:row>6</xdr:row>
                    <xdr:rowOff>38100</xdr:rowOff>
                  </from>
                  <to>
                    <xdr:col>1</xdr:col>
                    <xdr:colOff>2438400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8" r:id="rId4" name="Scroll Bar 2">
              <controlPr defaultSize="0" autoPict="0">
                <anchor moveWithCells="1">
                  <from>
                    <xdr:col>1</xdr:col>
                    <xdr:colOff>1952625</xdr:colOff>
                    <xdr:row>7</xdr:row>
                    <xdr:rowOff>38100</xdr:rowOff>
                  </from>
                  <to>
                    <xdr:col>1</xdr:col>
                    <xdr:colOff>2438400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9" r:id="rId5" name="Scroll Bar 3">
              <controlPr defaultSize="0" autoPict="0">
                <anchor moveWithCells="1">
                  <from>
                    <xdr:col>1</xdr:col>
                    <xdr:colOff>1952625</xdr:colOff>
                    <xdr:row>8</xdr:row>
                    <xdr:rowOff>38100</xdr:rowOff>
                  </from>
                  <to>
                    <xdr:col>1</xdr:col>
                    <xdr:colOff>2438400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0" r:id="rId6" name="Scroll Bar 4">
              <controlPr defaultSize="0" autoPict="0">
                <anchor moveWithCells="1">
                  <from>
                    <xdr:col>1</xdr:col>
                    <xdr:colOff>1952625</xdr:colOff>
                    <xdr:row>9</xdr:row>
                    <xdr:rowOff>28575</xdr:rowOff>
                  </from>
                  <to>
                    <xdr:col>1</xdr:col>
                    <xdr:colOff>2438400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8"/>
  <dimension ref="A1:E45"/>
  <sheetViews>
    <sheetView showGridLines="0" workbookViewId="0">
      <selection activeCell="D10" sqref="D10"/>
    </sheetView>
  </sheetViews>
  <sheetFormatPr defaultRowHeight="15" x14ac:dyDescent="0.2"/>
  <cols>
    <col min="1" max="1" width="5.85546875" style="35" customWidth="1"/>
    <col min="2" max="2" width="18.7109375" style="12" customWidth="1"/>
    <col min="3" max="3" width="29" style="12" customWidth="1"/>
    <col min="4" max="4" width="14.28515625" style="12" customWidth="1"/>
    <col min="5" max="5" width="5.85546875" style="35" customWidth="1"/>
    <col min="6" max="16384" width="9.140625" style="12"/>
  </cols>
  <sheetData>
    <row r="1" spans="2:5" ht="19.5" customHeight="1" x14ac:dyDescent="0.2">
      <c r="B1" s="36"/>
      <c r="C1" s="48"/>
      <c r="D1" s="36"/>
    </row>
    <row r="2" spans="2:5" ht="18.75" x14ac:dyDescent="0.2">
      <c r="B2" s="49" t="s">
        <v>49</v>
      </c>
      <c r="C2" s="36"/>
      <c r="D2" s="36"/>
    </row>
    <row r="3" spans="2:5" ht="18" customHeight="1" x14ac:dyDescent="0.2">
      <c r="B3" s="427" t="s">
        <v>326</v>
      </c>
      <c r="C3" s="427"/>
      <c r="D3" s="36"/>
    </row>
    <row r="4" spans="2:5" x14ac:dyDescent="0.2">
      <c r="B4" s="13" t="s">
        <v>324</v>
      </c>
      <c r="C4" s="36"/>
      <c r="D4" s="36"/>
    </row>
    <row r="5" spans="2:5" x14ac:dyDescent="0.2">
      <c r="B5" s="13" t="s">
        <v>325</v>
      </c>
      <c r="C5" s="36"/>
      <c r="D5" s="36"/>
    </row>
    <row r="6" spans="2:5" x14ac:dyDescent="0.2">
      <c r="C6" s="36"/>
      <c r="D6" s="36"/>
    </row>
    <row r="7" spans="2:5" ht="16.5" customHeight="1" x14ac:dyDescent="0.2">
      <c r="B7" s="64" t="s">
        <v>327</v>
      </c>
      <c r="C7" s="96"/>
      <c r="D7" s="364">
        <f>E7*1000000</f>
        <v>180000000</v>
      </c>
      <c r="E7" s="40">
        <v>180</v>
      </c>
    </row>
    <row r="8" spans="2:5" ht="16.5" customHeight="1" x14ac:dyDescent="0.2">
      <c r="B8" s="64" t="s">
        <v>116</v>
      </c>
      <c r="C8" s="96"/>
      <c r="D8" s="364">
        <f>E8*1000000</f>
        <v>30000000</v>
      </c>
      <c r="E8" s="40">
        <v>30</v>
      </c>
    </row>
    <row r="9" spans="2:5" ht="16.5" customHeight="1" x14ac:dyDescent="0.2">
      <c r="B9" s="22" t="s">
        <v>117</v>
      </c>
      <c r="C9" s="159"/>
      <c r="D9" s="365">
        <v>5</v>
      </c>
    </row>
    <row r="10" spans="2:5" ht="16.5" customHeight="1" x14ac:dyDescent="0.2">
      <c r="B10" s="420" t="s">
        <v>328</v>
      </c>
      <c r="C10" s="424"/>
      <c r="D10" s="366"/>
    </row>
    <row r="11" spans="2:5" ht="15.75" customHeight="1" x14ac:dyDescent="0.2">
      <c r="B11" s="35"/>
      <c r="C11" s="35"/>
      <c r="D11" s="76" t="s">
        <v>481</v>
      </c>
    </row>
    <row r="12" spans="2:5" ht="19.5" customHeight="1" x14ac:dyDescent="0.2">
      <c r="C12" s="35"/>
      <c r="D12" s="35"/>
    </row>
    <row r="13" spans="2:5" x14ac:dyDescent="0.2">
      <c r="B13" s="35"/>
      <c r="C13" s="35"/>
      <c r="D13" s="35"/>
    </row>
    <row r="14" spans="2:5" x14ac:dyDescent="0.2">
      <c r="B14" s="35"/>
      <c r="C14" s="35"/>
      <c r="D14" s="35"/>
    </row>
    <row r="15" spans="2:5" x14ac:dyDescent="0.2">
      <c r="B15" s="35"/>
      <c r="C15" s="35"/>
      <c r="D15" s="35"/>
    </row>
    <row r="16" spans="2:5" x14ac:dyDescent="0.2">
      <c r="B16" s="35"/>
      <c r="C16" s="35"/>
      <c r="D16" s="35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  <row r="43" spans="2:4" x14ac:dyDescent="0.2">
      <c r="B43" s="35"/>
      <c r="C43" s="35"/>
      <c r="D43" s="35"/>
    </row>
    <row r="44" spans="2:4" x14ac:dyDescent="0.2">
      <c r="B44" s="35"/>
      <c r="C44" s="35"/>
      <c r="D44" s="35"/>
    </row>
    <row r="45" spans="2:4" x14ac:dyDescent="0.2">
      <c r="B45" s="35"/>
      <c r="C45" s="35"/>
      <c r="D45" s="35"/>
    </row>
  </sheetData>
  <mergeCells count="2">
    <mergeCell ref="B10:C10"/>
    <mergeCell ref="B3:C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3" name="Scroll Bar 1">
              <controlPr defaultSize="0" autoPict="0">
                <anchor moveWithCells="1">
                  <from>
                    <xdr:col>2</xdr:col>
                    <xdr:colOff>1381125</xdr:colOff>
                    <xdr:row>6</xdr:row>
                    <xdr:rowOff>28575</xdr:rowOff>
                  </from>
                  <to>
                    <xdr:col>2</xdr:col>
                    <xdr:colOff>1866900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2" r:id="rId4" name="Scroll Bar 2">
              <controlPr defaultSize="0" autoPict="0">
                <anchor moveWithCells="1">
                  <from>
                    <xdr:col>2</xdr:col>
                    <xdr:colOff>1381125</xdr:colOff>
                    <xdr:row>7</xdr:row>
                    <xdr:rowOff>19050</xdr:rowOff>
                  </from>
                  <to>
                    <xdr:col>2</xdr:col>
                    <xdr:colOff>1866900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3" r:id="rId5" name="Scroll Bar 3">
              <controlPr defaultSize="0" autoPict="0">
                <anchor moveWithCells="1">
                  <from>
                    <xdr:col>2</xdr:col>
                    <xdr:colOff>1381125</xdr:colOff>
                    <xdr:row>8</xdr:row>
                    <xdr:rowOff>9525</xdr:rowOff>
                  </from>
                  <to>
                    <xdr:col>2</xdr:col>
                    <xdr:colOff>1866900</xdr:colOff>
                    <xdr:row>8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7"/>
  <sheetViews>
    <sheetView showGridLines="0" workbookViewId="0">
      <selection activeCell="G9" sqref="G9:G18"/>
    </sheetView>
  </sheetViews>
  <sheetFormatPr defaultRowHeight="15" x14ac:dyDescent="0.2"/>
  <cols>
    <col min="1" max="1" width="5.85546875" style="216" customWidth="1"/>
    <col min="2" max="2" width="18.7109375" style="266" customWidth="1"/>
    <col min="3" max="3" width="25.7109375" style="266" customWidth="1"/>
    <col min="4" max="4" width="16.85546875" style="266" customWidth="1"/>
    <col min="5" max="5" width="4.85546875" style="216" customWidth="1"/>
    <col min="6" max="6" width="10" style="266" customWidth="1"/>
    <col min="7" max="7" width="15.7109375" style="266" bestFit="1" customWidth="1"/>
    <col min="8" max="8" width="31.42578125" style="266" customWidth="1"/>
    <col min="9" max="9" width="5.85546875" style="266" customWidth="1"/>
    <col min="10" max="16384" width="9.140625" style="266"/>
  </cols>
  <sheetData>
    <row r="1" spans="2:8" ht="19.5" customHeight="1" x14ac:dyDescent="0.2">
      <c r="B1" s="37"/>
      <c r="C1" s="244"/>
      <c r="D1" s="37"/>
    </row>
    <row r="2" spans="2:8" ht="18.75" x14ac:dyDescent="0.3">
      <c r="B2" s="14" t="s">
        <v>50</v>
      </c>
      <c r="C2" s="37"/>
      <c r="D2" s="37"/>
    </row>
    <row r="3" spans="2:8" ht="18" customHeight="1" x14ac:dyDescent="0.2">
      <c r="B3" s="400" t="s">
        <v>331</v>
      </c>
      <c r="C3" s="400"/>
      <c r="D3" s="400"/>
      <c r="E3" s="400"/>
    </row>
    <row r="4" spans="2:8" x14ac:dyDescent="0.2">
      <c r="B4" s="136" t="s">
        <v>329</v>
      </c>
      <c r="C4" s="37"/>
      <c r="D4" s="37"/>
    </row>
    <row r="5" spans="2:8" x14ac:dyDescent="0.2">
      <c r="B5" s="136" t="s">
        <v>330</v>
      </c>
      <c r="C5" s="37"/>
      <c r="D5" s="37"/>
    </row>
    <row r="6" spans="2:8" x14ac:dyDescent="0.2">
      <c r="B6" s="77"/>
      <c r="C6" s="37"/>
      <c r="D6" s="37"/>
    </row>
    <row r="7" spans="2:8" ht="16.5" customHeight="1" x14ac:dyDescent="0.2">
      <c r="B7" s="64" t="s">
        <v>407</v>
      </c>
      <c r="C7" s="96"/>
      <c r="D7" s="268">
        <f>E7*1000000</f>
        <v>275000000</v>
      </c>
      <c r="E7" s="267">
        <v>275</v>
      </c>
      <c r="F7" s="57" t="s">
        <v>108</v>
      </c>
    </row>
    <row r="8" spans="2:8" ht="16.5" customHeight="1" x14ac:dyDescent="0.2">
      <c r="B8" s="64" t="s">
        <v>116</v>
      </c>
      <c r="C8" s="96"/>
      <c r="D8" s="268">
        <f>E8*1000000</f>
        <v>55000000</v>
      </c>
      <c r="E8" s="267">
        <v>55</v>
      </c>
      <c r="F8" s="274" t="s">
        <v>119</v>
      </c>
      <c r="G8" s="275" t="s">
        <v>107</v>
      </c>
    </row>
    <row r="9" spans="2:8" ht="16.5" customHeight="1" x14ac:dyDescent="0.2">
      <c r="B9" s="16" t="s">
        <v>117</v>
      </c>
      <c r="C9" s="226"/>
      <c r="D9" s="269">
        <v>10</v>
      </c>
      <c r="F9" s="272">
        <v>1</v>
      </c>
      <c r="G9" s="276"/>
      <c r="H9" s="76" t="s">
        <v>483</v>
      </c>
    </row>
    <row r="10" spans="2:8" ht="16.5" customHeight="1" x14ac:dyDescent="0.2">
      <c r="B10" s="22" t="s">
        <v>118</v>
      </c>
      <c r="C10" s="159"/>
      <c r="D10" s="271">
        <v>2</v>
      </c>
      <c r="F10" s="272">
        <f t="shared" ref="F10:F18" si="0">IF(F9&lt;D$9,F9+1,"")</f>
        <v>2</v>
      </c>
      <c r="G10" s="273"/>
    </row>
    <row r="11" spans="2:8" ht="16.5" customHeight="1" x14ac:dyDescent="0.2">
      <c r="B11" s="416" t="str">
        <f>"Penyusutan Aset/Aktiva pada tahun ke-"&amp;D10</f>
        <v>Penyusutan Aset/Aktiva pada tahun ke-2</v>
      </c>
      <c r="C11" s="416"/>
      <c r="D11" s="270"/>
      <c r="F11" s="272">
        <f t="shared" si="0"/>
        <v>3</v>
      </c>
      <c r="G11" s="273"/>
    </row>
    <row r="12" spans="2:8" ht="16.5" customHeight="1" x14ac:dyDescent="0.2">
      <c r="D12" s="55" t="s">
        <v>482</v>
      </c>
      <c r="F12" s="272">
        <f t="shared" si="0"/>
        <v>4</v>
      </c>
      <c r="G12" s="273"/>
    </row>
    <row r="13" spans="2:8" ht="16.5" customHeight="1" x14ac:dyDescent="0.2">
      <c r="B13" s="216"/>
      <c r="C13" s="216"/>
      <c r="D13" s="265"/>
      <c r="F13" s="272">
        <f t="shared" si="0"/>
        <v>5</v>
      </c>
      <c r="G13" s="273"/>
    </row>
    <row r="14" spans="2:8" ht="16.5" customHeight="1" x14ac:dyDescent="0.2">
      <c r="C14" s="216"/>
      <c r="D14" s="216"/>
      <c r="F14" s="272">
        <f t="shared" si="0"/>
        <v>6</v>
      </c>
      <c r="G14" s="273"/>
    </row>
    <row r="15" spans="2:8" ht="16.5" customHeight="1" x14ac:dyDescent="0.2">
      <c r="B15" s="216"/>
      <c r="C15" s="216"/>
      <c r="D15" s="216"/>
      <c r="F15" s="272">
        <f t="shared" si="0"/>
        <v>7</v>
      </c>
      <c r="G15" s="273"/>
    </row>
    <row r="16" spans="2:8" ht="16.5" customHeight="1" x14ac:dyDescent="0.2">
      <c r="B16" s="216"/>
      <c r="C16" s="216"/>
      <c r="D16" s="216"/>
      <c r="F16" s="272">
        <f t="shared" si="0"/>
        <v>8</v>
      </c>
      <c r="G16" s="273"/>
    </row>
    <row r="17" spans="2:7" ht="16.5" customHeight="1" x14ac:dyDescent="0.2">
      <c r="B17" s="216"/>
      <c r="C17" s="216"/>
      <c r="D17" s="216"/>
      <c r="F17" s="272">
        <f t="shared" si="0"/>
        <v>9</v>
      </c>
      <c r="G17" s="273"/>
    </row>
    <row r="18" spans="2:7" ht="16.5" customHeight="1" x14ac:dyDescent="0.2">
      <c r="B18" s="216"/>
      <c r="C18" s="216"/>
      <c r="D18" s="216"/>
      <c r="F18" s="272">
        <f t="shared" si="0"/>
        <v>10</v>
      </c>
      <c r="G18" s="273"/>
    </row>
    <row r="19" spans="2:7" ht="19.5" customHeight="1" x14ac:dyDescent="0.2">
      <c r="B19" s="216"/>
      <c r="C19" s="216"/>
      <c r="D19" s="216"/>
    </row>
    <row r="20" spans="2:7" x14ac:dyDescent="0.2">
      <c r="B20" s="216"/>
      <c r="C20" s="216"/>
      <c r="D20" s="216"/>
    </row>
    <row r="21" spans="2:7" x14ac:dyDescent="0.2">
      <c r="B21" s="216"/>
      <c r="C21" s="216"/>
      <c r="D21" s="216"/>
    </row>
    <row r="22" spans="2:7" s="216" customFormat="1" x14ac:dyDescent="0.2"/>
    <row r="23" spans="2:7" s="216" customFormat="1" x14ac:dyDescent="0.2"/>
    <row r="24" spans="2:7" s="216" customFormat="1" x14ac:dyDescent="0.2"/>
    <row r="25" spans="2:7" s="216" customFormat="1" x14ac:dyDescent="0.2"/>
    <row r="26" spans="2:7" s="216" customFormat="1" x14ac:dyDescent="0.2"/>
    <row r="27" spans="2:7" s="216" customFormat="1" x14ac:dyDescent="0.2"/>
    <row r="28" spans="2:7" s="216" customFormat="1" x14ac:dyDescent="0.2"/>
    <row r="29" spans="2:7" s="216" customFormat="1" x14ac:dyDescent="0.2"/>
    <row r="30" spans="2:7" s="216" customFormat="1" x14ac:dyDescent="0.2"/>
    <row r="31" spans="2:7" s="216" customFormat="1" x14ac:dyDescent="0.2"/>
    <row r="32" spans="2:7" s="216" customFormat="1" x14ac:dyDescent="0.2"/>
    <row r="33" s="216" customFormat="1" x14ac:dyDescent="0.2"/>
    <row r="34" s="216" customFormat="1" x14ac:dyDescent="0.2"/>
    <row r="35" s="216" customFormat="1" x14ac:dyDescent="0.2"/>
    <row r="36" s="216" customFormat="1" x14ac:dyDescent="0.2"/>
    <row r="37" s="216" customFormat="1" x14ac:dyDescent="0.2"/>
    <row r="38" s="216" customFormat="1" x14ac:dyDescent="0.2"/>
    <row r="39" s="216" customFormat="1" x14ac:dyDescent="0.2"/>
    <row r="40" s="216" customFormat="1" x14ac:dyDescent="0.2"/>
    <row r="41" s="216" customFormat="1" x14ac:dyDescent="0.2"/>
    <row r="42" s="216" customFormat="1" x14ac:dyDescent="0.2"/>
    <row r="43" s="216" customFormat="1" x14ac:dyDescent="0.2"/>
    <row r="44" s="216" customFormat="1" x14ac:dyDescent="0.2"/>
    <row r="45" s="216" customFormat="1" x14ac:dyDescent="0.2"/>
    <row r="46" s="216" customFormat="1" x14ac:dyDescent="0.2"/>
    <row r="47" s="216" customFormat="1" x14ac:dyDescent="0.2"/>
  </sheetData>
  <mergeCells count="2">
    <mergeCell ref="B11:C11"/>
    <mergeCell ref="B3:E3"/>
  </mergeCells>
  <conditionalFormatting sqref="F9:G18">
    <cfRule type="notContainsBlanks" dxfId="0" priority="3">
      <formula>LEN(TRIM(F9))&gt;0</formula>
    </cfRule>
  </conditionalFormatting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465" r:id="rId3" name="Scroll Bar 1">
              <controlPr defaultSize="0" autoPict="0">
                <anchor moveWithCells="1">
                  <from>
                    <xdr:col>2</xdr:col>
                    <xdr:colOff>1143000</xdr:colOff>
                    <xdr:row>6</xdr:row>
                    <xdr:rowOff>38100</xdr:rowOff>
                  </from>
                  <to>
                    <xdr:col>2</xdr:col>
                    <xdr:colOff>1628775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6" r:id="rId4" name="Scroll Bar 2">
              <controlPr defaultSize="0" autoPict="0">
                <anchor moveWithCells="1">
                  <from>
                    <xdr:col>2</xdr:col>
                    <xdr:colOff>1143000</xdr:colOff>
                    <xdr:row>7</xdr:row>
                    <xdr:rowOff>19050</xdr:rowOff>
                  </from>
                  <to>
                    <xdr:col>2</xdr:col>
                    <xdr:colOff>1628775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7" r:id="rId5" name="Scroll Bar 3">
              <controlPr defaultSize="0" autoPict="0">
                <anchor moveWithCells="1">
                  <from>
                    <xdr:col>2</xdr:col>
                    <xdr:colOff>1143000</xdr:colOff>
                    <xdr:row>8</xdr:row>
                    <xdr:rowOff>0</xdr:rowOff>
                  </from>
                  <to>
                    <xdr:col>2</xdr:col>
                    <xdr:colOff>1628775</xdr:colOff>
                    <xdr:row>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8" r:id="rId6" name="Scroll Bar 4">
              <controlPr defaultSize="0" autoPict="0">
                <anchor moveWithCells="1">
                  <from>
                    <xdr:col>2</xdr:col>
                    <xdr:colOff>1143000</xdr:colOff>
                    <xdr:row>8</xdr:row>
                    <xdr:rowOff>200025</xdr:rowOff>
                  </from>
                  <to>
                    <xdr:col>2</xdr:col>
                    <xdr:colOff>1628775</xdr:colOff>
                    <xdr:row>9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3"/>
  <dimension ref="A1:K49"/>
  <sheetViews>
    <sheetView showGridLines="0" workbookViewId="0">
      <selection activeCell="D14" sqref="D14"/>
    </sheetView>
  </sheetViews>
  <sheetFormatPr defaultRowHeight="15" x14ac:dyDescent="0.2"/>
  <cols>
    <col min="1" max="1" width="5.85546875" style="35" customWidth="1"/>
    <col min="2" max="2" width="11.42578125" style="12" customWidth="1"/>
    <col min="3" max="3" width="39" style="12" customWidth="1"/>
    <col min="4" max="4" width="17.28515625" style="12" customWidth="1"/>
    <col min="5" max="5" width="6.7109375" style="12" customWidth="1"/>
    <col min="6" max="6" width="10.42578125" style="35" customWidth="1"/>
    <col min="7" max="7" width="44.42578125" style="35" customWidth="1"/>
    <col min="8" max="8" width="5.85546875" style="35" customWidth="1"/>
    <col min="9" max="11" width="9.140625" style="35"/>
    <col min="12" max="16384" width="9.140625" style="12"/>
  </cols>
  <sheetData>
    <row r="1" spans="2:7" ht="19.5" customHeight="1" x14ac:dyDescent="0.2">
      <c r="B1" s="36"/>
      <c r="C1" s="48"/>
      <c r="D1" s="36"/>
      <c r="E1" s="36"/>
      <c r="F1" s="36"/>
      <c r="G1" s="38"/>
    </row>
    <row r="2" spans="2:7" ht="18.75" x14ac:dyDescent="0.2">
      <c r="B2" s="49" t="s">
        <v>53</v>
      </c>
      <c r="C2" s="36"/>
      <c r="D2" s="36"/>
      <c r="E2" s="36"/>
      <c r="F2" s="36"/>
      <c r="G2" s="38"/>
    </row>
    <row r="3" spans="2:7" ht="18" customHeight="1" x14ac:dyDescent="0.2">
      <c r="B3" s="398" t="s">
        <v>352</v>
      </c>
      <c r="C3" s="398"/>
      <c r="D3" s="398"/>
      <c r="E3" s="398"/>
      <c r="F3" s="36"/>
      <c r="G3" s="38"/>
    </row>
    <row r="4" spans="2:7" x14ac:dyDescent="0.2">
      <c r="B4" s="13" t="s">
        <v>351</v>
      </c>
      <c r="C4" s="36"/>
      <c r="D4" s="36"/>
      <c r="E4" s="36"/>
      <c r="F4" s="36"/>
      <c r="G4" s="38"/>
    </row>
    <row r="5" spans="2:7" x14ac:dyDescent="0.2">
      <c r="B5" s="13" t="s">
        <v>350</v>
      </c>
      <c r="C5" s="36"/>
      <c r="D5" s="36"/>
      <c r="E5" s="36"/>
      <c r="F5" s="36"/>
      <c r="G5" s="38"/>
    </row>
    <row r="6" spans="2:7" x14ac:dyDescent="0.2">
      <c r="C6" s="36"/>
      <c r="D6" s="36"/>
      <c r="E6" s="36"/>
      <c r="F6" s="36"/>
      <c r="G6" s="38"/>
    </row>
    <row r="7" spans="2:7" ht="15.75" customHeight="1" thickBot="1" x14ac:dyDescent="0.25">
      <c r="B7" s="64" t="s">
        <v>343</v>
      </c>
      <c r="C7" s="218"/>
      <c r="D7" s="286">
        <f>E7*1000000</f>
        <v>150000000</v>
      </c>
      <c r="E7" s="40">
        <v>150</v>
      </c>
      <c r="F7" s="291" t="s">
        <v>353</v>
      </c>
      <c r="G7" s="294" t="s">
        <v>354</v>
      </c>
    </row>
    <row r="8" spans="2:7" ht="15.75" customHeight="1" x14ac:dyDescent="0.2">
      <c r="B8" s="64" t="s">
        <v>344</v>
      </c>
      <c r="C8" s="218"/>
      <c r="D8" s="286">
        <f>E8*1000000</f>
        <v>30000000</v>
      </c>
      <c r="E8" s="40">
        <v>30</v>
      </c>
      <c r="F8" s="51" t="b">
        <v>1</v>
      </c>
      <c r="G8" s="71" t="s">
        <v>4</v>
      </c>
    </row>
    <row r="9" spans="2:7" ht="15.75" customHeight="1" x14ac:dyDescent="0.2">
      <c r="B9" s="64" t="s">
        <v>345</v>
      </c>
      <c r="C9" s="218"/>
      <c r="D9" s="287">
        <v>60</v>
      </c>
      <c r="E9" s="40"/>
      <c r="F9" s="51"/>
      <c r="G9" s="292" t="s">
        <v>11</v>
      </c>
    </row>
    <row r="10" spans="2:7" ht="15.75" customHeight="1" x14ac:dyDescent="0.2">
      <c r="B10" s="64" t="s">
        <v>346</v>
      </c>
      <c r="C10" s="218"/>
      <c r="D10" s="288">
        <v>1</v>
      </c>
      <c r="E10" s="40"/>
      <c r="F10" s="174" t="b">
        <v>0</v>
      </c>
      <c r="G10" s="213" t="s">
        <v>5</v>
      </c>
    </row>
    <row r="11" spans="2:7" ht="15.75" customHeight="1" thickBot="1" x14ac:dyDescent="0.25">
      <c r="B11" s="64" t="s">
        <v>347</v>
      </c>
      <c r="C11" s="218"/>
      <c r="D11" s="288">
        <v>4</v>
      </c>
      <c r="E11" s="40"/>
      <c r="F11" s="233"/>
      <c r="G11" s="293" t="s">
        <v>10</v>
      </c>
    </row>
    <row r="12" spans="2:7" ht="15.75" customHeight="1" x14ac:dyDescent="0.2">
      <c r="B12" s="64" t="s">
        <v>348</v>
      </c>
      <c r="C12" s="218"/>
      <c r="D12" s="70">
        <f>E12/2</f>
        <v>1.5</v>
      </c>
      <c r="E12" s="40">
        <v>3</v>
      </c>
    </row>
    <row r="13" spans="2:7" ht="15.75" customHeight="1" x14ac:dyDescent="0.2">
      <c r="B13" s="64" t="s">
        <v>349</v>
      </c>
      <c r="C13" s="218"/>
      <c r="D13" s="289" t="str">
        <f>IF(E13=1,"TRUE","FALSE")</f>
        <v>TRUE</v>
      </c>
      <c r="E13" s="40">
        <v>1</v>
      </c>
    </row>
    <row r="14" spans="2:7" ht="17.25" customHeight="1" x14ac:dyDescent="0.2">
      <c r="B14" s="439" t="s">
        <v>355</v>
      </c>
      <c r="C14" s="440"/>
      <c r="D14" s="290"/>
      <c r="E14" s="97" t="s">
        <v>484</v>
      </c>
    </row>
    <row r="15" spans="2:7" ht="19.5" customHeight="1" x14ac:dyDescent="0.2">
      <c r="B15" s="35"/>
      <c r="C15" s="35"/>
      <c r="D15" s="35"/>
      <c r="E15" s="35"/>
    </row>
    <row r="16" spans="2:7" x14ac:dyDescent="0.2">
      <c r="D16" s="36"/>
    </row>
    <row r="17" spans="2:5" x14ac:dyDescent="0.2">
      <c r="D17" s="36"/>
    </row>
    <row r="18" spans="2:5" x14ac:dyDescent="0.2">
      <c r="D18" s="36"/>
    </row>
    <row r="19" spans="2:5" x14ac:dyDescent="0.2">
      <c r="D19" s="36"/>
    </row>
    <row r="20" spans="2:5" x14ac:dyDescent="0.2">
      <c r="D20" s="36"/>
    </row>
    <row r="21" spans="2:5" ht="18" customHeight="1" x14ac:dyDescent="0.2">
      <c r="B21" s="35"/>
      <c r="C21" s="35"/>
      <c r="D21" s="35"/>
    </row>
    <row r="22" spans="2:5" x14ac:dyDescent="0.2">
      <c r="C22" s="35"/>
      <c r="D22" s="35"/>
      <c r="E22" s="35"/>
    </row>
    <row r="23" spans="2:5" x14ac:dyDescent="0.2">
      <c r="B23" s="35"/>
      <c r="C23" s="35"/>
      <c r="D23" s="35"/>
      <c r="E23" s="35"/>
    </row>
    <row r="24" spans="2:5" x14ac:dyDescent="0.2">
      <c r="B24" s="35"/>
      <c r="C24" s="35"/>
      <c r="D24" s="35"/>
      <c r="E24" s="35"/>
    </row>
    <row r="25" spans="2:5" x14ac:dyDescent="0.2">
      <c r="B25" s="35"/>
      <c r="D25" s="35"/>
      <c r="E25" s="35"/>
    </row>
    <row r="26" spans="2:5" x14ac:dyDescent="0.2">
      <c r="B26" s="35"/>
      <c r="C26" s="35"/>
      <c r="D26" s="35"/>
      <c r="E26" s="35"/>
    </row>
    <row r="27" spans="2:5" x14ac:dyDescent="0.2">
      <c r="B27" s="35"/>
      <c r="C27" s="35"/>
      <c r="D27" s="35"/>
      <c r="E27" s="35"/>
    </row>
    <row r="28" spans="2:5" x14ac:dyDescent="0.2">
      <c r="B28" s="35"/>
      <c r="C28" s="35"/>
      <c r="D28" s="35"/>
      <c r="E28" s="35"/>
    </row>
    <row r="29" spans="2:5" x14ac:dyDescent="0.2">
      <c r="B29" s="35"/>
      <c r="C29" s="35"/>
      <c r="D29" s="35"/>
      <c r="E29" s="35"/>
    </row>
    <row r="30" spans="2:5" x14ac:dyDescent="0.2">
      <c r="B30" s="35"/>
      <c r="C30" s="35"/>
      <c r="D30" s="35"/>
      <c r="E30" s="35"/>
    </row>
    <row r="31" spans="2:5" x14ac:dyDescent="0.2">
      <c r="B31" s="35"/>
      <c r="C31" s="35"/>
      <c r="D31" s="35"/>
      <c r="E31" s="35"/>
    </row>
    <row r="32" spans="2:5" x14ac:dyDescent="0.2">
      <c r="B32" s="35"/>
      <c r="C32" s="35"/>
      <c r="D32" s="35"/>
      <c r="E32" s="35"/>
    </row>
    <row r="33" spans="2:5" x14ac:dyDescent="0.2">
      <c r="B33" s="35"/>
      <c r="C33" s="35"/>
      <c r="D33" s="35"/>
      <c r="E33" s="35"/>
    </row>
    <row r="34" spans="2:5" x14ac:dyDescent="0.2">
      <c r="B34" s="35"/>
      <c r="C34" s="35"/>
      <c r="D34" s="35"/>
      <c r="E34" s="35"/>
    </row>
    <row r="35" spans="2:5" x14ac:dyDescent="0.2">
      <c r="B35" s="35"/>
      <c r="C35" s="35"/>
      <c r="D35" s="35"/>
      <c r="E35" s="35"/>
    </row>
    <row r="36" spans="2:5" x14ac:dyDescent="0.2">
      <c r="B36" s="35"/>
      <c r="C36" s="35"/>
      <c r="D36" s="35"/>
      <c r="E36" s="35"/>
    </row>
    <row r="37" spans="2:5" x14ac:dyDescent="0.2">
      <c r="B37" s="35"/>
      <c r="C37" s="35"/>
      <c r="D37" s="35"/>
      <c r="E37" s="35"/>
    </row>
    <row r="38" spans="2:5" x14ac:dyDescent="0.2">
      <c r="B38" s="35"/>
      <c r="C38" s="35"/>
      <c r="D38" s="35"/>
      <c r="E38" s="35"/>
    </row>
    <row r="39" spans="2:5" x14ac:dyDescent="0.2">
      <c r="B39" s="35"/>
      <c r="C39" s="35"/>
      <c r="D39" s="35"/>
      <c r="E39" s="35"/>
    </row>
    <row r="40" spans="2:5" x14ac:dyDescent="0.2">
      <c r="B40" s="35"/>
      <c r="C40" s="35"/>
      <c r="D40" s="35"/>
      <c r="E40" s="35"/>
    </row>
    <row r="41" spans="2:5" x14ac:dyDescent="0.2">
      <c r="B41" s="35"/>
      <c r="C41" s="35"/>
      <c r="D41" s="35"/>
      <c r="E41" s="35"/>
    </row>
    <row r="42" spans="2:5" x14ac:dyDescent="0.2">
      <c r="B42" s="35"/>
      <c r="C42" s="35"/>
      <c r="D42" s="35"/>
      <c r="E42" s="35"/>
    </row>
    <row r="43" spans="2:5" x14ac:dyDescent="0.2">
      <c r="B43" s="35"/>
      <c r="C43" s="35"/>
      <c r="D43" s="35"/>
      <c r="E43" s="35"/>
    </row>
    <row r="44" spans="2:5" x14ac:dyDescent="0.2">
      <c r="B44" s="35"/>
      <c r="C44" s="35"/>
      <c r="D44" s="35"/>
      <c r="E44" s="35"/>
    </row>
    <row r="45" spans="2:5" x14ac:dyDescent="0.2">
      <c r="B45" s="35"/>
      <c r="C45" s="35"/>
      <c r="D45" s="35"/>
      <c r="E45" s="35"/>
    </row>
    <row r="46" spans="2:5" x14ac:dyDescent="0.2">
      <c r="B46" s="35"/>
      <c r="C46" s="35"/>
      <c r="D46" s="35"/>
      <c r="E46" s="35"/>
    </row>
    <row r="47" spans="2:5" x14ac:dyDescent="0.2">
      <c r="B47" s="35"/>
      <c r="C47" s="35"/>
      <c r="D47" s="35"/>
      <c r="E47" s="35"/>
    </row>
    <row r="48" spans="2:5" x14ac:dyDescent="0.2">
      <c r="B48" s="35"/>
      <c r="C48" s="35"/>
      <c r="D48" s="35"/>
      <c r="E48" s="35"/>
    </row>
    <row r="49" spans="2:5" x14ac:dyDescent="0.2">
      <c r="B49" s="35"/>
      <c r="C49" s="35"/>
      <c r="D49" s="35"/>
      <c r="E49" s="35"/>
    </row>
  </sheetData>
  <mergeCells count="2">
    <mergeCell ref="B14:C14"/>
    <mergeCell ref="B3:E3"/>
  </mergeCells>
  <phoneticPr fontId="3" type="noConversion"/>
  <pageMargins left="0.75" right="0.75" top="1" bottom="1" header="0.5" footer="0.5"/>
  <pageSetup paperSize="9" orientation="portrait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1" r:id="rId4" name="Scroll Bar 1">
              <controlPr defaultSize="0" autoPict="0">
                <anchor moveWithCells="1">
                  <from>
                    <xdr:col>2</xdr:col>
                    <xdr:colOff>2028825</xdr:colOff>
                    <xdr:row>8</xdr:row>
                    <xdr:rowOff>19050</xdr:rowOff>
                  </from>
                  <to>
                    <xdr:col>2</xdr:col>
                    <xdr:colOff>2514600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2" r:id="rId5" name="Scroll Bar 2">
              <controlPr defaultSize="0" autoPict="0">
                <anchor moveWithCells="1">
                  <from>
                    <xdr:col>2</xdr:col>
                    <xdr:colOff>2028825</xdr:colOff>
                    <xdr:row>7</xdr:row>
                    <xdr:rowOff>28575</xdr:rowOff>
                  </from>
                  <to>
                    <xdr:col>2</xdr:col>
                    <xdr:colOff>2514600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3" r:id="rId6" name="Scroll Bar 3">
              <controlPr defaultSize="0" autoPict="0">
                <anchor moveWithCells="1">
                  <from>
                    <xdr:col>2</xdr:col>
                    <xdr:colOff>2028825</xdr:colOff>
                    <xdr:row>6</xdr:row>
                    <xdr:rowOff>38100</xdr:rowOff>
                  </from>
                  <to>
                    <xdr:col>2</xdr:col>
                    <xdr:colOff>2514600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4" r:id="rId7" name="Scroll Bar 4">
              <controlPr defaultSize="0" autoPict="0">
                <anchor moveWithCells="1">
                  <from>
                    <xdr:col>2</xdr:col>
                    <xdr:colOff>2028825</xdr:colOff>
                    <xdr:row>9</xdr:row>
                    <xdr:rowOff>9525</xdr:rowOff>
                  </from>
                  <to>
                    <xdr:col>2</xdr:col>
                    <xdr:colOff>2514600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5" r:id="rId8" name="Scroll Bar 5">
              <controlPr defaultSize="0" autoPict="0">
                <anchor moveWithCells="1">
                  <from>
                    <xdr:col>2</xdr:col>
                    <xdr:colOff>2028825</xdr:colOff>
                    <xdr:row>10</xdr:row>
                    <xdr:rowOff>0</xdr:rowOff>
                  </from>
                  <to>
                    <xdr:col>2</xdr:col>
                    <xdr:colOff>2514600</xdr:colOff>
                    <xdr:row>10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6" r:id="rId9" name="Scroll Bar 6">
              <controlPr defaultSize="0" autoPict="0">
                <anchor moveWithCells="1">
                  <from>
                    <xdr:col>2</xdr:col>
                    <xdr:colOff>2028825</xdr:colOff>
                    <xdr:row>11</xdr:row>
                    <xdr:rowOff>180975</xdr:rowOff>
                  </from>
                  <to>
                    <xdr:col>2</xdr:col>
                    <xdr:colOff>2514600</xdr:colOff>
                    <xdr:row>12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8" r:id="rId10" name="Scroll Bar 8">
              <controlPr defaultSize="0" autoPict="0">
                <anchor moveWithCells="1">
                  <from>
                    <xdr:col>2</xdr:col>
                    <xdr:colOff>2028825</xdr:colOff>
                    <xdr:row>10</xdr:row>
                    <xdr:rowOff>190500</xdr:rowOff>
                  </from>
                  <to>
                    <xdr:col>2</xdr:col>
                    <xdr:colOff>2514600</xdr:colOff>
                    <xdr:row>11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5"/>
  <dimension ref="A1:E40"/>
  <sheetViews>
    <sheetView showGridLines="0" workbookViewId="0">
      <selection activeCell="D13" sqref="D13:D14"/>
    </sheetView>
  </sheetViews>
  <sheetFormatPr defaultRowHeight="15" x14ac:dyDescent="0.2"/>
  <cols>
    <col min="1" max="1" width="6.7109375" style="35" customWidth="1"/>
    <col min="2" max="2" width="7.140625" style="12" customWidth="1"/>
    <col min="3" max="3" width="38.7109375" style="12" customWidth="1"/>
    <col min="4" max="4" width="17" style="12" customWidth="1"/>
    <col min="5" max="5" width="35.28515625" style="58" customWidth="1"/>
    <col min="6" max="6" width="5.85546875" style="12" customWidth="1"/>
    <col min="7" max="16384" width="9.140625" style="12"/>
  </cols>
  <sheetData>
    <row r="1" spans="2:5" ht="19.5" customHeight="1" x14ac:dyDescent="0.2">
      <c r="B1" s="36"/>
      <c r="C1" s="48"/>
      <c r="D1" s="36"/>
    </row>
    <row r="2" spans="2:5" ht="16.5" customHeight="1" x14ac:dyDescent="0.2">
      <c r="B2" s="49" t="s">
        <v>36</v>
      </c>
      <c r="C2" s="36"/>
      <c r="D2" s="36"/>
    </row>
    <row r="3" spans="2:5" ht="18" customHeight="1" x14ac:dyDescent="0.2">
      <c r="B3" s="398" t="s">
        <v>251</v>
      </c>
      <c r="C3" s="398"/>
      <c r="D3" s="36"/>
    </row>
    <row r="4" spans="2:5" x14ac:dyDescent="0.2">
      <c r="B4" s="13" t="s">
        <v>263</v>
      </c>
      <c r="C4" s="36"/>
      <c r="D4" s="36"/>
    </row>
    <row r="5" spans="2:5" x14ac:dyDescent="0.2">
      <c r="C5" s="36"/>
      <c r="D5" s="36"/>
    </row>
    <row r="6" spans="2:5" ht="18" customHeight="1" x14ac:dyDescent="0.2">
      <c r="B6" s="96" t="s">
        <v>249</v>
      </c>
      <c r="C6" s="96"/>
      <c r="D6" s="198">
        <f>E6*-1000000</f>
        <v>-750000000</v>
      </c>
      <c r="E6" s="58">
        <v>750</v>
      </c>
    </row>
    <row r="7" spans="2:5" ht="15.75" customHeight="1" x14ac:dyDescent="0.2">
      <c r="B7" s="441" t="s">
        <v>15</v>
      </c>
      <c r="C7" s="214" t="s">
        <v>271</v>
      </c>
      <c r="D7" s="199">
        <f>E7*1000000</f>
        <v>250000000</v>
      </c>
      <c r="E7" s="58">
        <v>250</v>
      </c>
    </row>
    <row r="8" spans="2:5" ht="15.75" customHeight="1" x14ac:dyDescent="0.2">
      <c r="B8" s="442"/>
      <c r="C8" s="215" t="s">
        <v>272</v>
      </c>
      <c r="D8" s="200">
        <f t="shared" ref="D8:D11" si="0">E8*1000000</f>
        <v>265000000</v>
      </c>
      <c r="E8" s="58">
        <v>265</v>
      </c>
    </row>
    <row r="9" spans="2:5" ht="15.75" customHeight="1" x14ac:dyDescent="0.2">
      <c r="B9" s="442"/>
      <c r="C9" s="215" t="s">
        <v>273</v>
      </c>
      <c r="D9" s="200">
        <f t="shared" si="0"/>
        <v>235000000</v>
      </c>
      <c r="E9" s="58">
        <v>235</v>
      </c>
    </row>
    <row r="10" spans="2:5" ht="15.75" customHeight="1" x14ac:dyDescent="0.2">
      <c r="B10" s="442"/>
      <c r="C10" s="215" t="s">
        <v>274</v>
      </c>
      <c r="D10" s="200">
        <f t="shared" si="0"/>
        <v>225000000</v>
      </c>
      <c r="E10" s="58">
        <v>225</v>
      </c>
    </row>
    <row r="11" spans="2:5" ht="15.75" customHeight="1" x14ac:dyDescent="0.2">
      <c r="B11" s="442"/>
      <c r="C11" s="215" t="s">
        <v>275</v>
      </c>
      <c r="D11" s="200">
        <f t="shared" si="0"/>
        <v>275000000</v>
      </c>
      <c r="E11" s="58">
        <v>275</v>
      </c>
    </row>
    <row r="12" spans="2:5" ht="16.5" customHeight="1" x14ac:dyDescent="0.2">
      <c r="B12" s="159" t="s">
        <v>250</v>
      </c>
      <c r="C12" s="159"/>
      <c r="D12" s="197">
        <f>E12/10000</f>
        <v>0.15</v>
      </c>
      <c r="E12" s="58">
        <v>1500</v>
      </c>
    </row>
    <row r="13" spans="2:5" ht="15.75" customHeight="1" x14ac:dyDescent="0.2">
      <c r="B13" s="416" t="s">
        <v>99</v>
      </c>
      <c r="C13" s="416"/>
      <c r="D13" s="201"/>
      <c r="E13" s="76" t="s">
        <v>485</v>
      </c>
    </row>
    <row r="14" spans="2:5" ht="15.75" customHeight="1" x14ac:dyDescent="0.2">
      <c r="B14" s="416" t="s">
        <v>252</v>
      </c>
      <c r="C14" s="416"/>
      <c r="D14" s="202"/>
      <c r="E14" s="76" t="s">
        <v>253</v>
      </c>
    </row>
    <row r="15" spans="2:5" ht="19.5" customHeight="1" x14ac:dyDescent="0.2">
      <c r="B15" s="35"/>
      <c r="C15" s="35"/>
      <c r="D15" s="35"/>
    </row>
    <row r="16" spans="2:5" x14ac:dyDescent="0.2">
      <c r="B16" s="35"/>
      <c r="C16" s="35"/>
      <c r="D16" s="35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</sheetData>
  <mergeCells count="4">
    <mergeCell ref="B7:B11"/>
    <mergeCell ref="B13:C13"/>
    <mergeCell ref="B3:C3"/>
    <mergeCell ref="B14:C14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3" name="Scroll Bar 1">
              <controlPr defaultSize="0" autoPict="0">
                <anchor moveWithCells="1">
                  <from>
                    <xdr:col>2</xdr:col>
                    <xdr:colOff>1981200</xdr:colOff>
                    <xdr:row>5</xdr:row>
                    <xdr:rowOff>28575</xdr:rowOff>
                  </from>
                  <to>
                    <xdr:col>2</xdr:col>
                    <xdr:colOff>2466975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4" name="Scroll Bar 2">
              <controlPr defaultSize="0" autoPict="0">
                <anchor moveWithCells="1">
                  <from>
                    <xdr:col>2</xdr:col>
                    <xdr:colOff>1981200</xdr:colOff>
                    <xdr:row>6</xdr:row>
                    <xdr:rowOff>28575</xdr:rowOff>
                  </from>
                  <to>
                    <xdr:col>2</xdr:col>
                    <xdr:colOff>2466975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7" r:id="rId5" name="Scroll Bar 7">
              <controlPr defaultSize="0" autoPict="0">
                <anchor moveWithCells="1">
                  <from>
                    <xdr:col>2</xdr:col>
                    <xdr:colOff>1981200</xdr:colOff>
                    <xdr:row>7</xdr:row>
                    <xdr:rowOff>19050</xdr:rowOff>
                  </from>
                  <to>
                    <xdr:col>2</xdr:col>
                    <xdr:colOff>2466975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8" r:id="rId6" name="Scroll Bar 8">
              <controlPr defaultSize="0" autoPict="0">
                <anchor moveWithCells="1">
                  <from>
                    <xdr:col>2</xdr:col>
                    <xdr:colOff>1981200</xdr:colOff>
                    <xdr:row>8</xdr:row>
                    <xdr:rowOff>9525</xdr:rowOff>
                  </from>
                  <to>
                    <xdr:col>2</xdr:col>
                    <xdr:colOff>2466975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9" r:id="rId7" name="Scroll Bar 9">
              <controlPr defaultSize="0" autoPict="0">
                <anchor moveWithCells="1">
                  <from>
                    <xdr:col>2</xdr:col>
                    <xdr:colOff>1981200</xdr:colOff>
                    <xdr:row>9</xdr:row>
                    <xdr:rowOff>0</xdr:rowOff>
                  </from>
                  <to>
                    <xdr:col>2</xdr:col>
                    <xdr:colOff>2466975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0" r:id="rId8" name="Scroll Bar 10">
              <controlPr defaultSize="0" autoPict="0">
                <anchor moveWithCells="1">
                  <from>
                    <xdr:col>2</xdr:col>
                    <xdr:colOff>1981200</xdr:colOff>
                    <xdr:row>9</xdr:row>
                    <xdr:rowOff>190500</xdr:rowOff>
                  </from>
                  <to>
                    <xdr:col>2</xdr:col>
                    <xdr:colOff>2466975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1" r:id="rId9" name="Scroll Bar 11">
              <controlPr defaultSize="0" autoPict="0">
                <anchor moveWithCells="1">
                  <from>
                    <xdr:col>2</xdr:col>
                    <xdr:colOff>1981200</xdr:colOff>
                    <xdr:row>11</xdr:row>
                    <xdr:rowOff>19050</xdr:rowOff>
                  </from>
                  <to>
                    <xdr:col>2</xdr:col>
                    <xdr:colOff>2466975</xdr:colOff>
                    <xdr:row>11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M56"/>
  <sheetViews>
    <sheetView showGridLines="0" workbookViewId="0">
      <selection activeCell="C11" sqref="C11"/>
    </sheetView>
  </sheetViews>
  <sheetFormatPr defaultRowHeight="15" x14ac:dyDescent="0.2"/>
  <cols>
    <col min="1" max="1" width="5.85546875" style="35" customWidth="1"/>
    <col min="2" max="2" width="49.7109375" style="12" customWidth="1"/>
    <col min="3" max="3" width="19.42578125" style="12" customWidth="1"/>
    <col min="4" max="4" width="5.85546875" style="12" customWidth="1"/>
    <col min="5" max="5" width="16.28515625" style="12" customWidth="1"/>
    <col min="6" max="6" width="25" style="35" customWidth="1"/>
    <col min="7" max="7" width="5.85546875" style="35" customWidth="1"/>
    <col min="8" max="8" width="9.140625" style="35"/>
    <col min="9" max="9" width="18.85546875" style="35" customWidth="1"/>
    <col min="10" max="13" width="9.140625" style="35"/>
    <col min="14" max="16384" width="9.140625" style="12"/>
  </cols>
  <sheetData>
    <row r="1" spans="2:13" ht="19.5" customHeight="1" x14ac:dyDescent="0.2">
      <c r="B1" s="36"/>
      <c r="C1" s="36"/>
      <c r="D1" s="36"/>
      <c r="E1" s="36"/>
      <c r="F1" s="36"/>
      <c r="G1" s="36"/>
      <c r="H1" s="37"/>
      <c r="I1" s="38"/>
    </row>
    <row r="2" spans="2:13" ht="18.75" x14ac:dyDescent="0.2">
      <c r="B2" s="49" t="s">
        <v>22</v>
      </c>
      <c r="C2" s="36"/>
      <c r="D2" s="36"/>
      <c r="E2" s="36"/>
      <c r="F2" s="36"/>
      <c r="G2" s="36"/>
      <c r="H2" s="37"/>
      <c r="I2" s="38"/>
    </row>
    <row r="3" spans="2:13" ht="18" customHeight="1" x14ac:dyDescent="0.2">
      <c r="B3" s="150" t="s">
        <v>210</v>
      </c>
      <c r="C3" s="152"/>
      <c r="D3" s="36"/>
      <c r="E3" s="36"/>
      <c r="F3" s="36"/>
      <c r="G3" s="36"/>
      <c r="H3" s="37"/>
      <c r="I3" s="38"/>
    </row>
    <row r="4" spans="2:13" x14ac:dyDescent="0.2">
      <c r="B4" s="13" t="s">
        <v>176</v>
      </c>
      <c r="C4" s="36"/>
      <c r="D4" s="36"/>
      <c r="E4" s="36"/>
      <c r="F4" s="36"/>
      <c r="G4" s="36"/>
      <c r="H4" s="37"/>
      <c r="I4" s="38"/>
    </row>
    <row r="5" spans="2:13" x14ac:dyDescent="0.2">
      <c r="B5" s="87" t="s">
        <v>175</v>
      </c>
      <c r="C5" s="36"/>
      <c r="D5" s="36"/>
      <c r="E5" s="36"/>
      <c r="F5" s="36"/>
      <c r="G5" s="36"/>
      <c r="H5" s="37"/>
      <c r="I5" s="38"/>
    </row>
    <row r="6" spans="2:13" x14ac:dyDescent="0.2">
      <c r="B6" s="87"/>
      <c r="C6" s="36"/>
      <c r="D6" s="36"/>
      <c r="E6" s="36"/>
      <c r="F6" s="36"/>
      <c r="G6" s="36"/>
      <c r="H6" s="37"/>
      <c r="I6" s="38"/>
    </row>
    <row r="7" spans="2:13" ht="18" customHeight="1" thickBot="1" x14ac:dyDescent="0.25">
      <c r="B7" s="64" t="s">
        <v>160</v>
      </c>
      <c r="C7" s="90">
        <v>42505</v>
      </c>
      <c r="D7" s="35"/>
      <c r="E7" s="24" t="s">
        <v>61</v>
      </c>
      <c r="F7" s="25" t="s">
        <v>62</v>
      </c>
    </row>
    <row r="8" spans="2:13" ht="18" customHeight="1" x14ac:dyDescent="0.2">
      <c r="B8" s="64" t="s">
        <v>170</v>
      </c>
      <c r="C8" s="90">
        <v>43296</v>
      </c>
      <c r="D8" s="35"/>
      <c r="E8" s="56">
        <v>0</v>
      </c>
      <c r="F8" s="70" t="s">
        <v>0</v>
      </c>
    </row>
    <row r="9" spans="2:13" ht="18" customHeight="1" x14ac:dyDescent="0.2">
      <c r="B9" s="64" t="s">
        <v>171</v>
      </c>
      <c r="C9" s="91">
        <v>2</v>
      </c>
      <c r="D9" s="35"/>
      <c r="E9" s="51">
        <v>1</v>
      </c>
      <c r="F9" s="70" t="s">
        <v>1</v>
      </c>
    </row>
    <row r="10" spans="2:13" ht="18" customHeight="1" x14ac:dyDescent="0.2">
      <c r="B10" s="22" t="s">
        <v>169</v>
      </c>
      <c r="C10" s="93">
        <v>0</v>
      </c>
      <c r="D10" s="35"/>
      <c r="E10" s="51">
        <v>2</v>
      </c>
      <c r="F10" s="70" t="s">
        <v>2</v>
      </c>
    </row>
    <row r="11" spans="2:13" ht="18" customHeight="1" x14ac:dyDescent="0.2">
      <c r="B11" s="66" t="s">
        <v>174</v>
      </c>
      <c r="C11" s="74"/>
      <c r="D11" s="35"/>
      <c r="E11" s="51">
        <v>3</v>
      </c>
      <c r="F11" s="70" t="s">
        <v>3</v>
      </c>
    </row>
    <row r="12" spans="2:13" ht="18" customHeight="1" thickBot="1" x14ac:dyDescent="0.25">
      <c r="C12" s="55" t="s">
        <v>440</v>
      </c>
      <c r="D12" s="35"/>
      <c r="E12" s="52">
        <v>4</v>
      </c>
      <c r="F12" s="73" t="s">
        <v>6</v>
      </c>
    </row>
    <row r="13" spans="2:13" ht="19.5" customHeight="1" x14ac:dyDescent="0.2">
      <c r="D13" s="35"/>
      <c r="E13" s="35"/>
    </row>
    <row r="14" spans="2:13" x14ac:dyDescent="0.2">
      <c r="E14" s="36"/>
    </row>
    <row r="15" spans="2:13" x14ac:dyDescent="0.2">
      <c r="E15" s="36"/>
    </row>
    <row r="16" spans="2:13" x14ac:dyDescent="0.2">
      <c r="E16" s="36"/>
      <c r="M16" s="12"/>
    </row>
    <row r="17" spans="2:13" x14ac:dyDescent="0.2">
      <c r="E17" s="36"/>
      <c r="M17" s="12"/>
    </row>
    <row r="18" spans="2:13" x14ac:dyDescent="0.2">
      <c r="E18" s="36"/>
    </row>
    <row r="19" spans="2:13" x14ac:dyDescent="0.2">
      <c r="E19" s="36"/>
    </row>
    <row r="20" spans="2:13" x14ac:dyDescent="0.2">
      <c r="B20" s="35"/>
      <c r="C20" s="35"/>
      <c r="D20" s="35"/>
      <c r="E20" s="35"/>
    </row>
    <row r="21" spans="2:13" x14ac:dyDescent="0.2">
      <c r="B21" s="35"/>
      <c r="C21" s="35"/>
      <c r="D21" s="35"/>
      <c r="E21" s="35"/>
    </row>
    <row r="22" spans="2:13" x14ac:dyDescent="0.2">
      <c r="B22" s="35"/>
      <c r="C22" s="35"/>
      <c r="D22" s="35"/>
      <c r="E22" s="35"/>
    </row>
    <row r="23" spans="2:13" x14ac:dyDescent="0.2">
      <c r="B23" s="35"/>
      <c r="C23" s="35"/>
      <c r="D23" s="35"/>
      <c r="E23" s="35"/>
    </row>
    <row r="24" spans="2:13" x14ac:dyDescent="0.2">
      <c r="B24" s="35"/>
      <c r="C24" s="35"/>
      <c r="D24" s="35"/>
      <c r="E24" s="35"/>
    </row>
    <row r="25" spans="2:13" x14ac:dyDescent="0.2">
      <c r="B25" s="35"/>
      <c r="C25" s="35"/>
      <c r="D25" s="35"/>
      <c r="E25" s="35"/>
    </row>
    <row r="26" spans="2:13" x14ac:dyDescent="0.2">
      <c r="B26" s="35"/>
      <c r="C26" s="35"/>
      <c r="D26" s="35"/>
      <c r="E26" s="35"/>
    </row>
    <row r="27" spans="2:13" x14ac:dyDescent="0.2">
      <c r="B27" s="35"/>
      <c r="C27" s="35"/>
      <c r="D27" s="35"/>
      <c r="E27" s="35"/>
    </row>
    <row r="28" spans="2:13" x14ac:dyDescent="0.2">
      <c r="B28" s="35"/>
      <c r="C28" s="35"/>
      <c r="D28" s="35"/>
      <c r="E28" s="35"/>
    </row>
    <row r="29" spans="2:13" x14ac:dyDescent="0.2">
      <c r="B29" s="35"/>
      <c r="C29" s="35"/>
      <c r="D29" s="35"/>
      <c r="E29" s="35"/>
    </row>
    <row r="30" spans="2:13" x14ac:dyDescent="0.2">
      <c r="B30" s="35"/>
      <c r="C30" s="35"/>
      <c r="D30" s="35"/>
      <c r="E30" s="35"/>
    </row>
    <row r="31" spans="2:13" x14ac:dyDescent="0.2">
      <c r="B31" s="35"/>
      <c r="C31" s="35"/>
      <c r="D31" s="35"/>
      <c r="E31" s="35"/>
    </row>
    <row r="32" spans="2:13" x14ac:dyDescent="0.2">
      <c r="B32" s="35"/>
      <c r="C32" s="35"/>
      <c r="D32" s="35"/>
      <c r="E32" s="35"/>
    </row>
    <row r="33" spans="2:5" x14ac:dyDescent="0.2">
      <c r="B33" s="35"/>
      <c r="C33" s="35"/>
      <c r="D33" s="35"/>
      <c r="E33" s="35"/>
    </row>
    <row r="34" spans="2:5" x14ac:dyDescent="0.2">
      <c r="B34" s="35"/>
      <c r="C34" s="35"/>
      <c r="D34" s="35"/>
      <c r="E34" s="35"/>
    </row>
    <row r="35" spans="2:5" x14ac:dyDescent="0.2">
      <c r="B35" s="35"/>
      <c r="C35" s="35"/>
      <c r="D35" s="35"/>
      <c r="E35" s="35"/>
    </row>
    <row r="36" spans="2:5" x14ac:dyDescent="0.2">
      <c r="B36" s="35"/>
      <c r="C36" s="35"/>
      <c r="D36" s="35"/>
      <c r="E36" s="35"/>
    </row>
    <row r="37" spans="2:5" x14ac:dyDescent="0.2">
      <c r="B37" s="35"/>
      <c r="C37" s="35"/>
      <c r="D37" s="35"/>
      <c r="E37" s="35"/>
    </row>
    <row r="38" spans="2:5" x14ac:dyDescent="0.2">
      <c r="B38" s="35"/>
      <c r="C38" s="35"/>
      <c r="D38" s="35"/>
      <c r="E38" s="35"/>
    </row>
    <row r="39" spans="2:5" x14ac:dyDescent="0.2">
      <c r="B39" s="35"/>
      <c r="C39" s="35"/>
      <c r="D39" s="35"/>
      <c r="E39" s="35"/>
    </row>
    <row r="40" spans="2:5" x14ac:dyDescent="0.2">
      <c r="B40" s="35"/>
      <c r="C40" s="35"/>
      <c r="D40" s="35"/>
      <c r="E40" s="35"/>
    </row>
    <row r="41" spans="2:5" x14ac:dyDescent="0.2">
      <c r="B41" s="35"/>
      <c r="C41" s="35"/>
      <c r="D41" s="35"/>
      <c r="E41" s="35"/>
    </row>
    <row r="42" spans="2:5" x14ac:dyDescent="0.2">
      <c r="B42" s="35"/>
      <c r="C42" s="35"/>
      <c r="D42" s="35"/>
      <c r="E42" s="35"/>
    </row>
    <row r="43" spans="2:5" x14ac:dyDescent="0.2">
      <c r="B43" s="35"/>
      <c r="C43" s="35"/>
      <c r="D43" s="35"/>
      <c r="E43" s="35"/>
    </row>
    <row r="44" spans="2:5" x14ac:dyDescent="0.2">
      <c r="B44" s="35"/>
      <c r="C44" s="35"/>
      <c r="D44" s="35"/>
      <c r="E44" s="35"/>
    </row>
    <row r="45" spans="2:5" x14ac:dyDescent="0.2">
      <c r="B45" s="35"/>
      <c r="C45" s="35"/>
      <c r="D45" s="35"/>
      <c r="E45" s="35"/>
    </row>
    <row r="46" spans="2:5" x14ac:dyDescent="0.2">
      <c r="B46" s="35"/>
      <c r="C46" s="35"/>
      <c r="D46" s="35"/>
      <c r="E46" s="35"/>
    </row>
    <row r="47" spans="2:5" x14ac:dyDescent="0.2">
      <c r="B47" s="35"/>
      <c r="C47" s="35"/>
      <c r="D47" s="35"/>
      <c r="E47" s="35"/>
    </row>
    <row r="48" spans="2:5" x14ac:dyDescent="0.2">
      <c r="B48" s="35"/>
      <c r="C48" s="35"/>
      <c r="D48" s="35"/>
      <c r="E48" s="35"/>
    </row>
    <row r="49" spans="2:5" x14ac:dyDescent="0.2">
      <c r="B49" s="35"/>
      <c r="C49" s="35"/>
      <c r="D49" s="35"/>
      <c r="E49" s="35"/>
    </row>
    <row r="50" spans="2:5" x14ac:dyDescent="0.2">
      <c r="B50" s="35"/>
      <c r="C50" s="35"/>
      <c r="D50" s="35"/>
      <c r="E50" s="35"/>
    </row>
    <row r="51" spans="2:5" x14ac:dyDescent="0.2">
      <c r="B51" s="35"/>
      <c r="C51" s="35"/>
      <c r="D51" s="35"/>
      <c r="E51" s="35"/>
    </row>
    <row r="52" spans="2:5" x14ac:dyDescent="0.2">
      <c r="B52" s="35"/>
      <c r="C52" s="35"/>
      <c r="D52" s="35"/>
      <c r="E52" s="35"/>
    </row>
    <row r="53" spans="2:5" x14ac:dyDescent="0.2">
      <c r="B53" s="35"/>
      <c r="C53" s="35"/>
      <c r="D53" s="35"/>
      <c r="E53" s="35"/>
    </row>
    <row r="54" spans="2:5" x14ac:dyDescent="0.2">
      <c r="B54" s="35"/>
      <c r="C54" s="35"/>
      <c r="D54" s="35"/>
      <c r="E54" s="35"/>
    </row>
    <row r="55" spans="2:5" x14ac:dyDescent="0.2">
      <c r="B55" s="35"/>
      <c r="C55" s="35"/>
      <c r="D55" s="35"/>
      <c r="E55" s="35"/>
    </row>
    <row r="56" spans="2:5" x14ac:dyDescent="0.2">
      <c r="B56" s="35"/>
      <c r="C56" s="35"/>
      <c r="D56" s="35"/>
      <c r="E56" s="35"/>
    </row>
  </sheetData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7" r:id="rId3" name="Scroll Bar 3">
              <controlPr defaultSize="0" autoPict="0">
                <anchor moveWithCells="1">
                  <from>
                    <xdr:col>1</xdr:col>
                    <xdr:colOff>2762250</xdr:colOff>
                    <xdr:row>9</xdr:row>
                    <xdr:rowOff>28575</xdr:rowOff>
                  </from>
                  <to>
                    <xdr:col>1</xdr:col>
                    <xdr:colOff>3248025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2"/>
  <sheetViews>
    <sheetView showGridLines="0" workbookViewId="0">
      <selection activeCell="D15" sqref="D15:D16"/>
    </sheetView>
  </sheetViews>
  <sheetFormatPr defaultRowHeight="15" x14ac:dyDescent="0.2"/>
  <cols>
    <col min="1" max="1" width="6.7109375" style="35" customWidth="1"/>
    <col min="2" max="2" width="7.140625" style="12" customWidth="1"/>
    <col min="3" max="3" width="38.7109375" style="12" customWidth="1"/>
    <col min="4" max="4" width="17" style="12" customWidth="1"/>
    <col min="5" max="5" width="35.28515625" style="58" customWidth="1"/>
    <col min="6" max="6" width="5.85546875" style="12" customWidth="1"/>
    <col min="7" max="16384" width="9.140625" style="12"/>
  </cols>
  <sheetData>
    <row r="1" spans="2:5" ht="19.5" customHeight="1" x14ac:dyDescent="0.2">
      <c r="B1" s="36"/>
      <c r="C1" s="48"/>
      <c r="D1" s="36"/>
    </row>
    <row r="2" spans="2:5" ht="16.5" customHeight="1" x14ac:dyDescent="0.2">
      <c r="B2" s="49" t="s">
        <v>38</v>
      </c>
      <c r="C2" s="36"/>
      <c r="D2" s="36"/>
    </row>
    <row r="3" spans="2:5" ht="18" customHeight="1" x14ac:dyDescent="0.2">
      <c r="B3" s="398" t="s">
        <v>258</v>
      </c>
      <c r="C3" s="398"/>
      <c r="D3" s="398"/>
    </row>
    <row r="4" spans="2:5" x14ac:dyDescent="0.2">
      <c r="B4" s="13" t="s">
        <v>262</v>
      </c>
      <c r="C4" s="36"/>
      <c r="D4" s="36"/>
    </row>
    <row r="5" spans="2:5" x14ac:dyDescent="0.2">
      <c r="B5" s="87" t="s">
        <v>261</v>
      </c>
      <c r="C5" s="36"/>
      <c r="D5" s="36"/>
    </row>
    <row r="6" spans="2:5" x14ac:dyDescent="0.2">
      <c r="C6" s="36"/>
      <c r="D6" s="36"/>
    </row>
    <row r="7" spans="2:5" ht="18" customHeight="1" x14ac:dyDescent="0.2">
      <c r="B7" s="96" t="s">
        <v>249</v>
      </c>
      <c r="C7" s="96"/>
      <c r="D7" s="198">
        <f>E7*-1000000</f>
        <v>-750000000</v>
      </c>
      <c r="E7" s="58">
        <v>750</v>
      </c>
    </row>
    <row r="8" spans="2:5" ht="15.75" customHeight="1" x14ac:dyDescent="0.2">
      <c r="B8" s="441" t="s">
        <v>15</v>
      </c>
      <c r="C8" s="212" t="s">
        <v>266</v>
      </c>
      <c r="D8" s="199">
        <f>E8*1000000</f>
        <v>250000000</v>
      </c>
      <c r="E8" s="58">
        <v>250</v>
      </c>
    </row>
    <row r="9" spans="2:5" ht="15.75" customHeight="1" x14ac:dyDescent="0.2">
      <c r="B9" s="442"/>
      <c r="C9" s="213" t="s">
        <v>267</v>
      </c>
      <c r="D9" s="200">
        <f t="shared" ref="D9:D12" si="0">E9*1000000</f>
        <v>265000000</v>
      </c>
      <c r="E9" s="58">
        <v>265</v>
      </c>
    </row>
    <row r="10" spans="2:5" ht="15.75" customHeight="1" x14ac:dyDescent="0.2">
      <c r="B10" s="442"/>
      <c r="C10" s="213" t="s">
        <v>268</v>
      </c>
      <c r="D10" s="200">
        <f t="shared" si="0"/>
        <v>235000000</v>
      </c>
      <c r="E10" s="58">
        <v>235</v>
      </c>
    </row>
    <row r="11" spans="2:5" ht="15.75" customHeight="1" x14ac:dyDescent="0.2">
      <c r="B11" s="442"/>
      <c r="C11" s="213" t="s">
        <v>269</v>
      </c>
      <c r="D11" s="200">
        <f t="shared" si="0"/>
        <v>225000000</v>
      </c>
      <c r="E11" s="58">
        <v>225</v>
      </c>
    </row>
    <row r="12" spans="2:5" ht="15.75" customHeight="1" x14ac:dyDescent="0.2">
      <c r="B12" s="442"/>
      <c r="C12" s="213" t="s">
        <v>270</v>
      </c>
      <c r="D12" s="200">
        <f t="shared" si="0"/>
        <v>275000000</v>
      </c>
      <c r="E12" s="58">
        <v>275</v>
      </c>
    </row>
    <row r="13" spans="2:5" ht="15.75" customHeight="1" x14ac:dyDescent="0.2">
      <c r="B13" s="208" t="s">
        <v>259</v>
      </c>
      <c r="C13" s="209"/>
      <c r="D13" s="210">
        <f>E13/10000</f>
        <v>0.15</v>
      </c>
      <c r="E13" s="58">
        <v>1500</v>
      </c>
    </row>
    <row r="14" spans="2:5" ht="16.5" customHeight="1" x14ac:dyDescent="0.2">
      <c r="B14" s="22" t="s">
        <v>260</v>
      </c>
      <c r="C14" s="159"/>
      <c r="D14" s="197">
        <f>E14/10000</f>
        <v>0.1</v>
      </c>
      <c r="E14" s="58">
        <v>1000</v>
      </c>
    </row>
    <row r="15" spans="2:5" ht="15.75" customHeight="1" x14ac:dyDescent="0.2">
      <c r="B15" s="416" t="s">
        <v>101</v>
      </c>
      <c r="C15" s="416"/>
      <c r="D15" s="201"/>
      <c r="E15" s="76" t="s">
        <v>486</v>
      </c>
    </row>
    <row r="16" spans="2:5" ht="15.75" customHeight="1" x14ac:dyDescent="0.2">
      <c r="B16" s="416" t="s">
        <v>252</v>
      </c>
      <c r="C16" s="416"/>
      <c r="D16" s="202"/>
      <c r="E16" s="76" t="s">
        <v>487</v>
      </c>
    </row>
    <row r="17" spans="1:4" ht="19.5" customHeight="1" x14ac:dyDescent="0.2">
      <c r="B17" s="35"/>
      <c r="C17" s="35"/>
      <c r="D17" s="35"/>
    </row>
    <row r="18" spans="1:4" x14ac:dyDescent="0.2">
      <c r="B18" s="35"/>
      <c r="C18" s="35"/>
      <c r="D18" s="35"/>
    </row>
    <row r="19" spans="1:4" s="58" customFormat="1" x14ac:dyDescent="0.2">
      <c r="A19" s="35"/>
      <c r="B19" s="35"/>
      <c r="C19" s="35"/>
      <c r="D19" s="35"/>
    </row>
    <row r="20" spans="1:4" s="58" customFormat="1" x14ac:dyDescent="0.2">
      <c r="A20" s="35"/>
      <c r="B20" s="35"/>
      <c r="C20" s="35"/>
      <c r="D20" s="35"/>
    </row>
    <row r="21" spans="1:4" s="58" customFormat="1" x14ac:dyDescent="0.2">
      <c r="A21" s="35"/>
      <c r="B21" s="35"/>
      <c r="C21" s="35"/>
      <c r="D21" s="35"/>
    </row>
    <row r="22" spans="1:4" s="58" customFormat="1" x14ac:dyDescent="0.2">
      <c r="A22" s="35"/>
      <c r="B22" s="35"/>
      <c r="C22" s="35"/>
      <c r="D22" s="35"/>
    </row>
    <row r="23" spans="1:4" s="58" customFormat="1" x14ac:dyDescent="0.2">
      <c r="A23" s="35"/>
      <c r="B23" s="35"/>
      <c r="C23" s="35"/>
      <c r="D23" s="35"/>
    </row>
    <row r="24" spans="1:4" s="58" customFormat="1" x14ac:dyDescent="0.2">
      <c r="A24" s="35"/>
      <c r="B24" s="35"/>
      <c r="C24" s="35"/>
      <c r="D24" s="35"/>
    </row>
    <row r="25" spans="1:4" s="58" customFormat="1" x14ac:dyDescent="0.2">
      <c r="A25" s="35"/>
      <c r="B25" s="35"/>
      <c r="C25" s="35"/>
      <c r="D25" s="35"/>
    </row>
    <row r="26" spans="1:4" s="58" customFormat="1" x14ac:dyDescent="0.2">
      <c r="A26" s="35"/>
      <c r="B26" s="35"/>
      <c r="C26" s="35"/>
      <c r="D26" s="35"/>
    </row>
    <row r="27" spans="1:4" s="58" customFormat="1" x14ac:dyDescent="0.2">
      <c r="A27" s="35"/>
      <c r="B27" s="35"/>
      <c r="C27" s="35"/>
      <c r="D27" s="35"/>
    </row>
    <row r="28" spans="1:4" s="58" customFormat="1" x14ac:dyDescent="0.2">
      <c r="A28" s="35"/>
      <c r="B28" s="35"/>
      <c r="C28" s="35"/>
      <c r="D28" s="35"/>
    </row>
    <row r="29" spans="1:4" s="58" customFormat="1" x14ac:dyDescent="0.2">
      <c r="A29" s="35"/>
      <c r="B29" s="35"/>
      <c r="C29" s="35"/>
      <c r="D29" s="35"/>
    </row>
    <row r="30" spans="1:4" s="58" customFormat="1" x14ac:dyDescent="0.2">
      <c r="A30" s="35"/>
      <c r="B30" s="35"/>
      <c r="C30" s="35"/>
      <c r="D30" s="35"/>
    </row>
    <row r="31" spans="1:4" s="58" customFormat="1" x14ac:dyDescent="0.2">
      <c r="A31" s="35"/>
      <c r="B31" s="35"/>
      <c r="C31" s="35"/>
      <c r="D31" s="35"/>
    </row>
    <row r="32" spans="1:4" s="58" customFormat="1" x14ac:dyDescent="0.2">
      <c r="A32" s="35"/>
      <c r="B32" s="35"/>
      <c r="C32" s="35"/>
      <c r="D32" s="35"/>
    </row>
    <row r="33" spans="1:4" s="58" customFormat="1" x14ac:dyDescent="0.2">
      <c r="A33" s="35"/>
      <c r="B33" s="35"/>
      <c r="C33" s="35"/>
      <c r="D33" s="35"/>
    </row>
    <row r="34" spans="1:4" s="58" customFormat="1" x14ac:dyDescent="0.2">
      <c r="A34" s="35"/>
      <c r="B34" s="35"/>
      <c r="C34" s="35"/>
      <c r="D34" s="35"/>
    </row>
    <row r="35" spans="1:4" s="58" customFormat="1" x14ac:dyDescent="0.2">
      <c r="A35" s="35"/>
      <c r="B35" s="35"/>
      <c r="C35" s="35"/>
      <c r="D35" s="35"/>
    </row>
    <row r="36" spans="1:4" s="58" customFormat="1" x14ac:dyDescent="0.2">
      <c r="A36" s="35"/>
      <c r="B36" s="35"/>
      <c r="C36" s="35"/>
      <c r="D36" s="35"/>
    </row>
    <row r="37" spans="1:4" s="58" customFormat="1" x14ac:dyDescent="0.2">
      <c r="A37" s="35"/>
      <c r="B37" s="35"/>
      <c r="C37" s="35"/>
      <c r="D37" s="35"/>
    </row>
    <row r="38" spans="1:4" s="58" customFormat="1" x14ac:dyDescent="0.2">
      <c r="A38" s="35"/>
      <c r="B38" s="35"/>
      <c r="C38" s="35"/>
      <c r="D38" s="35"/>
    </row>
    <row r="39" spans="1:4" s="58" customFormat="1" x14ac:dyDescent="0.2">
      <c r="A39" s="35"/>
      <c r="B39" s="35"/>
      <c r="C39" s="35"/>
      <c r="D39" s="35"/>
    </row>
    <row r="40" spans="1:4" s="58" customFormat="1" x14ac:dyDescent="0.2">
      <c r="A40" s="35"/>
      <c r="B40" s="35"/>
      <c r="C40" s="35"/>
      <c r="D40" s="35"/>
    </row>
    <row r="41" spans="1:4" s="58" customFormat="1" x14ac:dyDescent="0.2">
      <c r="A41" s="35"/>
      <c r="B41" s="35"/>
      <c r="C41" s="35"/>
      <c r="D41" s="35"/>
    </row>
    <row r="42" spans="1:4" s="58" customFormat="1" x14ac:dyDescent="0.2">
      <c r="A42" s="35"/>
      <c r="B42" s="35"/>
      <c r="C42" s="35"/>
      <c r="D42" s="35"/>
    </row>
  </sheetData>
  <mergeCells count="4">
    <mergeCell ref="B8:B12"/>
    <mergeCell ref="B15:C15"/>
    <mergeCell ref="B16:C16"/>
    <mergeCell ref="B3:D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2753" r:id="rId3" name="Scroll Bar 1">
              <controlPr defaultSize="0" autoPict="0">
                <anchor moveWithCells="1">
                  <from>
                    <xdr:col>2</xdr:col>
                    <xdr:colOff>1981200</xdr:colOff>
                    <xdr:row>6</xdr:row>
                    <xdr:rowOff>28575</xdr:rowOff>
                  </from>
                  <to>
                    <xdr:col>2</xdr:col>
                    <xdr:colOff>2466975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54" r:id="rId4" name="Scroll Bar 2">
              <controlPr defaultSize="0" autoPict="0">
                <anchor moveWithCells="1">
                  <from>
                    <xdr:col>2</xdr:col>
                    <xdr:colOff>1981200</xdr:colOff>
                    <xdr:row>7</xdr:row>
                    <xdr:rowOff>28575</xdr:rowOff>
                  </from>
                  <to>
                    <xdr:col>2</xdr:col>
                    <xdr:colOff>2466975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55" r:id="rId5" name="Scroll Bar 3">
              <controlPr defaultSize="0" autoPict="0">
                <anchor moveWithCells="1">
                  <from>
                    <xdr:col>2</xdr:col>
                    <xdr:colOff>1981200</xdr:colOff>
                    <xdr:row>8</xdr:row>
                    <xdr:rowOff>19050</xdr:rowOff>
                  </from>
                  <to>
                    <xdr:col>2</xdr:col>
                    <xdr:colOff>2466975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56" r:id="rId6" name="Scroll Bar 4">
              <controlPr defaultSize="0" autoPict="0">
                <anchor moveWithCells="1">
                  <from>
                    <xdr:col>2</xdr:col>
                    <xdr:colOff>1981200</xdr:colOff>
                    <xdr:row>9</xdr:row>
                    <xdr:rowOff>9525</xdr:rowOff>
                  </from>
                  <to>
                    <xdr:col>2</xdr:col>
                    <xdr:colOff>2466975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57" r:id="rId7" name="Scroll Bar 5">
              <controlPr defaultSize="0" autoPict="0">
                <anchor moveWithCells="1">
                  <from>
                    <xdr:col>2</xdr:col>
                    <xdr:colOff>1981200</xdr:colOff>
                    <xdr:row>10</xdr:row>
                    <xdr:rowOff>0</xdr:rowOff>
                  </from>
                  <to>
                    <xdr:col>2</xdr:col>
                    <xdr:colOff>2466975</xdr:colOff>
                    <xdr:row>10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58" r:id="rId8" name="Scroll Bar 6">
              <controlPr defaultSize="0" autoPict="0">
                <anchor moveWithCells="1">
                  <from>
                    <xdr:col>2</xdr:col>
                    <xdr:colOff>1981200</xdr:colOff>
                    <xdr:row>10</xdr:row>
                    <xdr:rowOff>190500</xdr:rowOff>
                  </from>
                  <to>
                    <xdr:col>2</xdr:col>
                    <xdr:colOff>2466975</xdr:colOff>
                    <xdr:row>11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59" r:id="rId9" name="Scroll Bar 7">
              <controlPr defaultSize="0" autoPict="0">
                <anchor moveWithCells="1">
                  <from>
                    <xdr:col>2</xdr:col>
                    <xdr:colOff>1981200</xdr:colOff>
                    <xdr:row>13</xdr:row>
                    <xdr:rowOff>19050</xdr:rowOff>
                  </from>
                  <to>
                    <xdr:col>2</xdr:col>
                    <xdr:colOff>2466975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60" r:id="rId10" name="Scroll Bar 8">
              <controlPr defaultSize="0" autoPict="0">
                <anchor moveWithCells="1">
                  <from>
                    <xdr:col>2</xdr:col>
                    <xdr:colOff>1981200</xdr:colOff>
                    <xdr:row>12</xdr:row>
                    <xdr:rowOff>19050</xdr:rowOff>
                  </from>
                  <to>
                    <xdr:col>2</xdr:col>
                    <xdr:colOff>2466975</xdr:colOff>
                    <xdr:row>12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0"/>
  <sheetViews>
    <sheetView showGridLines="0" workbookViewId="0">
      <selection activeCell="D13" sqref="D13:D14"/>
    </sheetView>
  </sheetViews>
  <sheetFormatPr defaultRowHeight="15" x14ac:dyDescent="0.2"/>
  <cols>
    <col min="1" max="1" width="5.85546875" style="35" customWidth="1"/>
    <col min="2" max="2" width="7.140625" style="12" customWidth="1"/>
    <col min="3" max="3" width="38.7109375" style="12" customWidth="1"/>
    <col min="4" max="4" width="17" style="12" customWidth="1"/>
    <col min="5" max="5" width="35.28515625" style="58" customWidth="1"/>
    <col min="6" max="6" width="5.85546875" style="12" customWidth="1"/>
    <col min="7" max="16384" width="9.140625" style="12"/>
  </cols>
  <sheetData>
    <row r="1" spans="2:5" ht="19.5" customHeight="1" x14ac:dyDescent="0.2">
      <c r="B1" s="36"/>
      <c r="C1" s="48"/>
      <c r="D1" s="36"/>
    </row>
    <row r="2" spans="2:5" ht="16.5" customHeight="1" x14ac:dyDescent="0.2">
      <c r="B2" s="49" t="s">
        <v>40</v>
      </c>
      <c r="C2" s="36"/>
      <c r="D2" s="36"/>
    </row>
    <row r="3" spans="2:5" ht="18" customHeight="1" x14ac:dyDescent="0.2">
      <c r="B3" s="427" t="s">
        <v>265</v>
      </c>
      <c r="C3" s="398"/>
      <c r="D3" s="36"/>
    </row>
    <row r="4" spans="2:5" x14ac:dyDescent="0.2">
      <c r="B4" s="13" t="s">
        <v>264</v>
      </c>
      <c r="C4" s="36"/>
      <c r="D4" s="36"/>
    </row>
    <row r="5" spans="2:5" x14ac:dyDescent="0.2">
      <c r="C5" s="36"/>
      <c r="D5" s="36"/>
    </row>
    <row r="6" spans="2:5" ht="18" customHeight="1" x14ac:dyDescent="0.2">
      <c r="B6" s="96" t="s">
        <v>249</v>
      </c>
      <c r="C6" s="96"/>
      <c r="D6" s="198">
        <f>E6*-1000000</f>
        <v>-750000000</v>
      </c>
      <c r="E6" s="58">
        <v>750</v>
      </c>
    </row>
    <row r="7" spans="2:5" ht="15.75" customHeight="1" x14ac:dyDescent="0.2">
      <c r="B7" s="441" t="s">
        <v>15</v>
      </c>
      <c r="C7" s="212" t="s">
        <v>266</v>
      </c>
      <c r="D7" s="199">
        <f>E7*1000000</f>
        <v>250000000</v>
      </c>
      <c r="E7" s="58">
        <v>250</v>
      </c>
    </row>
    <row r="8" spans="2:5" ht="15.75" customHeight="1" x14ac:dyDescent="0.2">
      <c r="B8" s="442"/>
      <c r="C8" s="213" t="s">
        <v>267</v>
      </c>
      <c r="D8" s="200">
        <f t="shared" ref="D8:D11" si="0">E8*1000000</f>
        <v>265000000</v>
      </c>
      <c r="E8" s="58">
        <v>265</v>
      </c>
    </row>
    <row r="9" spans="2:5" ht="15.75" customHeight="1" x14ac:dyDescent="0.2">
      <c r="B9" s="442"/>
      <c r="C9" s="213" t="s">
        <v>268</v>
      </c>
      <c r="D9" s="200">
        <f t="shared" si="0"/>
        <v>235000000</v>
      </c>
      <c r="E9" s="58">
        <v>235</v>
      </c>
    </row>
    <row r="10" spans="2:5" ht="15.75" customHeight="1" x14ac:dyDescent="0.2">
      <c r="B10" s="442"/>
      <c r="C10" s="213" t="s">
        <v>269</v>
      </c>
      <c r="D10" s="200">
        <f t="shared" si="0"/>
        <v>225000000</v>
      </c>
      <c r="E10" s="58">
        <v>225</v>
      </c>
    </row>
    <row r="11" spans="2:5" ht="15.75" customHeight="1" x14ac:dyDescent="0.2">
      <c r="B11" s="442"/>
      <c r="C11" s="213" t="s">
        <v>270</v>
      </c>
      <c r="D11" s="200">
        <f t="shared" si="0"/>
        <v>275000000</v>
      </c>
      <c r="E11" s="58">
        <v>275</v>
      </c>
    </row>
    <row r="12" spans="2:5" ht="16.5" customHeight="1" x14ac:dyDescent="0.2">
      <c r="B12" s="159" t="s">
        <v>250</v>
      </c>
      <c r="C12" s="159"/>
      <c r="D12" s="197">
        <f>E12/10000</f>
        <v>0.15</v>
      </c>
      <c r="E12" s="58">
        <v>1500</v>
      </c>
    </row>
    <row r="13" spans="2:5" ht="15.75" customHeight="1" x14ac:dyDescent="0.2">
      <c r="B13" s="416" t="s">
        <v>99</v>
      </c>
      <c r="C13" s="416"/>
      <c r="D13" s="211"/>
      <c r="E13" s="76" t="s">
        <v>488</v>
      </c>
    </row>
    <row r="14" spans="2:5" ht="15.75" customHeight="1" x14ac:dyDescent="0.2">
      <c r="B14" s="416" t="s">
        <v>252</v>
      </c>
      <c r="C14" s="416"/>
      <c r="D14" s="202"/>
      <c r="E14" s="76" t="s">
        <v>489</v>
      </c>
    </row>
    <row r="15" spans="2:5" ht="19.5" customHeight="1" x14ac:dyDescent="0.2">
      <c r="B15" s="35"/>
      <c r="C15" s="35"/>
      <c r="D15" s="35"/>
    </row>
    <row r="16" spans="2:5" x14ac:dyDescent="0.2">
      <c r="B16" s="35"/>
      <c r="C16" s="35"/>
      <c r="D16" s="35"/>
    </row>
    <row r="17" spans="2:4" x14ac:dyDescent="0.2">
      <c r="B17" s="35"/>
      <c r="C17" s="35"/>
      <c r="D17" s="35"/>
    </row>
    <row r="18" spans="2:4" x14ac:dyDescent="0.2">
      <c r="B18" s="35"/>
      <c r="C18" s="35"/>
      <c r="D18" s="35"/>
    </row>
    <row r="19" spans="2:4" x14ac:dyDescent="0.2">
      <c r="B19" s="35"/>
      <c r="C19" s="35"/>
      <c r="D19" s="35"/>
    </row>
    <row r="20" spans="2:4" x14ac:dyDescent="0.2">
      <c r="B20" s="35"/>
      <c r="C20" s="35"/>
      <c r="D20" s="35"/>
    </row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</sheetData>
  <mergeCells count="4">
    <mergeCell ref="B3:C3"/>
    <mergeCell ref="B7:B11"/>
    <mergeCell ref="B13:C13"/>
    <mergeCell ref="B14:C14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3777" r:id="rId3" name="Scroll Bar 1">
              <controlPr defaultSize="0" autoPict="0">
                <anchor moveWithCells="1">
                  <from>
                    <xdr:col>2</xdr:col>
                    <xdr:colOff>1981200</xdr:colOff>
                    <xdr:row>5</xdr:row>
                    <xdr:rowOff>28575</xdr:rowOff>
                  </from>
                  <to>
                    <xdr:col>2</xdr:col>
                    <xdr:colOff>2466975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778" r:id="rId4" name="Scroll Bar 2">
              <controlPr defaultSize="0" autoPict="0">
                <anchor moveWithCells="1">
                  <from>
                    <xdr:col>2</xdr:col>
                    <xdr:colOff>1981200</xdr:colOff>
                    <xdr:row>6</xdr:row>
                    <xdr:rowOff>28575</xdr:rowOff>
                  </from>
                  <to>
                    <xdr:col>2</xdr:col>
                    <xdr:colOff>2466975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779" r:id="rId5" name="Scroll Bar 3">
              <controlPr defaultSize="0" autoPict="0">
                <anchor moveWithCells="1">
                  <from>
                    <xdr:col>2</xdr:col>
                    <xdr:colOff>1981200</xdr:colOff>
                    <xdr:row>7</xdr:row>
                    <xdr:rowOff>19050</xdr:rowOff>
                  </from>
                  <to>
                    <xdr:col>2</xdr:col>
                    <xdr:colOff>2466975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780" r:id="rId6" name="Scroll Bar 4">
              <controlPr defaultSize="0" autoPict="0">
                <anchor moveWithCells="1">
                  <from>
                    <xdr:col>2</xdr:col>
                    <xdr:colOff>1981200</xdr:colOff>
                    <xdr:row>8</xdr:row>
                    <xdr:rowOff>9525</xdr:rowOff>
                  </from>
                  <to>
                    <xdr:col>2</xdr:col>
                    <xdr:colOff>2466975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781" r:id="rId7" name="Scroll Bar 5">
              <controlPr defaultSize="0" autoPict="0">
                <anchor moveWithCells="1">
                  <from>
                    <xdr:col>2</xdr:col>
                    <xdr:colOff>1981200</xdr:colOff>
                    <xdr:row>9</xdr:row>
                    <xdr:rowOff>0</xdr:rowOff>
                  </from>
                  <to>
                    <xdr:col>2</xdr:col>
                    <xdr:colOff>2466975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782" r:id="rId8" name="Scroll Bar 6">
              <controlPr defaultSize="0" autoPict="0">
                <anchor moveWithCells="1">
                  <from>
                    <xdr:col>2</xdr:col>
                    <xdr:colOff>1981200</xdr:colOff>
                    <xdr:row>9</xdr:row>
                    <xdr:rowOff>190500</xdr:rowOff>
                  </from>
                  <to>
                    <xdr:col>2</xdr:col>
                    <xdr:colOff>2466975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783" r:id="rId9" name="Scroll Bar 7">
              <controlPr defaultSize="0" autoPict="0">
                <anchor moveWithCells="1">
                  <from>
                    <xdr:col>2</xdr:col>
                    <xdr:colOff>1981200</xdr:colOff>
                    <xdr:row>11</xdr:row>
                    <xdr:rowOff>19050</xdr:rowOff>
                  </from>
                  <to>
                    <xdr:col>2</xdr:col>
                    <xdr:colOff>2466975</xdr:colOff>
                    <xdr:row>11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1"/>
  <sheetViews>
    <sheetView showGridLines="0" workbookViewId="0">
      <selection activeCell="D15" sqref="D15:D16"/>
    </sheetView>
  </sheetViews>
  <sheetFormatPr defaultRowHeight="15" x14ac:dyDescent="0.2"/>
  <cols>
    <col min="1" max="1" width="5.85546875" style="35" customWidth="1"/>
    <col min="2" max="2" width="7.140625" style="12" customWidth="1"/>
    <col min="3" max="3" width="38.7109375" style="12" customWidth="1"/>
    <col min="4" max="4" width="14.42578125" style="12" customWidth="1"/>
    <col min="5" max="5" width="13.28515625" style="58" customWidth="1"/>
    <col min="6" max="6" width="21.7109375" style="12" customWidth="1"/>
    <col min="7" max="7" width="5.5703125" style="12" customWidth="1"/>
    <col min="8" max="16384" width="9.140625" style="12"/>
  </cols>
  <sheetData>
    <row r="1" spans="2:8" ht="19.5" customHeight="1" x14ac:dyDescent="0.2">
      <c r="B1" s="36"/>
      <c r="C1" s="48"/>
      <c r="D1" s="36"/>
    </row>
    <row r="2" spans="2:8" ht="18.75" x14ac:dyDescent="0.3">
      <c r="B2" s="14" t="s">
        <v>55</v>
      </c>
      <c r="C2" s="36"/>
      <c r="D2" s="36"/>
    </row>
    <row r="3" spans="2:8" x14ac:dyDescent="0.2">
      <c r="B3" s="398" t="s">
        <v>359</v>
      </c>
      <c r="C3" s="398"/>
      <c r="D3" s="36"/>
    </row>
    <row r="4" spans="2:8" x14ac:dyDescent="0.2">
      <c r="B4" s="13" t="s">
        <v>357</v>
      </c>
      <c r="C4" s="36"/>
      <c r="D4" s="36"/>
    </row>
    <row r="5" spans="2:8" x14ac:dyDescent="0.2">
      <c r="B5" s="13" t="s">
        <v>358</v>
      </c>
      <c r="C5" s="36"/>
      <c r="D5" s="36"/>
    </row>
    <row r="6" spans="2:8" x14ac:dyDescent="0.25">
      <c r="B6" s="6"/>
      <c r="C6" s="36"/>
      <c r="D6" s="36"/>
    </row>
    <row r="7" spans="2:8" ht="16.5" customHeight="1" x14ac:dyDescent="0.2">
      <c r="B7" s="445" t="s">
        <v>54</v>
      </c>
      <c r="C7" s="446"/>
      <c r="D7" s="295" t="s">
        <v>17</v>
      </c>
      <c r="E7" s="295" t="s">
        <v>16</v>
      </c>
      <c r="H7" s="58"/>
    </row>
    <row r="8" spans="2:8" ht="16.5" customHeight="1" x14ac:dyDescent="0.2">
      <c r="B8" s="96" t="s">
        <v>249</v>
      </c>
      <c r="C8" s="96"/>
      <c r="D8" s="198">
        <f>H8*-1000000</f>
        <v>-750000000</v>
      </c>
      <c r="E8" s="296">
        <v>40211</v>
      </c>
      <c r="H8" s="58">
        <v>750</v>
      </c>
    </row>
    <row r="9" spans="2:8" ht="16.5" customHeight="1" x14ac:dyDescent="0.2">
      <c r="B9" s="441" t="s">
        <v>15</v>
      </c>
      <c r="C9" s="299" t="s">
        <v>266</v>
      </c>
      <c r="D9" s="199">
        <f>H9*1000000</f>
        <v>250000000</v>
      </c>
      <c r="E9" s="296">
        <v>40579</v>
      </c>
      <c r="H9" s="58">
        <v>250</v>
      </c>
    </row>
    <row r="10" spans="2:8" ht="16.5" customHeight="1" x14ac:dyDescent="0.2">
      <c r="B10" s="442"/>
      <c r="C10" s="300" t="s">
        <v>267</v>
      </c>
      <c r="D10" s="200">
        <f>H10*1000000</f>
        <v>265000000</v>
      </c>
      <c r="E10" s="296">
        <v>40954</v>
      </c>
      <c r="H10" s="58">
        <v>265</v>
      </c>
    </row>
    <row r="11" spans="2:8" ht="16.5" customHeight="1" x14ac:dyDescent="0.2">
      <c r="B11" s="442"/>
      <c r="C11" s="300" t="s">
        <v>268</v>
      </c>
      <c r="D11" s="200">
        <f>H11*1000000</f>
        <v>235000000</v>
      </c>
      <c r="E11" s="296">
        <v>41290</v>
      </c>
      <c r="H11" s="58">
        <v>235</v>
      </c>
    </row>
    <row r="12" spans="2:8" ht="16.5" customHeight="1" x14ac:dyDescent="0.2">
      <c r="B12" s="442"/>
      <c r="C12" s="300" t="s">
        <v>269</v>
      </c>
      <c r="D12" s="200">
        <f>H12*1000000</f>
        <v>225000000</v>
      </c>
      <c r="E12" s="297">
        <v>41664</v>
      </c>
      <c r="H12" s="58">
        <v>225</v>
      </c>
    </row>
    <row r="13" spans="2:8" ht="16.5" customHeight="1" x14ac:dyDescent="0.2">
      <c r="B13" s="442"/>
      <c r="C13" s="300" t="s">
        <v>270</v>
      </c>
      <c r="D13" s="200">
        <f>H13*1000000</f>
        <v>275000000</v>
      </c>
      <c r="E13" s="296">
        <v>42031</v>
      </c>
      <c r="H13" s="58">
        <v>275</v>
      </c>
    </row>
    <row r="14" spans="2:8" ht="16.5" customHeight="1" x14ac:dyDescent="0.2">
      <c r="B14" s="159" t="s">
        <v>356</v>
      </c>
      <c r="C14" s="159"/>
      <c r="D14" s="298">
        <f>H14/10000</f>
        <v>0.15</v>
      </c>
      <c r="E14" s="12"/>
      <c r="H14" s="58">
        <v>1500</v>
      </c>
    </row>
    <row r="15" spans="2:8" ht="16.5" customHeight="1" x14ac:dyDescent="0.2">
      <c r="B15" s="444" t="s">
        <v>122</v>
      </c>
      <c r="C15" s="444"/>
      <c r="D15" s="201"/>
      <c r="E15" s="76" t="s">
        <v>490</v>
      </c>
      <c r="H15" s="58"/>
    </row>
    <row r="16" spans="2:8" ht="16.5" customHeight="1" x14ac:dyDescent="0.2">
      <c r="B16" s="443" t="s">
        <v>252</v>
      </c>
      <c r="C16" s="443"/>
      <c r="D16" s="202"/>
      <c r="E16" s="76" t="s">
        <v>491</v>
      </c>
    </row>
    <row r="17" spans="1:4" s="58" customFormat="1" ht="19.5" customHeight="1" x14ac:dyDescent="0.2">
      <c r="A17" s="35"/>
      <c r="B17" s="35"/>
      <c r="C17" s="35"/>
      <c r="D17" s="35"/>
    </row>
    <row r="18" spans="1:4" s="58" customFormat="1" x14ac:dyDescent="0.2">
      <c r="A18" s="35"/>
      <c r="B18" s="35"/>
      <c r="C18" s="35"/>
      <c r="D18" s="35"/>
    </row>
    <row r="19" spans="1:4" s="58" customFormat="1" x14ac:dyDescent="0.2">
      <c r="A19" s="35"/>
      <c r="B19" s="35"/>
      <c r="C19" s="35"/>
      <c r="D19" s="35"/>
    </row>
    <row r="20" spans="1:4" s="58" customFormat="1" x14ac:dyDescent="0.2">
      <c r="A20" s="35"/>
      <c r="B20" s="35"/>
      <c r="C20" s="35"/>
      <c r="D20" s="35"/>
    </row>
    <row r="21" spans="1:4" s="58" customFormat="1" x14ac:dyDescent="0.2">
      <c r="A21" s="35"/>
      <c r="B21" s="35"/>
      <c r="C21" s="35"/>
      <c r="D21" s="35"/>
    </row>
    <row r="22" spans="1:4" s="58" customFormat="1" x14ac:dyDescent="0.2">
      <c r="A22" s="35"/>
      <c r="B22" s="35"/>
      <c r="C22" s="35"/>
      <c r="D22" s="35"/>
    </row>
    <row r="23" spans="1:4" s="58" customFormat="1" x14ac:dyDescent="0.2">
      <c r="A23" s="35"/>
      <c r="B23" s="35"/>
      <c r="C23" s="35"/>
      <c r="D23" s="35"/>
    </row>
    <row r="24" spans="1:4" s="58" customFormat="1" x14ac:dyDescent="0.2">
      <c r="A24" s="35"/>
      <c r="B24" s="35"/>
      <c r="C24" s="35"/>
      <c r="D24" s="35"/>
    </row>
    <row r="25" spans="1:4" s="58" customFormat="1" x14ac:dyDescent="0.2">
      <c r="A25" s="35"/>
      <c r="B25" s="35"/>
      <c r="C25" s="35"/>
      <c r="D25" s="35"/>
    </row>
    <row r="26" spans="1:4" s="58" customFormat="1" x14ac:dyDescent="0.2">
      <c r="A26" s="35"/>
      <c r="B26" s="35"/>
      <c r="C26" s="35"/>
      <c r="D26" s="35"/>
    </row>
    <row r="27" spans="1:4" s="58" customFormat="1" x14ac:dyDescent="0.2">
      <c r="A27" s="35"/>
      <c r="B27" s="35"/>
      <c r="C27" s="35"/>
      <c r="D27" s="35"/>
    </row>
    <row r="28" spans="1:4" s="58" customFormat="1" x14ac:dyDescent="0.2">
      <c r="A28" s="35"/>
      <c r="B28" s="35"/>
      <c r="C28" s="35"/>
      <c r="D28" s="35"/>
    </row>
    <row r="29" spans="1:4" s="58" customFormat="1" x14ac:dyDescent="0.2">
      <c r="A29" s="35"/>
      <c r="B29" s="35"/>
      <c r="C29" s="35"/>
      <c r="D29" s="35"/>
    </row>
    <row r="30" spans="1:4" s="58" customFormat="1" x14ac:dyDescent="0.2">
      <c r="A30" s="35"/>
      <c r="B30" s="35"/>
      <c r="C30" s="35"/>
      <c r="D30" s="35"/>
    </row>
    <row r="31" spans="1:4" s="58" customFormat="1" x14ac:dyDescent="0.2">
      <c r="A31" s="35"/>
      <c r="B31" s="35"/>
      <c r="C31" s="35"/>
      <c r="D31" s="35"/>
    </row>
    <row r="32" spans="1:4" s="58" customFormat="1" x14ac:dyDescent="0.2">
      <c r="A32" s="35"/>
      <c r="B32" s="35"/>
      <c r="C32" s="35"/>
      <c r="D32" s="35"/>
    </row>
    <row r="33" spans="1:4" s="58" customFormat="1" x14ac:dyDescent="0.2">
      <c r="A33" s="35"/>
      <c r="B33" s="35"/>
      <c r="C33" s="35"/>
      <c r="D33" s="35"/>
    </row>
    <row r="34" spans="1:4" s="58" customFormat="1" x14ac:dyDescent="0.2">
      <c r="A34" s="35"/>
      <c r="B34" s="35"/>
      <c r="C34" s="35"/>
      <c r="D34" s="35"/>
    </row>
    <row r="35" spans="1:4" s="58" customFormat="1" x14ac:dyDescent="0.2">
      <c r="A35" s="35"/>
      <c r="B35" s="35"/>
      <c r="C35" s="35"/>
      <c r="D35" s="35"/>
    </row>
    <row r="36" spans="1:4" s="58" customFormat="1" x14ac:dyDescent="0.2">
      <c r="A36" s="35"/>
      <c r="B36" s="35"/>
      <c r="C36" s="35"/>
      <c r="D36" s="35"/>
    </row>
    <row r="37" spans="1:4" s="58" customFormat="1" x14ac:dyDescent="0.2">
      <c r="A37" s="35"/>
      <c r="B37" s="35"/>
      <c r="C37" s="35"/>
      <c r="D37" s="35"/>
    </row>
    <row r="38" spans="1:4" s="58" customFormat="1" x14ac:dyDescent="0.2">
      <c r="A38" s="35"/>
      <c r="B38" s="35"/>
      <c r="C38" s="35"/>
      <c r="D38" s="35"/>
    </row>
    <row r="39" spans="1:4" s="58" customFormat="1" x14ac:dyDescent="0.2">
      <c r="A39" s="35"/>
      <c r="B39" s="35"/>
      <c r="C39" s="35"/>
      <c r="D39" s="35"/>
    </row>
    <row r="40" spans="1:4" s="58" customFormat="1" x14ac:dyDescent="0.2">
      <c r="A40" s="35"/>
      <c r="B40" s="35"/>
      <c r="C40" s="35"/>
      <c r="D40" s="35"/>
    </row>
    <row r="41" spans="1:4" s="58" customFormat="1" x14ac:dyDescent="0.2">
      <c r="A41" s="35"/>
      <c r="B41" s="35"/>
      <c r="C41" s="35"/>
      <c r="D41" s="35"/>
    </row>
  </sheetData>
  <mergeCells count="5">
    <mergeCell ref="B16:C16"/>
    <mergeCell ref="B9:B13"/>
    <mergeCell ref="B15:C15"/>
    <mergeCell ref="B7:C7"/>
    <mergeCell ref="B3:C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8609" r:id="rId3" name="Scroll Bar 1">
              <controlPr defaultSize="0" autoPict="0">
                <anchor moveWithCells="1">
                  <from>
                    <xdr:col>2</xdr:col>
                    <xdr:colOff>1990725</xdr:colOff>
                    <xdr:row>7</xdr:row>
                    <xdr:rowOff>28575</xdr:rowOff>
                  </from>
                  <to>
                    <xdr:col>2</xdr:col>
                    <xdr:colOff>2476500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0" r:id="rId4" name="Scroll Bar 2">
              <controlPr defaultSize="0" autoPict="0">
                <anchor moveWithCells="1">
                  <from>
                    <xdr:col>2</xdr:col>
                    <xdr:colOff>1981200</xdr:colOff>
                    <xdr:row>8</xdr:row>
                    <xdr:rowOff>28575</xdr:rowOff>
                  </from>
                  <to>
                    <xdr:col>2</xdr:col>
                    <xdr:colOff>2466975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1" r:id="rId5" name="Scroll Bar 3">
              <controlPr defaultSize="0" autoPict="0">
                <anchor moveWithCells="1">
                  <from>
                    <xdr:col>2</xdr:col>
                    <xdr:colOff>1981200</xdr:colOff>
                    <xdr:row>9</xdr:row>
                    <xdr:rowOff>28575</xdr:rowOff>
                  </from>
                  <to>
                    <xdr:col>2</xdr:col>
                    <xdr:colOff>2466975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2" r:id="rId6" name="Scroll Bar 4">
              <controlPr defaultSize="0" autoPict="0">
                <anchor moveWithCells="1">
                  <from>
                    <xdr:col>2</xdr:col>
                    <xdr:colOff>1981200</xdr:colOff>
                    <xdr:row>10</xdr:row>
                    <xdr:rowOff>28575</xdr:rowOff>
                  </from>
                  <to>
                    <xdr:col>2</xdr:col>
                    <xdr:colOff>2466975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3" r:id="rId7" name="Scroll Bar 5">
              <controlPr defaultSize="0" autoPict="0">
                <anchor moveWithCells="1">
                  <from>
                    <xdr:col>2</xdr:col>
                    <xdr:colOff>1981200</xdr:colOff>
                    <xdr:row>11</xdr:row>
                    <xdr:rowOff>28575</xdr:rowOff>
                  </from>
                  <to>
                    <xdr:col>2</xdr:col>
                    <xdr:colOff>2466975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4" r:id="rId8" name="Scroll Bar 6">
              <controlPr defaultSize="0" autoPict="0">
                <anchor moveWithCells="1">
                  <from>
                    <xdr:col>2</xdr:col>
                    <xdr:colOff>1981200</xdr:colOff>
                    <xdr:row>12</xdr:row>
                    <xdr:rowOff>28575</xdr:rowOff>
                  </from>
                  <to>
                    <xdr:col>2</xdr:col>
                    <xdr:colOff>2466975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5" r:id="rId9" name="Scroll Bar 7">
              <controlPr defaultSize="0" autoPict="0">
                <anchor moveWithCells="1">
                  <from>
                    <xdr:col>2</xdr:col>
                    <xdr:colOff>1981200</xdr:colOff>
                    <xdr:row>13</xdr:row>
                    <xdr:rowOff>19050</xdr:rowOff>
                  </from>
                  <to>
                    <xdr:col>2</xdr:col>
                    <xdr:colOff>2466975</xdr:colOff>
                    <xdr:row>13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1"/>
  <sheetViews>
    <sheetView showGridLines="0" workbookViewId="0">
      <selection activeCell="D15" sqref="D15:D16"/>
    </sheetView>
  </sheetViews>
  <sheetFormatPr defaultRowHeight="15" x14ac:dyDescent="0.2"/>
  <cols>
    <col min="1" max="1" width="5.85546875" style="35" customWidth="1"/>
    <col min="2" max="2" width="7.140625" style="12" customWidth="1"/>
    <col min="3" max="3" width="38.7109375" style="12" customWidth="1"/>
    <col min="4" max="4" width="14.42578125" style="12" customWidth="1"/>
    <col min="5" max="5" width="13.28515625" style="58" customWidth="1"/>
    <col min="6" max="6" width="19.7109375" style="12" customWidth="1"/>
    <col min="7" max="7" width="5.5703125" style="12" customWidth="1"/>
    <col min="8" max="16384" width="9.140625" style="12"/>
  </cols>
  <sheetData>
    <row r="1" spans="2:8" ht="19.5" customHeight="1" x14ac:dyDescent="0.2">
      <c r="B1" s="36"/>
      <c r="C1" s="48"/>
      <c r="D1" s="36"/>
    </row>
    <row r="2" spans="2:8" ht="18.75" x14ac:dyDescent="0.3">
      <c r="B2" s="14" t="s">
        <v>126</v>
      </c>
      <c r="C2" s="36"/>
      <c r="D2" s="36"/>
    </row>
    <row r="3" spans="2:8" x14ac:dyDescent="0.2">
      <c r="B3" s="398" t="s">
        <v>362</v>
      </c>
      <c r="C3" s="398"/>
      <c r="D3" s="36"/>
    </row>
    <row r="4" spans="2:8" x14ac:dyDescent="0.2">
      <c r="B4" s="13" t="s">
        <v>360</v>
      </c>
      <c r="C4" s="36"/>
      <c r="D4" s="36"/>
    </row>
    <row r="5" spans="2:8" x14ac:dyDescent="0.2">
      <c r="B5" s="13" t="s">
        <v>361</v>
      </c>
      <c r="C5" s="36"/>
      <c r="D5" s="36"/>
    </row>
    <row r="6" spans="2:8" x14ac:dyDescent="0.25">
      <c r="B6" s="6"/>
      <c r="C6" s="36"/>
      <c r="D6" s="36"/>
    </row>
    <row r="7" spans="2:8" ht="16.5" customHeight="1" x14ac:dyDescent="0.2">
      <c r="B7" s="445" t="s">
        <v>54</v>
      </c>
      <c r="C7" s="446"/>
      <c r="D7" s="295" t="s">
        <v>17</v>
      </c>
      <c r="E7" s="295" t="s">
        <v>16</v>
      </c>
      <c r="H7" s="58"/>
    </row>
    <row r="8" spans="2:8" ht="16.5" customHeight="1" x14ac:dyDescent="0.2">
      <c r="B8" s="96" t="s">
        <v>249</v>
      </c>
      <c r="C8" s="96"/>
      <c r="D8" s="198">
        <f>H8*-1000000</f>
        <v>-750000000</v>
      </c>
      <c r="E8" s="296">
        <v>40211</v>
      </c>
      <c r="H8" s="58">
        <v>750</v>
      </c>
    </row>
    <row r="9" spans="2:8" ht="16.5" customHeight="1" x14ac:dyDescent="0.2">
      <c r="B9" s="441" t="s">
        <v>15</v>
      </c>
      <c r="C9" s="299" t="s">
        <v>266</v>
      </c>
      <c r="D9" s="199">
        <f>H9*1000000</f>
        <v>250000000</v>
      </c>
      <c r="E9" s="296">
        <v>40579</v>
      </c>
      <c r="H9" s="58">
        <v>250</v>
      </c>
    </row>
    <row r="10" spans="2:8" ht="16.5" customHeight="1" x14ac:dyDescent="0.2">
      <c r="B10" s="442"/>
      <c r="C10" s="300" t="s">
        <v>267</v>
      </c>
      <c r="D10" s="200">
        <f>H10*1000000</f>
        <v>265000000</v>
      </c>
      <c r="E10" s="296">
        <v>40954</v>
      </c>
      <c r="H10" s="58">
        <v>265</v>
      </c>
    </row>
    <row r="11" spans="2:8" ht="16.5" customHeight="1" x14ac:dyDescent="0.2">
      <c r="B11" s="442"/>
      <c r="C11" s="300" t="s">
        <v>268</v>
      </c>
      <c r="D11" s="200">
        <f>H11*1000000</f>
        <v>235000000</v>
      </c>
      <c r="E11" s="296">
        <v>41290</v>
      </c>
      <c r="H11" s="58">
        <v>235</v>
      </c>
    </row>
    <row r="12" spans="2:8" ht="16.5" customHeight="1" x14ac:dyDescent="0.2">
      <c r="B12" s="442"/>
      <c r="C12" s="300" t="s">
        <v>269</v>
      </c>
      <c r="D12" s="200">
        <f>H12*1000000</f>
        <v>225000000</v>
      </c>
      <c r="E12" s="297">
        <v>41664</v>
      </c>
      <c r="H12" s="58">
        <v>225</v>
      </c>
    </row>
    <row r="13" spans="2:8" ht="16.5" customHeight="1" x14ac:dyDescent="0.2">
      <c r="B13" s="442"/>
      <c r="C13" s="300" t="s">
        <v>270</v>
      </c>
      <c r="D13" s="200">
        <f>H13*1000000</f>
        <v>275000000</v>
      </c>
      <c r="E13" s="296">
        <v>42031</v>
      </c>
      <c r="H13" s="58">
        <v>275</v>
      </c>
    </row>
    <row r="14" spans="2:8" ht="16.5" customHeight="1" x14ac:dyDescent="0.2">
      <c r="B14" s="159" t="s">
        <v>356</v>
      </c>
      <c r="C14" s="159"/>
      <c r="D14" s="298">
        <f>H14/10000</f>
        <v>0.15</v>
      </c>
      <c r="E14" s="12"/>
      <c r="H14" s="58">
        <v>1500</v>
      </c>
    </row>
    <row r="15" spans="2:8" ht="16.5" customHeight="1" x14ac:dyDescent="0.2">
      <c r="B15" s="444" t="s">
        <v>123</v>
      </c>
      <c r="C15" s="444"/>
      <c r="D15" s="301"/>
      <c r="E15" s="76" t="s">
        <v>492</v>
      </c>
      <c r="H15" s="58"/>
    </row>
    <row r="16" spans="2:8" ht="16.5" customHeight="1" x14ac:dyDescent="0.2">
      <c r="B16" s="443" t="s">
        <v>252</v>
      </c>
      <c r="C16" s="443"/>
      <c r="D16" s="202"/>
      <c r="E16" s="76" t="s">
        <v>493</v>
      </c>
    </row>
    <row r="17" spans="1:4" s="58" customFormat="1" ht="19.5" customHeight="1" x14ac:dyDescent="0.2">
      <c r="A17" s="35"/>
      <c r="B17" s="35"/>
      <c r="C17" s="35"/>
      <c r="D17" s="35"/>
    </row>
    <row r="18" spans="1:4" s="58" customFormat="1" x14ac:dyDescent="0.2">
      <c r="A18" s="35"/>
      <c r="B18" s="35"/>
      <c r="C18" s="35"/>
      <c r="D18" s="35"/>
    </row>
    <row r="19" spans="1:4" s="58" customFormat="1" x14ac:dyDescent="0.2">
      <c r="A19" s="35"/>
      <c r="B19" s="35"/>
      <c r="C19" s="35"/>
      <c r="D19" s="35"/>
    </row>
    <row r="20" spans="1:4" s="58" customFormat="1" x14ac:dyDescent="0.2">
      <c r="A20" s="35"/>
      <c r="B20" s="35"/>
      <c r="C20" s="35"/>
      <c r="D20" s="35"/>
    </row>
    <row r="21" spans="1:4" s="58" customFormat="1" x14ac:dyDescent="0.2">
      <c r="A21" s="35"/>
      <c r="B21" s="35"/>
      <c r="C21" s="35"/>
      <c r="D21" s="35"/>
    </row>
    <row r="22" spans="1:4" s="58" customFormat="1" x14ac:dyDescent="0.2">
      <c r="A22" s="35"/>
      <c r="B22" s="35"/>
      <c r="C22" s="35"/>
      <c r="D22" s="35"/>
    </row>
    <row r="23" spans="1:4" s="58" customFormat="1" x14ac:dyDescent="0.2">
      <c r="A23" s="35"/>
      <c r="B23" s="35"/>
      <c r="C23" s="35"/>
      <c r="D23" s="35"/>
    </row>
    <row r="24" spans="1:4" s="58" customFormat="1" x14ac:dyDescent="0.2">
      <c r="A24" s="35"/>
      <c r="B24" s="35"/>
      <c r="C24" s="35"/>
      <c r="D24" s="35"/>
    </row>
    <row r="25" spans="1:4" s="58" customFormat="1" x14ac:dyDescent="0.2">
      <c r="A25" s="35"/>
      <c r="B25" s="35"/>
      <c r="C25" s="35"/>
      <c r="D25" s="35"/>
    </row>
    <row r="26" spans="1:4" s="58" customFormat="1" x14ac:dyDescent="0.2">
      <c r="A26" s="35"/>
      <c r="B26" s="35"/>
      <c r="C26" s="35"/>
      <c r="D26" s="35"/>
    </row>
    <row r="27" spans="1:4" s="58" customFormat="1" x14ac:dyDescent="0.2">
      <c r="A27" s="35"/>
      <c r="B27" s="35"/>
      <c r="C27" s="35"/>
      <c r="D27" s="35"/>
    </row>
    <row r="28" spans="1:4" s="58" customFormat="1" x14ac:dyDescent="0.2">
      <c r="A28" s="35"/>
      <c r="B28" s="35"/>
      <c r="C28" s="35"/>
      <c r="D28" s="35"/>
    </row>
    <row r="29" spans="1:4" s="58" customFormat="1" x14ac:dyDescent="0.2">
      <c r="A29" s="35"/>
      <c r="B29" s="35"/>
      <c r="C29" s="35"/>
      <c r="D29" s="35"/>
    </row>
    <row r="30" spans="1:4" s="58" customFormat="1" x14ac:dyDescent="0.2">
      <c r="A30" s="35"/>
      <c r="B30" s="35"/>
      <c r="C30" s="35"/>
      <c r="D30" s="35"/>
    </row>
    <row r="31" spans="1:4" s="58" customFormat="1" x14ac:dyDescent="0.2">
      <c r="A31" s="35"/>
      <c r="B31" s="35"/>
      <c r="C31" s="35"/>
      <c r="D31" s="35"/>
    </row>
    <row r="32" spans="1:4" s="58" customFormat="1" x14ac:dyDescent="0.2">
      <c r="A32" s="35"/>
      <c r="B32" s="35"/>
      <c r="C32" s="35"/>
      <c r="D32" s="35"/>
    </row>
    <row r="33" spans="1:4" s="58" customFormat="1" x14ac:dyDescent="0.2">
      <c r="A33" s="35"/>
      <c r="B33" s="35"/>
      <c r="C33" s="35"/>
      <c r="D33" s="35"/>
    </row>
    <row r="34" spans="1:4" s="58" customFormat="1" x14ac:dyDescent="0.2">
      <c r="A34" s="35"/>
      <c r="B34" s="35"/>
      <c r="C34" s="35"/>
      <c r="D34" s="35"/>
    </row>
    <row r="35" spans="1:4" s="58" customFormat="1" x14ac:dyDescent="0.2">
      <c r="A35" s="35"/>
      <c r="B35" s="35"/>
      <c r="C35" s="35"/>
      <c r="D35" s="35"/>
    </row>
    <row r="36" spans="1:4" s="58" customFormat="1" x14ac:dyDescent="0.2">
      <c r="A36" s="35"/>
      <c r="B36" s="35"/>
      <c r="C36" s="35"/>
      <c r="D36" s="35"/>
    </row>
    <row r="37" spans="1:4" s="58" customFormat="1" x14ac:dyDescent="0.2">
      <c r="A37" s="35"/>
      <c r="B37" s="35"/>
      <c r="C37" s="35"/>
      <c r="D37" s="35"/>
    </row>
    <row r="38" spans="1:4" s="58" customFormat="1" x14ac:dyDescent="0.2">
      <c r="A38" s="35"/>
      <c r="B38" s="35"/>
      <c r="C38" s="35"/>
      <c r="D38" s="35"/>
    </row>
    <row r="39" spans="1:4" s="58" customFormat="1" x14ac:dyDescent="0.2">
      <c r="A39" s="35"/>
      <c r="B39" s="35"/>
      <c r="C39" s="35"/>
      <c r="D39" s="35"/>
    </row>
    <row r="40" spans="1:4" s="58" customFormat="1" x14ac:dyDescent="0.2">
      <c r="A40" s="35"/>
      <c r="B40" s="35"/>
      <c r="C40" s="35"/>
      <c r="D40" s="35"/>
    </row>
    <row r="41" spans="1:4" s="58" customFormat="1" x14ac:dyDescent="0.2">
      <c r="A41" s="35"/>
      <c r="B41" s="35"/>
      <c r="C41" s="35"/>
      <c r="D41" s="35"/>
    </row>
  </sheetData>
  <mergeCells count="5">
    <mergeCell ref="B3:C3"/>
    <mergeCell ref="B7:C7"/>
    <mergeCell ref="B9:B13"/>
    <mergeCell ref="B15:C15"/>
    <mergeCell ref="B16:C16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1425" r:id="rId3" name="Scroll Bar 1">
              <controlPr defaultSize="0" autoPict="0">
                <anchor moveWithCells="1">
                  <from>
                    <xdr:col>2</xdr:col>
                    <xdr:colOff>1990725</xdr:colOff>
                    <xdr:row>7</xdr:row>
                    <xdr:rowOff>28575</xdr:rowOff>
                  </from>
                  <to>
                    <xdr:col>2</xdr:col>
                    <xdr:colOff>2476500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26" r:id="rId4" name="Scroll Bar 2">
              <controlPr defaultSize="0" autoPict="0">
                <anchor moveWithCells="1">
                  <from>
                    <xdr:col>2</xdr:col>
                    <xdr:colOff>1981200</xdr:colOff>
                    <xdr:row>8</xdr:row>
                    <xdr:rowOff>28575</xdr:rowOff>
                  </from>
                  <to>
                    <xdr:col>2</xdr:col>
                    <xdr:colOff>2466975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27" r:id="rId5" name="Scroll Bar 3">
              <controlPr defaultSize="0" autoPict="0">
                <anchor moveWithCells="1">
                  <from>
                    <xdr:col>2</xdr:col>
                    <xdr:colOff>1981200</xdr:colOff>
                    <xdr:row>9</xdr:row>
                    <xdr:rowOff>28575</xdr:rowOff>
                  </from>
                  <to>
                    <xdr:col>2</xdr:col>
                    <xdr:colOff>2466975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28" r:id="rId6" name="Scroll Bar 4">
              <controlPr defaultSize="0" autoPict="0">
                <anchor moveWithCells="1">
                  <from>
                    <xdr:col>2</xdr:col>
                    <xdr:colOff>1981200</xdr:colOff>
                    <xdr:row>10</xdr:row>
                    <xdr:rowOff>28575</xdr:rowOff>
                  </from>
                  <to>
                    <xdr:col>2</xdr:col>
                    <xdr:colOff>2466975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29" r:id="rId7" name="Scroll Bar 5">
              <controlPr defaultSize="0" autoPict="0">
                <anchor moveWithCells="1">
                  <from>
                    <xdr:col>2</xdr:col>
                    <xdr:colOff>1981200</xdr:colOff>
                    <xdr:row>11</xdr:row>
                    <xdr:rowOff>28575</xdr:rowOff>
                  </from>
                  <to>
                    <xdr:col>2</xdr:col>
                    <xdr:colOff>2466975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30" r:id="rId8" name="Scroll Bar 6">
              <controlPr defaultSize="0" autoPict="0">
                <anchor moveWithCells="1">
                  <from>
                    <xdr:col>2</xdr:col>
                    <xdr:colOff>1981200</xdr:colOff>
                    <xdr:row>12</xdr:row>
                    <xdr:rowOff>28575</xdr:rowOff>
                  </from>
                  <to>
                    <xdr:col>2</xdr:col>
                    <xdr:colOff>2466975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31" r:id="rId9" name="Scroll Bar 7">
              <controlPr defaultSize="0" autoPict="0">
                <anchor moveWithCells="1">
                  <from>
                    <xdr:col>2</xdr:col>
                    <xdr:colOff>1981200</xdr:colOff>
                    <xdr:row>13</xdr:row>
                    <xdr:rowOff>19050</xdr:rowOff>
                  </from>
                  <to>
                    <xdr:col>2</xdr:col>
                    <xdr:colOff>2466975</xdr:colOff>
                    <xdr:row>13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2"/>
  <sheetViews>
    <sheetView showGridLines="0" workbookViewId="0">
      <selection activeCell="E10" sqref="E10:E11"/>
    </sheetView>
  </sheetViews>
  <sheetFormatPr defaultRowHeight="15" x14ac:dyDescent="0.2"/>
  <cols>
    <col min="1" max="1" width="5.85546875" style="371" customWidth="1"/>
    <col min="2" max="2" width="8.7109375" style="371" customWidth="1"/>
    <col min="3" max="3" width="17.28515625" style="371" customWidth="1"/>
    <col min="4" max="4" width="17.42578125" style="371" customWidth="1"/>
    <col min="5" max="5" width="12.85546875" style="371" customWidth="1"/>
    <col min="6" max="6" width="9.140625" style="371"/>
    <col min="7" max="7" width="14.7109375" style="371" customWidth="1"/>
    <col min="8" max="8" width="5.85546875" style="371" customWidth="1"/>
    <col min="9" max="16384" width="9.140625" style="371"/>
  </cols>
  <sheetData>
    <row r="1" spans="2:6" ht="19.5" customHeight="1" x14ac:dyDescent="0.2"/>
    <row r="2" spans="2:6" ht="18.75" x14ac:dyDescent="0.2">
      <c r="B2" s="372" t="s">
        <v>416</v>
      </c>
    </row>
    <row r="3" spans="2:6" ht="18.75" customHeight="1" x14ac:dyDescent="0.2">
      <c r="B3" s="447" t="s">
        <v>426</v>
      </c>
      <c r="C3" s="447"/>
      <c r="D3" s="391"/>
      <c r="E3" s="391"/>
    </row>
    <row r="4" spans="2:6" x14ac:dyDescent="0.2">
      <c r="B4" s="373" t="s">
        <v>417</v>
      </c>
      <c r="C4" s="374"/>
    </row>
    <row r="5" spans="2:6" x14ac:dyDescent="0.2">
      <c r="B5" s="375" t="s">
        <v>418</v>
      </c>
      <c r="C5" s="374"/>
    </row>
    <row r="7" spans="2:6" ht="16.5" customHeight="1" x14ac:dyDescent="0.2">
      <c r="B7" s="376" t="s">
        <v>419</v>
      </c>
      <c r="C7" s="376"/>
      <c r="D7" s="377"/>
      <c r="E7" s="378">
        <f>F7/10000</f>
        <v>8.5000000000000006E-2</v>
      </c>
      <c r="F7" s="379">
        <v>850</v>
      </c>
    </row>
    <row r="8" spans="2:6" ht="16.5" customHeight="1" x14ac:dyDescent="0.2">
      <c r="B8" s="376" t="s">
        <v>420</v>
      </c>
      <c r="C8" s="376"/>
      <c r="D8" s="377"/>
      <c r="E8" s="380">
        <f>F8*1000000</f>
        <v>50000000</v>
      </c>
      <c r="F8" s="379">
        <v>50</v>
      </c>
    </row>
    <row r="9" spans="2:6" ht="16.5" customHeight="1" x14ac:dyDescent="0.2">
      <c r="B9" s="381" t="s">
        <v>421</v>
      </c>
      <c r="C9" s="381"/>
      <c r="D9" s="382"/>
      <c r="E9" s="383">
        <f>F9*1000000</f>
        <v>60000000</v>
      </c>
      <c r="F9" s="379">
        <v>60</v>
      </c>
    </row>
    <row r="10" spans="2:6" ht="16.5" customHeight="1" x14ac:dyDescent="0.2">
      <c r="B10" s="384"/>
      <c r="C10" s="384"/>
      <c r="D10" s="385" t="s">
        <v>422</v>
      </c>
      <c r="E10" s="386"/>
      <c r="F10" s="387" t="s">
        <v>494</v>
      </c>
    </row>
    <row r="11" spans="2:6" x14ac:dyDescent="0.2">
      <c r="B11" s="384"/>
      <c r="C11" s="384"/>
      <c r="D11" s="385" t="s">
        <v>423</v>
      </c>
      <c r="E11" s="386"/>
      <c r="F11" s="387" t="s">
        <v>495</v>
      </c>
    </row>
    <row r="12" spans="2:6" ht="19.5" customHeight="1" x14ac:dyDescent="0.2"/>
  </sheetData>
  <mergeCells count="1"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4737" r:id="rId3" name="Scroll Bar 1">
              <controlPr defaultSize="0" autoPict="0">
                <anchor moveWithCells="1">
                  <from>
                    <xdr:col>3</xdr:col>
                    <xdr:colOff>561975</xdr:colOff>
                    <xdr:row>6</xdr:row>
                    <xdr:rowOff>28575</xdr:rowOff>
                  </from>
                  <to>
                    <xdr:col>3</xdr:col>
                    <xdr:colOff>1047750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38" r:id="rId4" name="Scroll Bar 2">
              <controlPr defaultSize="0" autoPict="0">
                <anchor moveWithCells="1">
                  <from>
                    <xdr:col>3</xdr:col>
                    <xdr:colOff>561975</xdr:colOff>
                    <xdr:row>7</xdr:row>
                    <xdr:rowOff>19050</xdr:rowOff>
                  </from>
                  <to>
                    <xdr:col>3</xdr:col>
                    <xdr:colOff>1047750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39" r:id="rId5" name="Scroll Bar 3">
              <controlPr defaultSize="0" autoPict="0">
                <anchor moveWithCells="1">
                  <from>
                    <xdr:col>3</xdr:col>
                    <xdr:colOff>561975</xdr:colOff>
                    <xdr:row>8</xdr:row>
                    <xdr:rowOff>19050</xdr:rowOff>
                  </from>
                  <to>
                    <xdr:col>3</xdr:col>
                    <xdr:colOff>1047750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2"/>
  <sheetViews>
    <sheetView showGridLines="0" workbookViewId="0">
      <selection activeCell="F9" sqref="F9"/>
    </sheetView>
  </sheetViews>
  <sheetFormatPr defaultRowHeight="15" x14ac:dyDescent="0.2"/>
  <cols>
    <col min="1" max="1" width="5.85546875" style="12" customWidth="1"/>
    <col min="2" max="4" width="9.140625" style="12"/>
    <col min="5" max="5" width="14.42578125" style="12" customWidth="1"/>
    <col min="6" max="6" width="14.85546875" style="12" customWidth="1"/>
    <col min="7" max="7" width="16.28515625" style="12" customWidth="1"/>
    <col min="8" max="8" width="5.85546875" style="12" customWidth="1"/>
    <col min="9" max="16384" width="9.140625" style="12"/>
  </cols>
  <sheetData>
    <row r="1" spans="1:7" ht="19.5" customHeight="1" x14ac:dyDescent="0.2"/>
    <row r="2" spans="1:7" ht="18.75" x14ac:dyDescent="0.2">
      <c r="B2" s="49" t="s">
        <v>409</v>
      </c>
    </row>
    <row r="3" spans="1:7" ht="17.25" customHeight="1" x14ac:dyDescent="0.2">
      <c r="B3" s="423" t="s">
        <v>410</v>
      </c>
      <c r="C3" s="423"/>
    </row>
    <row r="4" spans="1:7" x14ac:dyDescent="0.25">
      <c r="B4" s="11" t="s">
        <v>411</v>
      </c>
    </row>
    <row r="6" spans="1:7" ht="17.25" customHeight="1" x14ac:dyDescent="0.2">
      <c r="B6" s="64" t="s">
        <v>413</v>
      </c>
      <c r="C6" s="96"/>
      <c r="D6" s="96"/>
      <c r="E6" s="96"/>
      <c r="F6" s="20">
        <v>30</v>
      </c>
    </row>
    <row r="7" spans="1:7" ht="17.25" customHeight="1" x14ac:dyDescent="0.2">
      <c r="A7" s="58">
        <v>150</v>
      </c>
      <c r="B7" s="64" t="s">
        <v>412</v>
      </c>
      <c r="C7" s="96"/>
      <c r="D7" s="96"/>
      <c r="E7" s="96"/>
      <c r="F7" s="368">
        <f>A7*1000000</f>
        <v>150000000</v>
      </c>
    </row>
    <row r="8" spans="1:7" ht="17.25" customHeight="1" x14ac:dyDescent="0.2">
      <c r="A8" s="58">
        <v>175</v>
      </c>
      <c r="B8" s="22" t="s">
        <v>414</v>
      </c>
      <c r="C8" s="159"/>
      <c r="D8" s="159"/>
      <c r="E8" s="159"/>
      <c r="F8" s="369">
        <f>A8*1000000</f>
        <v>175000000</v>
      </c>
    </row>
    <row r="9" spans="1:7" x14ac:dyDescent="0.2">
      <c r="B9" s="448" t="s">
        <v>425</v>
      </c>
      <c r="C9" s="448"/>
      <c r="D9" s="448"/>
      <c r="E9" s="448"/>
      <c r="F9" s="370"/>
      <c r="G9" s="76" t="s">
        <v>496</v>
      </c>
    </row>
    <row r="10" spans="1:7" x14ac:dyDescent="0.2">
      <c r="B10" s="390"/>
      <c r="C10" s="390"/>
      <c r="D10" s="390"/>
      <c r="E10" s="390" t="s">
        <v>424</v>
      </c>
      <c r="F10" s="389"/>
      <c r="G10" s="76" t="s">
        <v>497</v>
      </c>
    </row>
    <row r="11" spans="1:7" x14ac:dyDescent="0.2">
      <c r="B11" s="388"/>
      <c r="C11" s="388"/>
      <c r="D11" s="388"/>
      <c r="E11" s="388"/>
      <c r="F11" s="389"/>
      <c r="G11" s="76" t="s">
        <v>498</v>
      </c>
    </row>
    <row r="12" spans="1:7" ht="19.5" customHeight="1" x14ac:dyDescent="0.2"/>
  </sheetData>
  <mergeCells count="2">
    <mergeCell ref="B9:E9"/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3713" r:id="rId3" name="Scroll Bar 1">
              <controlPr defaultSize="0" autoPict="0">
                <anchor moveWithCells="1">
                  <from>
                    <xdr:col>4</xdr:col>
                    <xdr:colOff>381000</xdr:colOff>
                    <xdr:row>5</xdr:row>
                    <xdr:rowOff>28575</xdr:rowOff>
                  </from>
                  <to>
                    <xdr:col>4</xdr:col>
                    <xdr:colOff>866775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14" r:id="rId4" name="Scroll Bar 2">
              <controlPr defaultSize="0" autoPict="0">
                <anchor moveWithCells="1">
                  <from>
                    <xdr:col>4</xdr:col>
                    <xdr:colOff>381000</xdr:colOff>
                    <xdr:row>6</xdr:row>
                    <xdr:rowOff>28575</xdr:rowOff>
                  </from>
                  <to>
                    <xdr:col>4</xdr:col>
                    <xdr:colOff>866775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15" r:id="rId5" name="Scroll Bar 3">
              <controlPr defaultSize="0" autoPict="0">
                <anchor moveWithCells="1">
                  <from>
                    <xdr:col>4</xdr:col>
                    <xdr:colOff>381000</xdr:colOff>
                    <xdr:row>7</xdr:row>
                    <xdr:rowOff>28575</xdr:rowOff>
                  </from>
                  <to>
                    <xdr:col>4</xdr:col>
                    <xdr:colOff>866775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M59"/>
  <sheetViews>
    <sheetView showGridLines="0" workbookViewId="0">
      <selection activeCell="D11" sqref="D11:D12"/>
    </sheetView>
  </sheetViews>
  <sheetFormatPr defaultRowHeight="15" x14ac:dyDescent="0.2"/>
  <cols>
    <col min="1" max="1" width="5.85546875" style="35" customWidth="1"/>
    <col min="2" max="2" width="17" style="12" customWidth="1"/>
    <col min="3" max="3" width="33.28515625" style="12" customWidth="1"/>
    <col min="4" max="4" width="18" style="12" customWidth="1"/>
    <col min="5" max="5" width="5.85546875" style="12" customWidth="1"/>
    <col min="6" max="6" width="17.85546875" style="12" customWidth="1"/>
    <col min="7" max="7" width="23.42578125" style="35" customWidth="1"/>
    <col min="8" max="8" width="5.85546875" style="35" customWidth="1"/>
    <col min="9" max="9" width="18.85546875" style="35" customWidth="1"/>
    <col min="10" max="13" width="9.140625" style="35"/>
    <col min="14" max="16384" width="9.140625" style="12"/>
  </cols>
  <sheetData>
    <row r="1" spans="2:9" ht="19.5" customHeight="1" x14ac:dyDescent="0.2">
      <c r="B1" s="36"/>
      <c r="C1" s="48"/>
      <c r="D1" s="36"/>
      <c r="E1" s="36"/>
      <c r="F1" s="36"/>
      <c r="G1" s="36"/>
      <c r="H1" s="37"/>
      <c r="I1" s="38"/>
    </row>
    <row r="2" spans="2:9" ht="18.75" x14ac:dyDescent="0.3">
      <c r="B2" s="14" t="s">
        <v>23</v>
      </c>
      <c r="C2" s="36"/>
      <c r="D2" s="36"/>
      <c r="E2" s="36"/>
      <c r="F2" s="36"/>
      <c r="G2" s="36"/>
      <c r="H2" s="37"/>
      <c r="I2" s="38"/>
    </row>
    <row r="3" spans="2:9" ht="18" customHeight="1" x14ac:dyDescent="0.2">
      <c r="B3" s="398" t="s">
        <v>211</v>
      </c>
      <c r="C3" s="398"/>
      <c r="D3" s="153"/>
      <c r="E3" s="36"/>
      <c r="F3" s="36"/>
      <c r="G3" s="36"/>
      <c r="H3" s="37"/>
      <c r="I3" s="38"/>
    </row>
    <row r="4" spans="2:9" x14ac:dyDescent="0.2">
      <c r="B4" s="13" t="s">
        <v>178</v>
      </c>
      <c r="C4" s="36"/>
      <c r="D4" s="36"/>
      <c r="E4" s="36"/>
      <c r="F4" s="36"/>
      <c r="G4" s="36"/>
      <c r="H4" s="37"/>
      <c r="I4" s="38"/>
    </row>
    <row r="5" spans="2:9" x14ac:dyDescent="0.2">
      <c r="B5" s="87" t="s">
        <v>177</v>
      </c>
      <c r="C5" s="36"/>
      <c r="D5" s="36"/>
      <c r="E5" s="36"/>
      <c r="F5" s="36"/>
      <c r="G5" s="36"/>
      <c r="H5" s="37"/>
      <c r="I5" s="38"/>
    </row>
    <row r="6" spans="2:9" x14ac:dyDescent="0.2">
      <c r="C6" s="36"/>
      <c r="D6" s="36"/>
      <c r="E6" s="36"/>
      <c r="F6" s="36"/>
      <c r="G6" s="36"/>
      <c r="H6" s="37"/>
      <c r="I6" s="38"/>
    </row>
    <row r="7" spans="2:9" ht="18" customHeight="1" thickBot="1" x14ac:dyDescent="0.25">
      <c r="B7" s="64" t="s">
        <v>160</v>
      </c>
      <c r="C7" s="96"/>
      <c r="D7" s="90">
        <v>42799</v>
      </c>
      <c r="E7" s="35"/>
      <c r="F7" s="24" t="s">
        <v>61</v>
      </c>
      <c r="G7" s="25" t="s">
        <v>62</v>
      </c>
    </row>
    <row r="8" spans="2:9" ht="18" customHeight="1" x14ac:dyDescent="0.2">
      <c r="B8" s="64" t="s">
        <v>170</v>
      </c>
      <c r="C8" s="96"/>
      <c r="D8" s="90">
        <v>42921</v>
      </c>
      <c r="E8" s="35"/>
      <c r="F8" s="69">
        <v>0</v>
      </c>
      <c r="G8" s="70" t="s">
        <v>0</v>
      </c>
    </row>
    <row r="9" spans="2:9" ht="18" customHeight="1" x14ac:dyDescent="0.2">
      <c r="B9" s="64" t="s">
        <v>171</v>
      </c>
      <c r="C9" s="96"/>
      <c r="D9" s="91">
        <v>2</v>
      </c>
      <c r="E9" s="35"/>
      <c r="F9" s="51">
        <v>1</v>
      </c>
      <c r="G9" s="70" t="s">
        <v>1</v>
      </c>
    </row>
    <row r="10" spans="2:9" ht="18" customHeight="1" x14ac:dyDescent="0.2">
      <c r="B10" s="64" t="s">
        <v>169</v>
      </c>
      <c r="C10" s="96"/>
      <c r="D10" s="92">
        <v>4</v>
      </c>
      <c r="E10" s="35"/>
      <c r="F10" s="51">
        <v>2</v>
      </c>
      <c r="G10" s="70" t="s">
        <v>2</v>
      </c>
    </row>
    <row r="11" spans="2:9" ht="15" customHeight="1" x14ac:dyDescent="0.2">
      <c r="B11" s="404" t="s">
        <v>65</v>
      </c>
      <c r="C11" s="404"/>
      <c r="D11" s="406"/>
      <c r="E11" s="35"/>
      <c r="F11" s="51">
        <v>3</v>
      </c>
      <c r="G11" s="70" t="s">
        <v>3</v>
      </c>
    </row>
    <row r="12" spans="2:9" ht="15" customHeight="1" thickBot="1" x14ac:dyDescent="0.25">
      <c r="B12" s="405"/>
      <c r="C12" s="405"/>
      <c r="D12" s="407"/>
      <c r="E12" s="35"/>
      <c r="F12" s="52">
        <v>4</v>
      </c>
      <c r="G12" s="73" t="s">
        <v>6</v>
      </c>
    </row>
    <row r="13" spans="2:9" x14ac:dyDescent="0.2">
      <c r="D13" s="98" t="s">
        <v>441</v>
      </c>
      <c r="E13" s="35"/>
      <c r="F13" s="94"/>
    </row>
    <row r="14" spans="2:9" ht="19.5" customHeight="1" x14ac:dyDescent="0.2">
      <c r="B14" s="35"/>
      <c r="C14" s="35"/>
      <c r="D14" s="99"/>
      <c r="E14" s="35"/>
      <c r="F14" s="94"/>
    </row>
    <row r="15" spans="2:9" x14ac:dyDescent="0.2">
      <c r="C15" s="35"/>
      <c r="D15" s="35"/>
      <c r="E15" s="35"/>
      <c r="F15" s="35"/>
    </row>
    <row r="16" spans="2:9" x14ac:dyDescent="0.2">
      <c r="E16" s="36"/>
      <c r="F16" s="35"/>
    </row>
    <row r="17" spans="2:13" x14ac:dyDescent="0.2">
      <c r="E17" s="36"/>
      <c r="F17" s="35"/>
    </row>
    <row r="18" spans="2:13" x14ac:dyDescent="0.2">
      <c r="E18" s="36"/>
      <c r="F18" s="35"/>
      <c r="M18" s="12"/>
    </row>
    <row r="19" spans="2:13" x14ac:dyDescent="0.2">
      <c r="E19" s="36"/>
      <c r="F19" s="35"/>
      <c r="M19" s="12"/>
    </row>
    <row r="20" spans="2:13" x14ac:dyDescent="0.2">
      <c r="E20" s="36"/>
      <c r="F20" s="35"/>
    </row>
    <row r="21" spans="2:13" x14ac:dyDescent="0.2">
      <c r="E21" s="36"/>
      <c r="F21" s="35"/>
    </row>
    <row r="22" spans="2:13" x14ac:dyDescent="0.2">
      <c r="B22" s="35"/>
      <c r="C22" s="35"/>
      <c r="D22" s="35"/>
      <c r="E22" s="36"/>
      <c r="F22" s="35"/>
    </row>
    <row r="23" spans="2:13" x14ac:dyDescent="0.2">
      <c r="B23" s="35"/>
      <c r="C23" s="35"/>
      <c r="D23" s="35"/>
      <c r="E23" s="35"/>
      <c r="F23" s="35"/>
    </row>
    <row r="24" spans="2:13" x14ac:dyDescent="0.2">
      <c r="B24" s="35"/>
      <c r="C24" s="35"/>
      <c r="D24" s="35"/>
      <c r="E24" s="35"/>
      <c r="F24" s="35"/>
    </row>
    <row r="25" spans="2:13" x14ac:dyDescent="0.2">
      <c r="B25" s="35"/>
      <c r="C25" s="35"/>
      <c r="D25" s="35"/>
      <c r="E25" s="35"/>
      <c r="F25" s="35"/>
    </row>
    <row r="26" spans="2:13" x14ac:dyDescent="0.2">
      <c r="B26" s="35"/>
      <c r="C26" s="35"/>
      <c r="D26" s="35"/>
      <c r="E26" s="35"/>
      <c r="F26" s="35"/>
    </row>
    <row r="27" spans="2:13" x14ac:dyDescent="0.2">
      <c r="B27" s="35"/>
      <c r="C27" s="35"/>
      <c r="D27" s="35"/>
      <c r="E27" s="35"/>
      <c r="F27" s="35"/>
    </row>
    <row r="28" spans="2:13" x14ac:dyDescent="0.2">
      <c r="B28" s="35"/>
      <c r="C28" s="35"/>
      <c r="D28" s="35"/>
      <c r="E28" s="35"/>
      <c r="F28" s="35"/>
    </row>
    <row r="29" spans="2:13" x14ac:dyDescent="0.2">
      <c r="B29" s="35"/>
      <c r="C29" s="35"/>
      <c r="D29" s="35"/>
      <c r="E29" s="35"/>
      <c r="F29" s="35"/>
    </row>
    <row r="30" spans="2:13" x14ac:dyDescent="0.2">
      <c r="B30" s="35"/>
      <c r="C30" s="35"/>
      <c r="D30" s="35"/>
      <c r="E30" s="35"/>
      <c r="F30" s="35"/>
    </row>
    <row r="31" spans="2:13" x14ac:dyDescent="0.2">
      <c r="B31" s="35"/>
      <c r="C31" s="35"/>
      <c r="D31" s="35"/>
      <c r="E31" s="35"/>
      <c r="F31" s="35"/>
    </row>
    <row r="32" spans="2:13" x14ac:dyDescent="0.2">
      <c r="B32" s="35"/>
      <c r="C32" s="35"/>
      <c r="D32" s="35"/>
      <c r="E32" s="35"/>
      <c r="F32" s="35"/>
    </row>
    <row r="33" spans="2:6" x14ac:dyDescent="0.2">
      <c r="B33" s="35"/>
      <c r="C33" s="35"/>
      <c r="D33" s="35"/>
      <c r="E33" s="35"/>
      <c r="F33" s="35"/>
    </row>
    <row r="34" spans="2:6" x14ac:dyDescent="0.2">
      <c r="B34" s="35"/>
      <c r="C34" s="35"/>
      <c r="D34" s="35"/>
      <c r="E34" s="35"/>
      <c r="F34" s="35"/>
    </row>
    <row r="35" spans="2:6" x14ac:dyDescent="0.2">
      <c r="B35" s="35"/>
      <c r="C35" s="35"/>
      <c r="D35" s="35"/>
      <c r="E35" s="35"/>
      <c r="F35" s="35"/>
    </row>
    <row r="36" spans="2:6" x14ac:dyDescent="0.2">
      <c r="B36" s="35"/>
      <c r="C36" s="35"/>
      <c r="D36" s="35"/>
      <c r="E36" s="35"/>
      <c r="F36" s="35"/>
    </row>
    <row r="37" spans="2:6" x14ac:dyDescent="0.2">
      <c r="B37" s="35"/>
      <c r="C37" s="35"/>
      <c r="D37" s="35"/>
      <c r="E37" s="35"/>
      <c r="F37" s="35"/>
    </row>
    <row r="38" spans="2:6" x14ac:dyDescent="0.2">
      <c r="B38" s="35"/>
      <c r="C38" s="35"/>
      <c r="D38" s="35"/>
      <c r="E38" s="35"/>
      <c r="F38" s="35"/>
    </row>
    <row r="39" spans="2:6" x14ac:dyDescent="0.2">
      <c r="B39" s="35"/>
      <c r="C39" s="35"/>
      <c r="D39" s="35"/>
      <c r="E39" s="35"/>
      <c r="F39" s="35"/>
    </row>
    <row r="40" spans="2:6" x14ac:dyDescent="0.2">
      <c r="B40" s="35"/>
      <c r="C40" s="35"/>
      <c r="D40" s="35"/>
      <c r="E40" s="35"/>
      <c r="F40" s="35"/>
    </row>
    <row r="41" spans="2:6" x14ac:dyDescent="0.2">
      <c r="B41" s="35"/>
      <c r="C41" s="35"/>
      <c r="D41" s="35"/>
      <c r="E41" s="35"/>
      <c r="F41" s="35"/>
    </row>
    <row r="42" spans="2:6" x14ac:dyDescent="0.2">
      <c r="B42" s="35"/>
      <c r="C42" s="35"/>
      <c r="D42" s="35"/>
      <c r="E42" s="35"/>
      <c r="F42" s="35"/>
    </row>
    <row r="43" spans="2:6" x14ac:dyDescent="0.2">
      <c r="B43" s="35"/>
      <c r="C43" s="35"/>
      <c r="D43" s="35"/>
      <c r="E43" s="35"/>
      <c r="F43" s="35"/>
    </row>
    <row r="44" spans="2:6" x14ac:dyDescent="0.2">
      <c r="B44" s="35"/>
      <c r="C44" s="35"/>
      <c r="D44" s="35"/>
      <c r="E44" s="35"/>
      <c r="F44" s="35"/>
    </row>
    <row r="45" spans="2:6" x14ac:dyDescent="0.2">
      <c r="B45" s="35"/>
      <c r="C45" s="35"/>
      <c r="D45" s="35"/>
      <c r="E45" s="35"/>
      <c r="F45" s="35"/>
    </row>
    <row r="46" spans="2:6" x14ac:dyDescent="0.2">
      <c r="B46" s="35"/>
      <c r="C46" s="35"/>
      <c r="D46" s="35"/>
      <c r="E46" s="35"/>
      <c r="F46" s="35"/>
    </row>
    <row r="47" spans="2:6" x14ac:dyDescent="0.2">
      <c r="B47" s="35"/>
      <c r="C47" s="35"/>
      <c r="D47" s="35"/>
      <c r="E47" s="35"/>
      <c r="F47" s="35"/>
    </row>
    <row r="48" spans="2:6" x14ac:dyDescent="0.2">
      <c r="B48" s="35"/>
      <c r="C48" s="35"/>
      <c r="D48" s="35"/>
      <c r="E48" s="35"/>
      <c r="F48" s="35"/>
    </row>
    <row r="49" spans="2:6" x14ac:dyDescent="0.2">
      <c r="B49" s="35"/>
      <c r="C49" s="35"/>
      <c r="D49" s="35"/>
      <c r="E49" s="35"/>
      <c r="F49" s="35"/>
    </row>
    <row r="50" spans="2:6" x14ac:dyDescent="0.2">
      <c r="B50" s="35"/>
      <c r="C50" s="35"/>
      <c r="D50" s="35"/>
      <c r="E50" s="35"/>
      <c r="F50" s="35"/>
    </row>
    <row r="51" spans="2:6" x14ac:dyDescent="0.2">
      <c r="B51" s="35"/>
      <c r="C51" s="35"/>
      <c r="D51" s="35"/>
      <c r="E51" s="35"/>
      <c r="F51" s="35"/>
    </row>
    <row r="52" spans="2:6" x14ac:dyDescent="0.2">
      <c r="B52" s="35"/>
      <c r="C52" s="35"/>
      <c r="D52" s="35"/>
      <c r="E52" s="35"/>
      <c r="F52" s="35"/>
    </row>
    <row r="53" spans="2:6" x14ac:dyDescent="0.2">
      <c r="B53" s="35"/>
      <c r="C53" s="35"/>
      <c r="D53" s="35"/>
      <c r="E53" s="35"/>
      <c r="F53" s="35"/>
    </row>
    <row r="54" spans="2:6" x14ac:dyDescent="0.2">
      <c r="B54" s="35"/>
      <c r="C54" s="35"/>
      <c r="D54" s="35"/>
      <c r="E54" s="35"/>
      <c r="F54" s="35"/>
    </row>
    <row r="55" spans="2:6" x14ac:dyDescent="0.2">
      <c r="B55" s="35"/>
      <c r="C55" s="35"/>
      <c r="D55" s="35"/>
      <c r="E55" s="35"/>
      <c r="F55" s="35"/>
    </row>
    <row r="56" spans="2:6" x14ac:dyDescent="0.2">
      <c r="B56" s="35"/>
      <c r="C56" s="35"/>
      <c r="D56" s="35"/>
      <c r="E56" s="35"/>
      <c r="F56" s="35"/>
    </row>
    <row r="57" spans="2:6" x14ac:dyDescent="0.2">
      <c r="B57" s="35"/>
      <c r="C57" s="35"/>
      <c r="D57" s="35"/>
      <c r="E57" s="35"/>
      <c r="F57" s="35"/>
    </row>
    <row r="58" spans="2:6" x14ac:dyDescent="0.2">
      <c r="B58" s="35"/>
      <c r="C58" s="35"/>
      <c r="D58" s="35"/>
      <c r="E58" s="35"/>
      <c r="F58" s="35"/>
    </row>
    <row r="59" spans="2:6" x14ac:dyDescent="0.2">
      <c r="B59" s="35"/>
      <c r="C59" s="35"/>
      <c r="D59" s="35"/>
      <c r="E59" s="35"/>
      <c r="F59" s="35"/>
    </row>
  </sheetData>
  <mergeCells count="3">
    <mergeCell ref="B11:C12"/>
    <mergeCell ref="D11:D12"/>
    <mergeCell ref="B3:C3"/>
  </mergeCells>
  <phoneticPr fontId="3" type="noConversion"/>
  <pageMargins left="0.75" right="0.75" top="1" bottom="1" header="0.5" footer="0.5"/>
  <pageSetup paperSize="9" orientation="portrait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0" r:id="rId4" name="Scroll Bar 2">
              <controlPr defaultSize="0" autoPict="0">
                <anchor moveWithCells="1">
                  <from>
                    <xdr:col>2</xdr:col>
                    <xdr:colOff>1647825</xdr:colOff>
                    <xdr:row>9</xdr:row>
                    <xdr:rowOff>28575</xdr:rowOff>
                  </from>
                  <to>
                    <xdr:col>2</xdr:col>
                    <xdr:colOff>2133600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M55"/>
  <sheetViews>
    <sheetView showGridLines="0" workbookViewId="0">
      <selection activeCell="D12" sqref="D12"/>
    </sheetView>
  </sheetViews>
  <sheetFormatPr defaultRowHeight="15" x14ac:dyDescent="0.2"/>
  <cols>
    <col min="1" max="1" width="5.85546875" style="35" customWidth="1"/>
    <col min="2" max="2" width="16.5703125" style="12" customWidth="1"/>
    <col min="3" max="3" width="34.28515625" style="12" customWidth="1"/>
    <col min="4" max="4" width="17.5703125" style="12" customWidth="1"/>
    <col min="5" max="5" width="5.85546875" style="12" customWidth="1"/>
    <col min="6" max="6" width="17.42578125" style="12" customWidth="1"/>
    <col min="7" max="7" width="24" style="35" customWidth="1"/>
    <col min="8" max="8" width="5.85546875" style="35" customWidth="1"/>
    <col min="9" max="9" width="18.85546875" style="35" customWidth="1"/>
    <col min="10" max="13" width="9.140625" style="35"/>
    <col min="14" max="16384" width="9.140625" style="12"/>
  </cols>
  <sheetData>
    <row r="1" spans="2:9" ht="18" customHeight="1" x14ac:dyDescent="0.2">
      <c r="B1" s="36"/>
      <c r="C1" s="48"/>
      <c r="D1" s="36"/>
      <c r="E1" s="36"/>
      <c r="F1" s="36"/>
      <c r="G1" s="36"/>
      <c r="H1" s="37"/>
      <c r="I1" s="38"/>
    </row>
    <row r="2" spans="2:9" ht="18.75" x14ac:dyDescent="0.3">
      <c r="B2" s="14" t="s">
        <v>24</v>
      </c>
      <c r="C2" s="36"/>
      <c r="D2" s="36"/>
      <c r="E2" s="36"/>
      <c r="F2" s="36"/>
      <c r="G2" s="36"/>
      <c r="H2" s="37"/>
      <c r="I2" s="38"/>
    </row>
    <row r="3" spans="2:9" ht="18" customHeight="1" x14ac:dyDescent="0.2">
      <c r="B3" s="398" t="s">
        <v>212</v>
      </c>
      <c r="C3" s="398"/>
      <c r="D3" s="153"/>
      <c r="E3" s="36"/>
      <c r="F3" s="36"/>
      <c r="G3" s="36"/>
      <c r="H3" s="37"/>
      <c r="I3" s="38"/>
    </row>
    <row r="4" spans="2:9" x14ac:dyDescent="0.2">
      <c r="B4" s="13" t="s">
        <v>179</v>
      </c>
      <c r="C4" s="36"/>
      <c r="D4" s="36"/>
      <c r="E4" s="36"/>
      <c r="F4" s="36"/>
      <c r="G4" s="36"/>
      <c r="H4" s="37"/>
      <c r="I4" s="38"/>
    </row>
    <row r="5" spans="2:9" x14ac:dyDescent="0.2">
      <c r="B5" s="87" t="s">
        <v>180</v>
      </c>
      <c r="C5" s="36"/>
      <c r="D5" s="36"/>
      <c r="E5" s="36"/>
      <c r="F5" s="36"/>
      <c r="G5" s="36"/>
      <c r="H5" s="37"/>
      <c r="I5" s="38"/>
    </row>
    <row r="6" spans="2:9" x14ac:dyDescent="0.2">
      <c r="B6" s="87" t="s">
        <v>181</v>
      </c>
      <c r="C6" s="36"/>
      <c r="D6" s="36"/>
      <c r="E6" s="36"/>
      <c r="F6" s="36"/>
      <c r="G6" s="36"/>
      <c r="H6" s="37"/>
      <c r="I6" s="38"/>
    </row>
    <row r="7" spans="2:9" x14ac:dyDescent="0.25">
      <c r="B7" s="6"/>
      <c r="C7" s="36"/>
      <c r="D7" s="36"/>
      <c r="E7" s="36"/>
      <c r="F7" s="36"/>
      <c r="G7" s="36"/>
      <c r="H7" s="37"/>
      <c r="I7" s="38"/>
    </row>
    <row r="8" spans="2:9" ht="18" customHeight="1" thickBot="1" x14ac:dyDescent="0.25">
      <c r="B8" s="64" t="s">
        <v>160</v>
      </c>
      <c r="C8" s="64"/>
      <c r="D8" s="90">
        <v>40678</v>
      </c>
      <c r="E8" s="35"/>
      <c r="F8" s="24" t="s">
        <v>61</v>
      </c>
      <c r="G8" s="25" t="s">
        <v>62</v>
      </c>
    </row>
    <row r="9" spans="2:9" ht="18" customHeight="1" x14ac:dyDescent="0.2">
      <c r="B9" s="64" t="s">
        <v>170</v>
      </c>
      <c r="C9" s="64"/>
      <c r="D9" s="90">
        <v>41167</v>
      </c>
      <c r="E9" s="35"/>
      <c r="F9" s="69">
        <v>0</v>
      </c>
      <c r="G9" s="70" t="s">
        <v>0</v>
      </c>
    </row>
    <row r="10" spans="2:9" ht="18" customHeight="1" x14ac:dyDescent="0.2">
      <c r="B10" s="64" t="s">
        <v>171</v>
      </c>
      <c r="C10" s="64"/>
      <c r="D10" s="91">
        <v>2</v>
      </c>
      <c r="E10" s="35"/>
      <c r="F10" s="71">
        <v>1</v>
      </c>
      <c r="G10" s="70" t="s">
        <v>1</v>
      </c>
    </row>
    <row r="11" spans="2:9" ht="18" customHeight="1" x14ac:dyDescent="0.2">
      <c r="B11" s="22" t="s">
        <v>169</v>
      </c>
      <c r="C11" s="22"/>
      <c r="D11" s="93">
        <v>1</v>
      </c>
      <c r="E11" s="35"/>
      <c r="F11" s="71">
        <v>2</v>
      </c>
      <c r="G11" s="70" t="s">
        <v>2</v>
      </c>
    </row>
    <row r="12" spans="2:9" ht="15.75" customHeight="1" x14ac:dyDescent="0.2">
      <c r="B12" s="408" t="s">
        <v>66</v>
      </c>
      <c r="C12" s="409"/>
      <c r="D12" s="103"/>
      <c r="E12" s="35"/>
      <c r="F12" s="71">
        <v>3</v>
      </c>
      <c r="G12" s="70" t="s">
        <v>3</v>
      </c>
    </row>
    <row r="13" spans="2:9" ht="18" customHeight="1" thickBot="1" x14ac:dyDescent="0.25">
      <c r="D13" s="55" t="s">
        <v>182</v>
      </c>
      <c r="E13" s="35"/>
      <c r="F13" s="72">
        <v>4</v>
      </c>
      <c r="G13" s="73" t="s">
        <v>6</v>
      </c>
    </row>
    <row r="14" spans="2:9" ht="19.5" customHeight="1" x14ac:dyDescent="0.2">
      <c r="B14" s="35"/>
      <c r="C14" s="35"/>
      <c r="D14" s="35"/>
      <c r="E14" s="35"/>
      <c r="F14" s="94"/>
    </row>
    <row r="15" spans="2:9" x14ac:dyDescent="0.2">
      <c r="C15" s="35"/>
      <c r="D15" s="35"/>
      <c r="E15" s="35"/>
      <c r="F15" s="35"/>
    </row>
    <row r="16" spans="2:9" x14ac:dyDescent="0.2">
      <c r="E16" s="36"/>
      <c r="F16" s="35"/>
    </row>
    <row r="17" spans="2:13" x14ac:dyDescent="0.2">
      <c r="E17" s="36"/>
      <c r="F17" s="35"/>
    </row>
    <row r="18" spans="2:13" x14ac:dyDescent="0.2">
      <c r="E18" s="36"/>
      <c r="F18" s="35"/>
      <c r="M18" s="12"/>
    </row>
    <row r="19" spans="2:13" x14ac:dyDescent="0.2">
      <c r="E19" s="36"/>
      <c r="F19" s="35"/>
      <c r="M19" s="12"/>
    </row>
    <row r="20" spans="2:13" x14ac:dyDescent="0.2">
      <c r="E20" s="36"/>
      <c r="F20" s="35"/>
    </row>
    <row r="21" spans="2:13" x14ac:dyDescent="0.2">
      <c r="E21" s="36"/>
      <c r="F21" s="35"/>
    </row>
    <row r="22" spans="2:13" x14ac:dyDescent="0.2">
      <c r="B22" s="35"/>
      <c r="C22" s="35"/>
      <c r="D22" s="35"/>
      <c r="E22" s="36"/>
      <c r="F22" s="35"/>
    </row>
    <row r="23" spans="2:13" x14ac:dyDescent="0.2">
      <c r="B23" s="35"/>
      <c r="C23" s="35"/>
      <c r="D23" s="35"/>
      <c r="E23" s="35"/>
      <c r="F23" s="35"/>
    </row>
    <row r="24" spans="2:13" x14ac:dyDescent="0.2">
      <c r="B24" s="35"/>
      <c r="C24" s="35"/>
      <c r="D24" s="35"/>
      <c r="E24" s="35"/>
      <c r="F24" s="35"/>
    </row>
    <row r="25" spans="2:13" x14ac:dyDescent="0.2">
      <c r="B25" s="35"/>
      <c r="C25" s="35"/>
      <c r="D25" s="35"/>
      <c r="E25" s="35"/>
      <c r="F25" s="35"/>
    </row>
    <row r="26" spans="2:13" x14ac:dyDescent="0.2">
      <c r="B26" s="35"/>
      <c r="C26" s="35"/>
      <c r="D26" s="35"/>
      <c r="E26" s="35"/>
      <c r="F26" s="35"/>
    </row>
    <row r="27" spans="2:13" x14ac:dyDescent="0.2">
      <c r="B27" s="35"/>
      <c r="C27" s="35"/>
      <c r="D27" s="35"/>
      <c r="E27" s="35"/>
      <c r="F27" s="35"/>
    </row>
    <row r="28" spans="2:13" x14ac:dyDescent="0.2">
      <c r="B28" s="35"/>
      <c r="C28" s="35"/>
      <c r="D28" s="35"/>
      <c r="E28" s="35"/>
      <c r="F28" s="35"/>
    </row>
    <row r="29" spans="2:13" x14ac:dyDescent="0.2">
      <c r="B29" s="35"/>
      <c r="C29" s="35"/>
      <c r="D29" s="35"/>
      <c r="E29" s="35"/>
      <c r="F29" s="35"/>
    </row>
    <row r="30" spans="2:13" x14ac:dyDescent="0.2">
      <c r="B30" s="35"/>
      <c r="C30" s="35"/>
      <c r="D30" s="35"/>
      <c r="E30" s="35"/>
      <c r="F30" s="35"/>
    </row>
    <row r="31" spans="2:13" x14ac:dyDescent="0.2">
      <c r="B31" s="35"/>
      <c r="C31" s="35"/>
      <c r="D31" s="35"/>
      <c r="E31" s="35"/>
      <c r="F31" s="35"/>
    </row>
    <row r="32" spans="2:13" x14ac:dyDescent="0.2">
      <c r="B32" s="35"/>
      <c r="C32" s="35"/>
      <c r="D32" s="35"/>
      <c r="E32" s="35"/>
      <c r="F32" s="35"/>
    </row>
    <row r="33" spans="2:6" x14ac:dyDescent="0.2">
      <c r="B33" s="35"/>
      <c r="C33" s="35"/>
      <c r="D33" s="35"/>
      <c r="E33" s="35"/>
      <c r="F33" s="35"/>
    </row>
    <row r="34" spans="2:6" x14ac:dyDescent="0.2">
      <c r="B34" s="35"/>
      <c r="C34" s="35"/>
      <c r="D34" s="35"/>
      <c r="E34" s="35"/>
      <c r="F34" s="35"/>
    </row>
    <row r="35" spans="2:6" x14ac:dyDescent="0.2">
      <c r="B35" s="35"/>
      <c r="C35" s="35"/>
      <c r="D35" s="35"/>
      <c r="E35" s="35"/>
      <c r="F35" s="35"/>
    </row>
    <row r="36" spans="2:6" x14ac:dyDescent="0.2">
      <c r="B36" s="35"/>
      <c r="C36" s="35"/>
      <c r="D36" s="35"/>
      <c r="E36" s="35"/>
      <c r="F36" s="35"/>
    </row>
    <row r="37" spans="2:6" x14ac:dyDescent="0.2">
      <c r="B37" s="35"/>
      <c r="C37" s="35"/>
      <c r="D37" s="35"/>
      <c r="E37" s="35"/>
      <c r="F37" s="35"/>
    </row>
    <row r="38" spans="2:6" x14ac:dyDescent="0.2">
      <c r="B38" s="35"/>
      <c r="C38" s="35"/>
      <c r="D38" s="35"/>
      <c r="E38" s="35"/>
      <c r="F38" s="35"/>
    </row>
    <row r="39" spans="2:6" x14ac:dyDescent="0.2">
      <c r="B39" s="35"/>
      <c r="C39" s="35"/>
      <c r="D39" s="35"/>
      <c r="E39" s="35"/>
      <c r="F39" s="35"/>
    </row>
    <row r="40" spans="2:6" x14ac:dyDescent="0.2">
      <c r="B40" s="35"/>
      <c r="C40" s="35"/>
      <c r="D40" s="35"/>
      <c r="E40" s="35"/>
      <c r="F40" s="35"/>
    </row>
    <row r="41" spans="2:6" x14ac:dyDescent="0.2">
      <c r="B41" s="35"/>
      <c r="C41" s="35"/>
      <c r="D41" s="35"/>
      <c r="E41" s="35"/>
      <c r="F41" s="35"/>
    </row>
    <row r="42" spans="2:6" x14ac:dyDescent="0.2">
      <c r="B42" s="35"/>
      <c r="C42" s="35"/>
      <c r="D42" s="35"/>
      <c r="E42" s="35"/>
      <c r="F42" s="35"/>
    </row>
    <row r="43" spans="2:6" x14ac:dyDescent="0.2">
      <c r="B43" s="35"/>
      <c r="C43" s="35"/>
      <c r="D43" s="35"/>
      <c r="E43" s="35"/>
      <c r="F43" s="35"/>
    </row>
    <row r="44" spans="2:6" x14ac:dyDescent="0.2">
      <c r="B44" s="35"/>
      <c r="C44" s="35"/>
      <c r="D44" s="35"/>
      <c r="E44" s="35"/>
      <c r="F44" s="35"/>
    </row>
    <row r="45" spans="2:6" x14ac:dyDescent="0.2">
      <c r="B45" s="35"/>
      <c r="C45" s="35"/>
      <c r="D45" s="35"/>
      <c r="E45" s="35"/>
      <c r="F45" s="35"/>
    </row>
    <row r="46" spans="2:6" x14ac:dyDescent="0.2">
      <c r="B46" s="35"/>
      <c r="C46" s="35"/>
      <c r="D46" s="35"/>
      <c r="E46" s="35"/>
      <c r="F46" s="35"/>
    </row>
    <row r="47" spans="2:6" x14ac:dyDescent="0.2">
      <c r="B47" s="35"/>
      <c r="C47" s="35"/>
      <c r="D47" s="35"/>
      <c r="E47" s="35"/>
      <c r="F47" s="35"/>
    </row>
    <row r="48" spans="2:6" x14ac:dyDescent="0.2">
      <c r="B48" s="35"/>
      <c r="C48" s="35"/>
      <c r="D48" s="35"/>
      <c r="E48" s="35"/>
      <c r="F48" s="35"/>
    </row>
    <row r="49" spans="2:6" x14ac:dyDescent="0.2">
      <c r="B49" s="35"/>
      <c r="C49" s="35"/>
      <c r="D49" s="35"/>
      <c r="E49" s="35"/>
      <c r="F49" s="35"/>
    </row>
    <row r="50" spans="2:6" x14ac:dyDescent="0.2">
      <c r="B50" s="35"/>
      <c r="C50" s="35"/>
      <c r="D50" s="35"/>
      <c r="E50" s="35"/>
      <c r="F50" s="35"/>
    </row>
    <row r="51" spans="2:6" x14ac:dyDescent="0.2">
      <c r="B51" s="35"/>
      <c r="C51" s="35"/>
      <c r="D51" s="35"/>
      <c r="E51" s="35"/>
      <c r="F51" s="35"/>
    </row>
    <row r="52" spans="2:6" x14ac:dyDescent="0.2">
      <c r="B52" s="35"/>
      <c r="C52" s="35"/>
      <c r="D52" s="35"/>
      <c r="E52" s="35"/>
      <c r="F52" s="35"/>
    </row>
    <row r="53" spans="2:6" x14ac:dyDescent="0.2">
      <c r="B53" s="35"/>
      <c r="C53" s="35"/>
      <c r="D53" s="35"/>
      <c r="E53" s="35"/>
      <c r="F53" s="35"/>
    </row>
    <row r="54" spans="2:6" x14ac:dyDescent="0.2">
      <c r="B54" s="35"/>
      <c r="C54" s="35"/>
      <c r="D54" s="35"/>
      <c r="E54" s="35"/>
      <c r="F54" s="35"/>
    </row>
    <row r="55" spans="2:6" x14ac:dyDescent="0.2">
      <c r="B55" s="35"/>
      <c r="C55" s="35"/>
      <c r="D55" s="35"/>
      <c r="E55" s="35"/>
      <c r="F55" s="35"/>
    </row>
  </sheetData>
  <mergeCells count="2">
    <mergeCell ref="B12:C12"/>
    <mergeCell ref="B3:C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5" r:id="rId3" name="Scroll Bar 3">
              <controlPr defaultSize="0" autoPict="0">
                <anchor moveWithCells="1">
                  <from>
                    <xdr:col>2</xdr:col>
                    <xdr:colOff>1724025</xdr:colOff>
                    <xdr:row>10</xdr:row>
                    <xdr:rowOff>28575</xdr:rowOff>
                  </from>
                  <to>
                    <xdr:col>2</xdr:col>
                    <xdr:colOff>2209800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/>
  <dimension ref="A1:L55"/>
  <sheetViews>
    <sheetView showGridLines="0" workbookViewId="0">
      <selection activeCell="C10" sqref="C10:C11"/>
    </sheetView>
  </sheetViews>
  <sheetFormatPr defaultRowHeight="15" x14ac:dyDescent="0.2"/>
  <cols>
    <col min="1" max="1" width="5.85546875" style="35" customWidth="1"/>
    <col min="2" max="2" width="49.85546875" style="12" customWidth="1"/>
    <col min="3" max="3" width="17" style="12" customWidth="1"/>
    <col min="4" max="4" width="6" style="12" customWidth="1"/>
    <col min="5" max="5" width="18" style="12" customWidth="1"/>
    <col min="6" max="6" width="25.28515625" style="35" customWidth="1"/>
    <col min="7" max="7" width="5.85546875" style="35" customWidth="1"/>
    <col min="8" max="8" width="18.85546875" style="35" customWidth="1"/>
    <col min="9" max="12" width="9.140625" style="35"/>
    <col min="13" max="16384" width="9.140625" style="12"/>
  </cols>
  <sheetData>
    <row r="1" spans="2:12" ht="19.5" customHeight="1" x14ac:dyDescent="0.2">
      <c r="B1" s="36"/>
      <c r="C1" s="36"/>
      <c r="D1" s="36"/>
      <c r="E1" s="36"/>
      <c r="F1" s="36"/>
      <c r="G1" s="37"/>
      <c r="H1" s="38"/>
    </row>
    <row r="2" spans="2:12" ht="18.75" x14ac:dyDescent="0.2">
      <c r="B2" s="49" t="s">
        <v>25</v>
      </c>
      <c r="C2" s="36"/>
      <c r="D2" s="36"/>
      <c r="E2" s="36"/>
      <c r="F2" s="36"/>
      <c r="G2" s="37"/>
      <c r="H2" s="38"/>
    </row>
    <row r="3" spans="2:12" ht="18" customHeight="1" x14ac:dyDescent="0.2">
      <c r="B3" s="151" t="s">
        <v>213</v>
      </c>
      <c r="C3" s="152"/>
      <c r="D3" s="36"/>
      <c r="E3" s="36"/>
      <c r="F3" s="36"/>
      <c r="G3" s="37"/>
      <c r="H3" s="38"/>
    </row>
    <row r="4" spans="2:12" ht="14.25" customHeight="1" x14ac:dyDescent="0.2">
      <c r="B4" s="13" t="s">
        <v>183</v>
      </c>
      <c r="C4" s="36"/>
      <c r="D4" s="36"/>
      <c r="E4" s="36"/>
      <c r="F4" s="36"/>
      <c r="G4" s="37"/>
      <c r="H4" s="38"/>
    </row>
    <row r="5" spans="2:12" x14ac:dyDescent="0.2">
      <c r="C5" s="36"/>
      <c r="D5" s="36"/>
      <c r="E5" s="36"/>
      <c r="F5" s="36"/>
      <c r="G5" s="37"/>
      <c r="H5" s="38"/>
    </row>
    <row r="6" spans="2:12" ht="18" customHeight="1" thickBot="1" x14ac:dyDescent="0.25">
      <c r="B6" s="64" t="s">
        <v>160</v>
      </c>
      <c r="C6" s="90">
        <v>42505</v>
      </c>
      <c r="D6" s="35"/>
      <c r="E6" s="24" t="s">
        <v>61</v>
      </c>
      <c r="F6" s="25" t="s">
        <v>62</v>
      </c>
    </row>
    <row r="7" spans="2:12" ht="18" customHeight="1" x14ac:dyDescent="0.2">
      <c r="B7" s="64" t="s">
        <v>170</v>
      </c>
      <c r="C7" s="90">
        <v>42993</v>
      </c>
      <c r="D7" s="35"/>
      <c r="E7" s="56">
        <v>0</v>
      </c>
      <c r="F7" s="70" t="s">
        <v>0</v>
      </c>
    </row>
    <row r="8" spans="2:12" ht="18" customHeight="1" x14ac:dyDescent="0.2">
      <c r="B8" s="64" t="s">
        <v>171</v>
      </c>
      <c r="C8" s="91">
        <v>1</v>
      </c>
      <c r="D8" s="35"/>
      <c r="E8" s="51">
        <v>1</v>
      </c>
      <c r="F8" s="70" t="s">
        <v>1</v>
      </c>
    </row>
    <row r="9" spans="2:12" ht="18" customHeight="1" x14ac:dyDescent="0.2">
      <c r="B9" s="22" t="s">
        <v>169</v>
      </c>
      <c r="C9" s="93">
        <v>2</v>
      </c>
      <c r="D9" s="35"/>
      <c r="E9" s="51">
        <v>2</v>
      </c>
      <c r="F9" s="70" t="s">
        <v>2</v>
      </c>
    </row>
    <row r="10" spans="2:12" ht="18" customHeight="1" x14ac:dyDescent="0.2">
      <c r="B10" s="409" t="s">
        <v>67</v>
      </c>
      <c r="C10" s="411"/>
      <c r="D10" s="35"/>
      <c r="E10" s="51">
        <v>3</v>
      </c>
      <c r="F10" s="70" t="s">
        <v>3</v>
      </c>
    </row>
    <row r="11" spans="2:12" ht="18" customHeight="1" thickBot="1" x14ac:dyDescent="0.25">
      <c r="B11" s="410"/>
      <c r="C11" s="411"/>
      <c r="D11" s="35"/>
      <c r="E11" s="52">
        <v>4</v>
      </c>
      <c r="F11" s="73" t="s">
        <v>6</v>
      </c>
    </row>
    <row r="12" spans="2:12" ht="18" customHeight="1" x14ac:dyDescent="0.2">
      <c r="B12" s="35"/>
      <c r="C12" s="99" t="s">
        <v>442</v>
      </c>
      <c r="D12" s="35"/>
      <c r="E12" s="94"/>
    </row>
    <row r="13" spans="2:12" ht="19.5" customHeight="1" x14ac:dyDescent="0.2">
      <c r="C13" s="55"/>
      <c r="D13" s="36"/>
      <c r="E13" s="35"/>
    </row>
    <row r="14" spans="2:12" x14ac:dyDescent="0.2">
      <c r="D14" s="36"/>
      <c r="E14" s="35"/>
      <c r="L14" s="12"/>
    </row>
    <row r="15" spans="2:12" x14ac:dyDescent="0.2">
      <c r="D15" s="36"/>
      <c r="E15" s="35"/>
      <c r="L15" s="12"/>
    </row>
    <row r="16" spans="2:12" x14ac:dyDescent="0.2">
      <c r="D16" s="36"/>
      <c r="E16" s="35"/>
    </row>
    <row r="17" spans="2:5" x14ac:dyDescent="0.2">
      <c r="D17" s="36"/>
      <c r="E17" s="35"/>
    </row>
    <row r="18" spans="2:5" x14ac:dyDescent="0.2">
      <c r="B18" s="35"/>
      <c r="C18" s="35"/>
      <c r="D18" s="35"/>
      <c r="E18" s="35"/>
    </row>
    <row r="19" spans="2:5" x14ac:dyDescent="0.2">
      <c r="B19" s="35"/>
      <c r="C19" s="35"/>
      <c r="D19" s="35"/>
      <c r="E19" s="35"/>
    </row>
    <row r="20" spans="2:5" x14ac:dyDescent="0.2">
      <c r="B20" s="35"/>
      <c r="C20" s="35"/>
      <c r="D20" s="35"/>
      <c r="E20" s="35"/>
    </row>
    <row r="21" spans="2:5" x14ac:dyDescent="0.2">
      <c r="B21" s="35"/>
      <c r="C21" s="35"/>
      <c r="D21" s="35"/>
      <c r="E21" s="35"/>
    </row>
    <row r="22" spans="2:5" x14ac:dyDescent="0.2">
      <c r="B22" s="35"/>
      <c r="C22" s="35"/>
      <c r="D22" s="35"/>
      <c r="E22" s="35"/>
    </row>
    <row r="23" spans="2:5" x14ac:dyDescent="0.2">
      <c r="B23" s="35"/>
      <c r="C23" s="35"/>
      <c r="D23" s="35"/>
      <c r="E23" s="35"/>
    </row>
    <row r="24" spans="2:5" x14ac:dyDescent="0.2">
      <c r="B24" s="35"/>
      <c r="C24" s="35"/>
      <c r="D24" s="35"/>
      <c r="E24" s="35"/>
    </row>
    <row r="25" spans="2:5" x14ac:dyDescent="0.2">
      <c r="B25" s="35"/>
      <c r="C25" s="35"/>
      <c r="D25" s="35"/>
      <c r="E25" s="35"/>
    </row>
    <row r="26" spans="2:5" x14ac:dyDescent="0.2">
      <c r="B26" s="35"/>
      <c r="C26" s="35"/>
      <c r="D26" s="35"/>
      <c r="E26" s="35"/>
    </row>
    <row r="27" spans="2:5" x14ac:dyDescent="0.2">
      <c r="B27" s="35"/>
      <c r="C27" s="35"/>
      <c r="D27" s="35"/>
      <c r="E27" s="35"/>
    </row>
    <row r="28" spans="2:5" x14ac:dyDescent="0.2">
      <c r="B28" s="35"/>
      <c r="C28" s="35"/>
      <c r="D28" s="35"/>
      <c r="E28" s="35"/>
    </row>
    <row r="29" spans="2:5" x14ac:dyDescent="0.2">
      <c r="B29" s="35"/>
      <c r="C29" s="35"/>
      <c r="D29" s="35"/>
      <c r="E29" s="35"/>
    </row>
    <row r="30" spans="2:5" x14ac:dyDescent="0.2">
      <c r="B30" s="35"/>
      <c r="C30" s="35"/>
      <c r="D30" s="35"/>
      <c r="E30" s="35"/>
    </row>
    <row r="31" spans="2:5" x14ac:dyDescent="0.2">
      <c r="B31" s="35"/>
      <c r="C31" s="35"/>
      <c r="D31" s="35"/>
      <c r="E31" s="35"/>
    </row>
    <row r="32" spans="2:5" x14ac:dyDescent="0.2">
      <c r="B32" s="35"/>
      <c r="C32" s="35"/>
      <c r="D32" s="35"/>
      <c r="E32" s="35"/>
    </row>
    <row r="33" spans="2:5" x14ac:dyDescent="0.2">
      <c r="B33" s="35"/>
      <c r="C33" s="35"/>
      <c r="D33" s="35"/>
      <c r="E33" s="35"/>
    </row>
    <row r="34" spans="2:5" x14ac:dyDescent="0.2">
      <c r="B34" s="35"/>
      <c r="C34" s="35"/>
      <c r="D34" s="35"/>
      <c r="E34" s="35"/>
    </row>
    <row r="35" spans="2:5" x14ac:dyDescent="0.2">
      <c r="B35" s="35"/>
      <c r="C35" s="35"/>
      <c r="D35" s="35"/>
      <c r="E35" s="35"/>
    </row>
    <row r="36" spans="2:5" x14ac:dyDescent="0.2">
      <c r="B36" s="35"/>
      <c r="C36" s="35"/>
      <c r="D36" s="35"/>
      <c r="E36" s="35"/>
    </row>
    <row r="37" spans="2:5" x14ac:dyDescent="0.2">
      <c r="B37" s="35"/>
      <c r="C37" s="35"/>
      <c r="D37" s="35"/>
      <c r="E37" s="35"/>
    </row>
    <row r="38" spans="2:5" x14ac:dyDescent="0.2">
      <c r="B38" s="35"/>
      <c r="C38" s="35"/>
      <c r="D38" s="35"/>
      <c r="E38" s="35"/>
    </row>
    <row r="39" spans="2:5" x14ac:dyDescent="0.2">
      <c r="B39" s="35"/>
      <c r="C39" s="35"/>
      <c r="D39" s="35"/>
      <c r="E39" s="35"/>
    </row>
    <row r="40" spans="2:5" x14ac:dyDescent="0.2">
      <c r="B40" s="35"/>
      <c r="C40" s="35"/>
      <c r="D40" s="35"/>
      <c r="E40" s="35"/>
    </row>
    <row r="41" spans="2:5" x14ac:dyDescent="0.2">
      <c r="B41" s="35"/>
      <c r="C41" s="35"/>
      <c r="D41" s="35"/>
      <c r="E41" s="35"/>
    </row>
    <row r="42" spans="2:5" x14ac:dyDescent="0.2">
      <c r="B42" s="35"/>
      <c r="C42" s="35"/>
      <c r="D42" s="35"/>
      <c r="E42" s="35"/>
    </row>
    <row r="43" spans="2:5" x14ac:dyDescent="0.2">
      <c r="B43" s="35"/>
      <c r="C43" s="35"/>
      <c r="D43" s="35"/>
      <c r="E43" s="35"/>
    </row>
    <row r="44" spans="2:5" x14ac:dyDescent="0.2">
      <c r="B44" s="35"/>
      <c r="C44" s="35"/>
      <c r="D44" s="35"/>
      <c r="E44" s="35"/>
    </row>
    <row r="45" spans="2:5" x14ac:dyDescent="0.2">
      <c r="B45" s="35"/>
      <c r="C45" s="35"/>
      <c r="D45" s="35"/>
      <c r="E45" s="35"/>
    </row>
    <row r="46" spans="2:5" x14ac:dyDescent="0.2">
      <c r="B46" s="35"/>
      <c r="C46" s="35"/>
      <c r="D46" s="35"/>
      <c r="E46" s="35"/>
    </row>
    <row r="47" spans="2:5" x14ac:dyDescent="0.2">
      <c r="B47" s="35"/>
      <c r="C47" s="35"/>
      <c r="D47" s="35"/>
      <c r="E47" s="35"/>
    </row>
    <row r="48" spans="2:5" x14ac:dyDescent="0.2">
      <c r="B48" s="35"/>
      <c r="C48" s="35"/>
      <c r="D48" s="35"/>
      <c r="E48" s="35"/>
    </row>
    <row r="49" spans="2:5" x14ac:dyDescent="0.2">
      <c r="B49" s="35"/>
      <c r="C49" s="35"/>
      <c r="D49" s="35"/>
      <c r="E49" s="35"/>
    </row>
    <row r="50" spans="2:5" x14ac:dyDescent="0.2">
      <c r="B50" s="35"/>
      <c r="C50" s="35"/>
      <c r="D50" s="35"/>
      <c r="E50" s="35"/>
    </row>
    <row r="51" spans="2:5" x14ac:dyDescent="0.2">
      <c r="B51" s="35"/>
      <c r="C51" s="35"/>
      <c r="D51" s="35"/>
      <c r="E51" s="35"/>
    </row>
    <row r="52" spans="2:5" x14ac:dyDescent="0.2">
      <c r="B52" s="35"/>
      <c r="C52" s="35"/>
      <c r="D52" s="35"/>
      <c r="E52" s="35"/>
    </row>
    <row r="53" spans="2:5" x14ac:dyDescent="0.2">
      <c r="B53" s="35"/>
      <c r="C53" s="35"/>
      <c r="D53" s="35"/>
      <c r="E53" s="35"/>
    </row>
    <row r="54" spans="2:5" x14ac:dyDescent="0.2">
      <c r="B54" s="35"/>
      <c r="C54" s="35"/>
      <c r="D54" s="35"/>
      <c r="E54" s="35"/>
    </row>
    <row r="55" spans="2:5" x14ac:dyDescent="0.2">
      <c r="B55" s="35"/>
      <c r="C55" s="35"/>
      <c r="D55" s="35"/>
      <c r="E55" s="35"/>
    </row>
  </sheetData>
  <mergeCells count="2">
    <mergeCell ref="B10:B11"/>
    <mergeCell ref="C10:C11"/>
  </mergeCells>
  <phoneticPr fontId="3" type="noConversion"/>
  <dataValidations count="1">
    <dataValidation type="list" allowBlank="1" showInputMessage="1" showErrorMessage="1" sqref="C9">
      <formula1>$E$7:$E$11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Scroll Bar 1">
              <controlPr defaultSize="0" autoPict="0">
                <anchor moveWithCells="1">
                  <from>
                    <xdr:col>1</xdr:col>
                    <xdr:colOff>2762250</xdr:colOff>
                    <xdr:row>7</xdr:row>
                    <xdr:rowOff>47625</xdr:rowOff>
                  </from>
                  <to>
                    <xdr:col>1</xdr:col>
                    <xdr:colOff>3248025</xdr:colOff>
                    <xdr:row>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4" name="Scroll Bar 3">
              <controlPr defaultSize="0" autoPict="0">
                <anchor moveWithCells="1">
                  <from>
                    <xdr:col>1</xdr:col>
                    <xdr:colOff>2762250</xdr:colOff>
                    <xdr:row>8</xdr:row>
                    <xdr:rowOff>19050</xdr:rowOff>
                  </from>
                  <to>
                    <xdr:col>1</xdr:col>
                    <xdr:colOff>3248025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9"/>
  <dimension ref="A1:G45"/>
  <sheetViews>
    <sheetView showGridLines="0" workbookViewId="0">
      <selection activeCell="D13" sqref="D13"/>
    </sheetView>
  </sheetViews>
  <sheetFormatPr defaultRowHeight="15" x14ac:dyDescent="0.2"/>
  <cols>
    <col min="1" max="1" width="5.85546875" style="35" customWidth="1"/>
    <col min="2" max="2" width="17" style="12" customWidth="1"/>
    <col min="3" max="3" width="33" style="12" customWidth="1"/>
    <col min="4" max="4" width="14.7109375" style="12" customWidth="1"/>
    <col min="5" max="5" width="5.85546875" style="12" customWidth="1"/>
    <col min="6" max="6" width="17.5703125" style="12" customWidth="1"/>
    <col min="7" max="7" width="22.7109375" style="12" customWidth="1"/>
    <col min="8" max="8" width="5.85546875" style="12" customWidth="1"/>
    <col min="9" max="16384" width="9.140625" style="12"/>
  </cols>
  <sheetData>
    <row r="1" spans="1:7" ht="19.5" customHeight="1" x14ac:dyDescent="0.2">
      <c r="B1" s="36"/>
      <c r="C1" s="36"/>
      <c r="D1" s="36"/>
    </row>
    <row r="2" spans="1:7" ht="18.75" x14ac:dyDescent="0.3">
      <c r="B2" s="14" t="s">
        <v>30</v>
      </c>
      <c r="C2" s="36"/>
      <c r="D2" s="36"/>
    </row>
    <row r="3" spans="1:7" ht="18" customHeight="1" x14ac:dyDescent="0.2">
      <c r="B3" s="413" t="s">
        <v>218</v>
      </c>
      <c r="C3" s="413"/>
      <c r="D3" s="413"/>
    </row>
    <row r="4" spans="1:7" s="43" customFormat="1" x14ac:dyDescent="0.25">
      <c r="A4" s="41"/>
      <c r="B4" s="160" t="s">
        <v>216</v>
      </c>
      <c r="C4" s="42"/>
      <c r="D4" s="42"/>
    </row>
    <row r="5" spans="1:7" s="43" customFormat="1" x14ac:dyDescent="0.25">
      <c r="A5" s="41"/>
      <c r="B5" s="87" t="s">
        <v>217</v>
      </c>
      <c r="C5" s="42"/>
      <c r="D5" s="42"/>
    </row>
    <row r="6" spans="1:7" x14ac:dyDescent="0.2">
      <c r="C6" s="36"/>
      <c r="D6" s="36"/>
    </row>
    <row r="7" spans="1:7" ht="16.5" customHeight="1" thickBot="1" x14ac:dyDescent="0.25">
      <c r="B7" s="64" t="s">
        <v>184</v>
      </c>
      <c r="C7" s="96"/>
      <c r="D7" s="156">
        <v>42078</v>
      </c>
      <c r="F7" s="24" t="s">
        <v>61</v>
      </c>
      <c r="G7" s="25" t="s">
        <v>62</v>
      </c>
    </row>
    <row r="8" spans="1:7" ht="16.5" customHeight="1" x14ac:dyDescent="0.2">
      <c r="B8" s="64" t="s">
        <v>170</v>
      </c>
      <c r="C8" s="96"/>
      <c r="D8" s="156">
        <f>SUM(365*8)+D7</f>
        <v>44998</v>
      </c>
      <c r="F8" s="69">
        <v>0</v>
      </c>
      <c r="G8" s="70" t="s">
        <v>0</v>
      </c>
    </row>
    <row r="9" spans="1:7" ht="16.5" customHeight="1" x14ac:dyDescent="0.2">
      <c r="B9" s="64" t="s">
        <v>214</v>
      </c>
      <c r="C9" s="96"/>
      <c r="D9" s="157">
        <f>E9/10000</f>
        <v>8.2500000000000004E-2</v>
      </c>
      <c r="E9" s="58">
        <v>825</v>
      </c>
      <c r="F9" s="51">
        <v>1</v>
      </c>
      <c r="G9" s="70" t="s">
        <v>1</v>
      </c>
    </row>
    <row r="10" spans="1:7" ht="16.5" customHeight="1" x14ac:dyDescent="0.2">
      <c r="B10" s="64" t="s">
        <v>215</v>
      </c>
      <c r="C10" s="96"/>
      <c r="D10" s="157">
        <f>E10/10000</f>
        <v>0.1</v>
      </c>
      <c r="E10" s="58">
        <v>1000</v>
      </c>
      <c r="F10" s="51">
        <v>2</v>
      </c>
      <c r="G10" s="70" t="s">
        <v>2</v>
      </c>
    </row>
    <row r="11" spans="1:7" ht="16.5" customHeight="1" x14ac:dyDescent="0.2">
      <c r="B11" s="64" t="s">
        <v>171</v>
      </c>
      <c r="C11" s="96"/>
      <c r="D11" s="158">
        <v>1</v>
      </c>
      <c r="F11" s="51">
        <v>3</v>
      </c>
      <c r="G11" s="70" t="s">
        <v>3</v>
      </c>
    </row>
    <row r="12" spans="1:7" ht="16.5" customHeight="1" thickBot="1" x14ac:dyDescent="0.25">
      <c r="B12" s="22" t="s">
        <v>169</v>
      </c>
      <c r="C12" s="159"/>
      <c r="D12" s="128">
        <v>4</v>
      </c>
      <c r="F12" s="52">
        <v>4</v>
      </c>
      <c r="G12" s="73" t="s">
        <v>6</v>
      </c>
    </row>
    <row r="13" spans="1:7" ht="16.5" customHeight="1" x14ac:dyDescent="0.2">
      <c r="B13" s="412" t="s">
        <v>87</v>
      </c>
      <c r="C13" s="412"/>
      <c r="D13" s="155"/>
    </row>
    <row r="14" spans="1:7" x14ac:dyDescent="0.2">
      <c r="B14" s="154"/>
      <c r="C14" s="154"/>
      <c r="D14" s="161" t="s">
        <v>443</v>
      </c>
    </row>
    <row r="15" spans="1:7" ht="19.5" customHeight="1" x14ac:dyDescent="0.2"/>
    <row r="21" spans="2:4" x14ac:dyDescent="0.2">
      <c r="B21" s="35"/>
      <c r="C21" s="35"/>
      <c r="D21" s="35"/>
    </row>
    <row r="22" spans="2:4" x14ac:dyDescent="0.2">
      <c r="B22" s="35"/>
      <c r="C22" s="35"/>
      <c r="D22" s="35"/>
    </row>
    <row r="23" spans="2:4" x14ac:dyDescent="0.2">
      <c r="B23" s="35"/>
      <c r="C23" s="35"/>
      <c r="D23" s="35"/>
    </row>
    <row r="24" spans="2:4" x14ac:dyDescent="0.2">
      <c r="B24" s="35"/>
      <c r="C24" s="35"/>
      <c r="D24" s="35"/>
    </row>
    <row r="25" spans="2:4" x14ac:dyDescent="0.2">
      <c r="B25" s="35"/>
      <c r="C25" s="35"/>
      <c r="D25" s="35"/>
    </row>
    <row r="26" spans="2:4" x14ac:dyDescent="0.2">
      <c r="B26" s="35"/>
      <c r="C26" s="35"/>
      <c r="D26" s="35"/>
    </row>
    <row r="27" spans="2:4" x14ac:dyDescent="0.2">
      <c r="B27" s="35"/>
      <c r="C27" s="35"/>
      <c r="D27" s="35"/>
    </row>
    <row r="28" spans="2:4" x14ac:dyDescent="0.2">
      <c r="B28" s="35"/>
      <c r="C28" s="35"/>
      <c r="D28" s="35"/>
    </row>
    <row r="29" spans="2:4" x14ac:dyDescent="0.2">
      <c r="B29" s="35"/>
      <c r="C29" s="35"/>
      <c r="D29" s="35"/>
    </row>
    <row r="30" spans="2:4" x14ac:dyDescent="0.2">
      <c r="B30" s="35"/>
      <c r="C30" s="35"/>
      <c r="D30" s="35"/>
    </row>
    <row r="31" spans="2:4" x14ac:dyDescent="0.2">
      <c r="B31" s="35"/>
      <c r="C31" s="35"/>
      <c r="D31" s="35"/>
    </row>
    <row r="32" spans="2:4" x14ac:dyDescent="0.2">
      <c r="B32" s="35"/>
      <c r="C32" s="35"/>
      <c r="D32" s="35"/>
    </row>
    <row r="33" spans="2:4" x14ac:dyDescent="0.2">
      <c r="B33" s="35"/>
      <c r="C33" s="35"/>
      <c r="D33" s="35"/>
    </row>
    <row r="34" spans="2:4" x14ac:dyDescent="0.2">
      <c r="B34" s="35"/>
      <c r="C34" s="35"/>
      <c r="D34" s="35"/>
    </row>
    <row r="35" spans="2:4" x14ac:dyDescent="0.2">
      <c r="B35" s="35"/>
      <c r="C35" s="35"/>
      <c r="D35" s="35"/>
    </row>
    <row r="36" spans="2:4" x14ac:dyDescent="0.2">
      <c r="B36" s="35"/>
      <c r="C36" s="35"/>
      <c r="D36" s="35"/>
    </row>
    <row r="37" spans="2:4" x14ac:dyDescent="0.2">
      <c r="B37" s="35"/>
      <c r="C37" s="35"/>
      <c r="D37" s="35"/>
    </row>
    <row r="38" spans="2:4" x14ac:dyDescent="0.2">
      <c r="B38" s="35"/>
      <c r="C38" s="35"/>
      <c r="D38" s="35"/>
    </row>
    <row r="39" spans="2:4" x14ac:dyDescent="0.2">
      <c r="B39" s="35"/>
      <c r="C39" s="35"/>
      <c r="D39" s="35"/>
    </row>
    <row r="40" spans="2:4" x14ac:dyDescent="0.2">
      <c r="B40" s="35"/>
      <c r="C40" s="35"/>
      <c r="D40" s="35"/>
    </row>
    <row r="41" spans="2:4" x14ac:dyDescent="0.2">
      <c r="B41" s="35"/>
      <c r="C41" s="35"/>
      <c r="D41" s="35"/>
    </row>
    <row r="42" spans="2:4" x14ac:dyDescent="0.2">
      <c r="B42" s="35"/>
      <c r="C42" s="35"/>
      <c r="D42" s="35"/>
    </row>
    <row r="43" spans="2:4" x14ac:dyDescent="0.2">
      <c r="B43" s="35"/>
      <c r="C43" s="35"/>
      <c r="D43" s="35"/>
    </row>
    <row r="44" spans="2:4" x14ac:dyDescent="0.2">
      <c r="B44" s="35"/>
      <c r="C44" s="35"/>
      <c r="D44" s="35"/>
    </row>
    <row r="45" spans="2:4" x14ac:dyDescent="0.2">
      <c r="B45" s="35"/>
      <c r="C45" s="35"/>
      <c r="D45" s="35"/>
    </row>
  </sheetData>
  <mergeCells count="2">
    <mergeCell ref="B13:C13"/>
    <mergeCell ref="B3:D3"/>
  </mergeCells>
  <phoneticPr fontId="3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2" r:id="rId3" name="Scroll Bar 2">
              <controlPr defaultSize="0" autoPict="0">
                <anchor moveWithCells="1">
                  <from>
                    <xdr:col>2</xdr:col>
                    <xdr:colOff>1657350</xdr:colOff>
                    <xdr:row>8</xdr:row>
                    <xdr:rowOff>28575</xdr:rowOff>
                  </from>
                  <to>
                    <xdr:col>2</xdr:col>
                    <xdr:colOff>2143125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4" name="Scroll Bar 3">
              <controlPr defaultSize="0" autoPict="0">
                <anchor moveWithCells="1">
                  <from>
                    <xdr:col>2</xdr:col>
                    <xdr:colOff>1657350</xdr:colOff>
                    <xdr:row>9</xdr:row>
                    <xdr:rowOff>19050</xdr:rowOff>
                  </from>
                  <to>
                    <xdr:col>2</xdr:col>
                    <xdr:colOff>2143125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5" name="Scroll Bar 4">
              <controlPr defaultSize="0" autoPict="0">
                <anchor moveWithCells="1">
                  <from>
                    <xdr:col>2</xdr:col>
                    <xdr:colOff>1657350</xdr:colOff>
                    <xdr:row>10</xdr:row>
                    <xdr:rowOff>9525</xdr:rowOff>
                  </from>
                  <to>
                    <xdr:col>2</xdr:col>
                    <xdr:colOff>2143125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6" name="Scroll Bar 5">
              <controlPr defaultSize="0" autoPict="0">
                <anchor moveWithCells="1">
                  <from>
                    <xdr:col>2</xdr:col>
                    <xdr:colOff>1657350</xdr:colOff>
                    <xdr:row>11</xdr:row>
                    <xdr:rowOff>0</xdr:rowOff>
                  </from>
                  <to>
                    <xdr:col>2</xdr:col>
                    <xdr:colOff>2143125</xdr:colOff>
                    <xdr:row>11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55</vt:i4>
      </vt:variant>
    </vt:vector>
  </HeadingPairs>
  <TitlesOfParts>
    <vt:vector size="55" baseType="lpstr">
      <vt:lpstr>ACCRINT</vt:lpstr>
      <vt:lpstr>ACCRINTM</vt:lpstr>
      <vt:lpstr>COUPDAYBS</vt:lpstr>
      <vt:lpstr>COUPDAYS</vt:lpstr>
      <vt:lpstr>COUPDAYSNC</vt:lpstr>
      <vt:lpstr>COUPNCD</vt:lpstr>
      <vt:lpstr>COUPNUM</vt:lpstr>
      <vt:lpstr>COUPPCD</vt:lpstr>
      <vt:lpstr>DURATION</vt:lpstr>
      <vt:lpstr>ODDFPRICE</vt:lpstr>
      <vt:lpstr>ODDFYIELD</vt:lpstr>
      <vt:lpstr>ODDLPRICE</vt:lpstr>
      <vt:lpstr>ODDLYIELD</vt:lpstr>
      <vt:lpstr>DISC</vt:lpstr>
      <vt:lpstr>INTRATE</vt:lpstr>
      <vt:lpstr>MDURATION</vt:lpstr>
      <vt:lpstr>PRICE</vt:lpstr>
      <vt:lpstr>PRICEDISC</vt:lpstr>
      <vt:lpstr>PRICEMAT</vt:lpstr>
      <vt:lpstr>RECEIVED</vt:lpstr>
      <vt:lpstr>TBILLEQ</vt:lpstr>
      <vt:lpstr>TBILLPRICE</vt:lpstr>
      <vt:lpstr>TBILLYIELD</vt:lpstr>
      <vt:lpstr>YIELD</vt:lpstr>
      <vt:lpstr>YIELDDISC</vt:lpstr>
      <vt:lpstr>YIELDMAT</vt:lpstr>
      <vt:lpstr>EFFECT</vt:lpstr>
      <vt:lpstr>NOMINAL</vt:lpstr>
      <vt:lpstr>DOLLARDE</vt:lpstr>
      <vt:lpstr>DOLLARFR</vt:lpstr>
      <vt:lpstr>PV</vt:lpstr>
      <vt:lpstr>RATE</vt:lpstr>
      <vt:lpstr>FV</vt:lpstr>
      <vt:lpstr>FVSCHEDULE</vt:lpstr>
      <vt:lpstr>NPER</vt:lpstr>
      <vt:lpstr>IPMT</vt:lpstr>
      <vt:lpstr>ISPMT</vt:lpstr>
      <vt:lpstr>CUMIPMT</vt:lpstr>
      <vt:lpstr>CUMIPRINC</vt:lpstr>
      <vt:lpstr>PMT</vt:lpstr>
      <vt:lpstr>PPMT</vt:lpstr>
      <vt:lpstr>AMORDEGRC</vt:lpstr>
      <vt:lpstr>AMORLINC</vt:lpstr>
      <vt:lpstr>DB</vt:lpstr>
      <vt:lpstr>DDB</vt:lpstr>
      <vt:lpstr>SLN</vt:lpstr>
      <vt:lpstr>SYD</vt:lpstr>
      <vt:lpstr>VDB</vt:lpstr>
      <vt:lpstr>IRR</vt:lpstr>
      <vt:lpstr>MIRR</vt:lpstr>
      <vt:lpstr>NPV</vt:lpstr>
      <vt:lpstr>XIRR</vt:lpstr>
      <vt:lpstr>XNPV</vt:lpstr>
      <vt:lpstr>PDURATION</vt:lpstr>
      <vt:lpstr>RRI</vt:lpstr>
    </vt:vector>
  </TitlesOfParts>
  <Company>Johar Arifin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Johar Arifin</dc:creator>
  <cp:lastModifiedBy>user</cp:lastModifiedBy>
  <dcterms:created xsi:type="dcterms:W3CDTF">1999-04-05T00:34:46Z</dcterms:created>
  <dcterms:modified xsi:type="dcterms:W3CDTF">2017-01-06T21:40:58Z</dcterms:modified>
</cp:coreProperties>
</file>