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35" windowWidth="19875" windowHeight="7710" tabRatio="436"/>
  </bookViews>
  <sheets>
    <sheet name="DATA" sheetId="2" r:id="rId1"/>
    <sheet name="KASUS1" sheetId="1" r:id="rId2"/>
    <sheet name="KASUS2" sheetId="8" r:id="rId3"/>
    <sheet name="KASUS3" sheetId="3" r:id="rId4"/>
    <sheet name="KASUS4" sheetId="6" r:id="rId5"/>
    <sheet name="KASUS5" sheetId="7" r:id="rId6"/>
  </sheets>
  <definedNames>
    <definedName name="DATA">DATA!$F$6:$N$29</definedName>
    <definedName name="NILAI">KASUS1!$H$17:$I$21</definedName>
    <definedName name="_xlnm.Print_Area" localSheetId="0">DATA!$B$6:$E$29</definedName>
    <definedName name="_xlnm.Print_Area" localSheetId="1">KASUS1!$B$3:$F$35</definedName>
    <definedName name="_xlnm.Print_Area" localSheetId="2">KASUS2!$B$3:$F$35</definedName>
    <definedName name="_xlnm.Print_Area" localSheetId="3">KASUS3!$B$3:$Q$34</definedName>
    <definedName name="_xlnm.Print_Area" localSheetId="4">KASUS4!$B$3:$N$31</definedName>
    <definedName name="_xlnm.Print_Area" localSheetId="5">KASUS5!$B$3:$H$31</definedName>
    <definedName name="RATA">DATA!$O$9:$O$29</definedName>
    <definedName name="RATA2">KASUS2!$F$15:$F$35</definedName>
    <definedName name="REKOMENDASI">KASUS1!$H$25:$I$27</definedName>
    <definedName name="STANDAR">KASUS1!$I$3:$I$13</definedName>
  </definedNames>
  <calcPr calcId="125725"/>
</workbook>
</file>

<file path=xl/calcChain.xml><?xml version="1.0" encoding="utf-8"?>
<calcChain xmlns="http://schemas.openxmlformats.org/spreadsheetml/2006/main">
  <c r="F16" i="1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15"/>
  <c r="E8"/>
  <c r="E7"/>
  <c r="G13" i="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12"/>
  <c r="D9"/>
  <c r="D8"/>
  <c r="F35" i="8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E9"/>
  <c r="E8"/>
  <c r="E7"/>
  <c r="I4"/>
  <c r="K4" s="1"/>
  <c r="K3"/>
  <c r="E10" l="1"/>
  <c r="B37"/>
  <c r="E10" i="1"/>
  <c r="E11" l="1"/>
  <c r="O18" i="2"/>
  <c r="O19"/>
  <c r="N3" i="1"/>
  <c r="K4"/>
  <c r="N4" l="1"/>
  <c r="B37"/>
  <c r="B5" i="7"/>
  <c r="B4"/>
  <c r="B3"/>
  <c r="B5" i="6"/>
  <c r="B4"/>
  <c r="B3"/>
  <c r="B3" i="3"/>
  <c r="B5"/>
  <c r="B4"/>
  <c r="O10" i="2"/>
  <c r="F13" i="3" s="1"/>
  <c r="O11" i="2"/>
  <c r="O12"/>
  <c r="E12" i="6" s="1"/>
  <c r="O13" i="2"/>
  <c r="E13" i="7" s="1"/>
  <c r="O14" i="2"/>
  <c r="F17" i="3" s="1"/>
  <c r="O15" i="2"/>
  <c r="E15" i="7" s="1"/>
  <c r="O16" i="2"/>
  <c r="E16" i="6" s="1"/>
  <c r="O17" i="2"/>
  <c r="E17" i="7" s="1"/>
  <c r="F21" i="3"/>
  <c r="E19" i="7"/>
  <c r="O20" i="2"/>
  <c r="E20" i="6" s="1"/>
  <c r="O21" i="2"/>
  <c r="E21" i="7" s="1"/>
  <c r="O22" i="2"/>
  <c r="F25" i="3" s="1"/>
  <c r="O23" i="2"/>
  <c r="E23" i="7" s="1"/>
  <c r="O24" i="2"/>
  <c r="E24" i="6" s="1"/>
  <c r="O25" i="2"/>
  <c r="E25" i="7" s="1"/>
  <c r="F29" i="3"/>
  <c r="O27" i="2"/>
  <c r="E27" i="7" s="1"/>
  <c r="O28" i="2"/>
  <c r="E28" i="6" s="1"/>
  <c r="O29" i="2"/>
  <c r="E29" i="7" s="1"/>
  <c r="O9" i="2"/>
  <c r="E9" i="7" s="1"/>
  <c r="E11" l="1"/>
  <c r="E11" i="8"/>
  <c r="F31" i="3"/>
  <c r="F27"/>
  <c r="F23"/>
  <c r="F19"/>
  <c r="F15"/>
  <c r="E27" i="6"/>
  <c r="E23"/>
  <c r="E19"/>
  <c r="E15"/>
  <c r="E11"/>
  <c r="E10" i="7"/>
  <c r="E14"/>
  <c r="E18"/>
  <c r="E22"/>
  <c r="E26"/>
  <c r="F30" i="3"/>
  <c r="F26"/>
  <c r="F22"/>
  <c r="F18"/>
  <c r="F14"/>
  <c r="E26" i="6"/>
  <c r="E22"/>
  <c r="E18"/>
  <c r="E14"/>
  <c r="E10"/>
  <c r="F12" i="3"/>
  <c r="E29" i="6"/>
  <c r="E25"/>
  <c r="E21"/>
  <c r="E17"/>
  <c r="E13"/>
  <c r="E9"/>
  <c r="E12" i="7"/>
  <c r="E16"/>
  <c r="E20"/>
  <c r="E24"/>
  <c r="E28"/>
  <c r="F32" i="3"/>
  <c r="F28"/>
  <c r="F24"/>
  <c r="F20"/>
  <c r="F16"/>
  <c r="E9" i="1"/>
  <c r="D10" i="3" l="1"/>
  <c r="F11" i="1"/>
</calcChain>
</file>

<file path=xl/sharedStrings.xml><?xml version="1.0" encoding="utf-8"?>
<sst xmlns="http://schemas.openxmlformats.org/spreadsheetml/2006/main" count="254" uniqueCount="129">
  <si>
    <t>Nama Dosen</t>
  </si>
  <si>
    <t>Menggunakan contoh yang terdapat dalam kehidupan sehari-hari untuk menjelaskan materi pelajaran</t>
  </si>
  <si>
    <t>Mampu menjawab pertanyaan mahasiswa mengenai materi yang diajarkan</t>
  </si>
  <si>
    <t>Memberi tugas atau pekerjaan rumah mahasiswa</t>
  </si>
  <si>
    <t>Memeriksa tugas atau pekerjaan rumah mahasiswa</t>
  </si>
  <si>
    <t>Menggunakan multimedia untuk kegiatan belajar mengajar di kelas</t>
  </si>
  <si>
    <t>Menjelaskan setiap materi pelajaran bukan hanya menyuruh mahasiswa untuk mencatat saja</t>
  </si>
  <si>
    <t>Mampu membuat suasana menyenangkan</t>
  </si>
  <si>
    <t>Berusaha untuk mengetahui dan memperhatikan keadaan mahasiswanya</t>
  </si>
  <si>
    <t>Memberi semangat belajar kepada para mahasiswa</t>
  </si>
  <si>
    <t>Memberi bimbingan kepada para mahasiswa yang mengalami kesulitan dalam memahami pelajaran</t>
  </si>
  <si>
    <t>Menghargai pendapat mahasiswa</t>
  </si>
  <si>
    <t>Mampu mengendalikan amarah</t>
  </si>
  <si>
    <t>Mengakhiri kegiatan belajar sesuai dengan jam pelajaran yang ditetapkan</t>
  </si>
  <si>
    <t>Melakukan evaluasi terhadap mahasiswa secara transparan dan tidak diskriminatif</t>
  </si>
  <si>
    <t>Hadir  tepat waktu untuk mengajar</t>
  </si>
  <si>
    <t>Membahas tugas atau pekerjaan rumah mahasiswa</t>
  </si>
  <si>
    <t>Memberi kesempatan kepada mahasiswa untuk bertanya mengenai materi yang diajarkan</t>
  </si>
  <si>
    <t>Nama Mata Kuliah</t>
  </si>
  <si>
    <t>Nilai Rata-rata Keseluruhan</t>
  </si>
  <si>
    <t>Nilai Rata-rata</t>
  </si>
  <si>
    <t>No.</t>
  </si>
  <si>
    <t>Pernyataan</t>
  </si>
  <si>
    <t>Jumlah Responden</t>
  </si>
  <si>
    <t>:</t>
  </si>
  <si>
    <t>Mata Kuliah</t>
  </si>
  <si>
    <t>Pengajar</t>
  </si>
  <si>
    <t>No Urut</t>
  </si>
  <si>
    <t>Jumlah yang mengisi kuesioner</t>
  </si>
  <si>
    <t>Jumlah mahasiswa</t>
  </si>
  <si>
    <t>Rata2</t>
  </si>
  <si>
    <t>Kehadiran</t>
  </si>
  <si>
    <t>Memberi contoh</t>
  </si>
  <si>
    <t>Kemampuan menjawab</t>
  </si>
  <si>
    <t>Membari tugas</t>
  </si>
  <si>
    <t>Memeriksa tugas</t>
  </si>
  <si>
    <t>Membahas tugas</t>
  </si>
  <si>
    <t>Menggunakan multimedia</t>
  </si>
  <si>
    <t>Penjelasan materi</t>
  </si>
  <si>
    <t>Membangun suasana</t>
  </si>
  <si>
    <t>Partisipasi mahasiswa</t>
  </si>
  <si>
    <t>Perhatian mahasiswa</t>
  </si>
  <si>
    <t>Memberi semangat</t>
  </si>
  <si>
    <t>Bimbingan</t>
  </si>
  <si>
    <t>Menghargai mahasiswa</t>
  </si>
  <si>
    <t>Menjaga emosi</t>
  </si>
  <si>
    <t>Kesesuaian waktu</t>
  </si>
  <si>
    <t>Evaluasi</t>
  </si>
  <si>
    <t>Kejelasan materi</t>
  </si>
  <si>
    <t>Panutan</t>
  </si>
  <si>
    <t>Perilaku bicara</t>
  </si>
  <si>
    <t>Perilaku berpakaian</t>
  </si>
  <si>
    <t>Faktor yang dinilai</t>
  </si>
  <si>
    <t>Rata-rata</t>
  </si>
  <si>
    <t>Nomor Urut</t>
  </si>
  <si>
    <t>Nilai</t>
  </si>
  <si>
    <t>EVALUASI PENILAIAN KINERJA DOSEN OLEH MAHASISWA</t>
  </si>
  <si>
    <t>No</t>
  </si>
  <si>
    <t>Kel</t>
  </si>
  <si>
    <t>More</t>
  </si>
  <si>
    <t>Frequency</t>
  </si>
  <si>
    <t>Cumulative %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</si>
  <si>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</si>
  <si>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</si>
  <si>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</si>
  <si>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</si>
  <si>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</si>
  <si>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</si>
  <si>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</si>
  <si>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</si>
  <si>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</si>
  <si>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</si>
  <si>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</si>
  <si>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</si>
  <si>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</si>
  <si>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Largest(2)</t>
  </si>
  <si>
    <t>Smallest(2)</t>
  </si>
  <si>
    <t>Pilih nomor urut</t>
  </si>
  <si>
    <t>Perlu Pembinaan</t>
  </si>
  <si>
    <t>Dalam Pengawasan</t>
  </si>
  <si>
    <t>Dilanjutkan</t>
  </si>
  <si>
    <t>Dihentikan</t>
  </si>
  <si>
    <t>Dipertimbangkan</t>
  </si>
  <si>
    <t>Memberi tugas</t>
  </si>
  <si>
    <t>Perhatian kepada mahasiswa</t>
  </si>
  <si>
    <t>Ketepatan hadir</t>
  </si>
  <si>
    <t>SEMESTER I</t>
  </si>
  <si>
    <t>Bahasa Indonesia</t>
  </si>
  <si>
    <t>Bahasa Inggris</t>
  </si>
  <si>
    <t>Confidence Level(95.0%)</t>
  </si>
  <si>
    <t>Pengantar Bisnis</t>
  </si>
  <si>
    <t>Ekonomi</t>
  </si>
  <si>
    <t>Manajemen Keuangan</t>
  </si>
  <si>
    <t>Akuntansi</t>
  </si>
  <si>
    <t>Statistika</t>
  </si>
  <si>
    <t>Sistem Informasi Manajemen</t>
  </si>
  <si>
    <t>ABC</t>
  </si>
  <si>
    <t>DEF</t>
  </si>
  <si>
    <t>GHI</t>
  </si>
  <si>
    <t>JKL</t>
  </si>
  <si>
    <t>MNO</t>
  </si>
  <si>
    <t>PQR</t>
  </si>
  <si>
    <t>STU</t>
  </si>
  <si>
    <t>VWX</t>
  </si>
  <si>
    <t xml:space="preserve">Kejelasan Penyampaian materi atau konsep pelajaran bapak/ibu dosen dalam KBM </t>
  </si>
  <si>
    <t>Perilaku dosen tersebut dapat dijadikan panutan (teladan) bagi mahasiswa.</t>
  </si>
  <si>
    <t>Perilaku dosen dalam berbicara</t>
  </si>
  <si>
    <t>Perilaku dosen dalam berpakaian</t>
  </si>
  <si>
    <t>Pancasila</t>
  </si>
  <si>
    <t>YZA</t>
  </si>
  <si>
    <t>Keterangan Nilai : 1. Sangat Kurang  2. Kurang   3. Cukup  4. Baik   5. Sangat Baik</t>
  </si>
  <si>
    <t>SEKOLAH TINGGI ILMU EKONOMI XYZ TAHUN AJARAN 20X1/20X2</t>
  </si>
  <si>
    <t>Rekomendasi</t>
  </si>
  <si>
    <t>Diberhentikan</t>
  </si>
  <si>
    <t>Diberi pembinaan</t>
  </si>
  <si>
    <t>Sangat Kurang</t>
  </si>
  <si>
    <t>Kurang</t>
  </si>
  <si>
    <t>Cukup</t>
  </si>
  <si>
    <t>Baik</t>
  </si>
  <si>
    <t>Sangat Baik</t>
  </si>
  <si>
    <t>Penilaian</t>
  </si>
  <si>
    <t>HASIL PENILAIAN</t>
  </si>
  <si>
    <r>
      <t>nama range</t>
    </r>
    <r>
      <rPr>
        <b/>
        <i/>
        <sz val="11"/>
        <color rgb="FFFF0000"/>
        <rFont val="Calibri"/>
        <family val="2"/>
        <scheme val="minor"/>
      </rPr>
      <t xml:space="preserve"> DATA</t>
    </r>
  </si>
  <si>
    <r>
      <t xml:space="preserve">nama range </t>
    </r>
    <r>
      <rPr>
        <b/>
        <i/>
        <sz val="11"/>
        <color rgb="FF0000FF"/>
        <rFont val="Calibri"/>
        <family val="2"/>
        <scheme val="minor"/>
      </rPr>
      <t>RATA</t>
    </r>
  </si>
  <si>
    <t>nama range NILAI</t>
  </si>
  <si>
    <t>nama range REKOMENDASI</t>
  </si>
  <si>
    <t>HISTOGRAM</t>
  </si>
  <si>
    <t>`</t>
  </si>
  <si>
    <t>STATISTIK DESKRIPTIF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</si>
</sst>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rgb="FF0000FF"/>
      </left>
      <right style="thin">
        <color indexed="64"/>
      </right>
      <top style="medium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FF"/>
      </top>
      <bottom style="thin">
        <color indexed="64"/>
      </bottom>
      <diagonal/>
    </border>
    <border>
      <left style="thin">
        <color indexed="64"/>
      </left>
      <right style="medium">
        <color rgb="FF0000FF"/>
      </right>
      <top style="medium">
        <color rgb="FF0000FF"/>
      </top>
      <bottom style="thin">
        <color indexed="64"/>
      </bottom>
      <diagonal/>
    </border>
    <border>
      <left style="medium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FF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thin">
        <color indexed="64"/>
      </right>
      <top style="thin">
        <color indexed="64"/>
      </top>
      <bottom style="medium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F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medium">
        <color rgb="FF0000FF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vertical="center"/>
    </xf>
    <xf numFmtId="0" fontId="0" fillId="0" borderId="5" xfId="0" applyBorder="1" applyAlignment="1">
      <alignment horizontal="left" vertical="center" inden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8" xfId="0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horizontal="right" vertical="center" indent="1"/>
    </xf>
    <xf numFmtId="0" fontId="0" fillId="0" borderId="2" xfId="0" applyBorder="1" applyAlignment="1">
      <alignment horizontal="right" vertical="center" inden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0" fillId="0" borderId="10" xfId="0" applyFill="1" applyBorder="1" applyAlignment="1"/>
    <xf numFmtId="10" fontId="0" fillId="0" borderId="10" xfId="0" applyNumberFormat="1" applyFill="1" applyBorder="1" applyAlignment="1"/>
    <xf numFmtId="0" fontId="0" fillId="0" borderId="10" xfId="0" applyNumberFormat="1" applyFill="1" applyBorder="1" applyAlignment="1"/>
    <xf numFmtId="0" fontId="1" fillId="0" borderId="1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0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0" borderId="1" xfId="0" applyBorder="1" applyAlignment="1">
      <alignment horizontal="right" vertical="center"/>
    </xf>
    <xf numFmtId="0" fontId="1" fillId="0" borderId="11" xfId="0" applyFont="1" applyFill="1" applyBorder="1" applyAlignment="1">
      <alignment horizontal="centerContinuous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left" vertical="center" indent="1"/>
    </xf>
    <xf numFmtId="0" fontId="2" fillId="0" borderId="0" xfId="0" applyFont="1" applyAlignment="1">
      <alignment horizontal="right" vertical="center" indent="8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4" fillId="4" borderId="0" xfId="0" applyFont="1" applyFill="1" applyAlignment="1">
      <alignment horizontal="left" vertical="center" indent="1"/>
    </xf>
    <xf numFmtId="0" fontId="2" fillId="5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2" fontId="0" fillId="0" borderId="15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center" vertical="center"/>
    </xf>
    <xf numFmtId="2" fontId="0" fillId="0" borderId="18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23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2" fontId="0" fillId="0" borderId="24" xfId="0" applyNumberFormat="1" applyFont="1" applyBorder="1" applyAlignment="1">
      <alignment horizontal="center" vertical="center"/>
    </xf>
    <xf numFmtId="2" fontId="0" fillId="0" borderId="25" xfId="0" applyNumberFormat="1" applyFont="1" applyBorder="1" applyAlignment="1">
      <alignment horizontal="center" vertical="center"/>
    </xf>
    <xf numFmtId="2" fontId="0" fillId="0" borderId="26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2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2" fontId="2" fillId="0" borderId="36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left" vertical="center"/>
    </xf>
    <xf numFmtId="2" fontId="2" fillId="0" borderId="38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3"/>
    </xf>
    <xf numFmtId="0" fontId="0" fillId="0" borderId="20" xfId="0" applyBorder="1" applyAlignment="1">
      <alignment horizontal="left" vertical="center" indent="1"/>
    </xf>
    <xf numFmtId="0" fontId="10" fillId="4" borderId="0" xfId="0" applyFont="1" applyFill="1" applyAlignment="1">
      <alignment horizontal="left" vertical="center" indent="1"/>
    </xf>
    <xf numFmtId="0" fontId="0" fillId="6" borderId="40" xfId="0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1" xfId="0" applyFont="1" applyBorder="1" applyAlignment="1">
      <alignment horizontal="left" vertical="center" wrapText="1" indent="1"/>
    </xf>
    <xf numFmtId="0" fontId="0" fillId="0" borderId="2" xfId="0" applyFont="1" applyBorder="1" applyAlignment="1">
      <alignment horizontal="left" vertical="center" wrapText="1" indent="1"/>
    </xf>
    <xf numFmtId="0" fontId="0" fillId="0" borderId="2" xfId="0" applyFont="1" applyBorder="1" applyAlignment="1">
      <alignment horizontal="left" vertical="center" indent="1"/>
    </xf>
    <xf numFmtId="0" fontId="0" fillId="0" borderId="4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plotArea>
      <c:layout/>
      <c:lineChart>
        <c:grouping val="standard"/>
        <c:ser>
          <c:idx val="0"/>
          <c:order val="0"/>
          <c:tx>
            <c:strRef>
              <c:f>KASUS3!$F$11</c:f>
              <c:strCache>
                <c:ptCount val="1"/>
                <c:pt idx="0">
                  <c:v>Rata-rata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KASUS3!$C$12:$C$32</c:f>
              <c:strCache>
                <c:ptCount val="21"/>
                <c:pt idx="0">
                  <c:v>Ketepatan hadir</c:v>
                </c:pt>
                <c:pt idx="1">
                  <c:v>Memberi contoh</c:v>
                </c:pt>
                <c:pt idx="2">
                  <c:v>Kemampuan menjawab</c:v>
                </c:pt>
                <c:pt idx="3">
                  <c:v>Memberi tugas</c:v>
                </c:pt>
                <c:pt idx="4">
                  <c:v>Memeriksa tugas</c:v>
                </c:pt>
                <c:pt idx="5">
                  <c:v>Membahas tugas</c:v>
                </c:pt>
                <c:pt idx="6">
                  <c:v>Menggunakan multimedia</c:v>
                </c:pt>
                <c:pt idx="7">
                  <c:v>Penjelasan materi</c:v>
                </c:pt>
                <c:pt idx="8">
                  <c:v>Membangun suasana</c:v>
                </c:pt>
                <c:pt idx="9">
                  <c:v>Partisipasi mahasiswa</c:v>
                </c:pt>
                <c:pt idx="10">
                  <c:v>Perhatian kepada mahasiswa</c:v>
                </c:pt>
                <c:pt idx="11">
                  <c:v>Memberi semangat</c:v>
                </c:pt>
                <c:pt idx="12">
                  <c:v>Bimbingan</c:v>
                </c:pt>
                <c:pt idx="13">
                  <c:v>Menghargai mahasiswa</c:v>
                </c:pt>
                <c:pt idx="14">
                  <c:v>Menjaga emosi</c:v>
                </c:pt>
                <c:pt idx="15">
                  <c:v>Kesesuaian waktu</c:v>
                </c:pt>
                <c:pt idx="16">
                  <c:v>Evaluasi</c:v>
                </c:pt>
                <c:pt idx="17">
                  <c:v>Kejelasan materi</c:v>
                </c:pt>
                <c:pt idx="18">
                  <c:v>Panutan</c:v>
                </c:pt>
                <c:pt idx="19">
                  <c:v>Perilaku bicara</c:v>
                </c:pt>
                <c:pt idx="20">
                  <c:v>Perilaku berpakaian</c:v>
                </c:pt>
              </c:strCache>
            </c:strRef>
          </c:cat>
          <c:val>
            <c:numRef>
              <c:f>KASUS3!$F$12:$F$32</c:f>
              <c:numCache>
                <c:formatCode>#,##0.00</c:formatCode>
                <c:ptCount val="21"/>
                <c:pt idx="0">
                  <c:v>3.9444444444444446</c:v>
                </c:pt>
                <c:pt idx="1">
                  <c:v>4.0222222222222221</c:v>
                </c:pt>
                <c:pt idx="2">
                  <c:v>4.028888888888889</c:v>
                </c:pt>
                <c:pt idx="3">
                  <c:v>3.8611111111111112</c:v>
                </c:pt>
                <c:pt idx="4">
                  <c:v>3.7711111111111109</c:v>
                </c:pt>
                <c:pt idx="5">
                  <c:v>3.9088888888888889</c:v>
                </c:pt>
                <c:pt idx="6">
                  <c:v>3.9588888888888891</c:v>
                </c:pt>
                <c:pt idx="7">
                  <c:v>4.0088888888888894</c:v>
                </c:pt>
                <c:pt idx="8">
                  <c:v>3.9722222222222223</c:v>
                </c:pt>
                <c:pt idx="9">
                  <c:v>4.0855555555555556</c:v>
                </c:pt>
                <c:pt idx="10">
                  <c:v>3.9300000000000006</c:v>
                </c:pt>
                <c:pt idx="11">
                  <c:v>3.7833333333333332</c:v>
                </c:pt>
                <c:pt idx="12">
                  <c:v>3.9855555555555551</c:v>
                </c:pt>
                <c:pt idx="13">
                  <c:v>3.9688888888888889</c:v>
                </c:pt>
                <c:pt idx="14">
                  <c:v>4.3122222222222222</c:v>
                </c:pt>
                <c:pt idx="15">
                  <c:v>3.9555555555555557</c:v>
                </c:pt>
                <c:pt idx="16">
                  <c:v>3.9433333333333334</c:v>
                </c:pt>
                <c:pt idx="17">
                  <c:v>3.75</c:v>
                </c:pt>
                <c:pt idx="18">
                  <c:v>3.8788888888888895</c:v>
                </c:pt>
                <c:pt idx="19">
                  <c:v>3.9822222222222226</c:v>
                </c:pt>
                <c:pt idx="20">
                  <c:v>3.8722222222222222</c:v>
                </c:pt>
              </c:numCache>
            </c:numRef>
          </c:val>
        </c:ser>
        <c:ser>
          <c:idx val="1"/>
          <c:order val="1"/>
          <c:tx>
            <c:strRef>
              <c:f>KASUS3!$G$11</c:f>
              <c:strCache>
                <c:ptCount val="1"/>
                <c:pt idx="0">
                  <c:v>Nilai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KASUS3!$C$12:$C$32</c:f>
              <c:strCache>
                <c:ptCount val="21"/>
                <c:pt idx="0">
                  <c:v>Ketepatan hadir</c:v>
                </c:pt>
                <c:pt idx="1">
                  <c:v>Memberi contoh</c:v>
                </c:pt>
                <c:pt idx="2">
                  <c:v>Kemampuan menjawab</c:v>
                </c:pt>
                <c:pt idx="3">
                  <c:v>Memberi tugas</c:v>
                </c:pt>
                <c:pt idx="4">
                  <c:v>Memeriksa tugas</c:v>
                </c:pt>
                <c:pt idx="5">
                  <c:v>Membahas tugas</c:v>
                </c:pt>
                <c:pt idx="6">
                  <c:v>Menggunakan multimedia</c:v>
                </c:pt>
                <c:pt idx="7">
                  <c:v>Penjelasan materi</c:v>
                </c:pt>
                <c:pt idx="8">
                  <c:v>Membangun suasana</c:v>
                </c:pt>
                <c:pt idx="9">
                  <c:v>Partisipasi mahasiswa</c:v>
                </c:pt>
                <c:pt idx="10">
                  <c:v>Perhatian kepada mahasiswa</c:v>
                </c:pt>
                <c:pt idx="11">
                  <c:v>Memberi semangat</c:v>
                </c:pt>
                <c:pt idx="12">
                  <c:v>Bimbingan</c:v>
                </c:pt>
                <c:pt idx="13">
                  <c:v>Menghargai mahasiswa</c:v>
                </c:pt>
                <c:pt idx="14">
                  <c:v>Menjaga emosi</c:v>
                </c:pt>
                <c:pt idx="15">
                  <c:v>Kesesuaian waktu</c:v>
                </c:pt>
                <c:pt idx="16">
                  <c:v>Evaluasi</c:v>
                </c:pt>
                <c:pt idx="17">
                  <c:v>Kejelasan materi</c:v>
                </c:pt>
                <c:pt idx="18">
                  <c:v>Panutan</c:v>
                </c:pt>
                <c:pt idx="19">
                  <c:v>Perilaku bicara</c:v>
                </c:pt>
                <c:pt idx="20">
                  <c:v>Perilaku berpakaian</c:v>
                </c:pt>
              </c:strCache>
            </c:strRef>
          </c:cat>
          <c:val>
            <c:numRef>
              <c:f>KASUS3!$G$12:$G$32</c:f>
              <c:numCache>
                <c:formatCode>#,##0.00</c:formatCode>
                <c:ptCount val="21"/>
                <c:pt idx="0">
                  <c:v>4</c:v>
                </c:pt>
                <c:pt idx="1">
                  <c:v>4.2</c:v>
                </c:pt>
                <c:pt idx="2">
                  <c:v>3.75</c:v>
                </c:pt>
                <c:pt idx="3">
                  <c:v>3.85</c:v>
                </c:pt>
                <c:pt idx="4">
                  <c:v>3.7</c:v>
                </c:pt>
                <c:pt idx="5">
                  <c:v>3.7</c:v>
                </c:pt>
                <c:pt idx="6">
                  <c:v>4.25</c:v>
                </c:pt>
                <c:pt idx="7">
                  <c:v>4.33</c:v>
                </c:pt>
                <c:pt idx="8">
                  <c:v>4.4000000000000004</c:v>
                </c:pt>
                <c:pt idx="9">
                  <c:v>4.28</c:v>
                </c:pt>
                <c:pt idx="10">
                  <c:v>3.65</c:v>
                </c:pt>
                <c:pt idx="11">
                  <c:v>3.8</c:v>
                </c:pt>
                <c:pt idx="12">
                  <c:v>3.8</c:v>
                </c:pt>
                <c:pt idx="13">
                  <c:v>4.2</c:v>
                </c:pt>
                <c:pt idx="14">
                  <c:v>4.09</c:v>
                </c:pt>
                <c:pt idx="15">
                  <c:v>4.03</c:v>
                </c:pt>
                <c:pt idx="16">
                  <c:v>4.2300000000000004</c:v>
                </c:pt>
                <c:pt idx="17">
                  <c:v>3.75</c:v>
                </c:pt>
                <c:pt idx="18">
                  <c:v>3.55</c:v>
                </c:pt>
                <c:pt idx="19">
                  <c:v>4.0199999999999996</c:v>
                </c:pt>
                <c:pt idx="20">
                  <c:v>3.8</c:v>
                </c:pt>
              </c:numCache>
            </c:numRef>
          </c:val>
        </c:ser>
        <c:marker val="1"/>
        <c:axId val="124816000"/>
        <c:axId val="124825984"/>
      </c:lineChart>
      <c:catAx>
        <c:axId val="124816000"/>
        <c:scaling>
          <c:orientation val="minMax"/>
        </c:scaling>
        <c:axPos val="b"/>
        <c:numFmt formatCode="General" sourceLinked="0"/>
        <c:tickLblPos val="nextTo"/>
        <c:txPr>
          <a:bodyPr/>
          <a:lstStyle/>
          <a:p>
            <a:pPr>
              <a:defRPr lang="id-ID"/>
            </a:pPr>
            <a:endParaRPr lang="id-ID"/>
          </a:p>
        </c:txPr>
        <c:crossAx val="124825984"/>
        <c:crosses val="autoZero"/>
        <c:auto val="1"/>
        <c:lblAlgn val="ctr"/>
        <c:lblOffset val="100"/>
      </c:catAx>
      <c:valAx>
        <c:axId val="124825984"/>
        <c:scaling>
          <c:orientation val="minMax"/>
          <c:max val="5"/>
          <c:min val="2"/>
        </c:scaling>
        <c:axPos val="l"/>
        <c:majorGridlines/>
        <c:numFmt formatCode="#,##0.00" sourceLinked="1"/>
        <c:tickLblPos val="nextTo"/>
        <c:txPr>
          <a:bodyPr/>
          <a:lstStyle/>
          <a:p>
            <a:pPr>
              <a:defRPr lang="id-ID"/>
            </a:pPr>
            <a:endParaRPr lang="id-ID"/>
          </a:p>
        </c:txPr>
        <c:crossAx val="12481600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lang="id-ID"/>
          </a:pPr>
          <a:endParaRPr lang="id-ID"/>
        </a:p>
      </c:txPr>
    </c:legend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d-ID"/>
  <c:chart>
    <c:title>
      <c:tx>
        <c:rich>
          <a:bodyPr/>
          <a:lstStyle/>
          <a:p>
            <a:pPr>
              <a:defRPr/>
            </a:pPr>
            <a:r>
              <a:rPr lang="id-ID"/>
              <a:t>Histogram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Frequency</c:v>
          </c:tx>
          <c:cat>
            <c:strRef>
              <c:f>KASUS4!$L$9:$L$15</c:f>
              <c:strCache>
                <c:ptCount val="7"/>
                <c:pt idx="0">
                  <c:v>4,1</c:v>
                </c:pt>
                <c:pt idx="1">
                  <c:v>3,95</c:v>
                </c:pt>
                <c:pt idx="2">
                  <c:v>3,8</c:v>
                </c:pt>
                <c:pt idx="3">
                  <c:v>More</c:v>
                </c:pt>
                <c:pt idx="4">
                  <c:v>3,5</c:v>
                </c:pt>
                <c:pt idx="5">
                  <c:v>3,65</c:v>
                </c:pt>
                <c:pt idx="6">
                  <c:v>4,25</c:v>
                </c:pt>
              </c:strCache>
            </c:strRef>
          </c:cat>
          <c:val>
            <c:numRef>
              <c:f>KASUS4!$M$9:$M$15</c:f>
              <c:numCache>
                <c:formatCode>General</c:formatCode>
                <c:ptCount val="7"/>
                <c:pt idx="0">
                  <c:v>10</c:v>
                </c:pt>
                <c:pt idx="1">
                  <c:v>7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axId val="126840832"/>
        <c:axId val="126842752"/>
      </c:barChart>
      <c:lineChart>
        <c:grouping val="standard"/>
        <c:ser>
          <c:idx val="1"/>
          <c:order val="1"/>
          <c:tx>
            <c:v>Cumulative %</c:v>
          </c:tx>
          <c:cat>
            <c:strRef>
              <c:f>KASUS4!$L$9:$L$15</c:f>
              <c:strCache>
                <c:ptCount val="7"/>
                <c:pt idx="0">
                  <c:v>4,1</c:v>
                </c:pt>
                <c:pt idx="1">
                  <c:v>3,95</c:v>
                </c:pt>
                <c:pt idx="2">
                  <c:v>3,8</c:v>
                </c:pt>
                <c:pt idx="3">
                  <c:v>More</c:v>
                </c:pt>
                <c:pt idx="4">
                  <c:v>3,5</c:v>
                </c:pt>
                <c:pt idx="5">
                  <c:v>3,65</c:v>
                </c:pt>
                <c:pt idx="6">
                  <c:v>4,25</c:v>
                </c:pt>
              </c:strCache>
            </c:strRef>
          </c:cat>
          <c:val>
            <c:numRef>
              <c:f>KASUS4!$N$9:$N$15</c:f>
              <c:numCache>
                <c:formatCode>0.00%</c:formatCode>
                <c:ptCount val="7"/>
                <c:pt idx="0">
                  <c:v>0.47619047619047616</c:v>
                </c:pt>
                <c:pt idx="1">
                  <c:v>0.80952380952380953</c:v>
                </c:pt>
                <c:pt idx="2">
                  <c:v>0.95238095238095233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marker val="1"/>
        <c:axId val="126846464"/>
        <c:axId val="126844928"/>
      </c:lineChart>
      <c:catAx>
        <c:axId val="126840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Kel</a:t>
                </a:r>
              </a:p>
            </c:rich>
          </c:tx>
          <c:layout/>
        </c:title>
        <c:tickLblPos val="nextTo"/>
        <c:crossAx val="126842752"/>
        <c:crosses val="autoZero"/>
        <c:auto val="1"/>
        <c:lblAlgn val="ctr"/>
        <c:lblOffset val="100"/>
      </c:catAx>
      <c:valAx>
        <c:axId val="1268427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126840832"/>
        <c:crosses val="autoZero"/>
        <c:crossBetween val="between"/>
      </c:valAx>
      <c:valAx>
        <c:axId val="126844928"/>
        <c:scaling>
          <c:orientation val="minMax"/>
        </c:scaling>
        <c:axPos val="r"/>
        <c:numFmt formatCode="0.00%" sourceLinked="1"/>
        <c:tickLblPos val="nextTo"/>
        <c:crossAx val="126846464"/>
        <c:crosses val="max"/>
        <c:crossBetween val="between"/>
      </c:valAx>
      <c:catAx>
        <c:axId val="126846464"/>
        <c:scaling>
          <c:orientation val="minMax"/>
        </c:scaling>
        <c:delete val="1"/>
        <c:axPos val="b"/>
        <c:tickLblPos val="none"/>
        <c:crossAx val="126844928"/>
        <c:crosses val="autoZero"/>
        <c:auto val="1"/>
        <c:lblAlgn val="ctr"/>
        <c:lblOffset val="100"/>
      </c:catAx>
    </c:plotArea>
    <c:legend>
      <c:legendPos val="b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trlProps/ctrlProp1.xml><?xml version="1.0" encoding="utf-8"?>
<formControlPr xmlns="http://schemas.microsoft.com/office/spreadsheetml/2009/9/main" objectType="Scroll" dx="22" fmlaLink="$F$2" horiz="1" max="95" min="70" page="10" val="87"/>
</file>

<file path=xl/ctrlProps/ctrlProp2.xml><?xml version="1.0" encoding="utf-8"?>
<formControlPr xmlns="http://schemas.microsoft.com/office/spreadsheetml/2009/9/main" objectType="Scroll" dx="16" fmlaLink="$D$2" horiz="1" max="9" min="1" page="10" val="8"/>
</file>

<file path=xl/ctrlProps/ctrlProp3.xml><?xml version="1.0" encoding="utf-8"?>
<formControlPr xmlns="http://schemas.microsoft.com/office/spreadsheetml/2009/9/main" objectType="Scroll" dx="16" fmlaLink="$G$2" horiz="1" max="16" min="1" page="10" val="6"/>
</file>

<file path=xl/ctrlProps/ctrlProp4.xml><?xml version="1.0" encoding="utf-8"?>
<formControlPr xmlns="http://schemas.microsoft.com/office/spreadsheetml/2009/9/main" objectType="Scroll" dx="16" fmlaLink="$D$2" horiz="1" max="9" min="1" page="10" val="9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17</xdr:row>
      <xdr:rowOff>47625</xdr:rowOff>
    </xdr:from>
    <xdr:to>
      <xdr:col>9</xdr:col>
      <xdr:colOff>219075</xdr:colOff>
      <xdr:row>19</xdr:row>
      <xdr:rowOff>171450</xdr:rowOff>
    </xdr:to>
    <xdr:sp macro="" textlink="">
      <xdr:nvSpPr>
        <xdr:cNvPr id="2" name="Left Arrow 1"/>
        <xdr:cNvSpPr/>
      </xdr:nvSpPr>
      <xdr:spPr>
        <a:xfrm>
          <a:off x="9658350" y="3810000"/>
          <a:ext cx="171450" cy="50482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9</xdr:col>
      <xdr:colOff>38100</xdr:colOff>
      <xdr:row>24</xdr:row>
      <xdr:rowOff>9525</xdr:rowOff>
    </xdr:from>
    <xdr:to>
      <xdr:col>9</xdr:col>
      <xdr:colOff>209550</xdr:colOff>
      <xdr:row>26</xdr:row>
      <xdr:rowOff>133350</xdr:rowOff>
    </xdr:to>
    <xdr:sp macro="" textlink="">
      <xdr:nvSpPr>
        <xdr:cNvPr id="3" name="Left Arrow 2"/>
        <xdr:cNvSpPr/>
      </xdr:nvSpPr>
      <xdr:spPr>
        <a:xfrm>
          <a:off x="9648825" y="5105400"/>
          <a:ext cx="171450" cy="50482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9</xdr:col>
      <xdr:colOff>47625</xdr:colOff>
      <xdr:row>24</xdr:row>
      <xdr:rowOff>47625</xdr:rowOff>
    </xdr:from>
    <xdr:to>
      <xdr:col>9</xdr:col>
      <xdr:colOff>219075</xdr:colOff>
      <xdr:row>26</xdr:row>
      <xdr:rowOff>171450</xdr:rowOff>
    </xdr:to>
    <xdr:sp macro="" textlink="">
      <xdr:nvSpPr>
        <xdr:cNvPr id="6" name="Left Arrow 5"/>
        <xdr:cNvSpPr/>
      </xdr:nvSpPr>
      <xdr:spPr>
        <a:xfrm>
          <a:off x="9658350" y="3810000"/>
          <a:ext cx="171450" cy="50482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7</xdr:row>
      <xdr:rowOff>19051</xdr:rowOff>
    </xdr:from>
    <xdr:to>
      <xdr:col>16</xdr:col>
      <xdr:colOff>590550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15</xdr:row>
      <xdr:rowOff>161925</xdr:rowOff>
    </xdr:from>
    <xdr:to>
      <xdr:col>13</xdr:col>
      <xdr:colOff>1123950</xdr:colOff>
      <xdr:row>29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32"/>
  <sheetViews>
    <sheetView showGridLines="0" tabSelected="1" zoomScale="98" zoomScaleNormal="98" workbookViewId="0">
      <selection activeCell="F6" sqref="F6"/>
    </sheetView>
  </sheetViews>
  <sheetFormatPr defaultRowHeight="15"/>
  <cols>
    <col min="1" max="1" width="5.85546875" style="61" customWidth="1"/>
    <col min="2" max="2" width="5.42578125" style="61" customWidth="1"/>
    <col min="3" max="3" width="21.7109375" style="61" customWidth="1"/>
    <col min="4" max="4" width="1.140625" style="61" customWidth="1"/>
    <col min="5" max="5" width="49.7109375" style="61" customWidth="1"/>
    <col min="6" max="15" width="9.140625" style="61"/>
    <col min="16" max="16" width="5.85546875" style="61" customWidth="1"/>
    <col min="17" max="16384" width="9.140625" style="61"/>
  </cols>
  <sheetData>
    <row r="1" spans="2:15" ht="19.5" customHeight="1"/>
    <row r="2" spans="2:15" ht="18.75">
      <c r="B2" s="70" t="s">
        <v>121</v>
      </c>
    </row>
    <row r="3" spans="2:15">
      <c r="B3" s="61" t="s">
        <v>28</v>
      </c>
      <c r="E3" s="61">
        <v>27</v>
      </c>
    </row>
    <row r="4" spans="2:15">
      <c r="B4" s="61" t="s">
        <v>29</v>
      </c>
      <c r="E4" s="61">
        <v>31</v>
      </c>
    </row>
    <row r="5" spans="2:15" ht="15.75" thickBot="1"/>
    <row r="6" spans="2:15" ht="20.25" customHeight="1">
      <c r="B6" s="51">
        <v>1</v>
      </c>
      <c r="C6" s="52" t="s">
        <v>27</v>
      </c>
      <c r="D6" s="53"/>
      <c r="E6" s="53"/>
      <c r="F6" s="62">
        <v>1</v>
      </c>
      <c r="G6" s="63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4">
        <v>9</v>
      </c>
      <c r="O6" s="65"/>
    </row>
    <row r="7" spans="2:15" ht="16.5" customHeight="1">
      <c r="B7" s="51">
        <v>2</v>
      </c>
      <c r="C7" s="104" t="s">
        <v>25</v>
      </c>
      <c r="D7" s="105"/>
      <c r="E7" s="105"/>
      <c r="F7" s="54" t="s">
        <v>90</v>
      </c>
      <c r="G7" s="55" t="s">
        <v>91</v>
      </c>
      <c r="H7" s="55" t="s">
        <v>92</v>
      </c>
      <c r="I7" s="55" t="s">
        <v>93</v>
      </c>
      <c r="J7" s="55" t="s">
        <v>94</v>
      </c>
      <c r="K7" s="55" t="s">
        <v>95</v>
      </c>
      <c r="L7" s="55" t="s">
        <v>87</v>
      </c>
      <c r="M7" s="55" t="s">
        <v>108</v>
      </c>
      <c r="N7" s="56" t="s">
        <v>88</v>
      </c>
      <c r="O7" s="65" t="s">
        <v>30</v>
      </c>
    </row>
    <row r="8" spans="2:15" ht="16.5" customHeight="1" thickBot="1">
      <c r="B8" s="51">
        <v>3</v>
      </c>
      <c r="C8" s="52" t="s">
        <v>26</v>
      </c>
      <c r="D8" s="53"/>
      <c r="E8" s="53"/>
      <c r="F8" s="57" t="s">
        <v>96</v>
      </c>
      <c r="G8" s="58" t="s">
        <v>97</v>
      </c>
      <c r="H8" s="58" t="s">
        <v>98</v>
      </c>
      <c r="I8" s="58" t="s">
        <v>99</v>
      </c>
      <c r="J8" s="58" t="s">
        <v>100</v>
      </c>
      <c r="K8" s="58" t="s">
        <v>101</v>
      </c>
      <c r="L8" s="58" t="s">
        <v>102</v>
      </c>
      <c r="M8" s="58" t="s">
        <v>103</v>
      </c>
      <c r="N8" s="56" t="s">
        <v>109</v>
      </c>
      <c r="O8" s="78"/>
    </row>
    <row r="9" spans="2:15" ht="16.5" customHeight="1">
      <c r="B9" s="51">
        <v>4</v>
      </c>
      <c r="C9" s="59" t="s">
        <v>15</v>
      </c>
      <c r="D9" s="59"/>
      <c r="E9" s="60"/>
      <c r="F9" s="66">
        <v>3.75</v>
      </c>
      <c r="G9" s="67">
        <v>3.65</v>
      </c>
      <c r="H9" s="67">
        <v>4</v>
      </c>
      <c r="I9" s="67">
        <v>4</v>
      </c>
      <c r="J9" s="67">
        <v>3.85</v>
      </c>
      <c r="K9" s="67">
        <v>3.85</v>
      </c>
      <c r="L9" s="67">
        <v>4.2</v>
      </c>
      <c r="M9" s="67">
        <v>4</v>
      </c>
      <c r="N9" s="76">
        <v>4.2</v>
      </c>
      <c r="O9" s="79">
        <f>AVERAGE(F9:N9)</f>
        <v>3.9444444444444446</v>
      </c>
    </row>
    <row r="10" spans="2:15" ht="16.5" customHeight="1">
      <c r="B10" s="51">
        <v>5</v>
      </c>
      <c r="C10" s="102" t="s">
        <v>1</v>
      </c>
      <c r="D10" s="102"/>
      <c r="E10" s="103"/>
      <c r="F10" s="66">
        <v>4.05</v>
      </c>
      <c r="G10" s="67">
        <v>4.25</v>
      </c>
      <c r="H10" s="67">
        <v>4.25</v>
      </c>
      <c r="I10" s="67">
        <v>3.85</v>
      </c>
      <c r="J10" s="67">
        <v>4</v>
      </c>
      <c r="K10" s="67">
        <v>3.85</v>
      </c>
      <c r="L10" s="67">
        <v>3.85</v>
      </c>
      <c r="M10" s="67">
        <v>4.2</v>
      </c>
      <c r="N10" s="76">
        <v>3.9</v>
      </c>
      <c r="O10" s="80">
        <f t="shared" ref="O10:O29" si="0">AVERAGE(F10:N10)</f>
        <v>4.0222222222222221</v>
      </c>
    </row>
    <row r="11" spans="2:15" ht="16.5" customHeight="1">
      <c r="B11" s="51">
        <v>6</v>
      </c>
      <c r="C11" s="102" t="s">
        <v>2</v>
      </c>
      <c r="D11" s="102"/>
      <c r="E11" s="103"/>
      <c r="F11" s="66">
        <v>3.94</v>
      </c>
      <c r="G11" s="67">
        <v>3.75</v>
      </c>
      <c r="H11" s="67">
        <v>3.85</v>
      </c>
      <c r="I11" s="67">
        <v>4.5</v>
      </c>
      <c r="J11" s="67">
        <v>3.85</v>
      </c>
      <c r="K11" s="67">
        <v>4</v>
      </c>
      <c r="L11" s="67">
        <v>4.32</v>
      </c>
      <c r="M11" s="67">
        <v>3.75</v>
      </c>
      <c r="N11" s="76">
        <v>4.3</v>
      </c>
      <c r="O11" s="80">
        <f t="shared" si="0"/>
        <v>4.028888888888889</v>
      </c>
    </row>
    <row r="12" spans="2:15" ht="16.5" customHeight="1">
      <c r="B12" s="51">
        <v>7</v>
      </c>
      <c r="C12" s="59" t="s">
        <v>3</v>
      </c>
      <c r="D12" s="59"/>
      <c r="E12" s="60"/>
      <c r="F12" s="66">
        <v>3.8</v>
      </c>
      <c r="G12" s="67">
        <v>3.65</v>
      </c>
      <c r="H12" s="67">
        <v>4.5</v>
      </c>
      <c r="I12" s="67">
        <v>3.75</v>
      </c>
      <c r="J12" s="67">
        <v>3.7</v>
      </c>
      <c r="K12" s="67">
        <v>3.85</v>
      </c>
      <c r="L12" s="67">
        <v>3.8</v>
      </c>
      <c r="M12" s="67">
        <v>3.85</v>
      </c>
      <c r="N12" s="76">
        <v>3.85</v>
      </c>
      <c r="O12" s="80">
        <f t="shared" si="0"/>
        <v>3.8611111111111112</v>
      </c>
    </row>
    <row r="13" spans="2:15" ht="16.5" customHeight="1">
      <c r="B13" s="51">
        <v>8</v>
      </c>
      <c r="C13" s="59" t="s">
        <v>4</v>
      </c>
      <c r="D13" s="59"/>
      <c r="E13" s="60"/>
      <c r="F13" s="66">
        <v>4.09</v>
      </c>
      <c r="G13" s="67">
        <v>3.5</v>
      </c>
      <c r="H13" s="67">
        <v>3.85</v>
      </c>
      <c r="I13" s="67">
        <v>3.8</v>
      </c>
      <c r="J13" s="67">
        <v>3.6</v>
      </c>
      <c r="K13" s="67">
        <v>3.7</v>
      </c>
      <c r="L13" s="67">
        <v>3.65</v>
      </c>
      <c r="M13" s="67">
        <v>3.7</v>
      </c>
      <c r="N13" s="76">
        <v>4.05</v>
      </c>
      <c r="O13" s="80">
        <f t="shared" si="0"/>
        <v>3.7711111111111109</v>
      </c>
    </row>
    <row r="14" spans="2:15" ht="16.5" customHeight="1">
      <c r="B14" s="51">
        <v>9</v>
      </c>
      <c r="C14" s="59" t="s">
        <v>16</v>
      </c>
      <c r="D14" s="59"/>
      <c r="E14" s="60"/>
      <c r="F14" s="66">
        <v>3.9</v>
      </c>
      <c r="G14" s="67">
        <v>3.85</v>
      </c>
      <c r="H14" s="67">
        <v>4.2</v>
      </c>
      <c r="I14" s="67">
        <v>4.3</v>
      </c>
      <c r="J14" s="67">
        <v>3.75</v>
      </c>
      <c r="K14" s="67">
        <v>3.6</v>
      </c>
      <c r="L14" s="67">
        <v>3.88</v>
      </c>
      <c r="M14" s="67">
        <v>3.7</v>
      </c>
      <c r="N14" s="76">
        <v>4</v>
      </c>
      <c r="O14" s="80">
        <f t="shared" si="0"/>
        <v>3.9088888888888889</v>
      </c>
    </row>
    <row r="15" spans="2:15" ht="16.5" customHeight="1">
      <c r="B15" s="51">
        <v>10</v>
      </c>
      <c r="C15" s="102" t="s">
        <v>5</v>
      </c>
      <c r="D15" s="102"/>
      <c r="E15" s="103"/>
      <c r="F15" s="66">
        <v>4.2300000000000004</v>
      </c>
      <c r="G15" s="67">
        <v>3.5</v>
      </c>
      <c r="H15" s="67">
        <v>3.75</v>
      </c>
      <c r="I15" s="67">
        <v>4.2</v>
      </c>
      <c r="J15" s="67">
        <v>3.8</v>
      </c>
      <c r="K15" s="67">
        <v>3.75</v>
      </c>
      <c r="L15" s="67">
        <v>3.85</v>
      </c>
      <c r="M15" s="67">
        <v>4.25</v>
      </c>
      <c r="N15" s="76">
        <v>4.3</v>
      </c>
      <c r="O15" s="80">
        <f t="shared" si="0"/>
        <v>3.9588888888888891</v>
      </c>
    </row>
    <row r="16" spans="2:15" ht="16.5" customHeight="1">
      <c r="B16" s="51">
        <v>11</v>
      </c>
      <c r="C16" s="102" t="s">
        <v>6</v>
      </c>
      <c r="D16" s="102"/>
      <c r="E16" s="103"/>
      <c r="F16" s="66">
        <v>4.05</v>
      </c>
      <c r="G16" s="67">
        <v>4.2</v>
      </c>
      <c r="H16" s="67">
        <v>3.8</v>
      </c>
      <c r="I16" s="67">
        <v>4</v>
      </c>
      <c r="J16" s="67">
        <v>3.75</v>
      </c>
      <c r="K16" s="67">
        <v>4.05</v>
      </c>
      <c r="L16" s="67">
        <v>3.7</v>
      </c>
      <c r="M16" s="67">
        <v>4.33</v>
      </c>
      <c r="N16" s="76">
        <v>4.2</v>
      </c>
      <c r="O16" s="80">
        <f t="shared" si="0"/>
        <v>4.0088888888888894</v>
      </c>
    </row>
    <row r="17" spans="2:15" ht="16.5" customHeight="1">
      <c r="B17" s="51">
        <v>12</v>
      </c>
      <c r="C17" s="59" t="s">
        <v>7</v>
      </c>
      <c r="D17" s="59"/>
      <c r="E17" s="60"/>
      <c r="F17" s="66">
        <v>3.8</v>
      </c>
      <c r="G17" s="67">
        <v>3.75</v>
      </c>
      <c r="H17" s="67">
        <v>3.95</v>
      </c>
      <c r="I17" s="67">
        <v>4</v>
      </c>
      <c r="J17" s="67">
        <v>4.2</v>
      </c>
      <c r="K17" s="67">
        <v>3.8</v>
      </c>
      <c r="L17" s="67">
        <v>3.9</v>
      </c>
      <c r="M17" s="67">
        <v>4.4000000000000004</v>
      </c>
      <c r="N17" s="76">
        <v>3.95</v>
      </c>
      <c r="O17" s="80">
        <f t="shared" si="0"/>
        <v>3.9722222222222223</v>
      </c>
    </row>
    <row r="18" spans="2:15" ht="16.5" customHeight="1">
      <c r="B18" s="51">
        <v>13</v>
      </c>
      <c r="C18" s="102" t="s">
        <v>17</v>
      </c>
      <c r="D18" s="102"/>
      <c r="E18" s="103"/>
      <c r="F18" s="66">
        <v>3.75</v>
      </c>
      <c r="G18" s="67">
        <v>3.85</v>
      </c>
      <c r="H18" s="67">
        <v>4.25</v>
      </c>
      <c r="I18" s="67">
        <v>4.2</v>
      </c>
      <c r="J18" s="67">
        <v>4.33</v>
      </c>
      <c r="K18" s="67">
        <v>3.75</v>
      </c>
      <c r="L18" s="67">
        <v>4.05</v>
      </c>
      <c r="M18" s="67">
        <v>4.28</v>
      </c>
      <c r="N18" s="76">
        <v>4.3099999999999996</v>
      </c>
      <c r="O18" s="80">
        <f t="shared" si="0"/>
        <v>4.0855555555555556</v>
      </c>
    </row>
    <row r="19" spans="2:15" ht="16.5" customHeight="1">
      <c r="B19" s="51">
        <v>14</v>
      </c>
      <c r="C19" s="102" t="s">
        <v>8</v>
      </c>
      <c r="D19" s="102"/>
      <c r="E19" s="103"/>
      <c r="F19" s="66">
        <v>4.25</v>
      </c>
      <c r="G19" s="67">
        <v>3.7</v>
      </c>
      <c r="H19" s="67">
        <v>3.85</v>
      </c>
      <c r="I19" s="67">
        <v>3.85</v>
      </c>
      <c r="J19" s="67">
        <v>4.0199999999999996</v>
      </c>
      <c r="K19" s="67">
        <v>3.85</v>
      </c>
      <c r="L19" s="67">
        <v>4.1100000000000003</v>
      </c>
      <c r="M19" s="67">
        <v>3.65</v>
      </c>
      <c r="N19" s="76">
        <v>4.09</v>
      </c>
      <c r="O19" s="80">
        <f t="shared" si="0"/>
        <v>3.9300000000000006</v>
      </c>
    </row>
    <row r="20" spans="2:15" ht="16.5" customHeight="1">
      <c r="B20" s="51">
        <v>15</v>
      </c>
      <c r="C20" s="59" t="s">
        <v>9</v>
      </c>
      <c r="D20" s="59"/>
      <c r="E20" s="60"/>
      <c r="F20" s="66">
        <v>3.85</v>
      </c>
      <c r="G20" s="67">
        <v>3.65</v>
      </c>
      <c r="H20" s="67">
        <v>4</v>
      </c>
      <c r="I20" s="67">
        <v>3.7</v>
      </c>
      <c r="J20" s="67">
        <v>3.65</v>
      </c>
      <c r="K20" s="67">
        <v>3.7</v>
      </c>
      <c r="L20" s="67">
        <v>3.8</v>
      </c>
      <c r="M20" s="67">
        <v>3.8</v>
      </c>
      <c r="N20" s="76">
        <v>3.9</v>
      </c>
      <c r="O20" s="80">
        <f t="shared" si="0"/>
        <v>3.7833333333333332</v>
      </c>
    </row>
    <row r="21" spans="2:15">
      <c r="B21" s="51">
        <v>16</v>
      </c>
      <c r="C21" s="102" t="s">
        <v>10</v>
      </c>
      <c r="D21" s="102"/>
      <c r="E21" s="103"/>
      <c r="F21" s="66">
        <v>3.9</v>
      </c>
      <c r="G21" s="67">
        <v>4.1100000000000003</v>
      </c>
      <c r="H21" s="67">
        <v>4.3</v>
      </c>
      <c r="I21" s="67">
        <v>3.6</v>
      </c>
      <c r="J21" s="67">
        <v>4.08</v>
      </c>
      <c r="K21" s="67">
        <v>3.6</v>
      </c>
      <c r="L21" s="67">
        <v>4.09</v>
      </c>
      <c r="M21" s="67">
        <v>3.8</v>
      </c>
      <c r="N21" s="76">
        <v>4.3899999999999997</v>
      </c>
      <c r="O21" s="80">
        <f t="shared" si="0"/>
        <v>3.9855555555555551</v>
      </c>
    </row>
    <row r="22" spans="2:15">
      <c r="B22" s="51">
        <v>17</v>
      </c>
      <c r="C22" s="59" t="s">
        <v>11</v>
      </c>
      <c r="D22" s="59"/>
      <c r="E22" s="60"/>
      <c r="F22" s="66">
        <v>3.7</v>
      </c>
      <c r="G22" s="67">
        <v>3.8</v>
      </c>
      <c r="H22" s="67">
        <v>3.95</v>
      </c>
      <c r="I22" s="67">
        <v>4.2300000000000004</v>
      </c>
      <c r="J22" s="67">
        <v>4.09</v>
      </c>
      <c r="K22" s="67">
        <v>3.75</v>
      </c>
      <c r="L22" s="67">
        <v>3.8</v>
      </c>
      <c r="M22" s="67">
        <v>4.2</v>
      </c>
      <c r="N22" s="76">
        <v>4.2</v>
      </c>
      <c r="O22" s="80">
        <f t="shared" si="0"/>
        <v>3.9688888888888889</v>
      </c>
    </row>
    <row r="23" spans="2:15">
      <c r="B23" s="51">
        <v>18</v>
      </c>
      <c r="C23" s="59" t="s">
        <v>12</v>
      </c>
      <c r="D23" s="59"/>
      <c r="E23" s="60"/>
      <c r="F23" s="66">
        <v>4.4000000000000004</v>
      </c>
      <c r="G23" s="67">
        <v>4.75</v>
      </c>
      <c r="H23" s="67">
        <v>4.5</v>
      </c>
      <c r="I23" s="67">
        <v>4.7</v>
      </c>
      <c r="J23" s="67">
        <v>4.22</v>
      </c>
      <c r="K23" s="67">
        <v>3.8</v>
      </c>
      <c r="L23" s="67">
        <v>4.3</v>
      </c>
      <c r="M23" s="67">
        <v>4.09</v>
      </c>
      <c r="N23" s="76">
        <v>4.05</v>
      </c>
      <c r="O23" s="80">
        <f t="shared" si="0"/>
        <v>4.3122222222222222</v>
      </c>
    </row>
    <row r="24" spans="2:15">
      <c r="B24" s="51">
        <v>19</v>
      </c>
      <c r="C24" s="102" t="s">
        <v>13</v>
      </c>
      <c r="D24" s="102"/>
      <c r="E24" s="103"/>
      <c r="F24" s="66">
        <v>3.6</v>
      </c>
      <c r="G24" s="67">
        <v>3.85</v>
      </c>
      <c r="H24" s="67">
        <v>4.2300000000000004</v>
      </c>
      <c r="I24" s="67">
        <v>3.7</v>
      </c>
      <c r="J24" s="67">
        <v>3.85</v>
      </c>
      <c r="K24" s="67">
        <v>4.05</v>
      </c>
      <c r="L24" s="67">
        <v>3.85</v>
      </c>
      <c r="M24" s="67">
        <v>4.03</v>
      </c>
      <c r="N24" s="76">
        <v>4.4400000000000004</v>
      </c>
      <c r="O24" s="80">
        <f t="shared" si="0"/>
        <v>3.9555555555555557</v>
      </c>
    </row>
    <row r="25" spans="2:15">
      <c r="B25" s="51">
        <v>20</v>
      </c>
      <c r="C25" s="102" t="s">
        <v>14</v>
      </c>
      <c r="D25" s="102"/>
      <c r="E25" s="103"/>
      <c r="F25" s="66">
        <v>3.85</v>
      </c>
      <c r="G25" s="67">
        <v>3.7</v>
      </c>
      <c r="H25" s="67">
        <v>3.6</v>
      </c>
      <c r="I25" s="67">
        <v>4.0199999999999996</v>
      </c>
      <c r="J25" s="67">
        <v>3.95</v>
      </c>
      <c r="K25" s="67">
        <v>4.0199999999999996</v>
      </c>
      <c r="L25" s="67">
        <v>4.08</v>
      </c>
      <c r="M25" s="67">
        <v>4.2300000000000004</v>
      </c>
      <c r="N25" s="76">
        <v>4.04</v>
      </c>
      <c r="O25" s="80">
        <f t="shared" si="0"/>
        <v>3.9433333333333334</v>
      </c>
    </row>
    <row r="26" spans="2:15">
      <c r="B26" s="51">
        <v>21</v>
      </c>
      <c r="C26" s="102" t="s">
        <v>104</v>
      </c>
      <c r="D26" s="102"/>
      <c r="E26" s="103"/>
      <c r="F26" s="66">
        <v>4.07</v>
      </c>
      <c r="G26" s="67">
        <v>3.95</v>
      </c>
      <c r="H26" s="67">
        <v>4.4000000000000004</v>
      </c>
      <c r="I26" s="67">
        <v>4.0199999999999996</v>
      </c>
      <c r="J26" s="67">
        <v>4.03</v>
      </c>
      <c r="K26" s="67">
        <v>3.8</v>
      </c>
      <c r="L26" s="67">
        <v>3.8</v>
      </c>
      <c r="M26" s="67">
        <v>3.75</v>
      </c>
      <c r="N26" s="76">
        <v>3.75</v>
      </c>
      <c r="O26" s="80">
        <v>3.75</v>
      </c>
    </row>
    <row r="27" spans="2:15">
      <c r="B27" s="51">
        <v>22</v>
      </c>
      <c r="C27" s="102" t="s">
        <v>105</v>
      </c>
      <c r="D27" s="102"/>
      <c r="E27" s="103"/>
      <c r="F27" s="66">
        <v>4.04</v>
      </c>
      <c r="G27" s="67">
        <v>3.5</v>
      </c>
      <c r="H27" s="67">
        <v>4.18</v>
      </c>
      <c r="I27" s="67">
        <v>4</v>
      </c>
      <c r="J27" s="67">
        <v>3.85</v>
      </c>
      <c r="K27" s="67">
        <v>4</v>
      </c>
      <c r="L27" s="67">
        <v>3.8</v>
      </c>
      <c r="M27" s="67">
        <v>3.55</v>
      </c>
      <c r="N27" s="76">
        <v>3.99</v>
      </c>
      <c r="O27" s="80">
        <f t="shared" si="0"/>
        <v>3.8788888888888895</v>
      </c>
    </row>
    <row r="28" spans="2:15">
      <c r="B28" s="51">
        <v>23</v>
      </c>
      <c r="C28" s="102" t="s">
        <v>106</v>
      </c>
      <c r="D28" s="102"/>
      <c r="E28" s="103"/>
      <c r="F28" s="66">
        <v>4.0199999999999996</v>
      </c>
      <c r="G28" s="67">
        <v>3.9</v>
      </c>
      <c r="H28" s="67">
        <v>3.85</v>
      </c>
      <c r="I28" s="67">
        <v>3.95</v>
      </c>
      <c r="J28" s="67">
        <v>3.85</v>
      </c>
      <c r="K28" s="67">
        <v>3.95</v>
      </c>
      <c r="L28" s="67">
        <v>4.08</v>
      </c>
      <c r="M28" s="67">
        <v>4.0199999999999996</v>
      </c>
      <c r="N28" s="76">
        <v>4.22</v>
      </c>
      <c r="O28" s="80">
        <f t="shared" si="0"/>
        <v>3.9822222222222226</v>
      </c>
    </row>
    <row r="29" spans="2:15" ht="15.75" thickBot="1">
      <c r="B29" s="51">
        <v>24</v>
      </c>
      <c r="C29" s="102" t="s">
        <v>107</v>
      </c>
      <c r="D29" s="102"/>
      <c r="E29" s="103"/>
      <c r="F29" s="68">
        <v>3.9</v>
      </c>
      <c r="G29" s="69">
        <v>3.5</v>
      </c>
      <c r="H29" s="69">
        <v>4</v>
      </c>
      <c r="I29" s="69">
        <v>3.8</v>
      </c>
      <c r="J29" s="69">
        <v>3.8</v>
      </c>
      <c r="K29" s="69">
        <v>3.8</v>
      </c>
      <c r="L29" s="69">
        <v>4.0199999999999996</v>
      </c>
      <c r="M29" s="69">
        <v>3.8</v>
      </c>
      <c r="N29" s="77">
        <v>4.2300000000000004</v>
      </c>
      <c r="O29" s="81">
        <f t="shared" si="0"/>
        <v>3.8722222222222222</v>
      </c>
    </row>
    <row r="30" spans="2:15" ht="8.25" customHeight="1" thickBot="1"/>
    <row r="31" spans="2:15" ht="15.75" thickBot="1">
      <c r="F31" s="83"/>
      <c r="G31" s="7" t="s">
        <v>122</v>
      </c>
      <c r="H31" s="7"/>
      <c r="I31" s="7"/>
      <c r="J31" s="84"/>
      <c r="K31" s="7" t="s">
        <v>123</v>
      </c>
      <c r="L31" s="7"/>
      <c r="M31" s="7"/>
      <c r="N31" s="7"/>
    </row>
    <row r="32" spans="2:15" ht="19.5" customHeight="1">
      <c r="F32" s="82"/>
      <c r="G32" s="82"/>
      <c r="H32" s="82"/>
      <c r="I32" s="82"/>
      <c r="J32" s="82"/>
      <c r="K32" s="82"/>
      <c r="L32" s="82"/>
      <c r="M32" s="82"/>
      <c r="N32" s="82"/>
    </row>
  </sheetData>
  <mergeCells count="14">
    <mergeCell ref="C25:E25"/>
    <mergeCell ref="C26:E26"/>
    <mergeCell ref="C27:E27"/>
    <mergeCell ref="C28:E28"/>
    <mergeCell ref="C29:E29"/>
    <mergeCell ref="C24:E24"/>
    <mergeCell ref="C7:E7"/>
    <mergeCell ref="C10:E10"/>
    <mergeCell ref="C11:E11"/>
    <mergeCell ref="C15:E15"/>
    <mergeCell ref="C16:E16"/>
    <mergeCell ref="C18:E18"/>
    <mergeCell ref="C19:E19"/>
    <mergeCell ref="C21:E21"/>
  </mergeCells>
  <printOptions horizontalCentered="1" verticalCentered="1"/>
  <pageMargins left="0.15" right="0.15" top="0.75" bottom="0.75" header="0.3" footer="0.3"/>
  <pageSetup paperSize="9" scale="9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P37"/>
  <sheetViews>
    <sheetView showGridLines="0" zoomScaleNormal="100" workbookViewId="0">
      <selection activeCell="E7" sqref="E7"/>
    </sheetView>
  </sheetViews>
  <sheetFormatPr defaultRowHeight="15"/>
  <cols>
    <col min="1" max="1" width="5.85546875" style="32" customWidth="1"/>
    <col min="2" max="2" width="5.42578125" style="32" customWidth="1"/>
    <col min="3" max="3" width="20.5703125" style="32" customWidth="1"/>
    <col min="4" max="4" width="3.5703125" style="32" customWidth="1"/>
    <col min="5" max="5" width="62.7109375" style="32" customWidth="1"/>
    <col min="6" max="6" width="10.28515625" style="32" customWidth="1"/>
    <col min="7" max="7" width="9.140625" style="32"/>
    <col min="8" max="8" width="10.28515625" style="32" customWidth="1"/>
    <col min="9" max="9" width="17.7109375" style="32" customWidth="1"/>
    <col min="10" max="10" width="27.85546875" style="32" customWidth="1"/>
    <col min="11" max="11" width="5.85546875" style="32" customWidth="1"/>
    <col min="12" max="12" width="18.140625" style="32" customWidth="1"/>
    <col min="13" max="16384" width="9.140625" style="32"/>
  </cols>
  <sheetData>
    <row r="1" spans="2:16" ht="20.25" customHeight="1"/>
    <row r="2" spans="2:16" ht="17.25" customHeight="1">
      <c r="B2" s="49" t="s">
        <v>77</v>
      </c>
      <c r="C2" s="43"/>
      <c r="D2" s="50">
        <v>1</v>
      </c>
      <c r="E2" s="44"/>
      <c r="F2" s="45"/>
      <c r="G2" s="46">
        <v>16</v>
      </c>
    </row>
    <row r="3" spans="2:16" ht="15.75" customHeight="1">
      <c r="B3" s="109" t="s">
        <v>56</v>
      </c>
      <c r="C3" s="109"/>
      <c r="D3" s="109"/>
      <c r="E3" s="109"/>
      <c r="F3" s="109"/>
      <c r="I3" s="47">
        <v>3.05</v>
      </c>
      <c r="J3" s="46"/>
      <c r="K3" s="48">
        <v>0</v>
      </c>
      <c r="L3" s="46" t="s">
        <v>78</v>
      </c>
      <c r="M3" s="46"/>
      <c r="N3" s="48">
        <f>K3</f>
        <v>0</v>
      </c>
      <c r="O3" s="46" t="s">
        <v>81</v>
      </c>
      <c r="P3" s="46"/>
    </row>
    <row r="4" spans="2:16" ht="15.75" customHeight="1">
      <c r="B4" s="109" t="s">
        <v>111</v>
      </c>
      <c r="C4" s="109"/>
      <c r="D4" s="109"/>
      <c r="E4" s="109"/>
      <c r="F4" s="109"/>
      <c r="I4" s="47">
        <v>3.1</v>
      </c>
      <c r="J4" s="46"/>
      <c r="K4" s="48">
        <f>F2</f>
        <v>0</v>
      </c>
      <c r="L4" s="46" t="s">
        <v>79</v>
      </c>
      <c r="M4" s="46"/>
      <c r="N4" s="48">
        <f t="shared" ref="N4" si="0">K4</f>
        <v>0</v>
      </c>
      <c r="O4" s="46" t="s">
        <v>82</v>
      </c>
      <c r="P4" s="46"/>
    </row>
    <row r="5" spans="2:16" ht="15.75" customHeight="1">
      <c r="B5" s="109" t="s">
        <v>86</v>
      </c>
      <c r="C5" s="109"/>
      <c r="D5" s="109"/>
      <c r="E5" s="109"/>
      <c r="F5" s="109"/>
      <c r="I5" s="47">
        <v>3.2</v>
      </c>
      <c r="J5" s="46"/>
      <c r="K5" s="46"/>
      <c r="L5" s="46"/>
      <c r="M5" s="46"/>
      <c r="N5" s="46"/>
      <c r="O5" s="46"/>
      <c r="P5" s="46"/>
    </row>
    <row r="6" spans="2:16" ht="5.25" customHeight="1">
      <c r="B6" s="31"/>
      <c r="C6" s="31"/>
      <c r="D6" s="31"/>
      <c r="E6" s="31"/>
      <c r="F6" s="31"/>
      <c r="I6" s="47">
        <v>3.25</v>
      </c>
      <c r="J6" s="46"/>
      <c r="K6" s="46"/>
      <c r="L6" s="46"/>
      <c r="M6" s="46"/>
      <c r="N6" s="46"/>
      <c r="O6" s="46"/>
      <c r="P6" s="46"/>
    </row>
    <row r="7" spans="2:16" ht="15" customHeight="1">
      <c r="B7" s="32" t="s">
        <v>18</v>
      </c>
      <c r="D7" s="33" t="s">
        <v>24</v>
      </c>
      <c r="E7" s="32" t="str">
        <f>HLOOKUP($D$2,DATA,2)</f>
        <v>Pengantar Bisnis</v>
      </c>
      <c r="I7" s="47">
        <v>3.4</v>
      </c>
      <c r="J7" s="46"/>
      <c r="K7" s="46"/>
      <c r="L7" s="46"/>
      <c r="M7" s="46"/>
      <c r="N7" s="46"/>
      <c r="O7" s="46"/>
      <c r="P7" s="46"/>
    </row>
    <row r="8" spans="2:16" ht="15" customHeight="1">
      <c r="B8" s="32" t="s">
        <v>0</v>
      </c>
      <c r="D8" s="33" t="s">
        <v>24</v>
      </c>
      <c r="E8" s="32" t="str">
        <f>HLOOKUP($D$2,DATA,3)</f>
        <v>ABC</v>
      </c>
      <c r="I8" s="47">
        <v>3.45</v>
      </c>
      <c r="J8" s="46"/>
      <c r="K8" s="46"/>
      <c r="L8" s="46"/>
      <c r="M8" s="46"/>
      <c r="N8" s="46"/>
      <c r="O8" s="46"/>
      <c r="P8" s="46"/>
    </row>
    <row r="9" spans="2:16" ht="15" customHeight="1">
      <c r="B9" s="32" t="s">
        <v>23</v>
      </c>
      <c r="D9" s="33" t="s">
        <v>24</v>
      </c>
      <c r="E9" s="32" t="str">
        <f>DATA!E3&amp;" Responden dari "&amp;DATA!E4&amp;" mahasiswa"</f>
        <v>27 Responden dari 31 mahasiswa</v>
      </c>
      <c r="I9" s="47">
        <v>3.55</v>
      </c>
      <c r="J9" s="46"/>
      <c r="K9" s="46"/>
      <c r="L9" s="46"/>
      <c r="M9" s="46"/>
      <c r="N9" s="46"/>
      <c r="O9" s="46"/>
      <c r="P9" s="46"/>
    </row>
    <row r="10" spans="2:16" ht="15" customHeight="1">
      <c r="B10" s="32" t="s">
        <v>19</v>
      </c>
      <c r="D10" s="33" t="s">
        <v>24</v>
      </c>
      <c r="E10" s="34" t="str">
        <f>TEXT(AVERAGE(F15:F35),"#,000 - ")&amp;VLOOKUP(AVERAGE(F15:F35),NILAI,2)&amp;" (Skala 1 s.d. 5)"</f>
        <v>3,950 - Baik (Skala 1 s.d. 5)</v>
      </c>
      <c r="I10" s="47">
        <v>3.6</v>
      </c>
      <c r="J10" s="46"/>
      <c r="K10" s="46"/>
      <c r="L10" s="46"/>
      <c r="M10" s="46"/>
      <c r="N10" s="46"/>
      <c r="O10" s="46"/>
      <c r="P10" s="46"/>
    </row>
    <row r="11" spans="2:16" ht="15" customHeight="1">
      <c r="B11" s="32" t="s">
        <v>112</v>
      </c>
      <c r="D11" s="33" t="s">
        <v>24</v>
      </c>
      <c r="E11" s="32" t="str">
        <f>VLOOKUP(AVERAGE(F15:F35),REKOMENDASI,2)</f>
        <v>Dilanjutkan</v>
      </c>
      <c r="F11" s="35">
        <f>AVERAGE(F15:F31,F32:F35)</f>
        <v>3.9495238095238094</v>
      </c>
      <c r="I11" s="47">
        <v>3.65</v>
      </c>
      <c r="J11" s="46"/>
      <c r="K11" s="46"/>
      <c r="L11" s="46"/>
      <c r="M11" s="46"/>
      <c r="N11" s="46"/>
      <c r="O11" s="46"/>
      <c r="P11" s="46"/>
    </row>
    <row r="12" spans="2:16" ht="6" customHeight="1">
      <c r="D12" s="33"/>
      <c r="F12" s="35"/>
      <c r="I12" s="47"/>
      <c r="J12" s="46"/>
      <c r="K12" s="46"/>
      <c r="L12" s="46"/>
      <c r="M12" s="46"/>
      <c r="N12" s="46"/>
      <c r="O12" s="46"/>
      <c r="P12" s="46"/>
    </row>
    <row r="13" spans="2:16" ht="15" customHeight="1">
      <c r="B13" s="32" t="s">
        <v>110</v>
      </c>
      <c r="I13" s="47">
        <v>3.75</v>
      </c>
      <c r="J13" s="46"/>
      <c r="K13" s="46"/>
      <c r="L13" s="46"/>
      <c r="M13" s="46"/>
      <c r="N13" s="46"/>
      <c r="O13" s="46"/>
      <c r="P13" s="46"/>
    </row>
    <row r="14" spans="2:16" ht="33.75" customHeight="1">
      <c r="B14" s="36" t="s">
        <v>21</v>
      </c>
      <c r="C14" s="110" t="s">
        <v>22</v>
      </c>
      <c r="D14" s="111"/>
      <c r="E14" s="112"/>
      <c r="F14" s="38" t="s">
        <v>20</v>
      </c>
    </row>
    <row r="15" spans="2:16" ht="15" customHeight="1">
      <c r="B15" s="36">
        <v>1</v>
      </c>
      <c r="C15" s="39" t="s">
        <v>15</v>
      </c>
      <c r="D15" s="40"/>
      <c r="E15" s="41"/>
      <c r="F15" s="42">
        <f t="shared" ref="F15:F35" si="1">HLOOKUP($D$2,DATA,B15+3)</f>
        <v>3.75</v>
      </c>
      <c r="H15" s="32" t="s">
        <v>120</v>
      </c>
    </row>
    <row r="16" spans="2:16" ht="15" customHeight="1" thickBot="1">
      <c r="B16" s="36">
        <v>2</v>
      </c>
      <c r="C16" s="106" t="s">
        <v>1</v>
      </c>
      <c r="D16" s="107"/>
      <c r="E16" s="108"/>
      <c r="F16" s="42">
        <f t="shared" si="1"/>
        <v>4.05</v>
      </c>
      <c r="H16" s="32" t="s">
        <v>53</v>
      </c>
      <c r="I16" s="32" t="s">
        <v>120</v>
      </c>
    </row>
    <row r="17" spans="2:10" ht="15" customHeight="1">
      <c r="B17" s="36">
        <v>3</v>
      </c>
      <c r="C17" s="106" t="s">
        <v>2</v>
      </c>
      <c r="D17" s="107"/>
      <c r="E17" s="108"/>
      <c r="F17" s="42">
        <f t="shared" si="1"/>
        <v>3.94</v>
      </c>
      <c r="H17" s="85">
        <v>0</v>
      </c>
      <c r="I17" s="86" t="s">
        <v>115</v>
      </c>
    </row>
    <row r="18" spans="2:10" ht="15" customHeight="1">
      <c r="B18" s="36">
        <v>4</v>
      </c>
      <c r="C18" s="39" t="s">
        <v>3</v>
      </c>
      <c r="D18" s="40"/>
      <c r="E18" s="41"/>
      <c r="F18" s="42">
        <f t="shared" si="1"/>
        <v>3.8</v>
      </c>
      <c r="H18" s="87">
        <v>1</v>
      </c>
      <c r="I18" s="88" t="s">
        <v>116</v>
      </c>
    </row>
    <row r="19" spans="2:10" ht="15" customHeight="1">
      <c r="B19" s="36">
        <v>5</v>
      </c>
      <c r="C19" s="39" t="s">
        <v>4</v>
      </c>
      <c r="D19" s="40"/>
      <c r="E19" s="41"/>
      <c r="F19" s="42">
        <f t="shared" si="1"/>
        <v>4.09</v>
      </c>
      <c r="H19" s="87">
        <v>2</v>
      </c>
      <c r="I19" s="88" t="s">
        <v>117</v>
      </c>
      <c r="J19" s="97" t="s">
        <v>124</v>
      </c>
    </row>
    <row r="20" spans="2:10" ht="15" customHeight="1">
      <c r="B20" s="36">
        <v>6</v>
      </c>
      <c r="C20" s="39" t="s">
        <v>16</v>
      </c>
      <c r="D20" s="40"/>
      <c r="E20" s="41"/>
      <c r="F20" s="42">
        <f t="shared" si="1"/>
        <v>3.9</v>
      </c>
      <c r="H20" s="87">
        <v>3</v>
      </c>
      <c r="I20" s="88" t="s">
        <v>118</v>
      </c>
    </row>
    <row r="21" spans="2:10" ht="15" customHeight="1" thickBot="1">
      <c r="B21" s="36">
        <v>7</v>
      </c>
      <c r="C21" s="106" t="s">
        <v>5</v>
      </c>
      <c r="D21" s="107"/>
      <c r="E21" s="108"/>
      <c r="F21" s="42">
        <f t="shared" si="1"/>
        <v>4.2300000000000004</v>
      </c>
      <c r="H21" s="89">
        <v>4</v>
      </c>
      <c r="I21" s="90" t="s">
        <v>119</v>
      </c>
    </row>
    <row r="22" spans="2:10" ht="15" customHeight="1">
      <c r="B22" s="36">
        <v>8</v>
      </c>
      <c r="C22" s="106" t="s">
        <v>6</v>
      </c>
      <c r="D22" s="107"/>
      <c r="E22" s="108"/>
      <c r="F22" s="42">
        <f t="shared" si="1"/>
        <v>4.05</v>
      </c>
    </row>
    <row r="23" spans="2:10" ht="15" customHeight="1">
      <c r="B23" s="36">
        <v>9</v>
      </c>
      <c r="C23" s="39" t="s">
        <v>7</v>
      </c>
      <c r="D23" s="40"/>
      <c r="E23" s="41"/>
      <c r="F23" s="42">
        <f t="shared" si="1"/>
        <v>3.8</v>
      </c>
      <c r="H23" s="32" t="s">
        <v>112</v>
      </c>
    </row>
    <row r="24" spans="2:10" ht="15" customHeight="1" thickBot="1">
      <c r="B24" s="36">
        <v>10</v>
      </c>
      <c r="C24" s="106" t="s">
        <v>17</v>
      </c>
      <c r="D24" s="107"/>
      <c r="E24" s="108"/>
      <c r="F24" s="42">
        <f t="shared" si="1"/>
        <v>3.75</v>
      </c>
      <c r="H24" s="32" t="s">
        <v>53</v>
      </c>
      <c r="I24" s="32" t="s">
        <v>112</v>
      </c>
    </row>
    <row r="25" spans="2:10" ht="15" customHeight="1">
      <c r="B25" s="36">
        <v>11</v>
      </c>
      <c r="C25" s="106" t="s">
        <v>8</v>
      </c>
      <c r="D25" s="107"/>
      <c r="E25" s="108"/>
      <c r="F25" s="42">
        <f t="shared" si="1"/>
        <v>4.25</v>
      </c>
      <c r="H25" s="91">
        <v>0</v>
      </c>
      <c r="I25" s="92" t="s">
        <v>113</v>
      </c>
    </row>
    <row r="26" spans="2:10" ht="15" customHeight="1">
      <c r="B26" s="36">
        <v>12</v>
      </c>
      <c r="C26" s="39" t="s">
        <v>9</v>
      </c>
      <c r="D26" s="40"/>
      <c r="E26" s="41"/>
      <c r="F26" s="42">
        <f t="shared" si="1"/>
        <v>3.85</v>
      </c>
      <c r="H26" s="93">
        <v>3</v>
      </c>
      <c r="I26" s="94" t="s">
        <v>114</v>
      </c>
      <c r="J26" s="97" t="s">
        <v>125</v>
      </c>
    </row>
    <row r="27" spans="2:10" ht="15.75" thickBot="1">
      <c r="B27" s="36">
        <v>13</v>
      </c>
      <c r="C27" s="106" t="s">
        <v>10</v>
      </c>
      <c r="D27" s="107"/>
      <c r="E27" s="108"/>
      <c r="F27" s="42">
        <f t="shared" si="1"/>
        <v>3.9</v>
      </c>
      <c r="H27" s="95">
        <v>3.5</v>
      </c>
      <c r="I27" s="96" t="s">
        <v>80</v>
      </c>
    </row>
    <row r="28" spans="2:10">
      <c r="B28" s="36">
        <v>14</v>
      </c>
      <c r="C28" s="39" t="s">
        <v>11</v>
      </c>
      <c r="D28" s="40"/>
      <c r="E28" s="41"/>
      <c r="F28" s="42">
        <f t="shared" si="1"/>
        <v>3.7</v>
      </c>
    </row>
    <row r="29" spans="2:10">
      <c r="B29" s="36">
        <v>15</v>
      </c>
      <c r="C29" s="39" t="s">
        <v>12</v>
      </c>
      <c r="D29" s="40"/>
      <c r="E29" s="41"/>
      <c r="F29" s="42">
        <f t="shared" si="1"/>
        <v>4.4000000000000004</v>
      </c>
    </row>
    <row r="30" spans="2:10">
      <c r="B30" s="36">
        <v>16</v>
      </c>
      <c r="C30" s="106" t="s">
        <v>13</v>
      </c>
      <c r="D30" s="107"/>
      <c r="E30" s="108"/>
      <c r="F30" s="42">
        <f t="shared" si="1"/>
        <v>3.6</v>
      </c>
    </row>
    <row r="31" spans="2:10">
      <c r="B31" s="36">
        <v>17</v>
      </c>
      <c r="C31" s="106" t="s">
        <v>14</v>
      </c>
      <c r="D31" s="107"/>
      <c r="E31" s="108"/>
      <c r="F31" s="42">
        <f t="shared" si="1"/>
        <v>3.85</v>
      </c>
    </row>
    <row r="32" spans="2:10">
      <c r="B32" s="36">
        <v>18</v>
      </c>
      <c r="C32" s="106" t="s">
        <v>104</v>
      </c>
      <c r="D32" s="107"/>
      <c r="E32" s="108"/>
      <c r="F32" s="42">
        <f t="shared" si="1"/>
        <v>4.07</v>
      </c>
    </row>
    <row r="33" spans="2:6">
      <c r="B33" s="36">
        <v>19</v>
      </c>
      <c r="C33" s="106" t="s">
        <v>105</v>
      </c>
      <c r="D33" s="107"/>
      <c r="E33" s="108"/>
      <c r="F33" s="42">
        <f t="shared" si="1"/>
        <v>4.04</v>
      </c>
    </row>
    <row r="34" spans="2:6">
      <c r="B34" s="36">
        <v>20</v>
      </c>
      <c r="C34" s="106" t="s">
        <v>106</v>
      </c>
      <c r="D34" s="107"/>
      <c r="E34" s="108"/>
      <c r="F34" s="42">
        <f t="shared" si="1"/>
        <v>4.0199999999999996</v>
      </c>
    </row>
    <row r="35" spans="2:6">
      <c r="B35" s="36">
        <v>21</v>
      </c>
      <c r="C35" s="106" t="s">
        <v>107</v>
      </c>
      <c r="D35" s="107"/>
      <c r="E35" s="108"/>
      <c r="F35" s="42">
        <f t="shared" si="1"/>
        <v>3.9</v>
      </c>
    </row>
    <row r="36" spans="2:6" ht="20.25" customHeight="1"/>
    <row r="37" spans="2:6">
      <c r="B37" s="35">
        <f>AVERAGE(F15:F31,F32:F35)</f>
        <v>3.9495238095238094</v>
      </c>
    </row>
  </sheetData>
  <mergeCells count="17">
    <mergeCell ref="C32:E32"/>
    <mergeCell ref="C33:E33"/>
    <mergeCell ref="C34:E34"/>
    <mergeCell ref="C35:E35"/>
    <mergeCell ref="C31:E31"/>
    <mergeCell ref="B3:F3"/>
    <mergeCell ref="B4:F4"/>
    <mergeCell ref="C17:E17"/>
    <mergeCell ref="C21:E21"/>
    <mergeCell ref="C22:E22"/>
    <mergeCell ref="C30:E30"/>
    <mergeCell ref="B5:F5"/>
    <mergeCell ref="C27:E27"/>
    <mergeCell ref="C16:E16"/>
    <mergeCell ref="C14:E14"/>
    <mergeCell ref="C24:E24"/>
    <mergeCell ref="C25:E25"/>
  </mergeCells>
  <printOptions horizontalCentered="1" verticalCentered="1"/>
  <pageMargins left="0.15" right="0.15" top="0.5" bottom="0.5" header="0.3" footer="0.3"/>
  <pageSetup paperSize="9" scale="90" orientation="portrait" horizontalDpi="4294967293" r:id="rId1"/>
  <ignoredErrors>
    <ignoredError sqref="F11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M37"/>
  <sheetViews>
    <sheetView showGridLines="0" workbookViewId="0">
      <selection activeCell="E8" sqref="E8"/>
    </sheetView>
  </sheetViews>
  <sheetFormatPr defaultRowHeight="15"/>
  <cols>
    <col min="1" max="1" width="5.85546875" style="32" customWidth="1"/>
    <col min="2" max="2" width="5.42578125" style="32" customWidth="1"/>
    <col min="3" max="3" width="20.5703125" style="32" customWidth="1"/>
    <col min="4" max="4" width="3.5703125" style="32" customWidth="1"/>
    <col min="5" max="5" width="62.7109375" style="32" customWidth="1"/>
    <col min="6" max="6" width="10.28515625" style="32" customWidth="1"/>
    <col min="7" max="7" width="5.85546875" style="32" customWidth="1"/>
    <col min="8" max="16384" width="9.140625" style="32"/>
  </cols>
  <sheetData>
    <row r="1" spans="2:13" ht="19.5" customHeight="1"/>
    <row r="2" spans="2:13" ht="17.25" customHeight="1">
      <c r="B2" s="49" t="s">
        <v>77</v>
      </c>
      <c r="C2" s="43"/>
      <c r="D2" s="50">
        <v>2</v>
      </c>
      <c r="E2" s="44"/>
      <c r="F2" s="45"/>
      <c r="G2" s="46"/>
    </row>
    <row r="3" spans="2:13" ht="15.75" customHeight="1">
      <c r="B3" s="109" t="s">
        <v>56</v>
      </c>
      <c r="C3" s="109"/>
      <c r="D3" s="109"/>
      <c r="E3" s="109"/>
      <c r="F3" s="109"/>
      <c r="H3" s="46"/>
      <c r="I3" s="48">
        <v>0</v>
      </c>
      <c r="J3" s="46"/>
      <c r="K3" s="48">
        <f>I3</f>
        <v>0</v>
      </c>
      <c r="L3" s="46" t="s">
        <v>81</v>
      </c>
      <c r="M3" s="46"/>
    </row>
    <row r="4" spans="2:13" ht="15.75" customHeight="1">
      <c r="B4" s="109" t="s">
        <v>111</v>
      </c>
      <c r="C4" s="109"/>
      <c r="D4" s="109"/>
      <c r="E4" s="109"/>
      <c r="F4" s="109"/>
      <c r="H4" s="46"/>
      <c r="I4" s="48">
        <f>F2</f>
        <v>0</v>
      </c>
      <c r="J4" s="46"/>
      <c r="K4" s="48">
        <f t="shared" ref="K4" si="0">I4</f>
        <v>0</v>
      </c>
      <c r="L4" s="46" t="s">
        <v>82</v>
      </c>
      <c r="M4" s="46"/>
    </row>
    <row r="5" spans="2:13" ht="15.75" customHeight="1">
      <c r="B5" s="109" t="s">
        <v>86</v>
      </c>
      <c r="C5" s="109"/>
      <c r="D5" s="109"/>
      <c r="E5" s="109"/>
      <c r="F5" s="109"/>
      <c r="H5" s="46"/>
      <c r="I5" s="46"/>
      <c r="J5" s="46"/>
      <c r="K5" s="46"/>
      <c r="L5" s="46"/>
      <c r="M5" s="46"/>
    </row>
    <row r="6" spans="2:13" ht="5.25" customHeight="1">
      <c r="B6" s="31"/>
      <c r="C6" s="31"/>
      <c r="D6" s="31"/>
      <c r="E6" s="31"/>
      <c r="F6" s="31"/>
      <c r="H6" s="46"/>
      <c r="I6" s="46"/>
      <c r="J6" s="46"/>
      <c r="K6" s="46"/>
      <c r="L6" s="46"/>
      <c r="M6" s="46"/>
    </row>
    <row r="7" spans="2:13" ht="15" customHeight="1">
      <c r="B7" s="32" t="s">
        <v>18</v>
      </c>
      <c r="D7" s="33" t="s">
        <v>24</v>
      </c>
      <c r="E7" s="32" t="str">
        <f>HLOOKUP($D$2,DATA,2)</f>
        <v>Ekonomi</v>
      </c>
      <c r="H7" s="46"/>
      <c r="I7" s="46"/>
      <c r="J7" s="46"/>
      <c r="K7" s="46"/>
      <c r="L7" s="46"/>
      <c r="M7" s="46"/>
    </row>
    <row r="8" spans="2:13" ht="15" customHeight="1">
      <c r="B8" s="32" t="s">
        <v>0</v>
      </c>
      <c r="D8" s="33" t="s">
        <v>24</v>
      </c>
      <c r="E8" s="32" t="str">
        <f>HLOOKUP($D$2,DATA,3)</f>
        <v>DEF</v>
      </c>
      <c r="H8" s="46"/>
      <c r="I8" s="46"/>
      <c r="J8" s="46"/>
      <c r="K8" s="46"/>
      <c r="L8" s="46"/>
      <c r="M8" s="46"/>
    </row>
    <row r="9" spans="2:13" ht="15" customHeight="1">
      <c r="B9" s="32" t="s">
        <v>23</v>
      </c>
      <c r="D9" s="33" t="s">
        <v>24</v>
      </c>
      <c r="E9" s="32" t="str">
        <f>DATA!E3&amp;" Responden dari "&amp;DATA!E4&amp;" mahasiswa"</f>
        <v>27 Responden dari 31 mahasiswa</v>
      </c>
      <c r="H9" s="46"/>
      <c r="I9" s="46"/>
      <c r="J9" s="46"/>
      <c r="K9" s="46"/>
      <c r="L9" s="46"/>
      <c r="M9" s="46"/>
    </row>
    <row r="10" spans="2:13" ht="15" customHeight="1">
      <c r="B10" s="32" t="s">
        <v>19</v>
      </c>
      <c r="D10" s="33" t="s">
        <v>24</v>
      </c>
      <c r="E10" s="34" t="str">
        <f>TEXT(AVERAGE(F15:F35),"#,000")&amp;" (Skala 1 s.d. 5)"</f>
        <v>3,827 (Skala 1 s.d. 5)</v>
      </c>
      <c r="H10" s="46"/>
      <c r="I10" s="46"/>
      <c r="J10" s="46"/>
      <c r="K10" s="46"/>
      <c r="L10" s="46"/>
      <c r="M10" s="46"/>
    </row>
    <row r="11" spans="2:13" ht="15" customHeight="1">
      <c r="B11" s="32" t="s">
        <v>112</v>
      </c>
      <c r="D11" s="33" t="s">
        <v>24</v>
      </c>
      <c r="E11" s="34" t="str">
        <f>IF(AVERAGE(RATA)&lt;AVERAGE(RATA2),"diatas rata-rata (dilanjutkan)","dibawah rata-rata (perlu pembinaan)")</f>
        <v>dibawah rata-rata (perlu pembinaan)</v>
      </c>
      <c r="H11" s="46"/>
      <c r="I11" s="46"/>
      <c r="J11" s="46"/>
      <c r="K11" s="46"/>
      <c r="L11" s="46"/>
      <c r="M11" s="46"/>
    </row>
    <row r="12" spans="2:13" ht="15" customHeight="1">
      <c r="D12" s="33"/>
      <c r="F12" s="35"/>
      <c r="H12" s="46"/>
      <c r="I12" s="46"/>
      <c r="J12" s="46"/>
      <c r="K12" s="46"/>
      <c r="L12" s="46"/>
      <c r="M12" s="46"/>
    </row>
    <row r="13" spans="2:13" ht="15" customHeight="1">
      <c r="B13" s="32" t="s">
        <v>110</v>
      </c>
      <c r="H13" s="46"/>
      <c r="I13" s="46"/>
      <c r="J13" s="46"/>
      <c r="K13" s="46"/>
      <c r="L13" s="46"/>
      <c r="M13" s="46"/>
    </row>
    <row r="14" spans="2:13" ht="33.75" customHeight="1">
      <c r="B14" s="37" t="s">
        <v>21</v>
      </c>
      <c r="C14" s="110" t="s">
        <v>22</v>
      </c>
      <c r="D14" s="111"/>
      <c r="E14" s="112"/>
      <c r="F14" s="38" t="s">
        <v>20</v>
      </c>
    </row>
    <row r="15" spans="2:13" ht="15" customHeight="1">
      <c r="B15" s="37">
        <v>1</v>
      </c>
      <c r="C15" s="39" t="s">
        <v>15</v>
      </c>
      <c r="D15" s="40"/>
      <c r="E15" s="41"/>
      <c r="F15" s="42">
        <f t="shared" ref="F15:F35" si="1">HLOOKUP($D$2,DATA,B15+3)</f>
        <v>3.65</v>
      </c>
    </row>
    <row r="16" spans="2:13" ht="15" customHeight="1">
      <c r="B16" s="37">
        <v>2</v>
      </c>
      <c r="C16" s="106" t="s">
        <v>1</v>
      </c>
      <c r="D16" s="107"/>
      <c r="E16" s="108"/>
      <c r="F16" s="42">
        <f t="shared" si="1"/>
        <v>4.25</v>
      </c>
    </row>
    <row r="17" spans="2:6" ht="15" customHeight="1">
      <c r="B17" s="37">
        <v>3</v>
      </c>
      <c r="C17" s="106" t="s">
        <v>2</v>
      </c>
      <c r="D17" s="107"/>
      <c r="E17" s="108"/>
      <c r="F17" s="42">
        <f t="shared" si="1"/>
        <v>3.75</v>
      </c>
    </row>
    <row r="18" spans="2:6" ht="15" customHeight="1">
      <c r="B18" s="37">
        <v>4</v>
      </c>
      <c r="C18" s="39" t="s">
        <v>3</v>
      </c>
      <c r="D18" s="40"/>
      <c r="E18" s="41"/>
      <c r="F18" s="42">
        <f t="shared" si="1"/>
        <v>3.65</v>
      </c>
    </row>
    <row r="19" spans="2:6" ht="15" customHeight="1">
      <c r="B19" s="37">
        <v>5</v>
      </c>
      <c r="C19" s="39" t="s">
        <v>4</v>
      </c>
      <c r="D19" s="40"/>
      <c r="E19" s="41"/>
      <c r="F19" s="42">
        <f t="shared" si="1"/>
        <v>3.5</v>
      </c>
    </row>
    <row r="20" spans="2:6" ht="15" customHeight="1">
      <c r="B20" s="37">
        <v>6</v>
      </c>
      <c r="C20" s="39" t="s">
        <v>16</v>
      </c>
      <c r="D20" s="40"/>
      <c r="E20" s="41"/>
      <c r="F20" s="42">
        <f t="shared" si="1"/>
        <v>3.85</v>
      </c>
    </row>
    <row r="21" spans="2:6" ht="15" customHeight="1">
      <c r="B21" s="37">
        <v>7</v>
      </c>
      <c r="C21" s="106" t="s">
        <v>5</v>
      </c>
      <c r="D21" s="107"/>
      <c r="E21" s="108"/>
      <c r="F21" s="42">
        <f t="shared" si="1"/>
        <v>3.5</v>
      </c>
    </row>
    <row r="22" spans="2:6" ht="15" customHeight="1">
      <c r="B22" s="37">
        <v>8</v>
      </c>
      <c r="C22" s="106" t="s">
        <v>6</v>
      </c>
      <c r="D22" s="107"/>
      <c r="E22" s="108"/>
      <c r="F22" s="42">
        <f t="shared" si="1"/>
        <v>4.2</v>
      </c>
    </row>
    <row r="23" spans="2:6">
      <c r="B23" s="37">
        <v>9</v>
      </c>
      <c r="C23" s="39" t="s">
        <v>7</v>
      </c>
      <c r="D23" s="40"/>
      <c r="E23" s="41"/>
      <c r="F23" s="42">
        <f t="shared" si="1"/>
        <v>3.75</v>
      </c>
    </row>
    <row r="24" spans="2:6">
      <c r="B24" s="37">
        <v>10</v>
      </c>
      <c r="C24" s="106" t="s">
        <v>17</v>
      </c>
      <c r="D24" s="107"/>
      <c r="E24" s="108"/>
      <c r="F24" s="42">
        <f t="shared" si="1"/>
        <v>3.85</v>
      </c>
    </row>
    <row r="25" spans="2:6">
      <c r="B25" s="37">
        <v>11</v>
      </c>
      <c r="C25" s="106" t="s">
        <v>8</v>
      </c>
      <c r="D25" s="107"/>
      <c r="E25" s="108"/>
      <c r="F25" s="42">
        <f t="shared" si="1"/>
        <v>3.7</v>
      </c>
    </row>
    <row r="26" spans="2:6">
      <c r="B26" s="37">
        <v>12</v>
      </c>
      <c r="C26" s="39" t="s">
        <v>9</v>
      </c>
      <c r="D26" s="40"/>
      <c r="E26" s="41"/>
      <c r="F26" s="42">
        <f t="shared" si="1"/>
        <v>3.65</v>
      </c>
    </row>
    <row r="27" spans="2:6">
      <c r="B27" s="37">
        <v>13</v>
      </c>
      <c r="C27" s="106" t="s">
        <v>10</v>
      </c>
      <c r="D27" s="107"/>
      <c r="E27" s="108"/>
      <c r="F27" s="42">
        <f t="shared" si="1"/>
        <v>4.1100000000000003</v>
      </c>
    </row>
    <row r="28" spans="2:6">
      <c r="B28" s="37">
        <v>14</v>
      </c>
      <c r="C28" s="39" t="s">
        <v>11</v>
      </c>
      <c r="D28" s="40"/>
      <c r="E28" s="41"/>
      <c r="F28" s="42">
        <f t="shared" si="1"/>
        <v>3.8</v>
      </c>
    </row>
    <row r="29" spans="2:6">
      <c r="B29" s="37">
        <v>15</v>
      </c>
      <c r="C29" s="39" t="s">
        <v>12</v>
      </c>
      <c r="D29" s="40"/>
      <c r="E29" s="41"/>
      <c r="F29" s="42">
        <f t="shared" si="1"/>
        <v>4.75</v>
      </c>
    </row>
    <row r="30" spans="2:6">
      <c r="B30" s="37">
        <v>16</v>
      </c>
      <c r="C30" s="106" t="s">
        <v>13</v>
      </c>
      <c r="D30" s="107"/>
      <c r="E30" s="108"/>
      <c r="F30" s="42">
        <f t="shared" si="1"/>
        <v>3.85</v>
      </c>
    </row>
    <row r="31" spans="2:6">
      <c r="B31" s="37">
        <v>17</v>
      </c>
      <c r="C31" s="106" t="s">
        <v>14</v>
      </c>
      <c r="D31" s="107"/>
      <c r="E31" s="108"/>
      <c r="F31" s="42">
        <f t="shared" si="1"/>
        <v>3.7</v>
      </c>
    </row>
    <row r="32" spans="2:6">
      <c r="B32" s="37">
        <v>18</v>
      </c>
      <c r="C32" s="106" t="s">
        <v>104</v>
      </c>
      <c r="D32" s="107"/>
      <c r="E32" s="108"/>
      <c r="F32" s="42">
        <f t="shared" si="1"/>
        <v>3.95</v>
      </c>
    </row>
    <row r="33" spans="2:6">
      <c r="B33" s="37">
        <v>19</v>
      </c>
      <c r="C33" s="106" t="s">
        <v>105</v>
      </c>
      <c r="D33" s="107"/>
      <c r="E33" s="108"/>
      <c r="F33" s="42">
        <f t="shared" si="1"/>
        <v>3.5</v>
      </c>
    </row>
    <row r="34" spans="2:6">
      <c r="B34" s="37">
        <v>20</v>
      </c>
      <c r="C34" s="106" t="s">
        <v>106</v>
      </c>
      <c r="D34" s="107"/>
      <c r="E34" s="108"/>
      <c r="F34" s="42">
        <f t="shared" si="1"/>
        <v>3.9</v>
      </c>
    </row>
    <row r="35" spans="2:6" ht="15" customHeight="1">
      <c r="B35" s="37">
        <v>21</v>
      </c>
      <c r="C35" s="106" t="s">
        <v>107</v>
      </c>
      <c r="D35" s="107"/>
      <c r="E35" s="108"/>
      <c r="F35" s="42">
        <f t="shared" si="1"/>
        <v>3.5</v>
      </c>
    </row>
    <row r="36" spans="2:6" ht="19.5" customHeight="1"/>
    <row r="37" spans="2:6">
      <c r="B37" s="35">
        <f>AVERAGE(F15:F31,F32:F35)</f>
        <v>3.8266666666666671</v>
      </c>
    </row>
  </sheetData>
  <mergeCells count="17">
    <mergeCell ref="C30:E30"/>
    <mergeCell ref="B3:F3"/>
    <mergeCell ref="B4:F4"/>
    <mergeCell ref="B5:F5"/>
    <mergeCell ref="C14:E14"/>
    <mergeCell ref="C16:E16"/>
    <mergeCell ref="C17:E17"/>
    <mergeCell ref="C21:E21"/>
    <mergeCell ref="C22:E22"/>
    <mergeCell ref="C24:E24"/>
    <mergeCell ref="C25:E25"/>
    <mergeCell ref="C27:E27"/>
    <mergeCell ref="C31:E31"/>
    <mergeCell ref="C32:E32"/>
    <mergeCell ref="C33:E33"/>
    <mergeCell ref="C34:E34"/>
    <mergeCell ref="C35:E35"/>
  </mergeCells>
  <printOptions horizontalCentered="1" verticalCentered="1"/>
  <pageMargins left="0.15" right="0.15" top="0.5" bottom="0.5" header="0.3" footer="0.3"/>
  <pageSetup paperSize="9" scale="90" orientation="portrait" horizontalDpi="4294967293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33"/>
  <sheetViews>
    <sheetView showGridLines="0" zoomScaleNormal="100" workbookViewId="0">
      <selection activeCell="D8" sqref="D8"/>
    </sheetView>
  </sheetViews>
  <sheetFormatPr defaultRowHeight="15"/>
  <cols>
    <col min="1" max="1" width="5.85546875" style="1" customWidth="1"/>
    <col min="2" max="2" width="5.7109375" style="1" customWidth="1"/>
    <col min="3" max="3" width="15.5703125" style="1" customWidth="1"/>
    <col min="4" max="4" width="4.140625" style="1" customWidth="1"/>
    <col min="5" max="5" width="15.42578125" style="1" customWidth="1"/>
    <col min="6" max="17" width="9.140625" style="1"/>
    <col min="18" max="18" width="5.85546875" style="1" customWidth="1"/>
    <col min="19" max="16384" width="9.140625" style="1"/>
  </cols>
  <sheetData>
    <row r="1" spans="2:17" ht="19.5" customHeight="1"/>
    <row r="2" spans="2:17" ht="17.25" customHeight="1">
      <c r="B2" s="99" t="s">
        <v>54</v>
      </c>
      <c r="C2" s="99"/>
      <c r="D2" s="100">
        <v>8</v>
      </c>
    </row>
    <row r="3" spans="2:17">
      <c r="B3" s="113" t="str">
        <f>KASUS1!B3</f>
        <v>EVALUASI PENILAIAN KINERJA DOSEN OLEH MAHASISWA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4" spans="2:17">
      <c r="B4" s="113" t="str">
        <f>KASUS1!B4</f>
        <v>SEKOLAH TINGGI ILMU EKONOMI XYZ TAHUN AJARAN 20X1/20X2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</row>
    <row r="5" spans="2:17">
      <c r="B5" s="113" t="str">
        <f>KASUS1!B5</f>
        <v>SEMESTER I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2:17" ht="5.2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8" spans="2:17">
      <c r="B8" s="2" t="s">
        <v>25</v>
      </c>
      <c r="C8" s="72"/>
      <c r="D8" s="2" t="str">
        <f>HLOOKUP(D$2,DATA,2)</f>
        <v>Pancasila</v>
      </c>
      <c r="E8" s="72"/>
      <c r="F8" s="3"/>
      <c r="G8" s="4"/>
    </row>
    <row r="9" spans="2:17">
      <c r="B9" s="6" t="s">
        <v>0</v>
      </c>
      <c r="C9" s="71"/>
      <c r="D9" s="6" t="str">
        <f>HLOOKUP(D$2,DATA,3)</f>
        <v>VWX</v>
      </c>
      <c r="E9" s="71"/>
      <c r="F9" s="7"/>
      <c r="G9" s="8"/>
    </row>
    <row r="10" spans="2:17">
      <c r="B10" s="6" t="s">
        <v>112</v>
      </c>
      <c r="C10" s="71"/>
      <c r="D10" s="73" t="str">
        <f>IF(AVERAGE(F12:F32)&lt;AVERAGE(G11:G32),"diatas rata-rata (dilanjutkan)","dibawah rata-rata (perlu pembinaan)")</f>
        <v>diatas rata-rata (dilanjutkan)</v>
      </c>
      <c r="E10" s="98"/>
      <c r="F10" s="74"/>
      <c r="G10" s="75"/>
    </row>
    <row r="11" spans="2:17">
      <c r="B11" s="14" t="s">
        <v>57</v>
      </c>
      <c r="C11" s="114" t="s">
        <v>52</v>
      </c>
      <c r="D11" s="115"/>
      <c r="E11" s="116"/>
      <c r="F11" s="15" t="s">
        <v>53</v>
      </c>
      <c r="G11" s="16" t="s">
        <v>55</v>
      </c>
    </row>
    <row r="12" spans="2:17">
      <c r="B12" s="10">
        <v>1</v>
      </c>
      <c r="C12" s="12" t="s">
        <v>85</v>
      </c>
      <c r="D12" s="11"/>
      <c r="E12" s="11"/>
      <c r="F12" s="17">
        <f>DATA!O9</f>
        <v>3.9444444444444446</v>
      </c>
      <c r="G12" s="17">
        <f t="shared" ref="G12:G32" si="0">HLOOKUP(D$2,DATA,B12+3)</f>
        <v>4</v>
      </c>
    </row>
    <row r="13" spans="2:17">
      <c r="B13" s="9">
        <v>2</v>
      </c>
      <c r="C13" s="13" t="s">
        <v>32</v>
      </c>
      <c r="D13" s="11"/>
      <c r="E13" s="11"/>
      <c r="F13" s="17">
        <f>DATA!O10</f>
        <v>4.0222222222222221</v>
      </c>
      <c r="G13" s="17">
        <f t="shared" si="0"/>
        <v>4.2</v>
      </c>
    </row>
    <row r="14" spans="2:17">
      <c r="B14" s="9">
        <v>3</v>
      </c>
      <c r="C14" s="13" t="s">
        <v>33</v>
      </c>
      <c r="D14" s="11"/>
      <c r="E14" s="11"/>
      <c r="F14" s="17">
        <f>DATA!O11</f>
        <v>4.028888888888889</v>
      </c>
      <c r="G14" s="17">
        <f t="shared" si="0"/>
        <v>3.75</v>
      </c>
    </row>
    <row r="15" spans="2:17">
      <c r="B15" s="9">
        <v>4</v>
      </c>
      <c r="C15" s="13" t="s">
        <v>83</v>
      </c>
      <c r="D15" s="11"/>
      <c r="E15" s="11"/>
      <c r="F15" s="17">
        <f>DATA!O12</f>
        <v>3.8611111111111112</v>
      </c>
      <c r="G15" s="17">
        <f t="shared" si="0"/>
        <v>3.85</v>
      </c>
    </row>
    <row r="16" spans="2:17">
      <c r="B16" s="9">
        <v>5</v>
      </c>
      <c r="C16" s="13" t="s">
        <v>35</v>
      </c>
      <c r="D16" s="11"/>
      <c r="E16" s="11"/>
      <c r="F16" s="17">
        <f>DATA!O13</f>
        <v>3.7711111111111109</v>
      </c>
      <c r="G16" s="17">
        <f t="shared" si="0"/>
        <v>3.7</v>
      </c>
    </row>
    <row r="17" spans="2:7">
      <c r="B17" s="9">
        <v>6</v>
      </c>
      <c r="C17" s="13" t="s">
        <v>36</v>
      </c>
      <c r="D17" s="11"/>
      <c r="E17" s="11"/>
      <c r="F17" s="17">
        <f>DATA!O14</f>
        <v>3.9088888888888889</v>
      </c>
      <c r="G17" s="17">
        <f t="shared" si="0"/>
        <v>3.7</v>
      </c>
    </row>
    <row r="18" spans="2:7">
      <c r="B18" s="9">
        <v>7</v>
      </c>
      <c r="C18" s="13" t="s">
        <v>37</v>
      </c>
      <c r="D18" s="11"/>
      <c r="E18" s="11"/>
      <c r="F18" s="17">
        <f>DATA!O15</f>
        <v>3.9588888888888891</v>
      </c>
      <c r="G18" s="17">
        <f t="shared" si="0"/>
        <v>4.25</v>
      </c>
    </row>
    <row r="19" spans="2:7">
      <c r="B19" s="9">
        <v>8</v>
      </c>
      <c r="C19" s="13" t="s">
        <v>38</v>
      </c>
      <c r="D19" s="11"/>
      <c r="E19" s="11"/>
      <c r="F19" s="17">
        <f>DATA!O16</f>
        <v>4.0088888888888894</v>
      </c>
      <c r="G19" s="17">
        <f t="shared" si="0"/>
        <v>4.33</v>
      </c>
    </row>
    <row r="20" spans="2:7">
      <c r="B20" s="9">
        <v>9</v>
      </c>
      <c r="C20" s="13" t="s">
        <v>39</v>
      </c>
      <c r="D20" s="11"/>
      <c r="E20" s="11"/>
      <c r="F20" s="17">
        <f>DATA!O17</f>
        <v>3.9722222222222223</v>
      </c>
      <c r="G20" s="17">
        <f t="shared" si="0"/>
        <v>4.4000000000000004</v>
      </c>
    </row>
    <row r="21" spans="2:7">
      <c r="B21" s="9">
        <v>10</v>
      </c>
      <c r="C21" s="13" t="s">
        <v>40</v>
      </c>
      <c r="D21" s="11"/>
      <c r="E21" s="11"/>
      <c r="F21" s="17">
        <f>DATA!O18</f>
        <v>4.0855555555555556</v>
      </c>
      <c r="G21" s="17">
        <f t="shared" si="0"/>
        <v>4.28</v>
      </c>
    </row>
    <row r="22" spans="2:7">
      <c r="B22" s="9">
        <v>11</v>
      </c>
      <c r="C22" s="13" t="s">
        <v>84</v>
      </c>
      <c r="D22" s="11"/>
      <c r="E22" s="11"/>
      <c r="F22" s="17">
        <f>DATA!O19</f>
        <v>3.9300000000000006</v>
      </c>
      <c r="G22" s="17">
        <f t="shared" si="0"/>
        <v>3.65</v>
      </c>
    </row>
    <row r="23" spans="2:7">
      <c r="B23" s="9">
        <v>12</v>
      </c>
      <c r="C23" s="13" t="s">
        <v>42</v>
      </c>
      <c r="D23" s="11"/>
      <c r="E23" s="11"/>
      <c r="F23" s="17">
        <f>DATA!O20</f>
        <v>3.7833333333333332</v>
      </c>
      <c r="G23" s="17">
        <f t="shared" si="0"/>
        <v>3.8</v>
      </c>
    </row>
    <row r="24" spans="2:7">
      <c r="B24" s="9">
        <v>13</v>
      </c>
      <c r="C24" s="13" t="s">
        <v>43</v>
      </c>
      <c r="D24" s="11"/>
      <c r="E24" s="11"/>
      <c r="F24" s="17">
        <f>DATA!O21</f>
        <v>3.9855555555555551</v>
      </c>
      <c r="G24" s="17">
        <f t="shared" si="0"/>
        <v>3.8</v>
      </c>
    </row>
    <row r="25" spans="2:7">
      <c r="B25" s="9">
        <v>14</v>
      </c>
      <c r="C25" s="13" t="s">
        <v>44</v>
      </c>
      <c r="D25" s="11"/>
      <c r="E25" s="11"/>
      <c r="F25" s="17">
        <f>DATA!O22</f>
        <v>3.9688888888888889</v>
      </c>
      <c r="G25" s="17">
        <f t="shared" si="0"/>
        <v>4.2</v>
      </c>
    </row>
    <row r="26" spans="2:7">
      <c r="B26" s="9">
        <v>15</v>
      </c>
      <c r="C26" s="13" t="s">
        <v>45</v>
      </c>
      <c r="D26" s="11"/>
      <c r="E26" s="11"/>
      <c r="F26" s="17">
        <f>DATA!O23</f>
        <v>4.3122222222222222</v>
      </c>
      <c r="G26" s="17">
        <f t="shared" si="0"/>
        <v>4.09</v>
      </c>
    </row>
    <row r="27" spans="2:7">
      <c r="B27" s="9">
        <v>16</v>
      </c>
      <c r="C27" s="13" t="s">
        <v>46</v>
      </c>
      <c r="D27" s="11"/>
      <c r="E27" s="11"/>
      <c r="F27" s="17">
        <f>DATA!O24</f>
        <v>3.9555555555555557</v>
      </c>
      <c r="G27" s="17">
        <f t="shared" si="0"/>
        <v>4.03</v>
      </c>
    </row>
    <row r="28" spans="2:7">
      <c r="B28" s="9">
        <v>17</v>
      </c>
      <c r="C28" s="13" t="s">
        <v>47</v>
      </c>
      <c r="D28" s="11"/>
      <c r="E28" s="11"/>
      <c r="F28" s="17">
        <f>DATA!O25</f>
        <v>3.9433333333333334</v>
      </c>
      <c r="G28" s="17">
        <f t="shared" si="0"/>
        <v>4.2300000000000004</v>
      </c>
    </row>
    <row r="29" spans="2:7">
      <c r="B29" s="9">
        <v>18</v>
      </c>
      <c r="C29" s="13" t="s">
        <v>48</v>
      </c>
      <c r="D29" s="11"/>
      <c r="E29" s="11"/>
      <c r="F29" s="17">
        <f>DATA!O26</f>
        <v>3.75</v>
      </c>
      <c r="G29" s="17">
        <f t="shared" si="0"/>
        <v>3.75</v>
      </c>
    </row>
    <row r="30" spans="2:7">
      <c r="B30" s="9">
        <v>19</v>
      </c>
      <c r="C30" s="13" t="s">
        <v>49</v>
      </c>
      <c r="D30" s="11"/>
      <c r="E30" s="11"/>
      <c r="F30" s="17">
        <f>DATA!O27</f>
        <v>3.8788888888888895</v>
      </c>
      <c r="G30" s="17">
        <f t="shared" si="0"/>
        <v>3.55</v>
      </c>
    </row>
    <row r="31" spans="2:7">
      <c r="B31" s="9">
        <v>20</v>
      </c>
      <c r="C31" s="13" t="s">
        <v>50</v>
      </c>
      <c r="D31" s="11"/>
      <c r="E31" s="11"/>
      <c r="F31" s="17">
        <f>DATA!O28</f>
        <v>3.9822222222222226</v>
      </c>
      <c r="G31" s="17">
        <f t="shared" si="0"/>
        <v>4.0199999999999996</v>
      </c>
    </row>
    <row r="32" spans="2:7">
      <c r="B32" s="9">
        <v>21</v>
      </c>
      <c r="C32" s="13" t="s">
        <v>51</v>
      </c>
      <c r="D32" s="11"/>
      <c r="E32" s="11"/>
      <c r="F32" s="17">
        <f>DATA!O29</f>
        <v>3.8722222222222222</v>
      </c>
      <c r="G32" s="17">
        <f t="shared" si="0"/>
        <v>3.8</v>
      </c>
    </row>
    <row r="33" ht="19.5" customHeight="1"/>
  </sheetData>
  <mergeCells count="4">
    <mergeCell ref="B3:Q3"/>
    <mergeCell ref="B4:Q4"/>
    <mergeCell ref="B5:Q5"/>
    <mergeCell ref="C11:E11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landscape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B1:N30"/>
  <sheetViews>
    <sheetView showGridLines="0" zoomScaleNormal="100" workbookViewId="0">
      <selection activeCell="G9" sqref="G9"/>
    </sheetView>
  </sheetViews>
  <sheetFormatPr defaultRowHeight="15"/>
  <cols>
    <col min="1" max="1" width="5.85546875" style="1" customWidth="1"/>
    <col min="2" max="2" width="5.7109375" style="1" customWidth="1"/>
    <col min="3" max="3" width="12.85546875" style="1" customWidth="1"/>
    <col min="4" max="4" width="14.28515625" style="1" customWidth="1"/>
    <col min="5" max="5" width="9.140625" style="1"/>
    <col min="6" max="6" width="2.5703125" style="1" customWidth="1"/>
    <col min="7" max="7" width="8.5703125" style="1" customWidth="1"/>
    <col min="8" max="8" width="4.42578125" style="1" customWidth="1"/>
    <col min="9" max="9" width="12.140625" style="1" bestFit="1" customWidth="1"/>
    <col min="10" max="10" width="9.140625" style="1"/>
    <col min="11" max="11" width="14.140625" style="1" customWidth="1"/>
    <col min="12" max="12" width="12.140625" style="1" bestFit="1" customWidth="1"/>
    <col min="13" max="13" width="10.28515625" style="1" customWidth="1"/>
    <col min="14" max="14" width="17" style="1" customWidth="1"/>
    <col min="15" max="15" width="5.85546875" style="1" customWidth="1"/>
    <col min="16" max="16384" width="9.140625" style="1"/>
  </cols>
  <sheetData>
    <row r="1" spans="2:14" ht="19.5" customHeight="1"/>
    <row r="2" spans="2:14" ht="18.75">
      <c r="B2" s="101" t="s">
        <v>126</v>
      </c>
    </row>
    <row r="3" spans="2:14">
      <c r="B3" s="113" t="str">
        <f>KASUS1!B3</f>
        <v>EVALUASI PENILAIAN KINERJA DOSEN OLEH MAHASISWA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2:14">
      <c r="B4" s="113" t="str">
        <f>KASUS1!B4</f>
        <v>SEKOLAH TINGGI ILMU EKONOMI XYZ TAHUN AJARAN 20X1/20X2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2:14">
      <c r="B5" s="113" t="str">
        <f>KASUS1!B5</f>
        <v>SEMESTER I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</row>
    <row r="6" spans="2:14" ht="5.2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2:14" ht="15.75" thickBot="1"/>
    <row r="8" spans="2:14">
      <c r="B8" s="14" t="s">
        <v>57</v>
      </c>
      <c r="C8" s="114" t="s">
        <v>52</v>
      </c>
      <c r="D8" s="116"/>
      <c r="E8" s="15" t="s">
        <v>53</v>
      </c>
      <c r="G8" s="16" t="s">
        <v>58</v>
      </c>
      <c r="I8" s="24" t="s">
        <v>58</v>
      </c>
      <c r="J8" s="24" t="s">
        <v>60</v>
      </c>
      <c r="K8" s="24" t="s">
        <v>61</v>
      </c>
      <c r="L8" s="24" t="s">
        <v>58</v>
      </c>
      <c r="M8" s="24" t="s">
        <v>60</v>
      </c>
      <c r="N8" s="24" t="s">
        <v>61</v>
      </c>
    </row>
    <row r="9" spans="2:14">
      <c r="B9" s="26">
        <v>1</v>
      </c>
      <c r="C9" s="12" t="s">
        <v>31</v>
      </c>
      <c r="D9" s="13"/>
      <c r="E9" s="17">
        <f>DATA!O9</f>
        <v>3.9444444444444446</v>
      </c>
      <c r="G9" s="25">
        <v>3.5</v>
      </c>
      <c r="I9" s="18">
        <v>3.5</v>
      </c>
      <c r="J9" s="19">
        <v>0</v>
      </c>
      <c r="K9" s="20">
        <v>0</v>
      </c>
      <c r="L9" s="18">
        <v>4.0999999999999996</v>
      </c>
      <c r="M9" s="19">
        <v>10</v>
      </c>
      <c r="N9" s="20">
        <v>0.47619047619047616</v>
      </c>
    </row>
    <row r="10" spans="2:14">
      <c r="B10" s="29">
        <v>2</v>
      </c>
      <c r="C10" s="13" t="s">
        <v>32</v>
      </c>
      <c r="D10" s="13"/>
      <c r="E10" s="17">
        <f>DATA!O10</f>
        <v>4.0222222222222221</v>
      </c>
      <c r="G10" s="25">
        <v>3.65</v>
      </c>
      <c r="I10" s="18">
        <v>3.65</v>
      </c>
      <c r="J10" s="19">
        <v>0</v>
      </c>
      <c r="K10" s="20">
        <v>0</v>
      </c>
      <c r="L10" s="18">
        <v>3.95</v>
      </c>
      <c r="M10" s="19">
        <v>7</v>
      </c>
      <c r="N10" s="20">
        <v>0.80952380952380953</v>
      </c>
    </row>
    <row r="11" spans="2:14">
      <c r="B11" s="29">
        <v>3</v>
      </c>
      <c r="C11" s="13" t="s">
        <v>33</v>
      </c>
      <c r="D11" s="13"/>
      <c r="E11" s="17">
        <f>DATA!O11</f>
        <v>4.028888888888889</v>
      </c>
      <c r="G11" s="25">
        <v>3.8</v>
      </c>
      <c r="I11" s="18">
        <v>3.8</v>
      </c>
      <c r="J11" s="19">
        <v>3</v>
      </c>
      <c r="K11" s="20">
        <v>0.14285714285714285</v>
      </c>
      <c r="L11" s="18">
        <v>3.8</v>
      </c>
      <c r="M11" s="19">
        <v>3</v>
      </c>
      <c r="N11" s="20">
        <v>0.95238095238095233</v>
      </c>
    </row>
    <row r="12" spans="2:14">
      <c r="B12" s="29">
        <v>4</v>
      </c>
      <c r="C12" s="13" t="s">
        <v>34</v>
      </c>
      <c r="D12" s="13"/>
      <c r="E12" s="17">
        <f>DATA!O12</f>
        <v>3.8611111111111112</v>
      </c>
      <c r="G12" s="25">
        <v>3.95</v>
      </c>
      <c r="I12" s="18">
        <v>3.95</v>
      </c>
      <c r="J12" s="19">
        <v>7</v>
      </c>
      <c r="K12" s="20">
        <v>0.47619047619047616</v>
      </c>
      <c r="L12" s="18" t="s">
        <v>59</v>
      </c>
      <c r="M12" s="19">
        <v>1</v>
      </c>
      <c r="N12" s="20">
        <v>1</v>
      </c>
    </row>
    <row r="13" spans="2:14">
      <c r="B13" s="29">
        <v>5</v>
      </c>
      <c r="C13" s="13" t="s">
        <v>35</v>
      </c>
      <c r="D13" s="13"/>
      <c r="E13" s="17">
        <f>DATA!O13</f>
        <v>3.7711111111111109</v>
      </c>
      <c r="G13" s="25">
        <v>4.0999999999999996</v>
      </c>
      <c r="I13" s="18">
        <v>4.0999999999999996</v>
      </c>
      <c r="J13" s="19">
        <v>10</v>
      </c>
      <c r="K13" s="20">
        <v>0.95238095238095233</v>
      </c>
      <c r="L13" s="18">
        <v>3.5</v>
      </c>
      <c r="M13" s="19">
        <v>0</v>
      </c>
      <c r="N13" s="20">
        <v>1</v>
      </c>
    </row>
    <row r="14" spans="2:14">
      <c r="B14" s="29">
        <v>6</v>
      </c>
      <c r="C14" s="13" t="s">
        <v>36</v>
      </c>
      <c r="D14" s="13"/>
      <c r="E14" s="17">
        <f>DATA!O14</f>
        <v>3.9088888888888889</v>
      </c>
      <c r="G14" s="25">
        <v>4.25</v>
      </c>
      <c r="I14" s="18">
        <v>4.25</v>
      </c>
      <c r="J14" s="19">
        <v>0</v>
      </c>
      <c r="K14" s="20">
        <v>0.95238095238095233</v>
      </c>
      <c r="L14" s="18">
        <v>3.65</v>
      </c>
      <c r="M14" s="19">
        <v>0</v>
      </c>
      <c r="N14" s="20">
        <v>1</v>
      </c>
    </row>
    <row r="15" spans="2:14" ht="15.75" thickBot="1">
      <c r="B15" s="29">
        <v>7</v>
      </c>
      <c r="C15" s="13" t="s">
        <v>37</v>
      </c>
      <c r="D15" s="13"/>
      <c r="E15" s="17">
        <f>DATA!O15</f>
        <v>3.9588888888888891</v>
      </c>
      <c r="G15" s="28"/>
      <c r="I15" s="21" t="s">
        <v>59</v>
      </c>
      <c r="J15" s="21">
        <v>1</v>
      </c>
      <c r="K15" s="22">
        <v>1</v>
      </c>
      <c r="L15" s="23">
        <v>4.25</v>
      </c>
      <c r="M15" s="21">
        <v>0</v>
      </c>
      <c r="N15" s="22">
        <v>1</v>
      </c>
    </row>
    <row r="16" spans="2:14">
      <c r="B16" s="29">
        <v>8</v>
      </c>
      <c r="C16" s="13" t="s">
        <v>38</v>
      </c>
      <c r="D16" s="13"/>
      <c r="E16" s="17">
        <f>DATA!O16</f>
        <v>4.0088888888888894</v>
      </c>
      <c r="G16" s="28" t="s">
        <v>127</v>
      </c>
      <c r="I16" s="27"/>
      <c r="J16" s="28"/>
      <c r="L16" s="27"/>
    </row>
    <row r="17" spans="2:12">
      <c r="B17" s="29">
        <v>9</v>
      </c>
      <c r="C17" s="13" t="s">
        <v>39</v>
      </c>
      <c r="D17" s="13"/>
      <c r="E17" s="17">
        <f>DATA!O17</f>
        <v>3.9722222222222223</v>
      </c>
      <c r="G17" s="28"/>
      <c r="I17" s="27"/>
      <c r="J17" s="28"/>
      <c r="L17" s="27"/>
    </row>
    <row r="18" spans="2:12">
      <c r="B18" s="29">
        <v>10</v>
      </c>
      <c r="C18" s="13" t="s">
        <v>40</v>
      </c>
      <c r="D18" s="13"/>
      <c r="E18" s="17">
        <f>DATA!O18</f>
        <v>4.0855555555555556</v>
      </c>
      <c r="G18" s="28"/>
      <c r="I18" s="27"/>
      <c r="J18" s="28"/>
      <c r="L18" s="27"/>
    </row>
    <row r="19" spans="2:12">
      <c r="B19" s="29">
        <v>11</v>
      </c>
      <c r="C19" s="13" t="s">
        <v>41</v>
      </c>
      <c r="D19" s="13"/>
      <c r="E19" s="17">
        <f>DATA!O19</f>
        <v>3.9300000000000006</v>
      </c>
      <c r="G19" s="28"/>
      <c r="I19" s="27"/>
      <c r="J19" s="28"/>
      <c r="L19" s="27"/>
    </row>
    <row r="20" spans="2:12">
      <c r="B20" s="29">
        <v>12</v>
      </c>
      <c r="C20" s="13" t="s">
        <v>42</v>
      </c>
      <c r="D20" s="13"/>
      <c r="E20" s="17">
        <f>DATA!O20</f>
        <v>3.7833333333333332</v>
      </c>
      <c r="G20" s="28"/>
      <c r="I20" s="27"/>
      <c r="J20" s="28"/>
      <c r="L20" s="27"/>
    </row>
    <row r="21" spans="2:12">
      <c r="B21" s="29">
        <v>13</v>
      </c>
      <c r="C21" s="13" t="s">
        <v>43</v>
      </c>
      <c r="D21" s="13"/>
      <c r="E21" s="17">
        <f>DATA!O21</f>
        <v>3.9855555555555551</v>
      </c>
      <c r="G21" s="28"/>
      <c r="I21" s="27"/>
      <c r="J21" s="28"/>
      <c r="L21" s="27"/>
    </row>
    <row r="22" spans="2:12">
      <c r="B22" s="29">
        <v>14</v>
      </c>
      <c r="C22" s="13" t="s">
        <v>44</v>
      </c>
      <c r="D22" s="13"/>
      <c r="E22" s="17">
        <f>DATA!O22</f>
        <v>3.9688888888888889</v>
      </c>
      <c r="I22" s="27"/>
      <c r="J22" s="28"/>
      <c r="L22" s="27"/>
    </row>
    <row r="23" spans="2:12">
      <c r="B23" s="29">
        <v>15</v>
      </c>
      <c r="C23" s="13" t="s">
        <v>45</v>
      </c>
      <c r="D23" s="13"/>
      <c r="E23" s="17">
        <f>DATA!O23</f>
        <v>4.3122222222222222</v>
      </c>
    </row>
    <row r="24" spans="2:12">
      <c r="B24" s="29">
        <v>16</v>
      </c>
      <c r="C24" s="13" t="s">
        <v>46</v>
      </c>
      <c r="D24" s="13"/>
      <c r="E24" s="17">
        <f>DATA!O24</f>
        <v>3.9555555555555557</v>
      </c>
    </row>
    <row r="25" spans="2:12">
      <c r="B25" s="29">
        <v>17</v>
      </c>
      <c r="C25" s="13" t="s">
        <v>47</v>
      </c>
      <c r="D25" s="13"/>
      <c r="E25" s="17">
        <f>DATA!O25</f>
        <v>3.9433333333333334</v>
      </c>
    </row>
    <row r="26" spans="2:12">
      <c r="B26" s="29">
        <v>18</v>
      </c>
      <c r="C26" s="13" t="s">
        <v>48</v>
      </c>
      <c r="D26" s="13"/>
      <c r="E26" s="17">
        <f>DATA!O26</f>
        <v>3.75</v>
      </c>
    </row>
    <row r="27" spans="2:12">
      <c r="B27" s="29">
        <v>19</v>
      </c>
      <c r="C27" s="13" t="s">
        <v>49</v>
      </c>
      <c r="D27" s="13"/>
      <c r="E27" s="17">
        <f>DATA!O27</f>
        <v>3.8788888888888895</v>
      </c>
    </row>
    <row r="28" spans="2:12">
      <c r="B28" s="29">
        <v>20</v>
      </c>
      <c r="C28" s="13" t="s">
        <v>50</v>
      </c>
      <c r="D28" s="13"/>
      <c r="E28" s="17">
        <f>DATA!O28</f>
        <v>3.9822222222222226</v>
      </c>
    </row>
    <row r="29" spans="2:12">
      <c r="B29" s="29">
        <v>21</v>
      </c>
      <c r="C29" s="13" t="s">
        <v>51</v>
      </c>
      <c r="D29" s="13"/>
      <c r="E29" s="17">
        <f>DATA!O29</f>
        <v>3.8722222222222222</v>
      </c>
    </row>
    <row r="30" spans="2:12" ht="19.5" customHeight="1"/>
  </sheetData>
  <sortState ref="L9:M15">
    <sortCondition descending="1" ref="M9"/>
  </sortState>
  <mergeCells count="4">
    <mergeCell ref="B3:N3"/>
    <mergeCell ref="B4:N4"/>
    <mergeCell ref="B5:N5"/>
    <mergeCell ref="C8:D8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H30"/>
  <sheetViews>
    <sheetView showGridLines="0" zoomScaleNormal="100" workbookViewId="0">
      <selection activeCell="E9" sqref="E9"/>
    </sheetView>
  </sheetViews>
  <sheetFormatPr defaultRowHeight="15"/>
  <cols>
    <col min="1" max="1" width="5.85546875" style="1" customWidth="1"/>
    <col min="2" max="2" width="5.7109375" style="1" customWidth="1"/>
    <col min="3" max="3" width="12.85546875" style="1" customWidth="1"/>
    <col min="4" max="4" width="14.28515625" style="1" customWidth="1"/>
    <col min="5" max="5" width="9.140625" style="1"/>
    <col min="6" max="6" width="2.5703125" style="1" customWidth="1"/>
    <col min="7" max="7" width="25.42578125" style="1" customWidth="1"/>
    <col min="8" max="8" width="15.28515625" style="1" customWidth="1"/>
    <col min="9" max="9" width="5.85546875" style="1" customWidth="1"/>
    <col min="10" max="16384" width="9.140625" style="1"/>
  </cols>
  <sheetData>
    <row r="1" spans="2:8" ht="19.5" customHeight="1"/>
    <row r="2" spans="2:8" ht="18.75">
      <c r="B2" s="101" t="s">
        <v>128</v>
      </c>
    </row>
    <row r="3" spans="2:8">
      <c r="B3" s="113" t="str">
        <f>KASUS1!B3</f>
        <v>EVALUASI PENILAIAN KINERJA DOSEN OLEH MAHASISWA</v>
      </c>
      <c r="C3" s="113"/>
      <c r="D3" s="113"/>
      <c r="E3" s="113"/>
      <c r="F3" s="113"/>
      <c r="G3" s="113"/>
      <c r="H3" s="113"/>
    </row>
    <row r="4" spans="2:8">
      <c r="B4" s="113" t="str">
        <f>KASUS1!B4</f>
        <v>SEKOLAH TINGGI ILMU EKONOMI XYZ TAHUN AJARAN 20X1/20X2</v>
      </c>
      <c r="C4" s="113"/>
      <c r="D4" s="113"/>
      <c r="E4" s="113"/>
      <c r="F4" s="113"/>
      <c r="G4" s="113"/>
      <c r="H4" s="113"/>
    </row>
    <row r="5" spans="2:8">
      <c r="B5" s="113" t="str">
        <f>KASUS1!B5</f>
        <v>SEMESTER I</v>
      </c>
      <c r="C5" s="113"/>
      <c r="D5" s="113"/>
      <c r="E5" s="113"/>
      <c r="F5" s="113"/>
      <c r="G5" s="113"/>
      <c r="H5" s="113"/>
    </row>
    <row r="6" spans="2:8" ht="5.25" customHeight="1">
      <c r="B6" s="5"/>
      <c r="C6" s="5"/>
      <c r="D6" s="5"/>
      <c r="E6" s="5"/>
      <c r="F6" s="5"/>
      <c r="G6" s="5"/>
      <c r="H6" s="5"/>
    </row>
    <row r="7" spans="2:8" ht="15.75" thickBot="1"/>
    <row r="8" spans="2:8">
      <c r="B8" s="14" t="s">
        <v>57</v>
      </c>
      <c r="C8" s="114" t="s">
        <v>52</v>
      </c>
      <c r="D8" s="116"/>
      <c r="E8" s="15" t="s">
        <v>53</v>
      </c>
      <c r="G8" s="30" t="s">
        <v>53</v>
      </c>
      <c r="H8" s="30"/>
    </row>
    <row r="9" spans="2:8">
      <c r="B9" s="26">
        <v>1</v>
      </c>
      <c r="C9" s="12" t="s">
        <v>31</v>
      </c>
      <c r="D9" s="13"/>
      <c r="E9" s="17">
        <f>DATA!O9</f>
        <v>3.9444444444444446</v>
      </c>
      <c r="G9" s="19"/>
      <c r="H9" s="19"/>
    </row>
    <row r="10" spans="2:8">
      <c r="B10" s="29">
        <v>2</v>
      </c>
      <c r="C10" s="13" t="s">
        <v>32</v>
      </c>
      <c r="D10" s="13"/>
      <c r="E10" s="17">
        <f>DATA!O10</f>
        <v>4.0222222222222221</v>
      </c>
      <c r="G10" s="19" t="s">
        <v>62</v>
      </c>
      <c r="H10" s="19">
        <v>3.770370370370371</v>
      </c>
    </row>
    <row r="11" spans="2:8">
      <c r="B11" s="29">
        <v>3</v>
      </c>
      <c r="C11" s="13" t="s">
        <v>33</v>
      </c>
      <c r="D11" s="13"/>
      <c r="E11" s="17">
        <f>DATA!O11</f>
        <v>4.028888888888889</v>
      </c>
      <c r="G11" s="19" t="s">
        <v>63</v>
      </c>
      <c r="H11" s="19">
        <v>6.3149428217099766E-3</v>
      </c>
    </row>
    <row r="12" spans="2:8">
      <c r="B12" s="29">
        <v>4</v>
      </c>
      <c r="C12" s="13" t="s">
        <v>34</v>
      </c>
      <c r="D12" s="13"/>
      <c r="E12" s="17">
        <f>DATA!O12</f>
        <v>3.8611111111111112</v>
      </c>
      <c r="G12" s="19" t="s">
        <v>64</v>
      </c>
      <c r="H12" s="19">
        <v>3.7722222222222226</v>
      </c>
    </row>
    <row r="13" spans="2:8">
      <c r="B13" s="29">
        <v>5</v>
      </c>
      <c r="C13" s="13" t="s">
        <v>35</v>
      </c>
      <c r="D13" s="13"/>
      <c r="E13" s="17">
        <f>DATA!O13</f>
        <v>3.7711111111111109</v>
      </c>
      <c r="G13" s="19" t="s">
        <v>65</v>
      </c>
      <c r="H13" s="19">
        <v>3.7777777777777777</v>
      </c>
    </row>
    <row r="14" spans="2:8">
      <c r="B14" s="29">
        <v>6</v>
      </c>
      <c r="C14" s="13" t="s">
        <v>36</v>
      </c>
      <c r="D14" s="13"/>
      <c r="E14" s="17">
        <f>DATA!O14</f>
        <v>3.9088888888888889</v>
      </c>
      <c r="G14" s="19" t="s">
        <v>66</v>
      </c>
      <c r="H14" s="19">
        <v>2.8938703489803989E-2</v>
      </c>
    </row>
    <row r="15" spans="2:8">
      <c r="B15" s="29">
        <v>7</v>
      </c>
      <c r="C15" s="13" t="s">
        <v>37</v>
      </c>
      <c r="D15" s="13"/>
      <c r="E15" s="17">
        <f>DATA!O15</f>
        <v>3.9588888888888891</v>
      </c>
      <c r="G15" s="19" t="s">
        <v>67</v>
      </c>
      <c r="H15" s="19">
        <v>8.3744855967079362E-4</v>
      </c>
    </row>
    <row r="16" spans="2:8">
      <c r="B16" s="29">
        <v>8</v>
      </c>
      <c r="C16" s="13" t="s">
        <v>38</v>
      </c>
      <c r="D16" s="13"/>
      <c r="E16" s="17">
        <f>DATA!O16</f>
        <v>4.0088888888888894</v>
      </c>
      <c r="G16" s="19" t="s">
        <v>68</v>
      </c>
      <c r="H16" s="19">
        <v>-2.631753698612993E-2</v>
      </c>
    </row>
    <row r="17" spans="2:8">
      <c r="B17" s="29">
        <v>9</v>
      </c>
      <c r="C17" s="13" t="s">
        <v>39</v>
      </c>
      <c r="D17" s="13"/>
      <c r="E17" s="17">
        <f>DATA!O17</f>
        <v>3.9722222222222223</v>
      </c>
      <c r="G17" s="19" t="s">
        <v>69</v>
      </c>
      <c r="H17" s="19">
        <v>0.20740579094630529</v>
      </c>
    </row>
    <row r="18" spans="2:8">
      <c r="B18" s="29">
        <v>10</v>
      </c>
      <c r="C18" s="13" t="s">
        <v>40</v>
      </c>
      <c r="D18" s="13"/>
      <c r="E18" s="17">
        <f>DATA!O18</f>
        <v>4.0855555555555556</v>
      </c>
      <c r="G18" s="19" t="s">
        <v>70</v>
      </c>
      <c r="H18" s="19">
        <v>0.11666666666666714</v>
      </c>
    </row>
    <row r="19" spans="2:8">
      <c r="B19" s="29">
        <v>11</v>
      </c>
      <c r="C19" s="13" t="s">
        <v>41</v>
      </c>
      <c r="D19" s="13"/>
      <c r="E19" s="17">
        <f>DATA!O19</f>
        <v>3.9300000000000006</v>
      </c>
      <c r="G19" s="19" t="s">
        <v>71</v>
      </c>
      <c r="H19" s="19">
        <v>3.7166666666666668</v>
      </c>
    </row>
    <row r="20" spans="2:8">
      <c r="B20" s="29">
        <v>12</v>
      </c>
      <c r="C20" s="13" t="s">
        <v>42</v>
      </c>
      <c r="D20" s="13"/>
      <c r="E20" s="17">
        <f>DATA!O20</f>
        <v>3.7833333333333332</v>
      </c>
      <c r="G20" s="19" t="s">
        <v>72</v>
      </c>
      <c r="H20" s="19">
        <v>3.8333333333333339</v>
      </c>
    </row>
    <row r="21" spans="2:8">
      <c r="B21" s="29">
        <v>13</v>
      </c>
      <c r="C21" s="13" t="s">
        <v>43</v>
      </c>
      <c r="D21" s="13"/>
      <c r="E21" s="17">
        <f>DATA!O21</f>
        <v>3.9855555555555551</v>
      </c>
      <c r="G21" s="19" t="s">
        <v>73</v>
      </c>
      <c r="H21" s="19">
        <v>79.177777777777791</v>
      </c>
    </row>
    <row r="22" spans="2:8">
      <c r="B22" s="29">
        <v>14</v>
      </c>
      <c r="C22" s="13" t="s">
        <v>44</v>
      </c>
      <c r="D22" s="13"/>
      <c r="E22" s="17">
        <f>DATA!O22</f>
        <v>3.9688888888888889</v>
      </c>
      <c r="G22" s="19" t="s">
        <v>74</v>
      </c>
      <c r="H22" s="19">
        <v>21</v>
      </c>
    </row>
    <row r="23" spans="2:8">
      <c r="B23" s="29">
        <v>15</v>
      </c>
      <c r="C23" s="13" t="s">
        <v>45</v>
      </c>
      <c r="D23" s="13"/>
      <c r="E23" s="17">
        <f>DATA!O23</f>
        <v>4.3122222222222222</v>
      </c>
      <c r="G23" s="19" t="s">
        <v>75</v>
      </c>
      <c r="H23" s="19">
        <v>3.8111111111111118</v>
      </c>
    </row>
    <row r="24" spans="2:8">
      <c r="B24" s="29">
        <v>16</v>
      </c>
      <c r="C24" s="13" t="s">
        <v>46</v>
      </c>
      <c r="D24" s="13"/>
      <c r="E24" s="17">
        <f>DATA!O24</f>
        <v>3.9555555555555557</v>
      </c>
      <c r="G24" s="19" t="s">
        <v>76</v>
      </c>
      <c r="H24" s="19">
        <v>3.7277777777777774</v>
      </c>
    </row>
    <row r="25" spans="2:8" ht="15.75" thickBot="1">
      <c r="B25" s="29">
        <v>17</v>
      </c>
      <c r="C25" s="13" t="s">
        <v>47</v>
      </c>
      <c r="D25" s="13"/>
      <c r="E25" s="17">
        <f>DATA!O25</f>
        <v>3.9433333333333334</v>
      </c>
      <c r="G25" s="21" t="s">
        <v>89</v>
      </c>
      <c r="H25" s="21">
        <v>1.3172739897660971E-2</v>
      </c>
    </row>
    <row r="26" spans="2:8">
      <c r="B26" s="29">
        <v>18</v>
      </c>
      <c r="C26" s="13" t="s">
        <v>48</v>
      </c>
      <c r="D26" s="13"/>
      <c r="E26" s="17">
        <f>DATA!O26</f>
        <v>3.75</v>
      </c>
    </row>
    <row r="27" spans="2:8">
      <c r="B27" s="29">
        <v>19</v>
      </c>
      <c r="C27" s="13" t="s">
        <v>49</v>
      </c>
      <c r="D27" s="13"/>
      <c r="E27" s="17">
        <f>DATA!O27</f>
        <v>3.8788888888888895</v>
      </c>
    </row>
    <row r="28" spans="2:8">
      <c r="B28" s="29">
        <v>20</v>
      </c>
      <c r="C28" s="13" t="s">
        <v>50</v>
      </c>
      <c r="D28" s="13"/>
      <c r="E28" s="17">
        <f>DATA!O28</f>
        <v>3.9822222222222226</v>
      </c>
    </row>
    <row r="29" spans="2:8">
      <c r="B29" s="29">
        <v>21</v>
      </c>
      <c r="C29" s="13" t="s">
        <v>51</v>
      </c>
      <c r="D29" s="13"/>
      <c r="E29" s="17">
        <f>DATA!O29</f>
        <v>3.8722222222222222</v>
      </c>
    </row>
    <row r="30" spans="2:8" ht="19.5" customHeight="1"/>
  </sheetData>
  <mergeCells count="4">
    <mergeCell ref="B3:H3"/>
    <mergeCell ref="B4:H4"/>
    <mergeCell ref="B5:H5"/>
    <mergeCell ref="C8:D8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DATA</vt:lpstr>
      <vt:lpstr>KASUS1</vt:lpstr>
      <vt:lpstr>KASUS2</vt:lpstr>
      <vt:lpstr>KASUS3</vt:lpstr>
      <vt:lpstr>KASUS4</vt:lpstr>
      <vt:lpstr>KASUS5</vt:lpstr>
      <vt:lpstr>DATA</vt:lpstr>
      <vt:lpstr>NILAI</vt:lpstr>
      <vt:lpstr>DATA!Print_Area</vt:lpstr>
      <vt:lpstr>KASUS1!Print_Area</vt:lpstr>
      <vt:lpstr>KASUS2!Print_Area</vt:lpstr>
      <vt:lpstr>KASUS3!Print_Area</vt:lpstr>
      <vt:lpstr>KASUS4!Print_Area</vt:lpstr>
      <vt:lpstr>KASUS5!Print_Area</vt:lpstr>
      <vt:lpstr>RATA</vt:lpstr>
      <vt:lpstr>RATA2</vt:lpstr>
      <vt:lpstr>REKOMENDASI</vt:lpstr>
      <vt:lpstr>STANDAR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2015-09-21T22:09:40Z</cp:lastPrinted>
  <dcterms:created xsi:type="dcterms:W3CDTF">2015-09-09T03:11:09Z</dcterms:created>
  <dcterms:modified xsi:type="dcterms:W3CDTF">2016-03-03T21:55:44Z</dcterms:modified>
</cp:coreProperties>
</file>