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comments2.xml" ContentType="application/vnd.openxmlformats-officedocument.spreadsheetml.comments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autoCompressPictures="0"/>
  <xr:revisionPtr revIDLastSave="0" documentId="13_ncr:1_{6289F5F4-4336-48F2-A89F-003A790CB4C2}" xr6:coauthVersionLast="47" xr6:coauthVersionMax="47" xr10:uidLastSave="{00000000-0000-0000-0000-000000000000}"/>
  <bookViews>
    <workbookView xWindow="-120" yWindow="-120" windowWidth="29040" windowHeight="15840" tabRatio="741" activeTab="9" xr2:uid="{00000000-000D-0000-FFFF-FFFF00000000}"/>
  </bookViews>
  <sheets>
    <sheet name="Jan" sheetId="1" r:id="rId1"/>
    <sheet name="Fev" sheetId="6" r:id="rId2"/>
    <sheet name="Mar" sheetId="17" r:id="rId3"/>
    <sheet name="Abr" sheetId="18" r:id="rId4"/>
    <sheet name="Mai" sheetId="19" r:id="rId5"/>
    <sheet name="Jun" sheetId="20" r:id="rId6"/>
    <sheet name="Jul" sheetId="21" r:id="rId7"/>
    <sheet name="Ago" sheetId="22" r:id="rId8"/>
    <sheet name="Set" sheetId="23" r:id="rId9"/>
    <sheet name="Out" sheetId="27" r:id="rId10"/>
  </sheets>
  <definedNames>
    <definedName name="AbrDom1">DATE(AnoCivil,4,1)-WEEKDAY(DATE(AnoCivil,4,1))</definedName>
    <definedName name="AgoDom1">DATE(AnoCivil,8,1)-WEEKDAY(DATE(AnoCivil,8,1))</definedName>
    <definedName name="AnoCivil">Jan!$B$1</definedName>
    <definedName name="DezDom1">DATE(AnoCivil,12,1)-WEEKDAY(DATE(AnoCivil,12,1))</definedName>
    <definedName name="DiasTarefa" localSheetId="3">Abr!$K$2:$K$31</definedName>
    <definedName name="DiasTarefa" localSheetId="7">Ago!$K$2:$K$32</definedName>
    <definedName name="DiasTarefa" localSheetId="1">Fev!$K$2:$K$31</definedName>
    <definedName name="DiasTarefa" localSheetId="6">Jul!$K$2:$K$31</definedName>
    <definedName name="DiasTarefa" localSheetId="5">Jun!$K$2:$K$31</definedName>
    <definedName name="DiasTarefa" localSheetId="4">Mai!$K$2:$K$31</definedName>
    <definedName name="DiasTarefa" localSheetId="2">Mar!$K$2:$K$31</definedName>
    <definedName name="DiasTarefa" localSheetId="9">Out!#REF!</definedName>
    <definedName name="DiasTarefa" localSheetId="8">Set!#REF!</definedName>
    <definedName name="DiasTarefa">Jan!$K$2:$K$31</definedName>
    <definedName name="FevDom1">DATE(AnoCivil,2,1)-WEEKDAY(DATE(AnoCivil,2,1))</definedName>
    <definedName name="JanDom1">DATE(AnoCivil,1,1)-WEEKDAY(DATE(AnoCivil,1,1))</definedName>
    <definedName name="JulDom1">DATE(AnoCivil,7,1)-WEEKDAY(DATE(AnoCivil,7,1))</definedName>
    <definedName name="JunDom1">DATE(AnoCivil,6,1)-WEEKDAY(DATE(AnoCivil,6,1))</definedName>
    <definedName name="MaiDom1">DATE(AnoCivil,5,1)-WEEKDAY(DATE(AnoCivil,5,1))</definedName>
    <definedName name="MarDom1">DATE(AnoCivil,3,1)-WEEKDAY(DATE(AnoCivil,3,1))</definedName>
    <definedName name="NovDom1">DATE(AnoCivil,11,1)-WEEKDAY(DATE(AnoCivil,11,1))</definedName>
    <definedName name="OutDom1">DATE(AnoCivil,10,1)-WEEKDAY(DATE(AnoCivil,10,1))</definedName>
    <definedName name="RegiãoTítulo2..I31.1">Jan!$A$11</definedName>
    <definedName name="RegiãoTítulo2..I31.10">#REF!</definedName>
    <definedName name="RegiãoTítulo2..I31.11">#REF!</definedName>
    <definedName name="RegiãoTítulo2..I31.12">#REF!</definedName>
    <definedName name="RegiãoTítulo2..I31.2">Fev!$A$11</definedName>
    <definedName name="RegiãoTítulo2..I31.3">Mar!$A$11</definedName>
    <definedName name="RegiãoTítulo2..I31.4">Abr!$A$11</definedName>
    <definedName name="RegiãoTítulo2..I31.5">Mai!$A$11</definedName>
    <definedName name="RegiãoTítulo2..I31.6">Jun!$A$11</definedName>
    <definedName name="RegiãoTítulo2..I31.7">Jul!$A$11</definedName>
    <definedName name="RegiãoTítulo2..I31.8">Ago!$A$11</definedName>
    <definedName name="RegiãoTítulo2..I31.9" localSheetId="9">Out!$A$11</definedName>
    <definedName name="RegiãoTítulo2..I31.9">Set!$A$11</definedName>
    <definedName name="RegiãoTìtuloColuna1..I8.1">Jan!$C$2</definedName>
    <definedName name="RegiãoTìtuloColuna1..I8.10">#REF!</definedName>
    <definedName name="RegiãoTìtuloColuna1..I8.11">#REF!</definedName>
    <definedName name="RegiãoTìtuloColuna1..I8.12">#REF!</definedName>
    <definedName name="RegiãoTìtuloColuna1..I8.2">Fev!$C$2</definedName>
    <definedName name="RegiãoTìtuloColuna1..I8.3">Mar!$C$2</definedName>
    <definedName name="RegiãoTìtuloColuna1..I8.4">Abr!$C$2</definedName>
    <definedName name="RegiãoTìtuloColuna1..I8.5">Mai!$C$2</definedName>
    <definedName name="RegiãoTìtuloColuna1..I8.6">Jun!$C$2</definedName>
    <definedName name="RegiãoTìtuloColuna1..I8.7">Jul!$C$2</definedName>
    <definedName name="RegiãoTìtuloColuna1..I8.8">Ago!$C$2</definedName>
    <definedName name="RegiãoTìtuloColuna1..I8.9" localSheetId="9">Out!$C$2</definedName>
    <definedName name="RegiãoTìtuloColuna1..I8.9">Set!$C$2</definedName>
    <definedName name="SetDom1">DATE(AnoCivil,9,1)-WEEKDAY(DATE(AnoCivil,9,1))</definedName>
    <definedName name="TabelaDatasImportantes" localSheetId="3">Abr!$K$2:$L$6</definedName>
    <definedName name="TabelaDatasImportantes" localSheetId="7">Ago!$K$2:$L$6</definedName>
    <definedName name="TabelaDatasImportantes" localSheetId="1">Fev!$K$2:$L$6</definedName>
    <definedName name="TabelaDatasImportantes" localSheetId="6">Jul!$K$2:$L$6</definedName>
    <definedName name="TabelaDatasImportantes" localSheetId="5">Jun!$K$2:$L$6</definedName>
    <definedName name="TabelaDatasImportantes" localSheetId="4">Mai!$K$2:$L$6</definedName>
    <definedName name="TabelaDatasImportantes" localSheetId="2">Mar!$K$2:$L$6</definedName>
    <definedName name="TabelaDatasImportantes" localSheetId="9">Out!$K$2:$K$5</definedName>
    <definedName name="TabelaDatasImportantes" localSheetId="8">Set!$K$2:$K$5</definedName>
    <definedName name="TabelaDatasImportantes">Jan!$K$2:$L$6</definedName>
    <definedName name="TítuloColuna1">#REF!</definedName>
    <definedName name="TítuloColuna10">#REF!</definedName>
    <definedName name="TítuloColuna11">#REF!</definedName>
    <definedName name="TítuloColuna12">#REF!</definedName>
    <definedName name="TítuloColuna2">#REF!</definedName>
    <definedName name="TítuloColuna9" localSheetId="9">Tarefas_de_setembro3[[#Headers],[Coordenação:               Eliana Rosa Leite MT. 19075]]</definedName>
    <definedName name="TítuloColuna9">Tarefas_de_setembro[[#Headers],[Coordenação:               Eliana Rosa Leite MT. 19075]]</definedName>
    <definedName name="Títulodacoluna3">#REF!</definedName>
    <definedName name="Títulodacoluna4">#REF!</definedName>
    <definedName name="Títulodacoluna5">#REF!</definedName>
    <definedName name="Títulodacoluna6">#REF!</definedName>
    <definedName name="Títulodacoluna7">#REF!</definedName>
    <definedName name="Títulodacoluna8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17" l="1"/>
  <c r="I8" i="6"/>
  <c r="C6" i="19"/>
  <c r="G8" i="18"/>
  <c r="H3" i="6"/>
  <c r="D6" i="6"/>
  <c r="H5" i="23"/>
  <c r="I7" i="23"/>
  <c r="I4" i="17"/>
  <c r="D6" i="20"/>
  <c r="F6" i="1"/>
  <c r="I8" i="18"/>
  <c r="C6" i="6"/>
  <c r="C7" i="21"/>
  <c r="H7" i="1"/>
  <c r="C8" i="6"/>
  <c r="H8" i="1"/>
  <c r="F4" i="23"/>
  <c r="G4" i="21"/>
  <c r="G5" i="23"/>
  <c r="F8" i="21"/>
  <c r="B1" i="6"/>
  <c r="E4" i="23"/>
  <c r="E7" i="21"/>
  <c r="G6" i="20"/>
  <c r="C6" i="18"/>
  <c r="I7" i="21"/>
  <c r="H4" i="21"/>
  <c r="H6" i="21"/>
  <c r="E4" i="19"/>
  <c r="D5" i="19"/>
  <c r="D4" i="20"/>
  <c r="C8" i="17"/>
  <c r="C4" i="18"/>
  <c r="D6" i="19"/>
  <c r="C4" i="17"/>
  <c r="C4" i="1"/>
  <c r="F3" i="1"/>
  <c r="D5" i="18"/>
  <c r="D6" i="21"/>
  <c r="G6" i="18"/>
  <c r="F6" i="20"/>
  <c r="C5" i="17"/>
  <c r="E3" i="17"/>
  <c r="I5" i="21"/>
  <c r="D5" i="21"/>
  <c r="G5" i="21"/>
  <c r="G8" i="20"/>
  <c r="E8" i="17"/>
  <c r="G4" i="19"/>
  <c r="G8" i="17"/>
  <c r="G5" i="17"/>
  <c r="H3" i="21"/>
  <c r="C8" i="20"/>
  <c r="H7" i="19"/>
  <c r="C6" i="21"/>
  <c r="C6" i="17"/>
  <c r="G7" i="23"/>
  <c r="G7" i="19"/>
  <c r="D7" i="21"/>
  <c r="D8" i="18"/>
  <c r="F4" i="17"/>
  <c r="C7" i="18"/>
  <c r="F4" i="21"/>
  <c r="H8" i="21"/>
  <c r="I6" i="19"/>
  <c r="F8" i="20"/>
  <c r="F3" i="23"/>
  <c r="D5" i="1"/>
  <c r="E3" i="6"/>
  <c r="I4" i="6"/>
  <c r="G7" i="6"/>
  <c r="B1" i="17"/>
  <c r="H5" i="17"/>
  <c r="G3" i="21"/>
  <c r="F7" i="1"/>
  <c r="I5" i="19"/>
  <c r="F4" i="19"/>
  <c r="E6" i="17"/>
  <c r="B1" i="20"/>
  <c r="H7" i="20"/>
  <c r="F5" i="21"/>
  <c r="I8" i="21"/>
  <c r="D5" i="23"/>
  <c r="C3" i="17"/>
  <c r="C3" i="1"/>
  <c r="G3" i="17"/>
  <c r="I3" i="20"/>
  <c r="D4" i="19"/>
  <c r="G6" i="23"/>
  <c r="C7" i="19"/>
  <c r="I5" i="17"/>
  <c r="G7" i="1"/>
  <c r="I4" i="1"/>
  <c r="I6" i="1"/>
  <c r="I3" i="6"/>
  <c r="D7" i="6"/>
  <c r="I6" i="23"/>
  <c r="B1" i="18"/>
  <c r="I5" i="1"/>
  <c r="F7" i="17"/>
  <c r="H6" i="17"/>
  <c r="H4" i="6"/>
  <c r="G5" i="6"/>
  <c r="D7" i="19"/>
  <c r="F7" i="18"/>
  <c r="H6" i="23"/>
  <c r="H4" i="18"/>
  <c r="E6" i="19"/>
  <c r="C8" i="18"/>
  <c r="F8" i="1"/>
  <c r="D3" i="19"/>
  <c r="G8" i="6"/>
  <c r="E3" i="19"/>
  <c r="I5" i="20"/>
  <c r="I4" i="18"/>
  <c r="E3" i="1"/>
  <c r="C5" i="19"/>
  <c r="E6" i="23"/>
  <c r="D6" i="23"/>
  <c r="F5" i="20"/>
  <c r="I3" i="19"/>
  <c r="G8" i="23"/>
  <c r="E7" i="20"/>
  <c r="H8" i="20"/>
  <c r="H7" i="23"/>
  <c r="D5" i="17"/>
  <c r="G8" i="19"/>
  <c r="D8" i="20"/>
  <c r="G4" i="23"/>
  <c r="E4" i="18"/>
  <c r="F3" i="17"/>
  <c r="E8" i="6"/>
  <c r="D8" i="23"/>
  <c r="B1" i="27"/>
  <c r="G6" i="19"/>
  <c r="H7" i="6"/>
  <c r="F3" i="6"/>
  <c r="G6" i="17"/>
  <c r="C5" i="1"/>
  <c r="F7" i="23"/>
  <c r="F4" i="1"/>
  <c r="I8" i="1"/>
  <c r="E5" i="17"/>
  <c r="D6" i="17"/>
  <c r="E4" i="17"/>
  <c r="D3" i="18"/>
  <c r="F5" i="17"/>
  <c r="H8" i="19"/>
  <c r="F5" i="23"/>
  <c r="E3" i="23"/>
  <c r="G6" i="21"/>
  <c r="H7" i="17"/>
  <c r="I7" i="19"/>
  <c r="I4" i="21"/>
  <c r="G4" i="6"/>
  <c r="D7" i="23"/>
  <c r="H3" i="23"/>
  <c r="F4" i="6"/>
  <c r="H4" i="17"/>
  <c r="B1" i="22"/>
  <c r="C4" i="6"/>
  <c r="I6" i="18"/>
  <c r="D7" i="18"/>
  <c r="G8" i="1"/>
  <c r="G3" i="19"/>
  <c r="C5" i="21"/>
  <c r="B1" i="21"/>
  <c r="E8" i="20"/>
  <c r="I7" i="17"/>
  <c r="E5" i="21"/>
  <c r="I3" i="18"/>
  <c r="E7" i="1"/>
  <c r="C3" i="18"/>
  <c r="F3" i="18"/>
  <c r="C6" i="1"/>
  <c r="C7" i="6"/>
  <c r="H5" i="19"/>
  <c r="D8" i="21"/>
  <c r="E5" i="20"/>
  <c r="F6" i="6"/>
  <c r="E7" i="17"/>
  <c r="D6" i="18"/>
  <c r="I7" i="20"/>
  <c r="F6" i="21"/>
  <c r="I8" i="19"/>
  <c r="I6" i="6"/>
  <c r="H3" i="20"/>
  <c r="D7" i="20"/>
  <c r="I7" i="18"/>
  <c r="H4" i="20"/>
  <c r="H7" i="21"/>
  <c r="I3" i="21"/>
  <c r="G3" i="6"/>
  <c r="D8" i="6"/>
  <c r="F6" i="19"/>
  <c r="D4" i="17"/>
  <c r="C7" i="17"/>
  <c r="E7" i="19"/>
  <c r="G5" i="19"/>
  <c r="H6" i="1"/>
  <c r="E5" i="18"/>
  <c r="G7" i="21"/>
  <c r="G6" i="6"/>
  <c r="F5" i="19"/>
  <c r="H5" i="1"/>
  <c r="C7" i="1"/>
  <c r="F7" i="19"/>
  <c r="C4" i="19"/>
  <c r="D4" i="18"/>
  <c r="F6" i="23"/>
  <c r="G5" i="20"/>
  <c r="C4" i="21"/>
  <c r="D8" i="19"/>
  <c r="E6" i="1"/>
  <c r="I7" i="6"/>
  <c r="H8" i="18"/>
  <c r="I3" i="1"/>
  <c r="D5" i="20"/>
  <c r="H8" i="23"/>
  <c r="D4" i="21"/>
  <c r="H4" i="1"/>
  <c r="E6" i="20"/>
  <c r="H8" i="6"/>
  <c r="E5" i="6"/>
  <c r="D3" i="20"/>
  <c r="G4" i="18"/>
  <c r="F3" i="21"/>
  <c r="D3" i="23"/>
  <c r="B1" i="23"/>
  <c r="C3" i="20"/>
  <c r="F3" i="20"/>
  <c r="D3" i="6"/>
  <c r="C6" i="20"/>
  <c r="E3" i="20"/>
  <c r="C5" i="18"/>
  <c r="H4" i="23"/>
  <c r="G3" i="23"/>
  <c r="G4" i="17"/>
  <c r="H5" i="21"/>
  <c r="C5" i="20"/>
  <c r="D7" i="1"/>
  <c r="I8" i="20"/>
  <c r="C3" i="23"/>
  <c r="I5" i="18"/>
  <c r="G7" i="20"/>
  <c r="C4" i="20"/>
  <c r="F8" i="23"/>
  <c r="F8" i="19"/>
  <c r="I6" i="20"/>
  <c r="I3" i="23"/>
  <c r="C8" i="23"/>
  <c r="H5" i="18"/>
  <c r="H5" i="20"/>
  <c r="D8" i="17"/>
  <c r="G3" i="18"/>
  <c r="F8" i="6"/>
  <c r="E7" i="6"/>
  <c r="E4" i="1"/>
  <c r="I7" i="1"/>
  <c r="H4" i="19"/>
  <c r="E3" i="21"/>
  <c r="F7" i="21"/>
  <c r="B1" i="19"/>
  <c r="H6" i="19"/>
  <c r="F3" i="19"/>
  <c r="G7" i="17"/>
  <c r="D3" i="1"/>
  <c r="E5" i="1"/>
  <c r="I5" i="6"/>
  <c r="D4" i="23"/>
  <c r="I8" i="17"/>
  <c r="E4" i="6"/>
  <c r="C3" i="21"/>
  <c r="H3" i="19"/>
  <c r="D4" i="1"/>
  <c r="F8" i="18"/>
  <c r="D3" i="21"/>
  <c r="E8" i="18"/>
  <c r="E6" i="6"/>
  <c r="G6" i="1"/>
  <c r="G3" i="20"/>
  <c r="C8" i="19"/>
  <c r="G4" i="1"/>
  <c r="G5" i="1"/>
  <c r="C6" i="23"/>
  <c r="I4" i="20"/>
  <c r="I6" i="17"/>
  <c r="E4" i="20"/>
  <c r="I4" i="19"/>
  <c r="I3" i="17"/>
  <c r="I5" i="23"/>
  <c r="G4" i="20"/>
  <c r="H6" i="20"/>
  <c r="H6" i="6"/>
  <c r="H3" i="1"/>
  <c r="E8" i="21"/>
  <c r="C5" i="6"/>
  <c r="F4" i="20"/>
  <c r="G8" i="21"/>
  <c r="C5" i="23"/>
  <c r="E8" i="19"/>
  <c r="F5" i="18"/>
  <c r="E8" i="1"/>
  <c r="F6" i="18"/>
  <c r="E7" i="23"/>
  <c r="F6" i="17"/>
  <c r="H5" i="6"/>
  <c r="F5" i="1"/>
  <c r="F5" i="6"/>
  <c r="F4" i="18"/>
  <c r="E3" i="18"/>
  <c r="E4" i="21"/>
  <c r="I8" i="23"/>
  <c r="F8" i="17"/>
  <c r="F7" i="20"/>
  <c r="E7" i="18"/>
  <c r="D5" i="6"/>
  <c r="C4" i="23"/>
  <c r="D8" i="1"/>
  <c r="E6" i="21"/>
  <c r="H3" i="17"/>
  <c r="C7" i="20"/>
  <c r="I4" i="23"/>
  <c r="H3" i="18"/>
  <c r="E6" i="18"/>
  <c r="E5" i="19"/>
  <c r="C3" i="6"/>
  <c r="H7" i="18"/>
  <c r="C3" i="19"/>
  <c r="D6" i="1"/>
  <c r="D3" i="17"/>
  <c r="E8" i="23"/>
  <c r="G7" i="18"/>
  <c r="H6" i="18"/>
  <c r="D4" i="6"/>
  <c r="E5" i="23"/>
  <c r="C7" i="23"/>
  <c r="C8" i="21"/>
  <c r="I6" i="21"/>
  <c r="H8" i="17"/>
  <c r="C8" i="1"/>
  <c r="G3" i="1"/>
  <c r="F7" i="6"/>
  <c r="B1" i="1"/>
  <c r="G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3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32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32" authorId="0" shapeId="0" xr:uid="{71AEA72B-A418-4C6D-9EE4-5396633AC7DA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<sst xmlns="http://schemas.openxmlformats.org/spreadsheetml/2006/main" count="985" uniqueCount="113">
  <si>
    <t>JAN</t>
  </si>
  <si>
    <t>SEG</t>
  </si>
  <si>
    <t>DOM</t>
  </si>
  <si>
    <t>TERÇA</t>
  </si>
  <si>
    <t>TER</t>
  </si>
  <si>
    <t>QUA</t>
  </si>
  <si>
    <t>QUI</t>
  </si>
  <si>
    <t>QUINTA</t>
  </si>
  <si>
    <t>SEX</t>
  </si>
  <si>
    <t>SÁB</t>
  </si>
  <si>
    <t>FEV</t>
  </si>
  <si>
    <t>MAR</t>
  </si>
  <si>
    <t>ABR</t>
  </si>
  <si>
    <t>JUL</t>
  </si>
  <si>
    <t>AGO</t>
  </si>
  <si>
    <t>SET</t>
  </si>
  <si>
    <t>OUT</t>
  </si>
  <si>
    <t>JUN</t>
  </si>
  <si>
    <t>MAI</t>
  </si>
  <si>
    <t>1º</t>
  </si>
  <si>
    <t>Colunas2</t>
  </si>
  <si>
    <t>NUTRICIONISTA:</t>
  </si>
  <si>
    <t>MÉDICOS CLÍNICOS:</t>
  </si>
  <si>
    <t>PSICOLOGIA:</t>
  </si>
  <si>
    <t>Drº Fábio Antônio Bastos Binotti</t>
  </si>
  <si>
    <t>CRM - 00615/RQE 6446</t>
  </si>
  <si>
    <t>Atendimento de Seg-Sexta - 07:00 - 16:00h</t>
  </si>
  <si>
    <t>Alexandre Rocha de Amorim</t>
  </si>
  <si>
    <t>Atendimento de Seg-Sexta - 07:00 - 13:00h</t>
  </si>
  <si>
    <t>Renata Wilheman Campos Dias - Atendimento de Seg-Sexta - 13:00 - 19:00h</t>
  </si>
  <si>
    <t>CRN - 24103377</t>
  </si>
  <si>
    <t>ODONTOLOGIA:</t>
  </si>
  <si>
    <t>CRONOGRAMA MENSAL DE ATENDIMENTOS MÉDICOS</t>
  </si>
  <si>
    <t xml:space="preserve">           SERVIDORES</t>
  </si>
  <si>
    <t>Drº Rogenir Roque Rodrigues - (CRM - 2395)  Atendimento nas Seg e Quintas-Feiras - 07:00 - 16:00h</t>
  </si>
  <si>
    <t>Drª Lorena Vianez Tassinari - (CRM - 15050) Atendimento nas Quartas e Sextas-Feiras - 07:00 - 16:00h</t>
  </si>
  <si>
    <t>Drº Fernando Antônio Bressiani Rosetti  - (CRM - 1135) Atendimento nas Terças-Feira - 07:00 - 16:00h</t>
  </si>
  <si>
    <t>Arthur Brandão de Oliveira - (CRM - 15854) Atendimento Quintas -Feiras  07:00 - 19:00h</t>
  </si>
  <si>
    <t>Karina Giulberti - (CRO - 3090) - Atendimento Segundas-Feiras - 07:00 - 19:00h</t>
  </si>
  <si>
    <t>Thiago Itala Fernandes Moça - (CRO- 4687)  Atendimento Terças-Feira - 07:00 - 19:00h</t>
  </si>
  <si>
    <t>André Hortolani de Assunção - (CRO - 5764) - Atendimento Segundas-Feiras - 07:00 - 19:00h</t>
  </si>
  <si>
    <t>ORTOPEDIA:</t>
  </si>
  <si>
    <t>CARDIOLOGIA:</t>
  </si>
  <si>
    <t>Drº - Dhiego Campostrini Atendimento  Segundas -Feiras - 07:00 - 19:00h</t>
  </si>
  <si>
    <t>GINECOLOGIA:</t>
  </si>
  <si>
    <t>ASSISTÊNCIA SOCIAL:</t>
  </si>
  <si>
    <t>FISIOTERAPIA:</t>
  </si>
  <si>
    <t>CRONOGRAMA MENSAL DE ATENDIMENTOS ODONTOLÓGICOS</t>
  </si>
  <si>
    <t>CRONOGRAMA MENSAL DE ATENDIMENTOS FISIOTERAPIA</t>
  </si>
  <si>
    <t>Patricia Silva Barbosa - (CRP - 16/3417) Atendimento de Seg-Sexta - 07:00 - 13:00h</t>
  </si>
  <si>
    <t>15</t>
  </si>
  <si>
    <t>16</t>
  </si>
  <si>
    <t>19</t>
  </si>
  <si>
    <t>Drº Rogenir                     Drº Dhiego             Alexandre</t>
  </si>
  <si>
    <t>Drº Fábio                         Drº Fernando          Alexandre</t>
  </si>
  <si>
    <t>Drª Lorena              Alexandre</t>
  </si>
  <si>
    <t>Drº Rogenir                      Drº Arthur               Alexandre</t>
  </si>
  <si>
    <t>Drª Lorena            Alexandre</t>
  </si>
  <si>
    <t>22</t>
  </si>
  <si>
    <t>26</t>
  </si>
  <si>
    <t>29</t>
  </si>
  <si>
    <t>José Nilson de Barros  - (CRESS - 4477) - Atendimento Seg-Sexta - 07:00 - 13:00h</t>
  </si>
  <si>
    <t>Rosineia Shumacker - (CREFITO - 292027-F) - Atendimento Seg-Sexta - 13:00 - 19:00h</t>
  </si>
  <si>
    <t>Anna Paula Silva - (CREFITO - 7970) - Atendimento Seg-Sexta - 13:00 - 19:00h</t>
  </si>
  <si>
    <t>Gustavo Macedo - (CRO - 7970) - Atendimento Segundas-Feiras - 07:00 - 19:00h</t>
  </si>
  <si>
    <t>Thaise Bridi Chiabai - (CRO - 7970) - Atendimento Seg - Sexta-Feira 07:00 - 16:00h</t>
  </si>
  <si>
    <t xml:space="preserve">                                                            Drº André Hortolani               Drº Gustavo Ruy</t>
  </si>
  <si>
    <t>Drº Thiago</t>
  </si>
  <si>
    <t>Drº Karina</t>
  </si>
  <si>
    <t>Drº Maxsander               Drº Gustavo Macedo</t>
  </si>
  <si>
    <t>Drº Peterson</t>
  </si>
  <si>
    <t>Mateus</t>
  </si>
  <si>
    <t>Rosineia                      Anna Paula</t>
  </si>
  <si>
    <t>Rosineia Anna Paula Mateus</t>
  </si>
  <si>
    <t>Rosineia/Mateus                            Anna Paula</t>
  </si>
  <si>
    <t>Mateus Teixeira Surlo  - (CREFITO - 7970) - Atendimento Seg-Ter-Quarta - 07:00 - 13:00h</t>
  </si>
  <si>
    <t>Coordenação:              Paulo Henrique Nogueira dos Santos MT. 19052</t>
  </si>
  <si>
    <t>CRONOGRAMA MENSAL DE ATENDIMENTOS ASSISTÊNCIA SOCIAL</t>
  </si>
  <si>
    <t>SECRETARIA MUNICIPAL DE SAÚDE SANTA LEOPOLDINA                                                    UNIDADE DE SAÚDE DRº HELIOMAR CARPANINI GOBBO</t>
  </si>
  <si>
    <t>Marisley</t>
  </si>
  <si>
    <t>Nilson                  Marisley</t>
  </si>
  <si>
    <t>Nilson                                    Marisley</t>
  </si>
  <si>
    <t>ENFERMEIRO</t>
  </si>
  <si>
    <t>CRONOGRAMA MENSAL DE ATENDIMENTOS DE ENFERMAGEM</t>
  </si>
  <si>
    <t xml:space="preserve">                           </t>
  </si>
  <si>
    <t>MÉDICO</t>
  </si>
  <si>
    <t>ODONTOLOGIA</t>
  </si>
  <si>
    <t>SECRETARIA MUNICIPAL DE SAÚDE SANTA LEOPOLDINA                                                                       ESTRATÉGIA SAÚDE DA FAMÍLIA RIO DAS FARINHAS</t>
  </si>
  <si>
    <t>Coordenação:              Eliana Rosa Leite MT. 19075</t>
  </si>
  <si>
    <t>Drª Esther</t>
  </si>
  <si>
    <t>Eliana</t>
  </si>
  <si>
    <t xml:space="preserve">  Drº Gustavo Macedo                         </t>
  </si>
  <si>
    <t>Gustavo Macedo - (CRO - 7970) - Matrícula 18895 - Atendimento nas Quintas-Feiras - 07:00 - 16:00h</t>
  </si>
  <si>
    <t>Esther Junqueira Freitas - (CRM 13574) Matricula 3004 - Atendimento de Segunda a Sexta-feira - 07:00 as 16:00h</t>
  </si>
  <si>
    <t>Eliana Rosa Leite - (COREN 488026) Matricula 19075 - Atendimento de Segunda a Sexta-feira - 07:00 as 16:00h</t>
  </si>
  <si>
    <t>CRONOGRAMA MENSAL DE ATENDIMENTO MÉDICO</t>
  </si>
  <si>
    <t>CRONOGRAMA MENSAL DE ATENDIMENTO ODONTOLÓGICO</t>
  </si>
  <si>
    <t>Coordenação:               Eliana Rosa Leite MT. 19075</t>
  </si>
  <si>
    <t>CRONOGRAMA MENSAL DE ATENDIMENTO DE ENFERMAGEM</t>
  </si>
  <si>
    <t xml:space="preserve">Drº Gustavo Macedo </t>
  </si>
  <si>
    <t>ODONTOLOGO</t>
  </si>
  <si>
    <t>1</t>
  </si>
  <si>
    <t>2</t>
  </si>
  <si>
    <t>3</t>
  </si>
  <si>
    <t>6</t>
  </si>
  <si>
    <t>10</t>
  </si>
  <si>
    <t>13</t>
  </si>
  <si>
    <t>14</t>
  </si>
  <si>
    <t>17</t>
  </si>
  <si>
    <t>21</t>
  </si>
  <si>
    <t>23</t>
  </si>
  <si>
    <t>28</t>
  </si>
  <si>
    <t>FERIADO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</si>
</sst>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2" formatCode="_-&quot;R$&quot;\ * #,##0_-;\-&quot;R$&quot;\ * #,##0_-;_-&quot;R$&quot;\ * &quot;-&quot;_-;_-@_-"/>
    <numFmt numFmtId="44" formatCode="_-&quot;R$&quot;\ * #,##0.00_-;\-&quot;R$&quot;\ * #,##0.00_-;_-&quot;R$&quot;\ * &quot;-&quot;??_-;_-@_-"/>
    <numFmt numFmtId="164" formatCode="_(* #,##0_);_(* \(#,##0\);_(* &quot;-&quot;_);_(@_)"/>
    <numFmt numFmtId="165" formatCode="_(* #,##0.00_);_(* \(#,##0.00\);_(* &quot;-&quot;??_);_(@_)"/>
    <numFmt numFmtId="166" formatCode="d"/>
    <numFmt numFmtId="167" formatCode="[$-409]mmmmm;@"/>
    <numFmt numFmtId="168" formatCode="d/m/yy\ h:mm;@"/>
    <numFmt numFmtId="169" formatCode="h:mm"/>
  </numFmts>
  <fonts count="35">
    <font>
      <sz val="11"/>
      <color theme="1"/>
      <name val="Arial"/>
      <family val="2"/>
      <scheme val="minor"/>
    </font>
    <font>
      <sz val="11"/>
      <color theme="1"/>
      <name val="Arial"/>
      <family val="2"/>
      <charset val="134"/>
      <scheme val="minor"/>
    </font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sz val="10"/>
      <color theme="1" tint="0.249977111117893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1"/>
      <color theme="0"/>
      <name val="Arial"/>
      <family val="2"/>
      <scheme val="minor"/>
    </font>
    <font>
      <b/>
      <sz val="24"/>
      <color theme="4" tint="-0.499984740745262"/>
      <name val="Arial"/>
      <family val="2"/>
      <scheme val="minor"/>
    </font>
    <font>
      <b/>
      <sz val="17"/>
      <color theme="4" tint="-0.499984740745262"/>
      <name val="Arial"/>
      <family val="2"/>
      <scheme val="minor"/>
    </font>
    <font>
      <b/>
      <sz val="12"/>
      <color theme="4" tint="-0.499984740745262"/>
      <name val="Arial"/>
      <family val="2"/>
      <scheme val="minor"/>
    </font>
    <font>
      <b/>
      <sz val="11"/>
      <color theme="4" tint="-0.499984740745262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8"/>
      <color theme="4" tint="-0.499984740745262"/>
      <name val="Arial"/>
      <family val="2"/>
      <scheme val="major"/>
    </font>
    <font>
      <sz val="11"/>
      <name val="Arial"/>
      <family val="2"/>
      <scheme val="minor"/>
    </font>
    <font>
      <sz val="11"/>
      <color rgb="FF006100"/>
      <name val="Arial"/>
      <family val="2"/>
      <charset val="134"/>
      <scheme val="minor"/>
    </font>
    <font>
      <sz val="11"/>
      <color rgb="FF9C0006"/>
      <name val="Arial"/>
      <family val="2"/>
      <charset val="134"/>
      <scheme val="minor"/>
    </font>
    <font>
      <sz val="11"/>
      <color rgb="FF9C5700"/>
      <name val="Arial"/>
      <family val="2"/>
      <charset val="134"/>
      <scheme val="minor"/>
    </font>
    <font>
      <sz val="11"/>
      <color rgb="FF3F3F76"/>
      <name val="Arial"/>
      <family val="2"/>
      <charset val="134"/>
      <scheme val="minor"/>
    </font>
    <font>
      <b/>
      <sz val="11"/>
      <color rgb="FF3F3F3F"/>
      <name val="Arial"/>
      <family val="2"/>
      <charset val="134"/>
      <scheme val="minor"/>
    </font>
    <font>
      <b/>
      <sz val="11"/>
      <color rgb="FFFA7D00"/>
      <name val="Arial"/>
      <family val="2"/>
      <charset val="134"/>
      <scheme val="minor"/>
    </font>
    <font>
      <sz val="11"/>
      <color rgb="FFFA7D00"/>
      <name val="Arial"/>
      <family val="2"/>
      <charset val="134"/>
      <scheme val="minor"/>
    </font>
    <font>
      <b/>
      <sz val="11"/>
      <color theme="0"/>
      <name val="Arial"/>
      <family val="2"/>
      <charset val="134"/>
      <scheme val="minor"/>
    </font>
    <font>
      <sz val="11"/>
      <color rgb="FFFF0000"/>
      <name val="Arial"/>
      <family val="2"/>
      <charset val="134"/>
      <scheme val="minor"/>
    </font>
    <font>
      <i/>
      <sz val="11"/>
      <color rgb="FF7F7F7F"/>
      <name val="Arial"/>
      <family val="2"/>
      <charset val="134"/>
      <scheme val="minor"/>
    </font>
    <font>
      <b/>
      <sz val="11"/>
      <color theme="1"/>
      <name val="Arial"/>
      <family val="2"/>
      <charset val="134"/>
      <scheme val="minor"/>
    </font>
    <font>
      <sz val="11"/>
      <color theme="0"/>
      <name val="Arial"/>
      <family val="2"/>
      <charset val="134"/>
      <scheme val="minor"/>
    </font>
    <font>
      <b/>
      <sz val="11"/>
      <color theme="0"/>
      <name val="Arial"/>
      <family val="2"/>
      <scheme val="minor"/>
    </font>
    <font>
      <b/>
      <sz val="1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8"/>
      <name val="Arial"/>
      <family val="2"/>
      <scheme val="major"/>
    </font>
    <font>
      <b/>
      <sz val="17"/>
      <name val="Arial"/>
      <family val="2"/>
      <scheme val="minor"/>
    </font>
    <font>
      <b/>
      <sz val="12"/>
      <name val="Arial"/>
      <family val="2"/>
      <scheme val="minor"/>
    </font>
    <font>
      <b/>
      <sz val="24"/>
      <name val="Arial"/>
      <family val="2"/>
      <scheme val="minor"/>
    </font>
    <font>
      <b/>
      <sz val="9"/>
      <color indexed="8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theme="4" tint="0.79998168889431442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 tint="-0.499984740745262"/>
      </top>
      <bottom/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theme="4" tint="-0.499984740745262"/>
      </bottom>
      <diagonal/>
    </border>
    <border>
      <left style="medium">
        <color indexed="64"/>
      </left>
      <right/>
      <top style="thin">
        <color theme="4" tint="-0.499984740745262"/>
      </top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/>
      <right style="medium">
        <color indexed="64"/>
      </right>
      <top/>
      <bottom style="thin">
        <color theme="4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4" tint="0.79998168889431442"/>
      </left>
      <right/>
      <top/>
      <bottom style="thin">
        <color indexed="64"/>
      </bottom>
      <diagonal/>
    </border>
    <border>
      <left/>
      <right style="thin">
        <color theme="4" tint="0.79998168889431442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4" tint="0.79998168889431442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4" tint="0.79998168889431442"/>
      </right>
      <top style="thin">
        <color indexed="64"/>
      </top>
      <bottom style="thin">
        <color indexed="64"/>
      </bottom>
      <diagonal/>
    </border>
    <border>
      <left style="thin">
        <color theme="4" tint="0.79998168889431442"/>
      </left>
      <right/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7">
    <xf numFmtId="0" fontId="0" fillId="0" borderId="0">
      <alignment wrapText="1"/>
    </xf>
    <xf numFmtId="0" fontId="12" fillId="0" borderId="0" applyFill="0" applyBorder="0" applyProtection="0">
      <alignment horizontal="center" vertical="center"/>
    </xf>
    <xf numFmtId="167" fontId="7" fillId="0" borderId="0" applyFill="0" applyBorder="0" applyProtection="0">
      <alignment horizontal="center" vertical="center"/>
    </xf>
    <xf numFmtId="0" fontId="8" fillId="0" borderId="0" applyFill="0" applyProtection="0">
      <alignment horizontal="left" vertical="center" indent="2"/>
    </xf>
    <xf numFmtId="0" fontId="9" fillId="0" borderId="0" applyNumberFormat="0" applyFill="0" applyBorder="0" applyProtection="0">
      <alignment horizontal="left" vertical="center"/>
    </xf>
    <xf numFmtId="0" fontId="9" fillId="0" borderId="0" applyFill="0" applyBorder="0" applyProtection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44" fontId="2" fillId="0" borderId="0" applyFill="0" applyBorder="0" applyAlignment="0" applyProtection="0"/>
    <xf numFmtId="42" fontId="2" fillId="0" borderId="0" applyFill="0" applyBorder="0" applyAlignment="0" applyProtection="0"/>
    <xf numFmtId="9" fontId="2" fillId="0" borderId="0" applyFill="0" applyBorder="0" applyAlignment="0" applyProtection="0"/>
    <xf numFmtId="0" fontId="2" fillId="3" borderId="3" applyNumberFormat="0" applyAlignment="0" applyProtection="0"/>
    <xf numFmtId="0" fontId="6" fillId="4" borderId="1">
      <alignment horizontal="left" indent="1"/>
    </xf>
    <xf numFmtId="0" fontId="10" fillId="0" borderId="0">
      <alignment vertical="center"/>
    </xf>
    <xf numFmtId="0" fontId="10" fillId="0" borderId="4" applyNumberFormat="0" applyFont="0" applyFill="0" applyAlignment="0" applyProtection="0">
      <alignment horizontal="left" vertical="center" indent="2"/>
    </xf>
    <xf numFmtId="1" fontId="11" fillId="0" borderId="0" applyFill="0" applyBorder="0">
      <alignment horizontal="center"/>
    </xf>
    <xf numFmtId="0" fontId="13" fillId="0" borderId="5" applyNumberFormat="0" applyFont="0" applyFill="0" applyAlignment="0" applyProtection="0">
      <alignment horizontal="center"/>
    </xf>
    <xf numFmtId="0" fontId="13" fillId="0" borderId="6" applyNumberFormat="0" applyFont="0" applyFill="0" applyAlignment="0" applyProtection="0"/>
    <xf numFmtId="166" fontId="5" fillId="0" borderId="0" applyFill="0" applyBorder="0">
      <alignment horizontal="left" vertical="center" indent="1"/>
    </xf>
    <xf numFmtId="0" fontId="13" fillId="2" borderId="0" applyFont="0" applyBorder="0">
      <alignment horizontal="left" vertical="top" indent="1"/>
    </xf>
    <xf numFmtId="0" fontId="6" fillId="0" borderId="0" applyNumberFormat="0" applyFill="0" applyBorder="0" applyAlignment="0">
      <alignment wrapText="1"/>
    </xf>
    <xf numFmtId="169" fontId="13" fillId="2" borderId="0" applyFill="0" applyBorder="0">
      <alignment horizontal="left" indent="1"/>
    </xf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8" applyNumberFormat="0" applyAlignment="0" applyProtection="0"/>
    <xf numFmtId="0" fontId="18" fillId="9" borderId="9" applyNumberFormat="0" applyAlignment="0" applyProtection="0"/>
    <xf numFmtId="0" fontId="19" fillId="9" borderId="8" applyNumberFormat="0" applyAlignment="0" applyProtection="0"/>
    <xf numFmtId="0" fontId="20" fillId="0" borderId="10" applyNumberFormat="0" applyFill="0" applyAlignment="0" applyProtection="0"/>
    <xf numFmtId="0" fontId="21" fillId="10" borderId="1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34">
    <xf numFmtId="0" fontId="0" fillId="0" borderId="0" xfId="0">
      <alignment wrapText="1"/>
    </xf>
    <xf numFmtId="1" fontId="11" fillId="0" borderId="4" xfId="15" applyBorder="1">
      <alignment horizontal="center"/>
    </xf>
    <xf numFmtId="166" fontId="5" fillId="0" borderId="0" xfId="18" applyFill="1" applyBorder="1">
      <alignment horizontal="left" vertical="center" indent="1"/>
    </xf>
    <xf numFmtId="169" fontId="13" fillId="2" borderId="2" xfId="21" applyBorder="1">
      <alignment horizontal="left" indent="1"/>
    </xf>
    <xf numFmtId="0" fontId="6" fillId="0" borderId="0" xfId="20" applyBorder="1" applyAlignment="1">
      <alignment wrapText="1"/>
    </xf>
    <xf numFmtId="1" fontId="11" fillId="0" borderId="4" xfId="15" applyBorder="1" applyAlignment="1">
      <alignment horizontal="left"/>
    </xf>
    <xf numFmtId="0" fontId="9" fillId="0" borderId="0" xfId="5" applyBorder="1"/>
    <xf numFmtId="1" fontId="11" fillId="0" borderId="0" xfId="15" applyBorder="1">
      <alignment horizontal="center"/>
    </xf>
    <xf numFmtId="1" fontId="11" fillId="0" borderId="0" xfId="15" applyBorder="1" applyAlignment="1">
      <alignment horizontal="left"/>
    </xf>
    <xf numFmtId="0" fontId="5" fillId="0" borderId="0" xfId="14" applyNumberFormat="1" applyFont="1" applyBorder="1" applyAlignment="1">
      <alignment horizontal="left" vertical="center" indent="1"/>
    </xf>
    <xf numFmtId="1" fontId="11" fillId="0" borderId="0" xfId="15" applyBorder="1" applyAlignment="1"/>
    <xf numFmtId="0" fontId="0" fillId="0" borderId="0" xfId="17" applyFont="1" applyBorder="1" applyAlignment="1">
      <alignment wrapText="1"/>
    </xf>
    <xf numFmtId="0" fontId="9" fillId="0" borderId="0" xfId="5" applyBorder="1" applyAlignment="1">
      <alignment horizontal="left"/>
    </xf>
    <xf numFmtId="0" fontId="0" fillId="0" borderId="14" xfId="0" applyBorder="1">
      <alignment wrapText="1"/>
    </xf>
    <xf numFmtId="0" fontId="0" fillId="0" borderId="13" xfId="0" applyBorder="1">
      <alignment wrapText="1"/>
    </xf>
    <xf numFmtId="0" fontId="0" fillId="0" borderId="14" xfId="0" applyBorder="1" applyAlignment="1">
      <alignment horizontal="left" wrapText="1"/>
    </xf>
    <xf numFmtId="0" fontId="0" fillId="0" borderId="15" xfId="16" applyFont="1" applyBorder="1" applyAlignment="1">
      <alignment wrapText="1"/>
    </xf>
    <xf numFmtId="0" fontId="9" fillId="0" borderId="0" xfId="5" applyBorder="1" applyAlignment="1">
      <alignment horizontal="center"/>
    </xf>
    <xf numFmtId="169" fontId="13" fillId="2" borderId="13" xfId="21" applyBorder="1">
      <alignment horizontal="left" indent="1"/>
    </xf>
    <xf numFmtId="0" fontId="9" fillId="0" borderId="5" xfId="16" applyFont="1" applyAlignment="1"/>
    <xf numFmtId="0" fontId="4" fillId="0" borderId="18" xfId="16" applyFont="1" applyBorder="1" applyAlignment="1">
      <alignment horizontal="left" wrapText="1"/>
    </xf>
    <xf numFmtId="0" fontId="0" fillId="2" borderId="19" xfId="16" applyFont="1" applyFill="1" applyBorder="1" applyAlignment="1">
      <alignment horizontal="left" vertical="top" indent="1"/>
    </xf>
    <xf numFmtId="0" fontId="0" fillId="0" borderId="21" xfId="0" applyBorder="1">
      <alignment wrapText="1"/>
    </xf>
    <xf numFmtId="0" fontId="30" fillId="35" borderId="22" xfId="1" applyFont="1" applyFill="1" applyBorder="1">
      <alignment horizontal="center" vertical="center"/>
    </xf>
    <xf numFmtId="168" fontId="33" fillId="0" borderId="13" xfId="2" applyNumberFormat="1" applyFont="1" applyBorder="1">
      <alignment horizontal="center" vertical="center"/>
    </xf>
    <xf numFmtId="1" fontId="29" fillId="0" borderId="0" xfId="15" applyFont="1" applyBorder="1" applyAlignment="1">
      <alignment horizontal="left"/>
    </xf>
    <xf numFmtId="1" fontId="11" fillId="0" borderId="5" xfId="16" applyNumberFormat="1" applyFont="1" applyAlignment="1">
      <alignment horizontal="left"/>
    </xf>
    <xf numFmtId="0" fontId="26" fillId="4" borderId="17" xfId="12" applyFont="1" applyBorder="1" applyAlignment="1">
      <alignment horizontal="center" vertical="center"/>
    </xf>
    <xf numFmtId="0" fontId="26" fillId="4" borderId="6" xfId="17" applyFont="1" applyFill="1" applyAlignment="1">
      <alignment horizontal="center" vertical="center"/>
    </xf>
    <xf numFmtId="0" fontId="0" fillId="0" borderId="20" xfId="0" applyBorder="1">
      <alignment wrapText="1"/>
    </xf>
    <xf numFmtId="1" fontId="2" fillId="0" borderId="0" xfId="15" applyFont="1" applyBorder="1" applyAlignment="1"/>
    <xf numFmtId="169" fontId="13" fillId="2" borderId="27" xfId="21" applyBorder="1" applyAlignment="1">
      <alignment horizontal="center"/>
    </xf>
    <xf numFmtId="49" fontId="13" fillId="2" borderId="27" xfId="21" applyNumberFormat="1" applyBorder="1" applyAlignment="1">
      <alignment horizontal="center" vertical="center"/>
    </xf>
    <xf numFmtId="0" fontId="2" fillId="2" borderId="20" xfId="16" applyFont="1" applyFill="1" applyBorder="1" applyAlignment="1">
      <alignment horizontal="left" vertical="top" indent="1"/>
    </xf>
    <xf numFmtId="0" fontId="2" fillId="2" borderId="0" xfId="16" applyFont="1" applyFill="1" applyBorder="1" applyAlignment="1">
      <alignment horizontal="left" vertical="top" indent="1"/>
    </xf>
    <xf numFmtId="0" fontId="2" fillId="2" borderId="0" xfId="19" applyFont="1" applyBorder="1">
      <alignment horizontal="left" vertical="top" indent="1"/>
    </xf>
    <xf numFmtId="49" fontId="13" fillId="2" borderId="28" xfId="21" applyNumberFormat="1" applyBorder="1" applyAlignment="1">
      <alignment horizontal="center"/>
    </xf>
    <xf numFmtId="1" fontId="11" fillId="0" borderId="20" xfId="15" applyBorder="1" applyAlignment="1">
      <alignment horizontal="left"/>
    </xf>
    <xf numFmtId="49" fontId="28" fillId="35" borderId="0" xfId="19" applyNumberFormat="1" applyFont="1" applyFill="1" applyBorder="1" applyAlignment="1">
      <alignment horizontal="center" vertical="center" wrapText="1"/>
    </xf>
    <xf numFmtId="49" fontId="28" fillId="0" borderId="0" xfId="19" applyNumberFormat="1" applyFont="1" applyFill="1" applyBorder="1" applyAlignment="1">
      <alignment horizontal="center" vertical="center" wrapText="1"/>
    </xf>
    <xf numFmtId="0" fontId="28" fillId="2" borderId="13" xfId="19" applyFont="1" applyBorder="1" applyAlignment="1">
      <alignment horizontal="center" vertical="center" wrapText="1"/>
    </xf>
    <xf numFmtId="49" fontId="13" fillId="2" borderId="13" xfId="21" applyNumberFormat="1" applyBorder="1" applyAlignment="1">
      <alignment horizontal="center" vertical="center"/>
    </xf>
    <xf numFmtId="0" fontId="0" fillId="2" borderId="0" xfId="19" applyFont="1" applyBorder="1" applyAlignment="1">
      <alignment horizontal="center" vertical="top"/>
    </xf>
    <xf numFmtId="0" fontId="0" fillId="2" borderId="13" xfId="19" applyFont="1" applyBorder="1" applyAlignment="1">
      <alignment horizontal="center" vertical="center" wrapText="1"/>
    </xf>
    <xf numFmtId="0" fontId="0" fillId="2" borderId="13" xfId="16" applyFont="1" applyFill="1" applyBorder="1" applyAlignment="1">
      <alignment horizontal="center" vertical="top" wrapText="1"/>
    </xf>
    <xf numFmtId="49" fontId="13" fillId="35" borderId="23" xfId="20" applyNumberFormat="1" applyFont="1" applyFill="1" applyBorder="1" applyAlignment="1">
      <alignment vertical="center" wrapText="1"/>
    </xf>
    <xf numFmtId="0" fontId="31" fillId="35" borderId="24" xfId="3" applyFont="1" applyFill="1" applyBorder="1" applyAlignment="1">
      <alignment horizontal="left" vertical="center"/>
    </xf>
    <xf numFmtId="49" fontId="6" fillId="35" borderId="0" xfId="20" applyNumberFormat="1" applyFill="1" applyBorder="1" applyAlignment="1">
      <alignment vertical="center" wrapText="1"/>
    </xf>
    <xf numFmtId="0" fontId="27" fillId="0" borderId="17" xfId="12" applyFont="1" applyFill="1" applyBorder="1" applyAlignment="1">
      <alignment horizontal="center" vertical="center"/>
    </xf>
    <xf numFmtId="0" fontId="27" fillId="0" borderId="6" xfId="17" applyFont="1" applyFill="1" applyAlignment="1">
      <alignment horizontal="center" vertical="center" wrapText="1"/>
    </xf>
    <xf numFmtId="0" fontId="26" fillId="4" borderId="13" xfId="12" applyFont="1" applyBorder="1" applyAlignment="1">
      <alignment horizontal="center" vertical="center"/>
    </xf>
    <xf numFmtId="49" fontId="6" fillId="35" borderId="23" xfId="20" applyNumberFormat="1" applyFill="1" applyBorder="1" applyAlignment="1">
      <alignment vertical="center" wrapText="1"/>
    </xf>
    <xf numFmtId="0" fontId="0" fillId="2" borderId="0" xfId="19" applyFont="1" applyBorder="1" applyAlignment="1">
      <alignment horizontal="center" vertical="center" wrapText="1"/>
    </xf>
    <xf numFmtId="0" fontId="13" fillId="35" borderId="13" xfId="12" applyFont="1" applyFill="1" applyBorder="1" applyAlignment="1">
      <alignment horizontal="center" vertical="center"/>
    </xf>
    <xf numFmtId="0" fontId="13" fillId="35" borderId="0" xfId="17" applyFont="1" applyFill="1" applyBorder="1" applyAlignment="1">
      <alignment horizontal="center" vertical="center" wrapText="1"/>
    </xf>
    <xf numFmtId="0" fontId="11" fillId="0" borderId="14" xfId="0" applyFont="1" applyBorder="1">
      <alignment wrapText="1"/>
    </xf>
    <xf numFmtId="49" fontId="13" fillId="2" borderId="27" xfId="21" applyNumberFormat="1" applyBorder="1" applyAlignment="1">
      <alignment horizontal="center"/>
    </xf>
    <xf numFmtId="0" fontId="13" fillId="0" borderId="13" xfId="12" applyFont="1" applyFill="1" applyBorder="1" applyAlignment="1">
      <alignment horizontal="center" vertical="center"/>
    </xf>
    <xf numFmtId="0" fontId="13" fillId="0" borderId="0" xfId="17" applyFont="1" applyFill="1" applyBorder="1" applyAlignment="1">
      <alignment horizontal="center" vertical="center" wrapText="1"/>
    </xf>
    <xf numFmtId="49" fontId="28" fillId="2" borderId="13" xfId="19" applyNumberFormat="1" applyFont="1" applyBorder="1" applyAlignment="1">
      <alignment horizontal="center" vertical="center" wrapText="1"/>
    </xf>
    <xf numFmtId="0" fontId="13" fillId="2" borderId="28" xfId="21" applyNumberFormat="1" applyBorder="1" applyAlignment="1">
      <alignment horizontal="center"/>
    </xf>
    <xf numFmtId="0" fontId="13" fillId="2" borderId="27" xfId="21" applyNumberFormat="1" applyBorder="1" applyAlignment="1">
      <alignment horizontal="center" vertical="center"/>
    </xf>
    <xf numFmtId="49" fontId="13" fillId="36" borderId="13" xfId="21" applyNumberFormat="1" applyFill="1" applyBorder="1" applyAlignment="1">
      <alignment horizontal="center" vertical="center"/>
    </xf>
    <xf numFmtId="0" fontId="9" fillId="0" borderId="37" xfId="5" applyBorder="1"/>
    <xf numFmtId="1" fontId="11" fillId="0" borderId="37" xfId="15" applyBorder="1" applyAlignment="1">
      <alignment horizontal="left"/>
    </xf>
    <xf numFmtId="0" fontId="0" fillId="0" borderId="36" xfId="0" applyBorder="1">
      <alignment wrapText="1"/>
    </xf>
    <xf numFmtId="0" fontId="32" fillId="0" borderId="37" xfId="5" applyFont="1" applyBorder="1"/>
    <xf numFmtId="0" fontId="0" fillId="35" borderId="13" xfId="19" applyFont="1" applyFill="1" applyBorder="1" applyAlignment="1">
      <alignment horizontal="center" vertical="center" wrapText="1"/>
    </xf>
    <xf numFmtId="0" fontId="2" fillId="2" borderId="0" xfId="19" applyFont="1" applyBorder="1" applyAlignment="1">
      <alignment horizontal="center" vertical="top"/>
    </xf>
    <xf numFmtId="169" fontId="13" fillId="36" borderId="13" xfId="21" applyFill="1" applyBorder="1">
      <alignment horizontal="left" indent="1"/>
    </xf>
    <xf numFmtId="169" fontId="13" fillId="36" borderId="2" xfId="21" applyFill="1" applyBorder="1">
      <alignment horizontal="left" indent="1"/>
    </xf>
    <xf numFmtId="0" fontId="13" fillId="36" borderId="13" xfId="12" applyFont="1" applyFill="1" applyBorder="1" applyAlignment="1">
      <alignment horizontal="center" vertical="center"/>
    </xf>
    <xf numFmtId="0" fontId="13" fillId="36" borderId="0" xfId="12" applyFont="1" applyFill="1" applyBorder="1" applyAlignment="1">
      <alignment horizontal="center" vertical="center" wrapText="1"/>
    </xf>
    <xf numFmtId="0" fontId="13" fillId="36" borderId="0" xfId="17" applyFont="1" applyFill="1" applyBorder="1" applyAlignment="1">
      <alignment horizontal="center" vertical="center" wrapText="1"/>
    </xf>
    <xf numFmtId="49" fontId="13" fillId="36" borderId="39" xfId="21" applyNumberFormat="1" applyFill="1" applyBorder="1" applyAlignment="1">
      <alignment horizontal="center" vertical="center"/>
    </xf>
    <xf numFmtId="49" fontId="13" fillId="36" borderId="38" xfId="21" applyNumberFormat="1" applyFill="1" applyBorder="1" applyAlignment="1">
      <alignment horizontal="center" vertical="center"/>
    </xf>
    <xf numFmtId="0" fontId="2" fillId="2" borderId="0" xfId="19" applyFont="1" applyBorder="1" applyAlignment="1">
      <alignment horizontal="center" vertical="center"/>
    </xf>
    <xf numFmtId="0" fontId="2" fillId="2" borderId="20" xfId="16" applyFont="1" applyFill="1" applyBorder="1" applyAlignment="1">
      <alignment horizontal="left" vertical="top" indent="1"/>
    </xf>
    <xf numFmtId="0" fontId="26" fillId="4" borderId="25" xfId="12" applyFont="1" applyBorder="1" applyAlignment="1">
      <alignment horizontal="center" vertical="center"/>
    </xf>
    <xf numFmtId="0" fontId="26" fillId="4" borderId="26" xfId="12" applyFont="1" applyBorder="1" applyAlignment="1">
      <alignment horizontal="center" vertical="center"/>
    </xf>
    <xf numFmtId="0" fontId="0" fillId="2" borderId="31" xfId="16" applyFont="1" applyFill="1" applyBorder="1" applyAlignment="1">
      <alignment horizontal="center" vertical="top" wrapText="1"/>
    </xf>
    <xf numFmtId="0" fontId="2" fillId="2" borderId="31" xfId="16" applyFont="1" applyFill="1" applyBorder="1" applyAlignment="1">
      <alignment horizontal="center" vertical="top" wrapText="1"/>
    </xf>
    <xf numFmtId="0" fontId="0" fillId="2" borderId="31" xfId="16" applyFont="1" applyFill="1" applyBorder="1" applyAlignment="1">
      <alignment horizontal="center" vertical="top"/>
    </xf>
    <xf numFmtId="0" fontId="2" fillId="2" borderId="31" xfId="16" applyFont="1" applyFill="1" applyBorder="1" applyAlignment="1">
      <alignment horizontal="center" vertical="top"/>
    </xf>
    <xf numFmtId="0" fontId="32" fillId="35" borderId="16" xfId="4" applyFont="1" applyFill="1" applyBorder="1" applyAlignment="1">
      <alignment horizontal="center" vertical="center"/>
    </xf>
    <xf numFmtId="0" fontId="32" fillId="35" borderId="4" xfId="4" applyFont="1" applyFill="1" applyBorder="1" applyAlignment="1">
      <alignment horizontal="center" vertical="center"/>
    </xf>
    <xf numFmtId="0" fontId="32" fillId="35" borderId="13" xfId="4" applyFont="1" applyFill="1" applyBorder="1" applyAlignment="1">
      <alignment horizontal="center" vertical="center"/>
    </xf>
    <xf numFmtId="0" fontId="32" fillId="35" borderId="0" xfId="4" applyFont="1" applyFill="1" applyBorder="1" applyAlignment="1">
      <alignment horizontal="center" vertical="center"/>
    </xf>
    <xf numFmtId="0" fontId="28" fillId="2" borderId="0" xfId="19" applyFont="1" applyBorder="1" applyAlignment="1">
      <alignment horizontal="center" vertical="center" wrapText="1"/>
    </xf>
    <xf numFmtId="49" fontId="13" fillId="2" borderId="28" xfId="21" applyNumberFormat="1" applyBorder="1" applyAlignment="1">
      <alignment horizontal="center"/>
    </xf>
    <xf numFmtId="0" fontId="29" fillId="2" borderId="0" xfId="19" applyFont="1" applyBorder="1" applyAlignment="1">
      <alignment horizontal="center" vertical="top"/>
    </xf>
    <xf numFmtId="49" fontId="13" fillId="2" borderId="2" xfId="21" applyNumberFormat="1" applyBorder="1" applyAlignment="1">
      <alignment horizontal="center" vertical="center"/>
    </xf>
    <xf numFmtId="49" fontId="13" fillId="2" borderId="30" xfId="21" applyNumberFormat="1" applyBorder="1" applyAlignment="1">
      <alignment horizontal="center" vertical="center"/>
    </xf>
    <xf numFmtId="0" fontId="28" fillId="2" borderId="0" xfId="19" applyFont="1" applyBorder="1" applyAlignment="1">
      <alignment horizontal="center" vertical="top"/>
    </xf>
    <xf numFmtId="49" fontId="13" fillId="2" borderId="29" xfId="21" applyNumberFormat="1" applyBorder="1" applyAlignment="1">
      <alignment horizontal="center"/>
    </xf>
    <xf numFmtId="0" fontId="0" fillId="2" borderId="0" xfId="19" applyFont="1" applyBorder="1" applyAlignment="1">
      <alignment horizontal="center" vertical="top"/>
    </xf>
    <xf numFmtId="0" fontId="2" fillId="2" borderId="0" xfId="19" applyFont="1" applyBorder="1" applyAlignment="1">
      <alignment horizontal="center" vertical="top"/>
    </xf>
    <xf numFmtId="49" fontId="27" fillId="35" borderId="23" xfId="0" applyNumberFormat="1" applyFont="1" applyFill="1" applyBorder="1" applyAlignment="1">
      <alignment horizontal="center" vertical="center" wrapText="1"/>
    </xf>
    <xf numFmtId="49" fontId="13" fillId="2" borderId="7" xfId="21" applyNumberFormat="1" applyBorder="1" applyAlignment="1">
      <alignment horizontal="center" vertical="center"/>
    </xf>
    <xf numFmtId="0" fontId="27" fillId="0" borderId="32" xfId="12" applyFont="1" applyFill="1" applyBorder="1" applyAlignment="1">
      <alignment horizontal="center" vertical="center" wrapText="1"/>
    </xf>
    <xf numFmtId="0" fontId="27" fillId="0" borderId="33" xfId="12" applyFont="1" applyFill="1" applyBorder="1" applyAlignment="1">
      <alignment horizontal="center" vertical="center" wrapText="1"/>
    </xf>
    <xf numFmtId="169" fontId="13" fillId="2" borderId="7" xfId="21" applyBorder="1">
      <alignment horizontal="left" indent="1"/>
    </xf>
    <xf numFmtId="0" fontId="2" fillId="2" borderId="0" xfId="19" applyFont="1" applyBorder="1">
      <alignment horizontal="left" vertical="top" indent="1"/>
    </xf>
    <xf numFmtId="49" fontId="13" fillId="2" borderId="14" xfId="21" applyNumberFormat="1" applyBorder="1" applyAlignment="1">
      <alignment horizontal="center" vertical="center"/>
    </xf>
    <xf numFmtId="0" fontId="0" fillId="2" borderId="31" xfId="19" applyFont="1" applyBorder="1" applyAlignment="1">
      <alignment horizontal="center" vertical="center" wrapText="1"/>
    </xf>
    <xf numFmtId="0" fontId="2" fillId="2" borderId="31" xfId="19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3" fillId="35" borderId="0" xfId="12" applyFont="1" applyFill="1" applyBorder="1" applyAlignment="1">
      <alignment horizontal="center" vertical="center" wrapText="1"/>
    </xf>
    <xf numFmtId="0" fontId="13" fillId="0" borderId="0" xfId="12" applyFont="1" applyFill="1" applyBorder="1" applyAlignment="1">
      <alignment horizontal="center" vertical="center" wrapText="1"/>
    </xf>
    <xf numFmtId="0" fontId="32" fillId="36" borderId="16" xfId="4" applyFont="1" applyFill="1" applyBorder="1" applyAlignment="1">
      <alignment horizontal="center" vertical="center"/>
    </xf>
    <xf numFmtId="0" fontId="32" fillId="36" borderId="4" xfId="4" applyFont="1" applyFill="1" applyBorder="1" applyAlignment="1">
      <alignment horizontal="center" vertical="center"/>
    </xf>
    <xf numFmtId="0" fontId="32" fillId="36" borderId="38" xfId="4" applyFont="1" applyFill="1" applyBorder="1" applyAlignment="1">
      <alignment horizontal="center" vertical="center"/>
    </xf>
    <xf numFmtId="0" fontId="32" fillId="36" borderId="37" xfId="4" applyFont="1" applyFill="1" applyBorder="1" applyAlignment="1">
      <alignment horizontal="center" vertical="center"/>
    </xf>
    <xf numFmtId="0" fontId="26" fillId="4" borderId="0" xfId="12" applyFont="1" applyBorder="1" applyAlignment="1">
      <alignment horizontal="center" vertical="center"/>
    </xf>
    <xf numFmtId="0" fontId="0" fillId="35" borderId="0" xfId="19" applyFont="1" applyFill="1" applyBorder="1" applyAlignment="1">
      <alignment horizontal="center" vertical="center" wrapText="1"/>
    </xf>
    <xf numFmtId="0" fontId="2" fillId="35" borderId="0" xfId="19" applyFont="1" applyFill="1" applyBorder="1" applyAlignment="1">
      <alignment horizontal="center" vertical="center" wrapText="1"/>
    </xf>
    <xf numFmtId="0" fontId="0" fillId="2" borderId="0" xfId="19" applyFont="1" applyBorder="1" applyAlignment="1">
      <alignment horizontal="center" vertical="center" wrapText="1"/>
    </xf>
    <xf numFmtId="0" fontId="2" fillId="2" borderId="0" xfId="19" applyFont="1" applyBorder="1" applyAlignment="1">
      <alignment horizontal="center" vertical="center" wrapText="1"/>
    </xf>
    <xf numFmtId="0" fontId="26" fillId="4" borderId="34" xfId="12" applyFont="1" applyBorder="1" applyAlignment="1">
      <alignment horizontal="center" vertical="center"/>
    </xf>
    <xf numFmtId="0" fontId="26" fillId="4" borderId="35" xfId="12" applyFont="1" applyBorder="1" applyAlignment="1">
      <alignment horizontal="center" vertical="center"/>
    </xf>
    <xf numFmtId="49" fontId="13" fillId="2" borderId="2" xfId="21" applyNumberFormat="1" applyBorder="1" applyAlignment="1">
      <alignment horizontal="center" vertical="center" wrapText="1"/>
    </xf>
    <xf numFmtId="49" fontId="13" fillId="2" borderId="30" xfId="21" applyNumberFormat="1" applyBorder="1" applyAlignment="1">
      <alignment horizontal="center" vertical="center" wrapText="1"/>
    </xf>
    <xf numFmtId="49" fontId="28" fillId="2" borderId="0" xfId="19" applyNumberFormat="1" applyFont="1" applyBorder="1" applyAlignment="1">
      <alignment horizontal="center" vertical="center" wrapText="1"/>
    </xf>
    <xf numFmtId="0" fontId="13" fillId="2" borderId="7" xfId="21" applyNumberFormat="1" applyBorder="1" applyAlignment="1">
      <alignment horizontal="center" vertical="center"/>
    </xf>
    <xf numFmtId="0" fontId="13" fillId="2" borderId="2" xfId="21" applyNumberFormat="1" applyBorder="1" applyAlignment="1">
      <alignment horizontal="center" vertical="center"/>
    </xf>
    <xf numFmtId="49" fontId="29" fillId="2" borderId="0" xfId="19" applyNumberFormat="1" applyFont="1" applyBorder="1" applyAlignment="1">
      <alignment horizontal="center" vertical="top"/>
    </xf>
    <xf numFmtId="49" fontId="28" fillId="2" borderId="0" xfId="19" applyNumberFormat="1" applyFont="1" applyBorder="1" applyAlignment="1">
      <alignment horizontal="center" vertical="top"/>
    </xf>
    <xf numFmtId="0" fontId="13" fillId="2" borderId="28" xfId="21" applyNumberFormat="1" applyBorder="1" applyAlignment="1">
      <alignment horizontal="center"/>
    </xf>
    <xf numFmtId="0" fontId="27" fillId="2" borderId="29" xfId="21" applyNumberFormat="1" applyFont="1" applyBorder="1" applyAlignment="1">
      <alignment horizontal="center"/>
    </xf>
    <xf numFmtId="49" fontId="27" fillId="2" borderId="28" xfId="21" applyNumberFormat="1" applyFont="1" applyBorder="1" applyAlignment="1">
      <alignment horizontal="center"/>
    </xf>
    <xf numFmtId="169" fontId="13" fillId="36" borderId="7" xfId="21" applyFill="1" applyBorder="1">
      <alignment horizontal="left" indent="1"/>
    </xf>
    <xf numFmtId="49" fontId="27" fillId="2" borderId="29" xfId="21" applyNumberFormat="1" applyFont="1" applyBorder="1" applyAlignment="1">
      <alignment horizontal="center"/>
    </xf>
    <xf numFmtId="0" fontId="2" fillId="2" borderId="0" xfId="19" applyFont="1" applyBorder="1" applyAlignment="1">
      <alignment horizontal="center" vertical="center"/>
    </xf>
    <xf numFmtId="0" fontId="13" fillId="2" borderId="7" xfId="21" applyNumberFormat="1" applyBorder="1" applyAlignment="1">
      <alignment horizontal="center"/>
    </xf>
  </cellXfs>
  <cellStyles count="57">
    <cellStyle name="20% - Ênfase1" xfId="34" builtinId="30" customBuiltin="1"/>
    <cellStyle name="20% - Ênfase2" xfId="38" builtinId="34" customBuiltin="1"/>
    <cellStyle name="20% - Ênfase3" xfId="42" builtinId="38" customBuiltin="1"/>
    <cellStyle name="20% - Ênfase4" xfId="46" builtinId="42" customBuiltin="1"/>
    <cellStyle name="20% - Ênfase5" xfId="50" builtinId="46" customBuiltin="1"/>
    <cellStyle name="20% - Ênfase6" xfId="54" builtinId="50" customBuiltin="1"/>
    <cellStyle name="40% - Ênfase1" xfId="35" builtinId="31" customBuiltin="1"/>
    <cellStyle name="40% - Ênfase2" xfId="39" builtinId="35" customBuiltin="1"/>
    <cellStyle name="40% - Ênfase3" xfId="43" builtinId="39" customBuiltin="1"/>
    <cellStyle name="40% - Ênfase4" xfId="47" builtinId="43" customBuiltin="1"/>
    <cellStyle name="40% - Ênfase5" xfId="51" builtinId="47" customBuiltin="1"/>
    <cellStyle name="40% - Ênfase6" xfId="55" builtinId="51" customBuiltin="1"/>
    <cellStyle name="60% - Ênfase1" xfId="36" builtinId="32" customBuiltin="1"/>
    <cellStyle name="60% - Ênfase2" xfId="40" builtinId="36" customBuiltin="1"/>
    <cellStyle name="60% - Ênfase3" xfId="44" builtinId="40" customBuiltin="1"/>
    <cellStyle name="60% - Ênfase4" xfId="48" builtinId="44" customBuiltin="1"/>
    <cellStyle name="60% - Ênfase5" xfId="52" builtinId="48" customBuiltin="1"/>
    <cellStyle name="60% - Ênfase6" xfId="56" builtinId="52" customBuiltin="1"/>
    <cellStyle name="Alinhamento do calendário" xfId="18" xr:uid="{00000000-0005-0000-0000-000012000000}"/>
    <cellStyle name="Bom" xfId="22" builtinId="26" customBuiltin="1"/>
    <cellStyle name="Borda direita" xfId="17" xr:uid="{00000000-0005-0000-0000-000014000000}"/>
    <cellStyle name="Borda Inferior" xfId="16" xr:uid="{00000000-0005-0000-0000-000015000000}"/>
    <cellStyle name="Borda superior" xfId="14" xr:uid="{00000000-0005-0000-0000-000016000000}"/>
    <cellStyle name="Cálculo" xfId="27" builtinId="22" customBuiltin="1"/>
    <cellStyle name="Célula de Verificação" xfId="29" builtinId="23" customBuiltin="1"/>
    <cellStyle name="Célula Vinculada" xfId="28" builtinId="24" customBuiltin="1"/>
    <cellStyle name="Data" xfId="15" xr:uid="{00000000-0005-0000-0000-00001A000000}"/>
    <cellStyle name="Dias da semana" xfId="12" xr:uid="{00000000-0005-0000-0000-00001B000000}"/>
    <cellStyle name="Ênfase1" xfId="33" builtinId="29" customBuiltin="1"/>
    <cellStyle name="Ênfase2" xfId="37" builtinId="33" customBuiltin="1"/>
    <cellStyle name="Ênfase3" xfId="41" builtinId="37" customBuiltin="1"/>
    <cellStyle name="Ênfase4" xfId="45" builtinId="41" customBuiltin="1"/>
    <cellStyle name="Ênfase5" xfId="49" builtinId="45" customBuiltin="1"/>
    <cellStyle name="Ênfase6" xfId="53" builtinId="49" customBuiltin="1"/>
    <cellStyle name="Entrada" xfId="25" builtinId="20" customBuiltin="1"/>
    <cellStyle name="Hora" xfId="21" xr:uid="{00000000-0005-0000-0000-000023000000}"/>
    <cellStyle name="Moeda" xfId="8" builtinId="4" customBuiltin="1"/>
    <cellStyle name="Moeda [0]" xfId="9" builtinId="7" customBuiltin="1"/>
    <cellStyle name="Neutro" xfId="24" builtinId="28" customBuiltin="1"/>
    <cellStyle name="Normal" xfId="0" builtinId="0" customBuiltin="1"/>
    <cellStyle name="Nota" xfId="11" builtinId="10" customBuiltin="1"/>
    <cellStyle name="Porcentagem" xfId="10" builtinId="5" customBuiltin="1"/>
    <cellStyle name="Preenchimento da programação semanal" xfId="19" xr:uid="{00000000-0005-0000-0000-00002B000000}"/>
    <cellStyle name="Rótulo" xfId="13" xr:uid="{00000000-0005-0000-0000-00002C000000}"/>
    <cellStyle name="Ruim" xfId="23" builtinId="27" customBuiltin="1"/>
    <cellStyle name="Saída" xfId="26" builtinId="21" customBuiltin="1"/>
    <cellStyle name="Separador de milhares [0]" xfId="7" builtinId="6" customBuiltin="1"/>
    <cellStyle name="Texto de Aviso" xfId="30" builtinId="11" customBuiltin="1"/>
    <cellStyle name="Texto Explicativo" xfId="31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da borda em branco" xfId="20" xr:uid="{00000000-0005-0000-0000-000036000000}"/>
    <cellStyle name="Total" xfId="32" builtinId="25" customBuiltin="1"/>
    <cellStyle name="Vírgula" xfId="6" builtinId="3" customBuiltin="1"/>
  </cellStyles>
  <dxfs count="420"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font>
        <color theme="0" tint="-0.24994659260841701"/>
      </font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left style="thin">
          <color theme="0"/>
        </left>
        <vertical/>
        <horizontal/>
      </border>
    </dxf>
    <dxf>
      <border>
        <bottom style="thin">
          <color theme="0"/>
        </bottom>
        <vertical/>
        <horizontal/>
      </border>
    </dxf>
    <dxf>
      <fill>
        <patternFill>
          <bgColor theme="4" tint="0.79998168889431442"/>
        </patternFill>
      </fill>
    </dxf>
    <dxf>
      <border>
        <left style="thin">
          <color theme="0"/>
        </left>
        <vertical/>
        <horizontal/>
      </border>
    </dxf>
    <dxf>
      <font>
        <b/>
        <i val="0"/>
      </font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border>
        <bottom style="thin">
          <color theme="0"/>
        </bottom>
        <vertical/>
        <horizontal/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79998168889431442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/>
        <i val="0"/>
        <color theme="4" tint="-0.499984740745262"/>
      </font>
      <border diagonalUp="0" diagonalDown="0">
        <left style="thin">
          <color theme="4" tint="-0.499984740745262"/>
        </left>
        <right/>
        <top/>
        <bottom style="thin">
          <color theme="4" tint="-0.499984740745262"/>
        </bottom>
        <vertical/>
        <horizontal/>
      </border>
    </dxf>
    <dxf>
      <font>
        <b/>
        <i val="0"/>
        <color theme="4" tint="-0.499984740745262"/>
      </font>
      <border diagonalUp="0" diagonalDown="0">
        <left/>
        <right/>
        <top/>
        <bottom style="thin">
          <color theme="4" tint="-0.499984740745262"/>
        </bottom>
        <vertical/>
        <horizontal/>
      </border>
    </dxf>
    <dxf>
      <border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bottom style="thin">
          <color theme="4" tint="-0.499984740745262"/>
        </bottom>
        <horizontal style="thin">
          <color theme="5" tint="-0.499984740745262"/>
        </horizontal>
      </border>
    </dxf>
  </dxfs>
  <tableStyles count="1" defaultPivotStyle="PivotStyleLight16">
    <tableStyle name="Atribuições" pivot="0" count="3" xr9:uid="{00000000-0011-0000-FFFF-FFFF00000000}">
      <tableStyleElement type="wholeTable" dxfId="419"/>
      <tableStyleElement type="headerRow" dxfId="418"/>
      <tableStyleElement type="firstColumn" dxfId="4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6.png"/><Relationship Id="rId5" Type="http://schemas.openxmlformats.org/officeDocument/2006/relationships/image" Target="../media/image5.jfif"/><Relationship Id="rId4" Type="http://schemas.openxmlformats.org/officeDocument/2006/relationships/image" Target="../media/image4.jfi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5" Type="http://schemas.openxmlformats.org/officeDocument/2006/relationships/image" Target="../media/image6.png"/><Relationship Id="rId4" Type="http://schemas.openxmlformats.org/officeDocument/2006/relationships/image" Target="../media/image4.jf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6.png"/><Relationship Id="rId5" Type="http://schemas.openxmlformats.org/officeDocument/2006/relationships/image" Target="../media/image5.jfif"/><Relationship Id="rId4" Type="http://schemas.openxmlformats.org/officeDocument/2006/relationships/image" Target="../media/image4.jfi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6.png"/><Relationship Id="rId5" Type="http://schemas.openxmlformats.org/officeDocument/2006/relationships/image" Target="../media/image5.jfif"/><Relationship Id="rId4" Type="http://schemas.openxmlformats.org/officeDocument/2006/relationships/image" Target="../media/image4.jf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6.png"/><Relationship Id="rId5" Type="http://schemas.openxmlformats.org/officeDocument/2006/relationships/image" Target="../media/image5.jfif"/><Relationship Id="rId4" Type="http://schemas.openxmlformats.org/officeDocument/2006/relationships/image" Target="../media/image4.jfi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6.png"/><Relationship Id="rId5" Type="http://schemas.openxmlformats.org/officeDocument/2006/relationships/image" Target="../media/image5.jfif"/><Relationship Id="rId4" Type="http://schemas.openxmlformats.org/officeDocument/2006/relationships/image" Target="../media/image4.jfi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6.png"/><Relationship Id="rId5" Type="http://schemas.openxmlformats.org/officeDocument/2006/relationships/image" Target="../media/image5.jfif"/><Relationship Id="rId4" Type="http://schemas.openxmlformats.org/officeDocument/2006/relationships/image" Target="../media/image4.jfi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6" Type="http://schemas.openxmlformats.org/officeDocument/2006/relationships/image" Target="../media/image6.png"/><Relationship Id="rId5" Type="http://schemas.openxmlformats.org/officeDocument/2006/relationships/image" Target="../media/image5.jfif"/><Relationship Id="rId4" Type="http://schemas.openxmlformats.org/officeDocument/2006/relationships/image" Target="../media/image4.jfi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fif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5" Type="http://schemas.openxmlformats.org/officeDocument/2006/relationships/image" Target="../media/image3.jpg"/><Relationship Id="rId4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fif"/><Relationship Id="rId5" Type="http://schemas.openxmlformats.org/officeDocument/2006/relationships/image" Target="../media/image6.png"/><Relationship Id="rId4" Type="http://schemas.openxmlformats.org/officeDocument/2006/relationships/image" Target="../media/image4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715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57552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26</xdr:row>
      <xdr:rowOff>85726</xdr:rowOff>
    </xdr:from>
    <xdr:to>
      <xdr:col>1</xdr:col>
      <xdr:colOff>1476375</xdr:colOff>
      <xdr:row>27</xdr:row>
      <xdr:rowOff>314326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94422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31</xdr:row>
      <xdr:rowOff>38101</xdr:rowOff>
    </xdr:from>
    <xdr:to>
      <xdr:col>2</xdr:col>
      <xdr:colOff>95250</xdr:colOff>
      <xdr:row>32</xdr:row>
      <xdr:rowOff>342901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0016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22</xdr:row>
      <xdr:rowOff>114301</xdr:rowOff>
    </xdr:from>
    <xdr:to>
      <xdr:col>1</xdr:col>
      <xdr:colOff>1390650</xdr:colOff>
      <xdr:row>23</xdr:row>
      <xdr:rowOff>304801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9448801"/>
          <a:ext cx="571500" cy="571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7F0A6FA-FE7C-4E54-8DEB-C8AB65A4A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42976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5138ACF-4EA6-47C3-AC0E-3FF44AA51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33575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E4B9E63-4530-4A61-BC6D-BC6FF6B10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28977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28</xdr:row>
      <xdr:rowOff>127000</xdr:rowOff>
    </xdr:from>
    <xdr:to>
      <xdr:col>1</xdr:col>
      <xdr:colOff>1554375</xdr:colOff>
      <xdr:row>29</xdr:row>
      <xdr:rowOff>341526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75481CC0-214A-44EE-AB28-73115050B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1414125"/>
          <a:ext cx="687600" cy="59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806450</xdr:colOff>
      <xdr:row>22</xdr:row>
      <xdr:rowOff>50801</xdr:rowOff>
    </xdr:from>
    <xdr:to>
      <xdr:col>1</xdr:col>
      <xdr:colOff>1494050</xdr:colOff>
      <xdr:row>23</xdr:row>
      <xdr:rowOff>357401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A4FFBE2-410E-446C-B868-CEE8B9008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6475" y="9347201"/>
          <a:ext cx="687600" cy="687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715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57552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26</xdr:row>
      <xdr:rowOff>85726</xdr:rowOff>
    </xdr:from>
    <xdr:to>
      <xdr:col>1</xdr:col>
      <xdr:colOff>1476375</xdr:colOff>
      <xdr:row>27</xdr:row>
      <xdr:rowOff>314326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94422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31</xdr:row>
      <xdr:rowOff>38101</xdr:rowOff>
    </xdr:from>
    <xdr:to>
      <xdr:col>2</xdr:col>
      <xdr:colOff>95250</xdr:colOff>
      <xdr:row>32</xdr:row>
      <xdr:rowOff>342901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0016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22</xdr:row>
      <xdr:rowOff>114301</xdr:rowOff>
    </xdr:from>
    <xdr:to>
      <xdr:col>1</xdr:col>
      <xdr:colOff>1390650</xdr:colOff>
      <xdr:row>23</xdr:row>
      <xdr:rowOff>304801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9448801"/>
          <a:ext cx="571500" cy="571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715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57552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26</xdr:row>
      <xdr:rowOff>85726</xdr:rowOff>
    </xdr:from>
    <xdr:to>
      <xdr:col>1</xdr:col>
      <xdr:colOff>1476375</xdr:colOff>
      <xdr:row>27</xdr:row>
      <xdr:rowOff>314326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94422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31</xdr:row>
      <xdr:rowOff>38101</xdr:rowOff>
    </xdr:from>
    <xdr:to>
      <xdr:col>2</xdr:col>
      <xdr:colOff>95250</xdr:colOff>
      <xdr:row>32</xdr:row>
      <xdr:rowOff>342901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0016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22</xdr:row>
      <xdr:rowOff>114301</xdr:rowOff>
    </xdr:from>
    <xdr:to>
      <xdr:col>1</xdr:col>
      <xdr:colOff>1390650</xdr:colOff>
      <xdr:row>23</xdr:row>
      <xdr:rowOff>304801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9448801"/>
          <a:ext cx="571500" cy="571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715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57552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26</xdr:row>
      <xdr:rowOff>85726</xdr:rowOff>
    </xdr:from>
    <xdr:to>
      <xdr:col>1</xdr:col>
      <xdr:colOff>1476375</xdr:colOff>
      <xdr:row>27</xdr:row>
      <xdr:rowOff>314326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94422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31</xdr:row>
      <xdr:rowOff>38101</xdr:rowOff>
    </xdr:from>
    <xdr:to>
      <xdr:col>2</xdr:col>
      <xdr:colOff>95250</xdr:colOff>
      <xdr:row>32</xdr:row>
      <xdr:rowOff>342901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0016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22</xdr:row>
      <xdr:rowOff>114301</xdr:rowOff>
    </xdr:from>
    <xdr:to>
      <xdr:col>1</xdr:col>
      <xdr:colOff>1390650</xdr:colOff>
      <xdr:row>23</xdr:row>
      <xdr:rowOff>304801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9448801"/>
          <a:ext cx="571500" cy="571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715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57552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26</xdr:row>
      <xdr:rowOff>85726</xdr:rowOff>
    </xdr:from>
    <xdr:to>
      <xdr:col>1</xdr:col>
      <xdr:colOff>1476375</xdr:colOff>
      <xdr:row>27</xdr:row>
      <xdr:rowOff>314326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94422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31</xdr:row>
      <xdr:rowOff>38101</xdr:rowOff>
    </xdr:from>
    <xdr:to>
      <xdr:col>2</xdr:col>
      <xdr:colOff>95250</xdr:colOff>
      <xdr:row>32</xdr:row>
      <xdr:rowOff>342901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0016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22</xdr:row>
      <xdr:rowOff>114301</xdr:rowOff>
    </xdr:from>
    <xdr:to>
      <xdr:col>1</xdr:col>
      <xdr:colOff>1390650</xdr:colOff>
      <xdr:row>23</xdr:row>
      <xdr:rowOff>304801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9448801"/>
          <a:ext cx="571500" cy="571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715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57552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26</xdr:row>
      <xdr:rowOff>85726</xdr:rowOff>
    </xdr:from>
    <xdr:to>
      <xdr:col>1</xdr:col>
      <xdr:colOff>1476375</xdr:colOff>
      <xdr:row>27</xdr:row>
      <xdr:rowOff>314326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94422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31</xdr:row>
      <xdr:rowOff>38101</xdr:rowOff>
    </xdr:from>
    <xdr:to>
      <xdr:col>2</xdr:col>
      <xdr:colOff>95250</xdr:colOff>
      <xdr:row>32</xdr:row>
      <xdr:rowOff>342901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0016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22</xdr:row>
      <xdr:rowOff>114301</xdr:rowOff>
    </xdr:from>
    <xdr:to>
      <xdr:col>1</xdr:col>
      <xdr:colOff>1390650</xdr:colOff>
      <xdr:row>23</xdr:row>
      <xdr:rowOff>304801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9448801"/>
          <a:ext cx="571500" cy="571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715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257552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26</xdr:row>
      <xdr:rowOff>85726</xdr:rowOff>
    </xdr:from>
    <xdr:to>
      <xdr:col>1</xdr:col>
      <xdr:colOff>1476375</xdr:colOff>
      <xdr:row>27</xdr:row>
      <xdr:rowOff>314326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94422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981075</xdr:colOff>
      <xdr:row>31</xdr:row>
      <xdr:rowOff>38101</xdr:rowOff>
    </xdr:from>
    <xdr:to>
      <xdr:col>2</xdr:col>
      <xdr:colOff>95250</xdr:colOff>
      <xdr:row>32</xdr:row>
      <xdr:rowOff>342901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13001626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22</xdr:row>
      <xdr:rowOff>114301</xdr:rowOff>
    </xdr:from>
    <xdr:to>
      <xdr:col>1</xdr:col>
      <xdr:colOff>1390650</xdr:colOff>
      <xdr:row>23</xdr:row>
      <xdr:rowOff>304801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9448801"/>
          <a:ext cx="571500" cy="571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715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621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27</xdr:row>
      <xdr:rowOff>85726</xdr:rowOff>
    </xdr:from>
    <xdr:to>
      <xdr:col>1</xdr:col>
      <xdr:colOff>1476375</xdr:colOff>
      <xdr:row>28</xdr:row>
      <xdr:rowOff>314326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10944226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819150</xdr:colOff>
      <xdr:row>22</xdr:row>
      <xdr:rowOff>114301</xdr:rowOff>
    </xdr:from>
    <xdr:to>
      <xdr:col>1</xdr:col>
      <xdr:colOff>1390650</xdr:colOff>
      <xdr:row>23</xdr:row>
      <xdr:rowOff>304801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9448801"/>
          <a:ext cx="571500" cy="571500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942976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33575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1163836</xdr:colOff>
      <xdr:row>8</xdr:row>
      <xdr:rowOff>85723</xdr:rowOff>
    </xdr:from>
    <xdr:to>
      <xdr:col>2</xdr:col>
      <xdr:colOff>211217</xdr:colOff>
      <xdr:row>9</xdr:row>
      <xdr:rowOff>323850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861" y="3295648"/>
          <a:ext cx="619006" cy="619127"/>
        </a:xfrm>
        <a:prstGeom prst="rect">
          <a:avLst/>
        </a:prstGeom>
      </xdr:spPr>
    </xdr:pic>
    <xdr:clientData/>
  </xdr:twoCellAnchor>
  <xdr:twoCellAnchor editAs="oneCell">
    <xdr:from>
      <xdr:col>1</xdr:col>
      <xdr:colOff>828675</xdr:colOff>
      <xdr:row>27</xdr:row>
      <xdr:rowOff>34926</xdr:rowOff>
    </xdr:from>
    <xdr:to>
      <xdr:col>1</xdr:col>
      <xdr:colOff>1516275</xdr:colOff>
      <xdr:row>28</xdr:row>
      <xdr:rowOff>341526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0988676"/>
          <a:ext cx="687600" cy="687600"/>
        </a:xfrm>
        <a:prstGeom prst="rect">
          <a:avLst/>
        </a:prstGeom>
      </xdr:spPr>
    </xdr:pic>
    <xdr:clientData/>
  </xdr:twoCellAnchor>
  <xdr:twoCellAnchor editAs="oneCell">
    <xdr:from>
      <xdr:col>1</xdr:col>
      <xdr:colOff>711200</xdr:colOff>
      <xdr:row>22</xdr:row>
      <xdr:rowOff>41276</xdr:rowOff>
    </xdr:from>
    <xdr:to>
      <xdr:col>1</xdr:col>
      <xdr:colOff>1398800</xdr:colOff>
      <xdr:row>23</xdr:row>
      <xdr:rowOff>347876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225" y="9061451"/>
          <a:ext cx="687600" cy="687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2</xdr:row>
      <xdr:rowOff>19051</xdr:rowOff>
    </xdr:from>
    <xdr:to>
      <xdr:col>1</xdr:col>
      <xdr:colOff>1171574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781051"/>
          <a:ext cx="876299" cy="876299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428625</xdr:colOff>
      <xdr:row>4</xdr:row>
      <xdr:rowOff>247650</xdr:rowOff>
    </xdr:from>
    <xdr:to>
      <xdr:col>1</xdr:col>
      <xdr:colOff>1000124</xdr:colOff>
      <xdr:row>6</xdr:row>
      <xdr:rowOff>57149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77165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8</xdr:row>
      <xdr:rowOff>19052</xdr:rowOff>
    </xdr:from>
    <xdr:to>
      <xdr:col>2</xdr:col>
      <xdr:colOff>238124</xdr:colOff>
      <xdr:row>9</xdr:row>
      <xdr:rowOff>352426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067052"/>
          <a:ext cx="714374" cy="714374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866775</xdr:colOff>
      <xdr:row>28</xdr:row>
      <xdr:rowOff>127000</xdr:rowOff>
    </xdr:from>
    <xdr:to>
      <xdr:col>1</xdr:col>
      <xdr:colOff>1554375</xdr:colOff>
      <xdr:row>29</xdr:row>
      <xdr:rowOff>341526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975" y="11163300"/>
          <a:ext cx="687600" cy="595526"/>
        </a:xfrm>
        <a:prstGeom prst="rect">
          <a:avLst/>
        </a:prstGeom>
      </xdr:spPr>
    </xdr:pic>
    <xdr:clientData/>
  </xdr:twoCellAnchor>
  <xdr:twoCellAnchor editAs="oneCell">
    <xdr:from>
      <xdr:col>1</xdr:col>
      <xdr:colOff>806450</xdr:colOff>
      <xdr:row>22</xdr:row>
      <xdr:rowOff>50801</xdr:rowOff>
    </xdr:from>
    <xdr:to>
      <xdr:col>1</xdr:col>
      <xdr:colOff>1494050</xdr:colOff>
      <xdr:row>23</xdr:row>
      <xdr:rowOff>357401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650" y="9563101"/>
          <a:ext cx="687600" cy="6876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refas_de_setembro14" displayName="Tarefas_de_setembro14" ref="J1:L35" totalsRowShown="0" headerRowDxfId="416">
  <autoFilter ref="J1:L35" xr:uid="{00000000-0009-0000-0100-00000D000000}"/>
  <tableColumns count="3">
    <tableColumn id="1" xr3:uid="{00000000-0010-0000-0000-000001000000}" name="Coordenação:              Paulo Henrique Nogueira dos Santos MT. 19052"/>
    <tableColumn id="2" xr3:uid="{00000000-0010-0000-0000-000002000000}" name="Colunas2" dataCellStyle="Data"/>
    <tableColumn id="3" xr3:uid="{00000000-0010-0000-00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8974E7-7ABA-4CE6-A0DA-E0B48D9154F8}" name="Tarefas_de_setembro3" displayName="Tarefas_de_setembro3" ref="J1:K33" totalsRowShown="0" headerRowDxfId="407">
  <autoFilter ref="J1:K33" xr:uid="{00000000-0009-0000-0100-000009000000}">
    <filterColumn colId="0" hiddenButton="1"/>
    <filterColumn colId="1" hiddenButton="1"/>
  </autoFilter>
  <tableColumns count="2">
    <tableColumn id="1" xr3:uid="{62248C26-8896-4578-866F-4B43AAE9104A}" name="Coordenação:               Eliana Rosa Leite MT. 19075"/>
    <tableColumn id="3" xr3:uid="{84424EF4-76A7-4BF0-8F84-A234A2409DB2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1000000}" name="Tarefas_de_setembro15" displayName="Tarefas_de_setembro15" ref="J1:L35" totalsRowShown="0" headerRowDxfId="415">
  <autoFilter ref="J1:L35" xr:uid="{00000000-0009-0000-0100-00000E000000}"/>
  <tableColumns count="3">
    <tableColumn id="1" xr3:uid="{00000000-0010-0000-0100-000001000000}" name="Coordenação:              Paulo Henrique Nogueira dos Santos MT. 19052"/>
    <tableColumn id="2" xr3:uid="{00000000-0010-0000-0100-000002000000}" name="Colunas2" dataCellStyle="Data"/>
    <tableColumn id="3" xr3:uid="{00000000-0010-0000-01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2000000}" name="Tarefas_de_setembro16" displayName="Tarefas_de_setembro16" ref="J1:L35" totalsRowShown="0" headerRowDxfId="414">
  <autoFilter ref="J1:L35" xr:uid="{00000000-0009-0000-0100-00000F000000}"/>
  <tableColumns count="3">
    <tableColumn id="1" xr3:uid="{00000000-0010-0000-0200-000001000000}" name="Coordenação:              Paulo Henrique Nogueira dos Santos MT. 19052"/>
    <tableColumn id="2" xr3:uid="{00000000-0010-0000-0200-000002000000}" name="Colunas2" dataCellStyle="Data"/>
    <tableColumn id="3" xr3:uid="{00000000-0010-0000-02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3000000}" name="Tarefas_de_setembro17" displayName="Tarefas_de_setembro17" ref="J1:L35" totalsRowShown="0" headerRowDxfId="413">
  <autoFilter ref="J1:L35" xr:uid="{00000000-0009-0000-0100-000010000000}"/>
  <tableColumns count="3">
    <tableColumn id="1" xr3:uid="{00000000-0010-0000-0300-000001000000}" name="Coordenação:              Paulo Henrique Nogueira dos Santos MT. 19052"/>
    <tableColumn id="2" xr3:uid="{00000000-0010-0000-0300-000002000000}" name="Colunas2" dataCellStyle="Data"/>
    <tableColumn id="3" xr3:uid="{00000000-0010-0000-03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4000000}" name="Tarefas_de_setembro18" displayName="Tarefas_de_setembro18" ref="J1:L35" totalsRowShown="0" headerRowDxfId="412">
  <autoFilter ref="J1:L35" xr:uid="{00000000-0009-0000-0100-000011000000}"/>
  <tableColumns count="3">
    <tableColumn id="1" xr3:uid="{00000000-0010-0000-0400-000001000000}" name="Coordenação:              Paulo Henrique Nogueira dos Santos MT. 19052"/>
    <tableColumn id="2" xr3:uid="{00000000-0010-0000-0400-000002000000}" name="Colunas2" dataCellStyle="Data"/>
    <tableColumn id="3" xr3:uid="{00000000-0010-0000-04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5000000}" name="Tarefas_de_setembro19" displayName="Tarefas_de_setembro19" ref="J1:L35" totalsRowShown="0" headerRowDxfId="411">
  <autoFilter ref="J1:L35" xr:uid="{00000000-0009-0000-0100-000012000000}"/>
  <tableColumns count="3">
    <tableColumn id="1" xr3:uid="{00000000-0010-0000-0500-000001000000}" name="Coordenação:              Paulo Henrique Nogueira dos Santos MT. 19052"/>
    <tableColumn id="2" xr3:uid="{00000000-0010-0000-0500-000002000000}" name="Colunas2" dataCellStyle="Data"/>
    <tableColumn id="3" xr3:uid="{00000000-0010-0000-05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6000000}" name="Tarefas_de_setembro20" displayName="Tarefas_de_setembro20" ref="J1:L35" totalsRowShown="0" headerRowDxfId="410">
  <autoFilter ref="J1:L35" xr:uid="{00000000-0009-0000-0100-000013000000}"/>
  <tableColumns count="3">
    <tableColumn id="1" xr3:uid="{00000000-0010-0000-0600-000001000000}" name="Coordenação:              Paulo Henrique Nogueira dos Santos MT. 19052"/>
    <tableColumn id="2" xr3:uid="{00000000-0010-0000-0600-000002000000}" name="Colunas2" dataCellStyle="Data"/>
    <tableColumn id="3" xr3:uid="{00000000-0010-0000-06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7000000}" name="Tarefas_de_setembro2" displayName="Tarefas_de_setembro2" ref="J1:L34" totalsRowShown="0" headerRowDxfId="409">
  <autoFilter ref="J1:L34" xr:uid="{00000000-0009-0000-0100-000001000000}"/>
  <tableColumns count="3">
    <tableColumn id="1" xr3:uid="{00000000-0010-0000-0700-000001000000}" name="Coordenação:              Eliana Rosa Leite MT. 19075"/>
    <tableColumn id="2" xr3:uid="{00000000-0010-0000-0700-000002000000}" name="Colunas2" dataCellStyle="Data"/>
    <tableColumn id="3" xr3:uid="{00000000-0010-0000-07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refas_de_setembro" displayName="Tarefas_de_setembro" ref="J1:K33" totalsRowShown="0" headerRowDxfId="408">
  <autoFilter ref="J1:K33" xr:uid="{00000000-0009-0000-0100-000009000000}">
    <filterColumn colId="0" hiddenButton="1"/>
    <filterColumn colId="1" hiddenButton="1"/>
  </autoFilter>
  <tableColumns count="2">
    <tableColumn id="1" xr3:uid="{00000000-0010-0000-0800-000001000000}" name="Coordenação:               Eliana Rosa Leite MT. 19075"/>
    <tableColumn id="3" xr3:uid="{00000000-0010-0000-0800-000003000000}" name="           SERVIDORES"/>
  </tableColumns>
  <tableStyleInfo name="Atribuições" showFirstColumn="1" showLastColumn="0" showRowStripes="1" showColumnStripes="0"/>
  <extLst>
    <ext xmlns:x14="http://schemas.microsoft.com/office/spreadsheetml/2009/9/main" uri="{504A1905-F514-4f6f-8877-14C23A59335A}">
      <x14:table altTextSummary="Insira um dia e uma tarefa para o dia da semana na coluna J. As tarefas serão destacadas no calendário do mês nesta planilha"/>
    </ext>
  </extLst>
</table>
</file>

<file path=xl/theme/theme1.xml><?xml version="1.0" encoding="utf-8"?>
<a:theme xmlns:a="http://schemas.openxmlformats.org/drawingml/2006/main" name="10_college_cal">
  <a:themeElements>
    <a:clrScheme name="Assignment Calenda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9B5D4"/>
      </a:accent1>
      <a:accent2>
        <a:srgbClr val="FFCCCC"/>
      </a:accent2>
      <a:accent3>
        <a:srgbClr val="4DBB68"/>
      </a:accent3>
      <a:accent4>
        <a:srgbClr val="FFFB59"/>
      </a:accent4>
      <a:accent5>
        <a:srgbClr val="FF9900"/>
      </a:accent5>
      <a:accent6>
        <a:srgbClr val="AC75D5"/>
      </a:accent6>
      <a:hlink>
        <a:srgbClr val="57B5D4"/>
      </a:hlink>
      <a:folHlink>
        <a:srgbClr val="BA4F8B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1.xml"/><Relationship Id="rId4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2.xml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L36"/>
  <sheetViews>
    <sheetView showGridLines="0" zoomScaleNormal="100" zoomScalePageLayoutView="84" workbookViewId="0">
      <selection activeCell="B1" sqref="B1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10.625" customWidth="1"/>
    <col min="12" max="12" width="70.625" customWidth="1"/>
    <col min="13" max="13" width="2.625" customWidth="1"/>
  </cols>
  <sheetData>
    <row r="1" spans="1:12" ht="42.75">
      <c r="B1" s="23">
        <f ca="1">AnoCivil</f>
        <v>2025</v>
      </c>
      <c r="C1" s="97" t="s">
        <v>78</v>
      </c>
      <c r="D1" s="97"/>
      <c r="E1" s="97"/>
      <c r="F1" s="97"/>
      <c r="G1" s="97"/>
      <c r="H1" s="97"/>
      <c r="I1" s="97"/>
      <c r="J1" s="45" t="s">
        <v>76</v>
      </c>
      <c r="K1" s="47" t="s">
        <v>20</v>
      </c>
      <c r="L1" s="46" t="s">
        <v>33</v>
      </c>
    </row>
    <row r="2" spans="1:12" ht="30" customHeight="1">
      <c r="A2" s="11"/>
      <c r="B2" s="24" t="s">
        <v>0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 t="s">
        <v>21</v>
      </c>
      <c r="K2" s="10"/>
      <c r="L2" s="13"/>
    </row>
    <row r="3" spans="1:12" ht="30" customHeight="1">
      <c r="A3" s="11"/>
      <c r="B3" s="14"/>
      <c r="C3" s="2">
        <f ca="1">IF(DAY(SetDom1)=1,SetDom1-6,SetDom1+1)</f>
        <v>45900</v>
      </c>
      <c r="D3" s="2">
        <f ca="1">IF(DAY(SetDom1)=1,SetDom1-5,SetDom1+2)</f>
        <v>45901</v>
      </c>
      <c r="E3" s="2">
        <f ca="1">IF(DAY(SetDom1)=1,SetDom1-4,SetDom1+3)</f>
        <v>45902</v>
      </c>
      <c r="F3" s="2">
        <f ca="1">IF(DAY(SetDom1)=1,SetDom1-3,SetDom1+4)</f>
        <v>45903</v>
      </c>
      <c r="G3" s="2">
        <f ca="1">IF(DAY(SetDom1)=1,SetDom1-2,SetDom1+5)</f>
        <v>45904</v>
      </c>
      <c r="H3" s="2">
        <f ca="1">IF(DAY(SetDom1)=1,SetDom1-1,SetDom1+6)</f>
        <v>45905</v>
      </c>
      <c r="I3" s="2">
        <f ca="1">IF(DAY(SetDom1)=1,SetDom1,SetDom1+7)</f>
        <v>45906</v>
      </c>
      <c r="J3" s="6"/>
      <c r="K3" s="8" t="s">
        <v>27</v>
      </c>
      <c r="L3" s="13"/>
    </row>
    <row r="4" spans="1:12" ht="30" customHeight="1">
      <c r="A4" s="11"/>
      <c r="B4" s="14"/>
      <c r="C4" s="2">
        <f ca="1">IF(DAY(SetDom1)=1,SetDom1+1,SetDom1+8)</f>
        <v>45907</v>
      </c>
      <c r="D4" s="2">
        <f ca="1">IF(DAY(SetDom1)=1,SetDom1+2,SetDom1+9)</f>
        <v>45908</v>
      </c>
      <c r="E4" s="2">
        <f ca="1">IF(DAY(SetDom1)=1,SetDom1+3,SetDom1+10)</f>
        <v>45909</v>
      </c>
      <c r="F4" s="2">
        <f ca="1">IF(DAY(SetDom1)=1,SetDom1+4,SetDom1+11)</f>
        <v>45910</v>
      </c>
      <c r="G4" s="2">
        <f ca="1">IF(DAY(SetDom1)=1,SetDom1+5,SetDom1+12)</f>
        <v>45911</v>
      </c>
      <c r="H4" s="2">
        <f ca="1">IF(DAY(SetDom1)=1,SetDom1+6,SetDom1+13)</f>
        <v>45912</v>
      </c>
      <c r="I4" s="2">
        <f ca="1">IF(DAY(SetDom1)=1,SetDom1+7,SetDom1+14)</f>
        <v>45913</v>
      </c>
      <c r="J4" s="6"/>
      <c r="K4" s="8" t="s">
        <v>30</v>
      </c>
      <c r="L4" s="13"/>
    </row>
    <row r="5" spans="1:12" ht="30" customHeight="1">
      <c r="A5" s="11"/>
      <c r="B5" s="14"/>
      <c r="C5" s="2">
        <f ca="1">IF(DAY(SetDom1)=1,SetDom1+8,SetDom1+15)</f>
        <v>45914</v>
      </c>
      <c r="D5" s="2">
        <f ca="1">IF(DAY(SetDom1)=1,SetDom1+9,SetDom1+16)</f>
        <v>45915</v>
      </c>
      <c r="E5" s="2">
        <f ca="1">IF(DAY(SetDom1)=1,SetDom1+10,SetDom1+17)</f>
        <v>45916</v>
      </c>
      <c r="F5" s="2">
        <f ca="1">IF(DAY(SetDom1)=1,SetDom1+11,SetDom1+18)</f>
        <v>45917</v>
      </c>
      <c r="G5" s="2">
        <f ca="1">IF(DAY(SetDom1)=1,SetDom1+12,SetDom1+19)</f>
        <v>45918</v>
      </c>
      <c r="H5" s="2">
        <f ca="1">IF(DAY(SetDom1)=1,SetDom1+13,SetDom1+20)</f>
        <v>45919</v>
      </c>
      <c r="I5" s="2">
        <f ca="1">IF(DAY(SetDom1)=1,SetDom1+14,SetDom1+21)</f>
        <v>45920</v>
      </c>
      <c r="J5" s="6"/>
      <c r="K5" s="8" t="s">
        <v>28</v>
      </c>
      <c r="L5" s="13"/>
    </row>
    <row r="6" spans="1:12" ht="30" customHeight="1">
      <c r="A6" s="11"/>
      <c r="B6" s="14"/>
      <c r="C6" s="2">
        <f ca="1">IF(DAY(SetDom1)=1,SetDom1+15,SetDom1+22)</f>
        <v>45921</v>
      </c>
      <c r="D6" s="2">
        <f ca="1">IF(DAY(SetDom1)=1,SetDom1+16,SetDom1+23)</f>
        <v>45922</v>
      </c>
      <c r="E6" s="2">
        <f ca="1">IF(DAY(SetDom1)=1,SetDom1+17,SetDom1+24)</f>
        <v>45923</v>
      </c>
      <c r="F6" s="2">
        <f ca="1">IF(DAY(SetDom1)=1,SetDom1+18,SetDom1+25)</f>
        <v>45924</v>
      </c>
      <c r="G6" s="2">
        <f ca="1">IF(DAY(SetDom1)=1,SetDom1+19,SetDom1+26)</f>
        <v>45925</v>
      </c>
      <c r="H6" s="2">
        <f ca="1">IF(DAY(SetDom1)=1,SetDom1+20,SetDom1+27)</f>
        <v>45926</v>
      </c>
      <c r="I6" s="2">
        <f ca="1">IF(DAY(SetDom1)=1,SetDom1+21,SetDom1+28)</f>
        <v>45927</v>
      </c>
      <c r="J6" s="12" t="s">
        <v>22</v>
      </c>
      <c r="K6" s="5"/>
      <c r="L6" s="15"/>
    </row>
    <row r="7" spans="1:12" ht="30" customHeight="1">
      <c r="A7" s="11"/>
      <c r="B7" s="14"/>
      <c r="C7" s="2">
        <f ca="1">IF(DAY(SetDom1)=1,SetDom1+22,SetDom1+29)</f>
        <v>45928</v>
      </c>
      <c r="D7" s="2">
        <f ca="1">IF(DAY(SetDom1)=1,SetDom1+23,SetDom1+30)</f>
        <v>45929</v>
      </c>
      <c r="E7" s="2">
        <f ca="1">IF(DAY(SetDom1)=1,SetDom1+24,SetDom1+31)</f>
        <v>45930</v>
      </c>
      <c r="F7" s="2">
        <f ca="1">IF(DAY(SetDom1)=1,SetDom1+25,SetDom1+32)</f>
        <v>45931</v>
      </c>
      <c r="G7" s="2">
        <f ca="1">IF(DAY(SetDom1)=1,SetDom1+26,SetDom1+33)</f>
        <v>45932</v>
      </c>
      <c r="H7" s="2">
        <f ca="1">IF(DAY(SetDom1)=1,SetDom1+27,SetDom1+34)</f>
        <v>45933</v>
      </c>
      <c r="I7" s="2">
        <f ca="1">IF(DAY(SetDom1)=1,SetDom1+28,SetDom1+35)</f>
        <v>45934</v>
      </c>
      <c r="J7" s="6"/>
      <c r="K7" s="25" t="s">
        <v>36</v>
      </c>
      <c r="L7" s="13"/>
    </row>
    <row r="8" spans="1:12" ht="30" customHeight="1">
      <c r="A8" s="11"/>
      <c r="B8" s="16"/>
      <c r="C8" s="2">
        <f ca="1">IF(DAY(SetDom1)=1,SetDom1+29,SetDom1+36)</f>
        <v>45935</v>
      </c>
      <c r="D8" s="2">
        <f ca="1">IF(DAY(SetDom1)=1,SetDom1+30,SetDom1+37)</f>
        <v>45936</v>
      </c>
      <c r="E8" s="2">
        <f ca="1">IF(DAY(SetDom1)=1,SetDom1+31,SetDom1+38)</f>
        <v>45937</v>
      </c>
      <c r="F8" s="2">
        <f ca="1">IF(DAY(SetDom1)=1,SetDom1+32,SetDom1+39)</f>
        <v>45938</v>
      </c>
      <c r="G8" s="2">
        <f ca="1">IF(DAY(SetDom1)=1,SetDom1+33,SetDom1+40)</f>
        <v>45939</v>
      </c>
      <c r="H8" s="2">
        <f ca="1">IF(DAY(SetDom1)=1,SetDom1+34,SetDom1+41)</f>
        <v>45940</v>
      </c>
      <c r="I8" s="2">
        <f ca="1">IF(DAY(SetDom1)=1,SetDom1+35,SetDom1+42)</f>
        <v>45941</v>
      </c>
      <c r="J8" s="6"/>
      <c r="K8" s="25" t="s">
        <v>34</v>
      </c>
      <c r="L8" s="13"/>
    </row>
    <row r="9" spans="1:12" ht="30" customHeight="1">
      <c r="A9" s="11"/>
      <c r="B9" s="84" t="s">
        <v>32</v>
      </c>
      <c r="C9" s="85"/>
      <c r="D9" s="85"/>
      <c r="E9" s="85"/>
      <c r="F9" s="85"/>
      <c r="G9" s="85"/>
      <c r="H9" s="85"/>
      <c r="I9" s="85"/>
      <c r="J9" s="6"/>
      <c r="K9" s="25" t="s">
        <v>35</v>
      </c>
      <c r="L9" s="13"/>
    </row>
    <row r="10" spans="1:12" ht="30" customHeight="1">
      <c r="A10" s="11"/>
      <c r="B10" s="86"/>
      <c r="C10" s="87"/>
      <c r="D10" s="87"/>
      <c r="E10" s="87"/>
      <c r="F10" s="87"/>
      <c r="G10" s="87"/>
      <c r="H10" s="87"/>
      <c r="I10" s="87"/>
      <c r="J10" s="6" t="s">
        <v>42</v>
      </c>
      <c r="K10" s="1"/>
      <c r="L10" s="13"/>
    </row>
    <row r="11" spans="1:12" ht="30" customHeight="1">
      <c r="A11" s="4"/>
      <c r="B11" s="27" t="s">
        <v>1</v>
      </c>
      <c r="C11" s="78" t="s">
        <v>3</v>
      </c>
      <c r="D11" s="79"/>
      <c r="E11" s="78" t="s">
        <v>5</v>
      </c>
      <c r="F11" s="79"/>
      <c r="G11" s="78" t="s">
        <v>7</v>
      </c>
      <c r="H11" s="79"/>
      <c r="I11" s="28" t="s">
        <v>8</v>
      </c>
      <c r="J11" s="6"/>
      <c r="K11" s="8" t="s">
        <v>43</v>
      </c>
      <c r="L11" s="13"/>
    </row>
    <row r="12" spans="1:12" ht="30" customHeight="1">
      <c r="A12" s="4"/>
      <c r="B12" s="31" t="s">
        <v>19</v>
      </c>
      <c r="C12" s="89">
        <v>2</v>
      </c>
      <c r="D12" s="89"/>
      <c r="E12" s="94">
        <v>3</v>
      </c>
      <c r="F12" s="89"/>
      <c r="G12" s="89">
        <v>4</v>
      </c>
      <c r="H12" s="89"/>
      <c r="I12" s="36">
        <v>5</v>
      </c>
      <c r="J12" s="6"/>
      <c r="K12" s="10" t="s">
        <v>25</v>
      </c>
      <c r="L12" s="13"/>
    </row>
    <row r="13" spans="1:12" ht="57" customHeight="1">
      <c r="A13" s="4"/>
      <c r="B13" s="40" t="s">
        <v>53</v>
      </c>
      <c r="C13" s="88" t="s">
        <v>54</v>
      </c>
      <c r="D13" s="88"/>
      <c r="E13" s="88" t="s">
        <v>55</v>
      </c>
      <c r="F13" s="88"/>
      <c r="G13" s="88" t="s">
        <v>56</v>
      </c>
      <c r="H13" s="88"/>
      <c r="I13" s="38" t="s">
        <v>57</v>
      </c>
      <c r="J13" s="6" t="s">
        <v>41</v>
      </c>
      <c r="K13" s="1"/>
      <c r="L13" s="13"/>
    </row>
    <row r="14" spans="1:12" ht="30" customHeight="1">
      <c r="A14" s="4"/>
      <c r="B14" s="32">
        <v>8</v>
      </c>
      <c r="C14" s="90">
        <v>9</v>
      </c>
      <c r="D14" s="90"/>
      <c r="E14" s="93">
        <v>10</v>
      </c>
      <c r="F14" s="93"/>
      <c r="G14" s="93">
        <v>11</v>
      </c>
      <c r="H14" s="93"/>
      <c r="I14" s="32">
        <v>12</v>
      </c>
      <c r="J14" s="12"/>
      <c r="K14" s="8" t="s">
        <v>24</v>
      </c>
      <c r="L14" s="15"/>
    </row>
    <row r="15" spans="1:12" ht="38.25">
      <c r="A15" s="4"/>
      <c r="B15" s="40" t="s">
        <v>53</v>
      </c>
      <c r="C15" s="88" t="s">
        <v>54</v>
      </c>
      <c r="D15" s="88"/>
      <c r="E15" s="88" t="s">
        <v>55</v>
      </c>
      <c r="F15" s="88"/>
      <c r="G15" s="88" t="s">
        <v>56</v>
      </c>
      <c r="H15" s="88"/>
      <c r="I15" s="38" t="s">
        <v>57</v>
      </c>
      <c r="J15" s="6"/>
      <c r="K15" s="10" t="s">
        <v>25</v>
      </c>
      <c r="L15" s="13"/>
    </row>
    <row r="16" spans="1:12" ht="30" customHeight="1">
      <c r="A16" s="4"/>
      <c r="B16" s="32" t="s">
        <v>50</v>
      </c>
      <c r="C16" s="91" t="s">
        <v>51</v>
      </c>
      <c r="D16" s="92"/>
      <c r="E16" s="91">
        <v>17</v>
      </c>
      <c r="F16" s="92"/>
      <c r="G16" s="91">
        <v>18</v>
      </c>
      <c r="H16" s="103"/>
      <c r="I16" s="32" t="s">
        <v>52</v>
      </c>
      <c r="J16" s="17"/>
      <c r="K16" s="8" t="s">
        <v>26</v>
      </c>
      <c r="L16" s="13"/>
    </row>
    <row r="17" spans="1:12" ht="38.25">
      <c r="A17" s="4"/>
      <c r="B17" s="40" t="s">
        <v>53</v>
      </c>
      <c r="C17" s="88" t="s">
        <v>54</v>
      </c>
      <c r="D17" s="88"/>
      <c r="E17" s="88" t="s">
        <v>55</v>
      </c>
      <c r="F17" s="88"/>
      <c r="G17" s="88" t="s">
        <v>56</v>
      </c>
      <c r="H17" s="88"/>
      <c r="I17" s="38" t="s">
        <v>57</v>
      </c>
      <c r="J17" s="6" t="s">
        <v>44</v>
      </c>
      <c r="K17" s="7"/>
      <c r="L17" s="13"/>
    </row>
    <row r="18" spans="1:12" ht="30" customHeight="1">
      <c r="A18" s="4"/>
      <c r="B18" s="32" t="s">
        <v>58</v>
      </c>
      <c r="C18" s="98">
        <v>23</v>
      </c>
      <c r="D18" s="98"/>
      <c r="E18" s="98">
        <v>24</v>
      </c>
      <c r="F18" s="98"/>
      <c r="G18" s="98">
        <v>25</v>
      </c>
      <c r="H18" s="98"/>
      <c r="I18" s="32" t="s">
        <v>59</v>
      </c>
      <c r="J18" s="19"/>
      <c r="K18" s="26" t="s">
        <v>37</v>
      </c>
      <c r="L18" s="20"/>
    </row>
    <row r="19" spans="1:12" ht="38.25">
      <c r="A19" s="4"/>
      <c r="B19" s="40" t="s">
        <v>53</v>
      </c>
      <c r="C19" s="88" t="s">
        <v>54</v>
      </c>
      <c r="D19" s="88"/>
      <c r="E19" s="88" t="s">
        <v>55</v>
      </c>
      <c r="F19" s="88"/>
      <c r="G19" s="88" t="s">
        <v>56</v>
      </c>
      <c r="H19" s="88"/>
      <c r="I19" s="38" t="s">
        <v>57</v>
      </c>
      <c r="J19" s="6" t="s">
        <v>23</v>
      </c>
      <c r="K19" s="1"/>
      <c r="L19" s="13"/>
    </row>
    <row r="20" spans="1:12" ht="30" customHeight="1">
      <c r="A20" s="4"/>
      <c r="B20" s="32" t="s">
        <v>60</v>
      </c>
      <c r="C20" s="91">
        <v>30</v>
      </c>
      <c r="D20" s="92"/>
      <c r="E20" s="101"/>
      <c r="F20" s="101"/>
      <c r="G20" s="101"/>
      <c r="H20" s="101"/>
      <c r="I20" s="39"/>
      <c r="J20" s="6"/>
      <c r="K20" s="8" t="s">
        <v>49</v>
      </c>
      <c r="L20" s="13"/>
    </row>
    <row r="21" spans="1:12" ht="38.25">
      <c r="A21" s="4"/>
      <c r="B21" s="40" t="s">
        <v>53</v>
      </c>
      <c r="C21" s="88" t="s">
        <v>54</v>
      </c>
      <c r="D21" s="88"/>
      <c r="E21" s="102"/>
      <c r="F21" s="102"/>
      <c r="G21" s="102"/>
      <c r="H21" s="102"/>
      <c r="I21" s="35"/>
      <c r="J21" s="6"/>
      <c r="K21" s="8" t="s">
        <v>29</v>
      </c>
      <c r="L21" s="13"/>
    </row>
    <row r="22" spans="1:12" ht="30" customHeight="1">
      <c r="A22" s="4"/>
      <c r="B22" s="18"/>
      <c r="C22" s="101"/>
      <c r="D22" s="101"/>
      <c r="E22" s="101"/>
      <c r="F22" s="101"/>
      <c r="G22" s="101"/>
      <c r="H22" s="101"/>
      <c r="I22" s="3"/>
      <c r="J22" s="6"/>
      <c r="K22" s="8"/>
      <c r="L22" s="13"/>
    </row>
    <row r="23" spans="1:12" ht="30" customHeight="1">
      <c r="A23" s="4"/>
      <c r="B23" s="84" t="s">
        <v>77</v>
      </c>
      <c r="C23" s="85"/>
      <c r="D23" s="85"/>
      <c r="E23" s="85"/>
      <c r="F23" s="85"/>
      <c r="G23" s="85"/>
      <c r="H23" s="85"/>
      <c r="I23" s="85"/>
      <c r="J23" s="6" t="s">
        <v>31</v>
      </c>
      <c r="K23" s="1"/>
      <c r="L23" s="13"/>
    </row>
    <row r="24" spans="1:12" ht="30" customHeight="1">
      <c r="A24" s="4"/>
      <c r="B24" s="86"/>
      <c r="C24" s="87"/>
      <c r="D24" s="87"/>
      <c r="E24" s="87"/>
      <c r="F24" s="87"/>
      <c r="G24" s="87"/>
      <c r="H24" s="87"/>
      <c r="I24" s="87"/>
      <c r="J24" s="12"/>
      <c r="K24" s="8" t="s">
        <v>39</v>
      </c>
      <c r="L24" s="13"/>
    </row>
    <row r="25" spans="1:12" ht="30" customHeight="1">
      <c r="A25" s="4"/>
      <c r="B25" s="27" t="s">
        <v>1</v>
      </c>
      <c r="C25" s="78" t="s">
        <v>3</v>
      </c>
      <c r="D25" s="79"/>
      <c r="E25" s="78" t="s">
        <v>5</v>
      </c>
      <c r="F25" s="79"/>
      <c r="G25" s="78" t="s">
        <v>7</v>
      </c>
      <c r="H25" s="79"/>
      <c r="I25" s="28" t="s">
        <v>8</v>
      </c>
      <c r="J25" s="6"/>
      <c r="K25" s="8" t="s">
        <v>65</v>
      </c>
      <c r="L25" s="13"/>
    </row>
    <row r="26" spans="1:12" ht="30" customHeight="1">
      <c r="A26" s="4"/>
      <c r="B26" s="48" t="s">
        <v>79</v>
      </c>
      <c r="C26" s="99" t="s">
        <v>80</v>
      </c>
      <c r="D26" s="100"/>
      <c r="E26" s="99" t="s">
        <v>80</v>
      </c>
      <c r="F26" s="100"/>
      <c r="G26" s="99" t="s">
        <v>80</v>
      </c>
      <c r="H26" s="100"/>
      <c r="I26" s="49" t="s">
        <v>81</v>
      </c>
      <c r="J26" s="6"/>
      <c r="K26" s="8" t="s">
        <v>40</v>
      </c>
      <c r="L26" s="13"/>
    </row>
    <row r="27" spans="1:12" ht="30" customHeight="1">
      <c r="A27" s="4"/>
      <c r="B27" s="84" t="s">
        <v>47</v>
      </c>
      <c r="C27" s="85"/>
      <c r="D27" s="85"/>
      <c r="E27" s="85"/>
      <c r="F27" s="85"/>
      <c r="G27" s="85"/>
      <c r="H27" s="85"/>
      <c r="I27" s="85"/>
      <c r="J27" s="6"/>
      <c r="K27" s="8" t="s">
        <v>38</v>
      </c>
      <c r="L27" s="13"/>
    </row>
    <row r="28" spans="1:12" ht="30" customHeight="1">
      <c r="A28" s="4"/>
      <c r="B28" s="86"/>
      <c r="C28" s="87"/>
      <c r="D28" s="87"/>
      <c r="E28" s="87"/>
      <c r="F28" s="87"/>
      <c r="G28" s="87"/>
      <c r="H28" s="87"/>
      <c r="I28" s="87"/>
      <c r="J28" s="6"/>
      <c r="K28" s="8" t="s">
        <v>64</v>
      </c>
      <c r="L28" s="13"/>
    </row>
    <row r="29" spans="1:12" ht="33" customHeight="1">
      <c r="A29" s="4"/>
      <c r="B29" s="27" t="s">
        <v>1</v>
      </c>
      <c r="C29" s="78" t="s">
        <v>3</v>
      </c>
      <c r="D29" s="79"/>
      <c r="E29" s="78" t="s">
        <v>5</v>
      </c>
      <c r="F29" s="79"/>
      <c r="G29" s="78" t="s">
        <v>7</v>
      </c>
      <c r="H29" s="79"/>
      <c r="I29" s="28" t="s">
        <v>8</v>
      </c>
      <c r="J29" s="6" t="s">
        <v>45</v>
      </c>
      <c r="K29" s="8"/>
      <c r="L29" s="13"/>
    </row>
    <row r="30" spans="1:12" ht="42.75">
      <c r="A30" s="4"/>
      <c r="B30" s="43" t="s">
        <v>66</v>
      </c>
      <c r="C30" s="95" t="s">
        <v>67</v>
      </c>
      <c r="D30" s="96"/>
      <c r="E30" s="95" t="s">
        <v>68</v>
      </c>
      <c r="F30" s="96"/>
      <c r="G30" s="104" t="s">
        <v>69</v>
      </c>
      <c r="H30" s="105"/>
      <c r="I30" s="42" t="s">
        <v>70</v>
      </c>
      <c r="J30" s="8"/>
      <c r="K30" s="8" t="s">
        <v>61</v>
      </c>
      <c r="L30" s="13"/>
    </row>
    <row r="31" spans="1:12" ht="30" customHeight="1">
      <c r="B31" s="41"/>
      <c r="C31" s="41"/>
      <c r="D31" s="41"/>
      <c r="E31" s="41"/>
      <c r="F31" s="41"/>
      <c r="G31" s="41"/>
      <c r="H31" s="41"/>
      <c r="I31" s="41"/>
      <c r="J31" s="12" t="s">
        <v>46</v>
      </c>
      <c r="K31" s="10"/>
      <c r="L31" s="13"/>
    </row>
    <row r="32" spans="1:12" ht="30" customHeight="1">
      <c r="B32" s="84" t="s">
        <v>48</v>
      </c>
      <c r="C32" s="85"/>
      <c r="D32" s="85"/>
      <c r="E32" s="85"/>
      <c r="F32" s="85"/>
      <c r="G32" s="85"/>
      <c r="H32" s="85"/>
      <c r="I32" s="85"/>
      <c r="J32" s="8"/>
      <c r="K32" s="8" t="s">
        <v>75</v>
      </c>
      <c r="L32" s="13"/>
    </row>
    <row r="33" spans="2:12" ht="30" customHeight="1">
      <c r="B33" s="86"/>
      <c r="C33" s="87"/>
      <c r="D33" s="87"/>
      <c r="E33" s="87"/>
      <c r="F33" s="87"/>
      <c r="G33" s="87"/>
      <c r="H33" s="87"/>
      <c r="I33" s="87"/>
      <c r="J33" s="8"/>
      <c r="K33" s="8" t="s">
        <v>62</v>
      </c>
      <c r="L33" s="13"/>
    </row>
    <row r="34" spans="2:12" ht="26.25" customHeight="1">
      <c r="B34" s="27" t="s">
        <v>1</v>
      </c>
      <c r="C34" s="78" t="s">
        <v>3</v>
      </c>
      <c r="D34" s="79"/>
      <c r="E34" s="78" t="s">
        <v>5</v>
      </c>
      <c r="F34" s="79"/>
      <c r="G34" s="78" t="s">
        <v>7</v>
      </c>
      <c r="H34" s="79"/>
      <c r="I34" s="28" t="s">
        <v>8</v>
      </c>
      <c r="J34" s="30"/>
      <c r="K34" s="8" t="s">
        <v>63</v>
      </c>
      <c r="L34" s="13"/>
    </row>
    <row r="35" spans="2:12" ht="30" customHeight="1" thickBot="1">
      <c r="B35" s="44" t="s">
        <v>72</v>
      </c>
      <c r="C35" s="80" t="s">
        <v>74</v>
      </c>
      <c r="D35" s="81"/>
      <c r="E35" s="82" t="s">
        <v>71</v>
      </c>
      <c r="F35" s="83"/>
      <c r="G35" s="80" t="s">
        <v>73</v>
      </c>
      <c r="H35" s="81"/>
      <c r="I35" s="34"/>
      <c r="J35" s="29"/>
      <c r="K35" s="37"/>
      <c r="L35" s="22"/>
    </row>
    <row r="36" spans="2:12" ht="30" customHeight="1" thickBot="1">
      <c r="B36" s="21"/>
      <c r="C36" s="77"/>
      <c r="D36" s="77"/>
      <c r="E36" s="77"/>
      <c r="F36" s="77"/>
      <c r="G36" s="77"/>
      <c r="H36" s="77"/>
      <c r="I36" s="33"/>
    </row>
  </sheetData>
  <dataConsolidate/>
  <mergeCells count="62">
    <mergeCell ref="G14:H14"/>
    <mergeCell ref="G15:H15"/>
    <mergeCell ref="G11:H11"/>
    <mergeCell ref="G12:H12"/>
    <mergeCell ref="G13:H13"/>
    <mergeCell ref="G22:H22"/>
    <mergeCell ref="G29:H29"/>
    <mergeCell ref="G30:H30"/>
    <mergeCell ref="G25:H25"/>
    <mergeCell ref="G26:H26"/>
    <mergeCell ref="G20:H20"/>
    <mergeCell ref="G21:H21"/>
    <mergeCell ref="G18:H18"/>
    <mergeCell ref="G19:H19"/>
    <mergeCell ref="G16:H16"/>
    <mergeCell ref="G17:H17"/>
    <mergeCell ref="C25:D25"/>
    <mergeCell ref="C26:D26"/>
    <mergeCell ref="E17:F17"/>
    <mergeCell ref="E16:F16"/>
    <mergeCell ref="E15:F15"/>
    <mergeCell ref="C1:I1"/>
    <mergeCell ref="B9:I10"/>
    <mergeCell ref="B23:I24"/>
    <mergeCell ref="B27:I28"/>
    <mergeCell ref="C18:D18"/>
    <mergeCell ref="C19:D19"/>
    <mergeCell ref="C20:D20"/>
    <mergeCell ref="C21:D21"/>
    <mergeCell ref="E26:F26"/>
    <mergeCell ref="E25:F25"/>
    <mergeCell ref="E22:F22"/>
    <mergeCell ref="E21:F21"/>
    <mergeCell ref="E20:F20"/>
    <mergeCell ref="E19:F19"/>
    <mergeCell ref="E18:F18"/>
    <mergeCell ref="C22:D22"/>
    <mergeCell ref="B32:I33"/>
    <mergeCell ref="E11:F11"/>
    <mergeCell ref="C11:D11"/>
    <mergeCell ref="C17:D17"/>
    <mergeCell ref="C12:D12"/>
    <mergeCell ref="C13:D13"/>
    <mergeCell ref="C14:D14"/>
    <mergeCell ref="C15:D15"/>
    <mergeCell ref="C16:D16"/>
    <mergeCell ref="E14:F14"/>
    <mergeCell ref="E13:F13"/>
    <mergeCell ref="E12:F12"/>
    <mergeCell ref="C29:D29"/>
    <mergeCell ref="C30:D30"/>
    <mergeCell ref="E30:F30"/>
    <mergeCell ref="E29:F29"/>
    <mergeCell ref="C36:D36"/>
    <mergeCell ref="E36:F36"/>
    <mergeCell ref="G36:H36"/>
    <mergeCell ref="C34:D34"/>
    <mergeCell ref="E34:F34"/>
    <mergeCell ref="G34:H34"/>
    <mergeCell ref="C35:D35"/>
    <mergeCell ref="E35:F35"/>
    <mergeCell ref="G35:H35"/>
  </mergeCells>
  <phoneticPr fontId="3" type="noConversion"/>
  <conditionalFormatting sqref="B15:B21">
    <cfRule type="expression" dxfId="406" priority="4">
      <formula>COLUMN(B15)&gt;=2</formula>
    </cfRule>
    <cfRule type="expression" dxfId="405" priority="5">
      <formula>B15&lt;&gt;""</formula>
    </cfRule>
  </conditionalFormatting>
  <conditionalFormatting sqref="B12:C12 E12:I12 B14:C14 E14 G14 I14 B15:B16 C16:I16 B18:I18 B20:I20 B22:I22 B31:I31">
    <cfRule type="expression" dxfId="404" priority="41">
      <formula>B12&lt;&gt;""</formula>
    </cfRule>
  </conditionalFormatting>
  <conditionalFormatting sqref="B12:C15">
    <cfRule type="expression" dxfId="403" priority="34">
      <formula>COLUMN(B12)&gt;2</formula>
    </cfRule>
  </conditionalFormatting>
  <conditionalFormatting sqref="B13:C14 E21:I21 B30:I30 B35:I36">
    <cfRule type="expression" dxfId="402" priority="42">
      <formula>B13&lt;&gt;""</formula>
    </cfRule>
  </conditionalFormatting>
  <conditionalFormatting sqref="B13:C14 E21:I21 B30:I30">
    <cfRule type="expression" dxfId="401" priority="40">
      <formula>COLUMN(B13)&gt;=2</formula>
    </cfRule>
  </conditionalFormatting>
  <conditionalFormatting sqref="B17:C17">
    <cfRule type="expression" dxfId="400" priority="21">
      <formula>COLUMN(B17)&gt;2</formula>
    </cfRule>
  </conditionalFormatting>
  <conditionalFormatting sqref="B19:C19">
    <cfRule type="expression" dxfId="399" priority="18">
      <formula>COLUMN(B19)&gt;2</formula>
    </cfRule>
  </conditionalFormatting>
  <conditionalFormatting sqref="B21:C21">
    <cfRule type="expression" dxfId="398" priority="1">
      <formula>COLUMN(B21)&gt;2</formula>
    </cfRule>
  </conditionalFormatting>
  <conditionalFormatting sqref="C15">
    <cfRule type="expression" dxfId="397" priority="35">
      <formula>COLUMN(C15)&gt;=2</formula>
    </cfRule>
    <cfRule type="expression" dxfId="396" priority="36">
      <formula>C15&lt;&gt;""</formula>
    </cfRule>
  </conditionalFormatting>
  <conditionalFormatting sqref="C17">
    <cfRule type="expression" dxfId="395" priority="22">
      <formula>COLUMN(C17)&gt;=2</formula>
    </cfRule>
    <cfRule type="expression" dxfId="394" priority="23">
      <formula>C17&lt;&gt;""</formula>
    </cfRule>
  </conditionalFormatting>
  <conditionalFormatting sqref="C19">
    <cfRule type="expression" dxfId="393" priority="20">
      <formula>C19&lt;&gt;""</formula>
    </cfRule>
    <cfRule type="expression" dxfId="392" priority="19">
      <formula>COLUMN(C19)&gt;=2</formula>
    </cfRule>
  </conditionalFormatting>
  <conditionalFormatting sqref="C21">
    <cfRule type="expression" dxfId="391" priority="2">
      <formula>COLUMN(C21)&gt;=2</formula>
    </cfRule>
    <cfRule type="expression" dxfId="390" priority="3">
      <formula>C21&lt;&gt;""</formula>
    </cfRule>
  </conditionalFormatting>
  <conditionalFormatting sqref="C3:H3">
    <cfRule type="expression" dxfId="389" priority="44" stopIfTrue="1">
      <formula>DAY(C3)&gt;8</formula>
    </cfRule>
  </conditionalFormatting>
  <conditionalFormatting sqref="C3:I8">
    <cfRule type="expression" dxfId="388" priority="45">
      <formula>VLOOKUP(DAY(C3),DiasTarefa,1,FALSE)=DAY(C3)</formula>
    </cfRule>
  </conditionalFormatting>
  <conditionalFormatting sqref="C7:I8">
    <cfRule type="expression" dxfId="387" priority="43" stopIfTrue="1">
      <formula>AND(DAY(C7)&gt;=1,DAY(C7)&lt;=15)</formula>
    </cfRule>
  </conditionalFormatting>
  <conditionalFormatting sqref="E13:E15">
    <cfRule type="expression" dxfId="386" priority="31">
      <formula>COLUMN(E13)&gt;2</formula>
    </cfRule>
    <cfRule type="expression" dxfId="385" priority="32">
      <formula>COLUMN(E13)&gt;=2</formula>
    </cfRule>
    <cfRule type="expression" dxfId="384" priority="33">
      <formula>E13&lt;&gt;""</formula>
    </cfRule>
  </conditionalFormatting>
  <conditionalFormatting sqref="E17">
    <cfRule type="expression" dxfId="383" priority="15">
      <formula>COLUMN(E17)&gt;2</formula>
    </cfRule>
    <cfRule type="expression" dxfId="382" priority="17">
      <formula>E17&lt;&gt;""</formula>
    </cfRule>
    <cfRule type="expression" dxfId="381" priority="16">
      <formula>COLUMN(E17)&gt;=2</formula>
    </cfRule>
  </conditionalFormatting>
  <conditionalFormatting sqref="E19">
    <cfRule type="expression" dxfId="380" priority="12">
      <formula>COLUMN(E19)&gt;2</formula>
    </cfRule>
    <cfRule type="expression" dxfId="379" priority="13">
      <formula>COLUMN(E19)&gt;=2</formula>
    </cfRule>
    <cfRule type="expression" dxfId="378" priority="14">
      <formula>E19&lt;&gt;""</formula>
    </cfRule>
  </conditionalFormatting>
  <conditionalFormatting sqref="E12:I12 I13:I15 B16:I16 I17 B18:I18 I19 B20:I20 E21:I21 B22:I22 B30:I31 B35:I36">
    <cfRule type="expression" dxfId="377" priority="39">
      <formula>COLUMN(B12)&gt;2</formula>
    </cfRule>
  </conditionalFormatting>
  <conditionalFormatting sqref="G13:G15">
    <cfRule type="expression" dxfId="376" priority="28">
      <formula>COLUMN(G13)&gt;2</formula>
    </cfRule>
    <cfRule type="expression" dxfId="375" priority="29">
      <formula>COLUMN(G13)&gt;=2</formula>
    </cfRule>
    <cfRule type="expression" dxfId="374" priority="30">
      <formula>G13&lt;&gt;""</formula>
    </cfRule>
  </conditionalFormatting>
  <conditionalFormatting sqref="G17">
    <cfRule type="expression" dxfId="373" priority="9">
      <formula>COLUMN(G17)&gt;2</formula>
    </cfRule>
    <cfRule type="expression" dxfId="372" priority="10">
      <formula>COLUMN(G17)&gt;=2</formula>
    </cfRule>
    <cfRule type="expression" dxfId="371" priority="11">
      <formula>G17&lt;&gt;""</formula>
    </cfRule>
  </conditionalFormatting>
  <conditionalFormatting sqref="G19">
    <cfRule type="expression" dxfId="370" priority="6">
      <formula>COLUMN(G19)&gt;2</formula>
    </cfRule>
    <cfRule type="expression" dxfId="369" priority="7">
      <formula>COLUMN(G19)&gt;=2</formula>
    </cfRule>
    <cfRule type="expression" dxfId="368" priority="8">
      <formula>G19&lt;&gt;""</formula>
    </cfRule>
  </conditionalFormatting>
  <conditionalFormatting sqref="I13:I20">
    <cfRule type="expression" dxfId="367" priority="24">
      <formula>COLUMN(I13)&gt;=2</formula>
    </cfRule>
    <cfRule type="expression" dxfId="366" priority="25">
      <formula>I13&lt;&gt;""</formula>
    </cfRule>
  </conditionalFormatting>
  <dataValidations xWindow="250" yWindow="581" count="16">
    <dataValidation allowBlank="1" showInputMessage="1" showErrorMessage="1" prompt="Células C2:I2 contêm dias da semana" sqref="C2:D2" xr:uid="{00000000-0002-0000-0000-000000000000}"/>
    <dataValidation allowBlank="1" showInputMessage="1" showErrorMessage="1" prompt="Se esta célula não contiver o número 1, será um dia de um mês anterior. Células C3:I8 contêm datas para o mês atual" sqref="C3" xr:uid="{00000000-0002-0000-0000-000001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7 B32 B23" xr:uid="{00000000-0002-0000-0000-000002000000}"/>
    <dataValidation allowBlank="1" showInputMessage="1" showErrorMessage="1" prompt="Insira a aula nesta linha das colunas B a I" sqref="C13:C14 E13:E15 B13 B15:C15 E19 G13:G15 B17:C17 B19:C19 E17 G17 G19 B21:C21" xr:uid="{00000000-0002-0000-0000-000003000000}"/>
    <dataValidation allowBlank="1" showInputMessage="1" showErrorMessage="1" prompt="Insira o dia do mês da tarefa nesta coluna, que corresponde ao dia da semana na coluna J. Essa data destacará a tarefa no calendário à esquerda" sqref="K1" xr:uid="{00000000-0002-0000-0000-000004000000}"/>
    <dataValidation allowBlank="1" showInputMessage="1" showErrorMessage="1" prompt="Insira o horário nesta linha das colunas B a I" sqref="B12:C12 B14 I14 B16 I16 B18 I18 B20" xr:uid="{00000000-0002-0000-0000-000005000000}"/>
    <dataValidation allowBlank="1" showInputMessage="1" showErrorMessage="1" prompt="Insira os detalhes da tarefa nesta coluna, que corresponde ao dia da semana na coluna J e ao dia na coluna K para o mês do calendário à esquerda" sqref="L1" xr:uid="{00000000-0002-0000-0000-000006000000}"/>
    <dataValidation allowBlank="1" showInputMessage="1" showErrorMessage="1" prompt="Se esta linha contiver um número menor que o número ou a linha de números anterior, ela conterá datas para o próximo mês do calendário" sqref="C8" xr:uid="{00000000-0002-0000-0000-000007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000-000008000000}"/>
    <dataValidation allowBlank="1" showInputMessage="1" showErrorMessage="1" prompt="Os dias da semana estão nesta linha, de segunda a sexta" sqref="B11 B25:B26 B34 B29" xr:uid="{00000000-0002-0000-0000-000009000000}"/>
    <dataValidation allowBlank="1" showInputMessage="1" showErrorMessage="1" prompt="O dia da semana vai nessa linha, começando na célula B11" sqref="A11" xr:uid="{00000000-0002-0000-0000-00000A000000}"/>
    <dataValidation allowBlank="1" showInputMessage="1" showErrorMessage="1" prompt="O horário da aula vai nessa linha,começando na célula à direita_x000a_" sqref="A12 A14 A16 A18 A20 A22 A24 A26 A28 A30" xr:uid="{00000000-0002-0000-0000-00000B000000}"/>
    <dataValidation allowBlank="1" showInputMessage="1" showErrorMessage="1" prompt="O nome da aula vai nessa linha, começando na célula à direita" sqref="A13 A15 A17 A19 A21 A23 A25 A27 A29" xr:uid="{00000000-0002-0000-0000-00000C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000-00000D000000}"/>
    <dataValidation allowBlank="1" showInputMessage="1" showErrorMessage="1" prompt="Ano civil atualizado automaticamente. Para alterar o ano, atualize a célula B1 na planilha de janeiro" sqref="B1" xr:uid="{00000000-0002-0000-0000-00000E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000-00000F000000}"/>
  </dataValidations>
  <printOptions horizontalCentered="1" verticalCentered="1"/>
  <pageMargins left="0.5" right="0.5" top="0.5" bottom="0.5" header="0.3" footer="0.3"/>
  <pageSetup paperSize="9" scale="58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63B36-71FF-47BA-82E2-AD0483F96DFE}">
  <sheetPr>
    <tabColor theme="4"/>
    <pageSetUpPr fitToPage="1"/>
  </sheetPr>
  <dimension ref="A1:K34"/>
  <sheetViews>
    <sheetView showGridLines="0" tabSelected="1" topLeftCell="B1" zoomScale="75" zoomScaleNormal="75" zoomScalePageLayoutView="84" workbookViewId="0">
      <selection activeCell="I19" sqref="I19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88.5" customWidth="1"/>
    <col min="12" max="12" width="2.625" customWidth="1"/>
  </cols>
  <sheetData>
    <row r="1" spans="1:11" ht="42.75">
      <c r="B1" s="23">
        <f ca="1">AnoCivil</f>
        <v>2025</v>
      </c>
      <c r="C1" s="97" t="s">
        <v>87</v>
      </c>
      <c r="D1" s="97"/>
      <c r="E1" s="97"/>
      <c r="F1" s="97"/>
      <c r="G1" s="97"/>
      <c r="H1" s="97"/>
      <c r="I1" s="97"/>
      <c r="J1" s="45" t="s">
        <v>97</v>
      </c>
      <c r="K1" s="46" t="s">
        <v>33</v>
      </c>
    </row>
    <row r="2" spans="1:11" ht="30" customHeight="1">
      <c r="A2" s="11"/>
      <c r="B2" s="24" t="s">
        <v>16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/>
      <c r="K2" s="13"/>
    </row>
    <row r="3" spans="1:11" ht="30" customHeight="1">
      <c r="A3" s="11"/>
      <c r="B3" s="14"/>
      <c r="C3" s="2">
        <v>28</v>
      </c>
      <c r="D3" s="2">
        <v>29</v>
      </c>
      <c r="E3" s="2">
        <v>30</v>
      </c>
      <c r="F3" s="2">
        <v>1</v>
      </c>
      <c r="G3" s="2">
        <v>2</v>
      </c>
      <c r="H3" s="2">
        <v>3</v>
      </c>
      <c r="I3" s="2">
        <v>4</v>
      </c>
      <c r="J3" s="6"/>
      <c r="K3" s="13"/>
    </row>
    <row r="4" spans="1:11" ht="30" customHeight="1">
      <c r="A4" s="11"/>
      <c r="B4" s="14"/>
      <c r="C4" s="2">
        <v>5</v>
      </c>
      <c r="D4" s="2">
        <v>6</v>
      </c>
      <c r="E4" s="2">
        <v>7</v>
      </c>
      <c r="F4" s="2">
        <v>8</v>
      </c>
      <c r="G4" s="2">
        <v>9</v>
      </c>
      <c r="H4" s="2">
        <v>10</v>
      </c>
      <c r="I4" s="2">
        <v>11</v>
      </c>
      <c r="J4" s="6"/>
      <c r="K4" s="13"/>
    </row>
    <row r="5" spans="1:11" ht="30" customHeight="1">
      <c r="A5" s="11"/>
      <c r="B5" s="14"/>
      <c r="C5" s="2">
        <v>12</v>
      </c>
      <c r="D5" s="2">
        <v>13</v>
      </c>
      <c r="E5" s="2">
        <v>14</v>
      </c>
      <c r="F5" s="2">
        <v>15</v>
      </c>
      <c r="G5" s="2">
        <v>16</v>
      </c>
      <c r="H5" s="2">
        <v>17</v>
      </c>
      <c r="I5" s="2">
        <v>18</v>
      </c>
      <c r="J5" s="6"/>
      <c r="K5" s="13"/>
    </row>
    <row r="6" spans="1:11" ht="30" customHeight="1">
      <c r="A6" s="11"/>
      <c r="B6" s="14"/>
      <c r="C6" s="2">
        <v>19</v>
      </c>
      <c r="D6" s="2">
        <v>20</v>
      </c>
      <c r="E6" s="2">
        <v>21</v>
      </c>
      <c r="F6" s="2">
        <v>22</v>
      </c>
      <c r="G6" s="2">
        <v>23</v>
      </c>
      <c r="H6" s="2">
        <v>24</v>
      </c>
      <c r="I6" s="2">
        <v>25</v>
      </c>
      <c r="J6" s="12"/>
      <c r="K6" s="15"/>
    </row>
    <row r="7" spans="1:11" ht="30" customHeight="1">
      <c r="A7" s="11"/>
      <c r="B7" s="14"/>
      <c r="C7" s="2">
        <v>26</v>
      </c>
      <c r="D7" s="2">
        <v>27</v>
      </c>
      <c r="E7" s="2">
        <v>28</v>
      </c>
      <c r="F7" s="2">
        <v>29</v>
      </c>
      <c r="G7" s="2">
        <v>30</v>
      </c>
      <c r="H7" s="2">
        <v>31</v>
      </c>
      <c r="I7" s="2">
        <v>1</v>
      </c>
      <c r="J7" s="6"/>
      <c r="K7" s="55"/>
    </row>
    <row r="8" spans="1:11" ht="30" customHeight="1">
      <c r="A8" s="11"/>
      <c r="B8" s="16"/>
      <c r="C8" s="2">
        <v>2</v>
      </c>
      <c r="D8" s="2">
        <v>3</v>
      </c>
      <c r="E8" s="2">
        <v>4</v>
      </c>
      <c r="F8" s="2">
        <v>5</v>
      </c>
      <c r="G8" s="2">
        <v>6</v>
      </c>
      <c r="H8" s="2">
        <v>7</v>
      </c>
      <c r="I8" s="2">
        <v>8</v>
      </c>
      <c r="J8" s="6"/>
      <c r="K8" s="55"/>
    </row>
    <row r="9" spans="1:11" ht="30" customHeight="1">
      <c r="A9" s="11"/>
      <c r="B9" s="84" t="s">
        <v>95</v>
      </c>
      <c r="C9" s="85"/>
      <c r="D9" s="85"/>
      <c r="E9" s="85"/>
      <c r="F9" s="85"/>
      <c r="G9" s="85"/>
      <c r="H9" s="85"/>
      <c r="I9" s="85"/>
      <c r="J9" s="6"/>
      <c r="K9" s="55"/>
    </row>
    <row r="10" spans="1:11" ht="30" customHeight="1">
      <c r="A10" s="11"/>
      <c r="B10" s="86"/>
      <c r="C10" s="87"/>
      <c r="D10" s="87"/>
      <c r="E10" s="87"/>
      <c r="F10" s="87"/>
      <c r="G10" s="87"/>
      <c r="H10" s="87"/>
      <c r="I10" s="87"/>
      <c r="J10" s="6"/>
      <c r="K10" s="13"/>
    </row>
    <row r="11" spans="1:11" ht="30" customHeight="1">
      <c r="A11" s="4"/>
      <c r="B11" s="27" t="s">
        <v>1</v>
      </c>
      <c r="C11" s="78" t="s">
        <v>3</v>
      </c>
      <c r="D11" s="79"/>
      <c r="E11" s="78" t="s">
        <v>5</v>
      </c>
      <c r="F11" s="79"/>
      <c r="G11" s="78" t="s">
        <v>7</v>
      </c>
      <c r="H11" s="79"/>
      <c r="I11" s="28" t="s">
        <v>8</v>
      </c>
      <c r="J11" s="6" t="s">
        <v>85</v>
      </c>
      <c r="K11" s="13"/>
    </row>
    <row r="12" spans="1:11" ht="21" customHeight="1">
      <c r="A12" s="4"/>
      <c r="B12" s="31"/>
      <c r="C12" s="89"/>
      <c r="D12" s="89"/>
      <c r="E12" s="131" t="s">
        <v>101</v>
      </c>
      <c r="F12" s="129"/>
      <c r="G12" s="89" t="s">
        <v>102</v>
      </c>
      <c r="H12" s="89"/>
      <c r="I12" s="36" t="s">
        <v>103</v>
      </c>
      <c r="J12" s="6"/>
      <c r="K12" s="13"/>
    </row>
    <row r="13" spans="1:11" ht="50.25" customHeight="1">
      <c r="A13" s="4"/>
      <c r="B13" s="40"/>
      <c r="C13" s="88"/>
      <c r="D13" s="88"/>
      <c r="E13" s="88" t="s">
        <v>89</v>
      </c>
      <c r="F13" s="88"/>
      <c r="G13" s="88" t="s">
        <v>89</v>
      </c>
      <c r="H13" s="88"/>
      <c r="I13" s="38" t="s">
        <v>89</v>
      </c>
      <c r="J13" s="6"/>
      <c r="K13" s="55" t="s">
        <v>93</v>
      </c>
    </row>
    <row r="14" spans="1:11" ht="21" customHeight="1">
      <c r="A14" s="4"/>
      <c r="B14" s="32" t="s">
        <v>104</v>
      </c>
      <c r="C14" s="90">
        <v>7</v>
      </c>
      <c r="D14" s="90"/>
      <c r="E14" s="93">
        <v>8</v>
      </c>
      <c r="F14" s="93"/>
      <c r="G14" s="93">
        <v>9</v>
      </c>
      <c r="H14" s="93"/>
      <c r="I14" s="32" t="s">
        <v>105</v>
      </c>
      <c r="J14" s="12"/>
      <c r="K14" s="15"/>
    </row>
    <row r="15" spans="1:11" ht="51" customHeight="1">
      <c r="A15" s="4"/>
      <c r="B15" s="40" t="s">
        <v>89</v>
      </c>
      <c r="C15" s="88" t="s">
        <v>89</v>
      </c>
      <c r="D15" s="88"/>
      <c r="E15" s="88" t="s">
        <v>89</v>
      </c>
      <c r="F15" s="88"/>
      <c r="G15" s="88" t="s">
        <v>89</v>
      </c>
      <c r="H15" s="88"/>
      <c r="I15" s="38" t="s">
        <v>89</v>
      </c>
      <c r="J15" s="6"/>
      <c r="K15" s="13"/>
    </row>
    <row r="16" spans="1:11" ht="21" customHeight="1">
      <c r="A16" s="4"/>
      <c r="B16" s="32" t="s">
        <v>106</v>
      </c>
      <c r="C16" s="91" t="s">
        <v>107</v>
      </c>
      <c r="D16" s="92"/>
      <c r="E16" s="91" t="s">
        <v>50</v>
      </c>
      <c r="F16" s="92"/>
      <c r="G16" s="91" t="s">
        <v>51</v>
      </c>
      <c r="H16" s="103"/>
      <c r="I16" s="32" t="s">
        <v>108</v>
      </c>
      <c r="J16" s="17"/>
      <c r="K16" s="13"/>
    </row>
    <row r="17" spans="1:11" ht="51.75" customHeight="1">
      <c r="A17" s="4"/>
      <c r="B17" s="40" t="s">
        <v>89</v>
      </c>
      <c r="C17" s="88" t="s">
        <v>89</v>
      </c>
      <c r="D17" s="88"/>
      <c r="E17" s="88" t="s">
        <v>89</v>
      </c>
      <c r="F17" s="88"/>
      <c r="G17" s="88" t="s">
        <v>89</v>
      </c>
      <c r="H17" s="88"/>
      <c r="I17" s="38" t="s">
        <v>89</v>
      </c>
      <c r="J17" s="6"/>
      <c r="K17" s="13"/>
    </row>
    <row r="18" spans="1:11" ht="21" customHeight="1">
      <c r="A18" s="4"/>
      <c r="B18" s="61">
        <v>20</v>
      </c>
      <c r="C18" s="98" t="s">
        <v>109</v>
      </c>
      <c r="D18" s="98"/>
      <c r="E18" s="98" t="s">
        <v>58</v>
      </c>
      <c r="F18" s="98"/>
      <c r="G18" s="98" t="s">
        <v>110</v>
      </c>
      <c r="H18" s="98"/>
      <c r="I18" s="61">
        <v>24</v>
      </c>
      <c r="J18" s="6"/>
      <c r="K18" s="13"/>
    </row>
    <row r="19" spans="1:11" ht="50.25" customHeight="1">
      <c r="A19" s="4"/>
      <c r="B19" s="40" t="s">
        <v>89</v>
      </c>
      <c r="C19" s="88" t="s">
        <v>89</v>
      </c>
      <c r="D19" s="88"/>
      <c r="E19" s="88" t="s">
        <v>89</v>
      </c>
      <c r="F19" s="88"/>
      <c r="G19" s="88" t="s">
        <v>89</v>
      </c>
      <c r="H19" s="88"/>
      <c r="I19" s="38" t="s">
        <v>89</v>
      </c>
      <c r="J19" s="19"/>
      <c r="K19" s="20"/>
    </row>
    <row r="20" spans="1:11" ht="21" customHeight="1">
      <c r="A20" s="4"/>
      <c r="B20" s="61">
        <v>27</v>
      </c>
      <c r="C20" s="120" t="s">
        <v>111</v>
      </c>
      <c r="D20" s="121"/>
      <c r="E20" s="133">
        <v>29</v>
      </c>
      <c r="F20" s="133"/>
      <c r="G20" s="133">
        <v>30</v>
      </c>
      <c r="H20" s="133"/>
      <c r="I20" s="68">
        <v>31</v>
      </c>
      <c r="J20" s="6"/>
      <c r="K20" s="13"/>
    </row>
    <row r="21" spans="1:11" ht="51" customHeight="1">
      <c r="A21" s="4"/>
      <c r="B21" s="40" t="s">
        <v>89</v>
      </c>
      <c r="C21" s="88" t="s">
        <v>89</v>
      </c>
      <c r="D21" s="88"/>
      <c r="E21" s="132" t="s">
        <v>89</v>
      </c>
      <c r="F21" s="132"/>
      <c r="G21" s="132" t="s">
        <v>89</v>
      </c>
      <c r="H21" s="132"/>
      <c r="I21" s="76" t="s">
        <v>112</v>
      </c>
      <c r="J21" s="6"/>
      <c r="K21" s="13"/>
    </row>
    <row r="22" spans="1:11" ht="30" customHeight="1">
      <c r="A22" s="4"/>
      <c r="B22" s="69"/>
      <c r="C22" s="130"/>
      <c r="D22" s="130"/>
      <c r="E22" s="130"/>
      <c r="F22" s="130"/>
      <c r="G22" s="130"/>
      <c r="H22" s="130"/>
      <c r="I22" s="70"/>
      <c r="J22" s="6"/>
      <c r="K22" s="13"/>
    </row>
    <row r="23" spans="1:11" ht="30" customHeight="1">
      <c r="A23" s="4"/>
      <c r="B23" s="84" t="s">
        <v>98</v>
      </c>
      <c r="C23" s="85"/>
      <c r="D23" s="85"/>
      <c r="E23" s="85"/>
      <c r="F23" s="85"/>
      <c r="G23" s="85"/>
      <c r="H23" s="85"/>
      <c r="I23" s="85"/>
      <c r="J23" s="6"/>
      <c r="K23" s="13"/>
    </row>
    <row r="24" spans="1:11" ht="30" customHeight="1">
      <c r="A24" s="4"/>
      <c r="B24" s="86"/>
      <c r="C24" s="87"/>
      <c r="D24" s="87"/>
      <c r="E24" s="87"/>
      <c r="F24" s="87"/>
      <c r="G24" s="87"/>
      <c r="H24" s="87"/>
      <c r="I24" s="87"/>
      <c r="J24" s="6"/>
      <c r="K24" s="13"/>
    </row>
    <row r="25" spans="1:11" ht="30" customHeight="1">
      <c r="A25" s="4"/>
      <c r="B25" s="27" t="s">
        <v>1</v>
      </c>
      <c r="C25" s="118" t="s">
        <v>3</v>
      </c>
      <c r="D25" s="119"/>
      <c r="E25" s="118" t="s">
        <v>5</v>
      </c>
      <c r="F25" s="119"/>
      <c r="G25" s="118" t="s">
        <v>7</v>
      </c>
      <c r="H25" s="119"/>
      <c r="I25" s="28" t="s">
        <v>8</v>
      </c>
      <c r="J25" s="6" t="s">
        <v>82</v>
      </c>
      <c r="K25" s="13"/>
    </row>
    <row r="26" spans="1:11">
      <c r="A26" s="4"/>
      <c r="B26" s="53" t="s">
        <v>90</v>
      </c>
      <c r="C26" s="107" t="s">
        <v>90</v>
      </c>
      <c r="D26" s="107"/>
      <c r="E26" s="107" t="s">
        <v>90</v>
      </c>
      <c r="F26" s="107"/>
      <c r="G26" s="107" t="s">
        <v>90</v>
      </c>
      <c r="H26" s="107"/>
      <c r="I26" s="54" t="s">
        <v>90</v>
      </c>
      <c r="J26" s="12"/>
      <c r="K26" s="55" t="s">
        <v>94</v>
      </c>
    </row>
    <row r="27" spans="1:11" ht="15.75">
      <c r="A27" s="4"/>
      <c r="B27" s="71"/>
      <c r="C27" s="72"/>
      <c r="D27" s="72"/>
      <c r="E27" s="72"/>
      <c r="F27" s="72"/>
      <c r="G27" s="72"/>
      <c r="H27" s="72"/>
      <c r="I27" s="73"/>
      <c r="J27" s="12"/>
      <c r="K27" s="55"/>
    </row>
    <row r="28" spans="1:11" ht="21" customHeight="1">
      <c r="A28" s="4"/>
      <c r="B28" s="71"/>
      <c r="C28" s="72"/>
      <c r="D28" s="72"/>
      <c r="E28" s="72"/>
      <c r="F28" s="72"/>
      <c r="G28" s="72"/>
      <c r="H28" s="72"/>
      <c r="I28" s="73"/>
      <c r="J28" s="12"/>
      <c r="K28" s="55"/>
    </row>
    <row r="29" spans="1:11" ht="30" customHeight="1">
      <c r="A29" s="4"/>
      <c r="B29" s="86" t="s">
        <v>47</v>
      </c>
      <c r="C29" s="87"/>
      <c r="D29" s="87"/>
      <c r="E29" s="87"/>
      <c r="F29" s="87"/>
      <c r="G29" s="87"/>
      <c r="H29" s="87"/>
      <c r="I29" s="87"/>
      <c r="J29" s="6"/>
      <c r="K29" s="13"/>
    </row>
    <row r="30" spans="1:11" ht="30" customHeight="1">
      <c r="A30" s="4"/>
      <c r="B30" s="86"/>
      <c r="C30" s="87"/>
      <c r="D30" s="87"/>
      <c r="E30" s="87"/>
      <c r="F30" s="87"/>
      <c r="G30" s="87"/>
      <c r="H30" s="87"/>
      <c r="I30" s="87"/>
      <c r="J30" s="6"/>
      <c r="K30" s="13"/>
    </row>
    <row r="31" spans="1:11" ht="33" customHeight="1">
      <c r="A31" s="4"/>
      <c r="B31" s="50" t="s">
        <v>1</v>
      </c>
      <c r="C31" s="113" t="s">
        <v>3</v>
      </c>
      <c r="D31" s="113"/>
      <c r="E31" s="113" t="s">
        <v>5</v>
      </c>
      <c r="F31" s="113"/>
      <c r="G31" s="113" t="s">
        <v>7</v>
      </c>
      <c r="H31" s="113"/>
      <c r="I31" s="28" t="s">
        <v>8</v>
      </c>
      <c r="J31" s="6" t="s">
        <v>100</v>
      </c>
      <c r="K31" s="13"/>
    </row>
    <row r="32" spans="1:11" ht="30" customHeight="1">
      <c r="A32" s="4"/>
      <c r="B32" s="43"/>
      <c r="C32" s="116"/>
      <c r="D32" s="117"/>
      <c r="E32" s="116"/>
      <c r="F32" s="117"/>
      <c r="G32" s="116" t="s">
        <v>99</v>
      </c>
      <c r="H32" s="117"/>
      <c r="I32" s="52"/>
      <c r="J32" s="6"/>
      <c r="K32" s="55" t="s">
        <v>92</v>
      </c>
    </row>
    <row r="33" spans="2:11" ht="33" customHeight="1">
      <c r="B33" s="74"/>
      <c r="C33" s="74"/>
      <c r="D33" s="74"/>
      <c r="E33" s="74"/>
      <c r="F33" s="74"/>
      <c r="G33" s="74"/>
      <c r="H33" s="74"/>
      <c r="I33" s="75"/>
      <c r="J33" s="6"/>
      <c r="K33" s="55"/>
    </row>
    <row r="34" spans="2:11" ht="30" customHeight="1">
      <c r="J34" s="106"/>
      <c r="K34" s="106"/>
    </row>
  </sheetData>
  <mergeCells count="53">
    <mergeCell ref="C12:D12"/>
    <mergeCell ref="E12:F12"/>
    <mergeCell ref="G12:H12"/>
    <mergeCell ref="C1:I1"/>
    <mergeCell ref="B9:I10"/>
    <mergeCell ref="C11:D11"/>
    <mergeCell ref="E11:F11"/>
    <mergeCell ref="G11:H11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B23:I24"/>
    <mergeCell ref="C25:D25"/>
    <mergeCell ref="E25:F25"/>
    <mergeCell ref="G25:H25"/>
    <mergeCell ref="C26:D26"/>
    <mergeCell ref="E26:F26"/>
    <mergeCell ref="G26:H26"/>
    <mergeCell ref="J34:K34"/>
    <mergeCell ref="B29:I30"/>
    <mergeCell ref="C31:D31"/>
    <mergeCell ref="E31:F31"/>
    <mergeCell ref="G31:H31"/>
    <mergeCell ref="C32:D32"/>
    <mergeCell ref="E32:F32"/>
    <mergeCell ref="G32:H32"/>
  </mergeCells>
  <conditionalFormatting sqref="B15:B21">
    <cfRule type="expression" dxfId="40" priority="4">
      <formula>COLUMN(B15)&gt;=2</formula>
    </cfRule>
    <cfRule type="expression" dxfId="39" priority="5">
      <formula>B15&lt;&gt;""</formula>
    </cfRule>
  </conditionalFormatting>
  <conditionalFormatting sqref="B12:C12 E12:I12 B14:C14 E14 G14 I14 B15:B16 C16:I16 B18:I18 B20:I20 B22:I22 B33:I33">
    <cfRule type="expression" dxfId="38" priority="37">
      <formula>B12&lt;&gt;""</formula>
    </cfRule>
  </conditionalFormatting>
  <conditionalFormatting sqref="B13:C14 E21:I21 B32:I32">
    <cfRule type="expression" dxfId="37" priority="38">
      <formula>B13&lt;&gt;""</formula>
    </cfRule>
    <cfRule type="expression" dxfId="36" priority="36">
      <formula>COLUMN(B13)&gt;=2</formula>
    </cfRule>
  </conditionalFormatting>
  <conditionalFormatting sqref="C15">
    <cfRule type="expression" dxfId="35" priority="32">
      <formula>COLUMN(C15)&gt;2</formula>
    </cfRule>
    <cfRule type="expression" dxfId="34" priority="34">
      <formula>C15&lt;&gt;""</formula>
    </cfRule>
    <cfRule type="expression" dxfId="33" priority="33">
      <formula>COLUMN(C15)&gt;=2</formula>
    </cfRule>
  </conditionalFormatting>
  <conditionalFormatting sqref="C17">
    <cfRule type="expression" dxfId="32" priority="21">
      <formula>COLUMN(C17)&gt;2</formula>
    </cfRule>
    <cfRule type="expression" dxfId="31" priority="23">
      <formula>C17&lt;&gt;""</formula>
    </cfRule>
    <cfRule type="expression" dxfId="30" priority="22">
      <formula>COLUMN(C17)&gt;=2</formula>
    </cfRule>
  </conditionalFormatting>
  <conditionalFormatting sqref="C19">
    <cfRule type="expression" dxfId="29" priority="18">
      <formula>COLUMN(C19)&gt;2</formula>
    </cfRule>
    <cfRule type="expression" dxfId="28" priority="19">
      <formula>COLUMN(C19)&gt;=2</formula>
    </cfRule>
    <cfRule type="expression" dxfId="27" priority="20">
      <formula>C19&lt;&gt;""</formula>
    </cfRule>
  </conditionalFormatting>
  <conditionalFormatting sqref="C21">
    <cfRule type="expression" dxfId="26" priority="2">
      <formula>COLUMN(C21)&gt;=2</formula>
    </cfRule>
    <cfRule type="expression" dxfId="25" priority="3">
      <formula>C21&lt;&gt;""</formula>
    </cfRule>
    <cfRule type="expression" dxfId="24" priority="1">
      <formula>COLUMN(C21)&gt;2</formula>
    </cfRule>
  </conditionalFormatting>
  <conditionalFormatting sqref="C3:H3">
    <cfRule type="expression" dxfId="23" priority="40" stopIfTrue="1">
      <formula>DAY(C3)&gt;8</formula>
    </cfRule>
  </conditionalFormatting>
  <conditionalFormatting sqref="C3:I8">
    <cfRule type="expression" dxfId="22" priority="41">
      <formula>VLOOKUP(DAY(C3),DiasTarefa,1,FALSE)=DAY(C3)</formula>
    </cfRule>
  </conditionalFormatting>
  <conditionalFormatting sqref="C7:I8">
    <cfRule type="expression" dxfId="21" priority="39" stopIfTrue="1">
      <formula>AND(DAY(C7)&gt;=1,DAY(C7)&lt;=15)</formula>
    </cfRule>
  </conditionalFormatting>
  <conditionalFormatting sqref="E13:E15">
    <cfRule type="expression" dxfId="20" priority="29">
      <formula>COLUMN(E13)&gt;2</formula>
    </cfRule>
    <cfRule type="expression" dxfId="19" priority="30">
      <formula>COLUMN(E13)&gt;=2</formula>
    </cfRule>
    <cfRule type="expression" dxfId="18" priority="31">
      <formula>E13&lt;&gt;""</formula>
    </cfRule>
  </conditionalFormatting>
  <conditionalFormatting sqref="E17">
    <cfRule type="expression" dxfId="17" priority="17">
      <formula>E17&lt;&gt;""</formula>
    </cfRule>
    <cfRule type="expression" dxfId="16" priority="16">
      <formula>COLUMN(E17)&gt;=2</formula>
    </cfRule>
    <cfRule type="expression" dxfId="15" priority="15">
      <formula>COLUMN(E17)&gt;2</formula>
    </cfRule>
  </conditionalFormatting>
  <conditionalFormatting sqref="E19">
    <cfRule type="expression" dxfId="14" priority="14">
      <formula>E19&lt;&gt;""</formula>
    </cfRule>
    <cfRule type="expression" dxfId="13" priority="13">
      <formula>COLUMN(E19)&gt;=2</formula>
    </cfRule>
    <cfRule type="expression" dxfId="12" priority="12">
      <formula>COLUMN(E19)&gt;2</formula>
    </cfRule>
  </conditionalFormatting>
  <conditionalFormatting sqref="E12:I12 B12:C14 I13:I19 B15:B21 C16:H16 C18:H18 C20:I20 E21:I21 B22:I22 B32:I33">
    <cfRule type="expression" dxfId="11" priority="35">
      <formula>COLUMN(B12)&gt;2</formula>
    </cfRule>
  </conditionalFormatting>
  <conditionalFormatting sqref="G13:G15">
    <cfRule type="expression" dxfId="10" priority="26">
      <formula>COLUMN(G13)&gt;2</formula>
    </cfRule>
    <cfRule type="expression" dxfId="9" priority="27">
      <formula>COLUMN(G13)&gt;=2</formula>
    </cfRule>
    <cfRule type="expression" dxfId="8" priority="28">
      <formula>G13&lt;&gt;""</formula>
    </cfRule>
  </conditionalFormatting>
  <conditionalFormatting sqref="G17">
    <cfRule type="expression" dxfId="7" priority="9">
      <formula>COLUMN(G17)&gt;2</formula>
    </cfRule>
    <cfRule type="expression" dxfId="6" priority="11">
      <formula>G17&lt;&gt;""</formula>
    </cfRule>
    <cfRule type="expression" dxfId="5" priority="10">
      <formula>COLUMN(G17)&gt;=2</formula>
    </cfRule>
  </conditionalFormatting>
  <conditionalFormatting sqref="G19">
    <cfRule type="expression" dxfId="4" priority="6">
      <formula>COLUMN(G19)&gt;2</formula>
    </cfRule>
    <cfRule type="expression" dxfId="3" priority="7">
      <formula>COLUMN(G19)&gt;=2</formula>
    </cfRule>
    <cfRule type="expression" dxfId="2" priority="8">
      <formula>G19&lt;&gt;""</formula>
    </cfRule>
  </conditionalFormatting>
  <conditionalFormatting sqref="I13:I20">
    <cfRule type="expression" dxfId="1" priority="24">
      <formula>COLUMN(I13)&gt;=2</formula>
    </cfRule>
    <cfRule type="expression" dxfId="0" priority="25">
      <formula>I13&lt;&gt;""</formula>
    </cfRule>
  </conditionalFormatting>
  <dataValidations count="15">
    <dataValidation allowBlank="1" showInputMessage="1" showErrorMessage="1" prompt="O dia da semana vai nessa linha, começando na célula B11" sqref="A11" xr:uid="{05D21F57-E9E0-4A03-98AE-B4BD2AE2DE8E}"/>
    <dataValidation allowBlank="1" showInputMessage="1" showErrorMessage="1" prompt="O horário da aula vai nessa linha,começando na célula à direita_x000a_" sqref="A12 A14 A16 A18 A20 A22 A24 A26:A28 A30 A32" xr:uid="{08F7F83C-5050-461F-837D-14D432C8C2C8}"/>
    <dataValidation allowBlank="1" showInputMessage="1" showErrorMessage="1" prompt="O nome da aula vai nessa linha, começando na célula à direita" sqref="A13 A15 A17 A19 A21 A23 A25 A29 A31" xr:uid="{F50824AA-BC60-4FE3-853C-E7F9BC19838A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9 B23" xr:uid="{EF057D66-4E1F-4F7E-BE7F-D5DBCDCF2CB4}"/>
    <dataValidation allowBlank="1" showInputMessage="1" showErrorMessage="1" prompt="Os dias da semana estão nesta linha, de segunda a sexta" sqref="B11 B25:B28 B31" xr:uid="{08F1AAD6-EE13-44C4-8580-BEB0509C6413}"/>
    <dataValidation allowBlank="1" showInputMessage="1" showErrorMessage="1" prompt="Insira os detalhes da tarefa nesta coluna, que corresponde ao dia da semana na coluna J e ao dia na coluna K para o mês do calendário à esquerda" sqref="K1" xr:uid="{BF5C8691-77C7-4A45-8060-315057E15BAA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89BD6696-1D99-4DE0-826E-BAEF5EDE5367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76D005C3-3744-4113-B3DA-053BF7050A68}"/>
    <dataValidation allowBlank="1" showInputMessage="1" showErrorMessage="1" prompt="Ano civil atualizado automaticamente. Para alterar o ano, atualize a célula B1 na planilha de janeiro" sqref="B1" xr:uid="{8999BF8E-CF84-4D7D-BC1D-35BF61A58151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346600D-A53E-42D9-894F-E8CBB2CB2209}"/>
    <dataValidation allowBlank="1" showInputMessage="1" showErrorMessage="1" prompt="Células C2:I2 contêm dias da semana" sqref="C2:D2" xr:uid="{E223CEB8-77CC-4E11-9371-DFD657B49502}"/>
    <dataValidation allowBlank="1" showInputMessage="1" showErrorMessage="1" prompt="Se esta célula não contiver o número 1, será um dia de um mês anterior. Células C3:I8 contêm datas para o mês atual" sqref="C3" xr:uid="{8BC662A9-9661-4C4C-B7BF-B9A824786648}"/>
    <dataValidation allowBlank="1" showInputMessage="1" showErrorMessage="1" prompt="Se esta linha contiver um número menor que o número ou a linha de números anterior, ela conterá datas para o próximo mês do calendário" sqref="C8" xr:uid="{B6764317-95DE-40AC-AEF7-3FD09EEBDF02}"/>
    <dataValidation allowBlank="1" showInputMessage="1" showErrorMessage="1" prompt="Insira o horário nesta linha das colunas B a I" sqref="B12:C12 B14 I14 B16 I16 B18 I18 B20" xr:uid="{5241F8D1-1CC9-4F5B-A1DA-BBF1B1C1E927}"/>
    <dataValidation allowBlank="1" showInputMessage="1" showErrorMessage="1" prompt="Insira a aula nesta linha das colunas B a I" sqref="C13:C14 E13:E15 B13 B15:C15 E19 G13:G15 B17:C17 B19:C19 E17 G17 G19 B21:C21" xr:uid="{12C4CAC3-6CA9-4DD4-BD91-FB9C5E3DA46A}"/>
  </dataValidations>
  <printOptions horizontalCentered="1" verticalCentered="1"/>
  <pageMargins left="0.5" right="0.5" top="0.5" bottom="0.5" header="0.3" footer="0.3"/>
  <pageSetup paperSize="9" scale="46" orientation="landscape" horizontalDpi="4294967294" verticalDpi="4294967294" r:id="rId1"/>
  <ignoredErrors>
    <ignoredError sqref="E12 G12 I12 I14 B14 B16:C16 E16 G16 I16 G18 E18 C18 C20" numberStoredAsText="1"/>
  </ignoredErrors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/>
    <pageSetUpPr fitToPage="1"/>
  </sheetPr>
  <dimension ref="A1:L36"/>
  <sheetViews>
    <sheetView showGridLines="0" zoomScaleNormal="100" zoomScalePageLayoutView="84" workbookViewId="0">
      <selection activeCell="E4" sqref="E4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10.625" customWidth="1"/>
    <col min="12" max="12" width="70.625" customWidth="1"/>
    <col min="13" max="13" width="2.625" customWidth="1"/>
  </cols>
  <sheetData>
    <row r="1" spans="1:12" ht="42.75">
      <c r="B1" s="23">
        <f ca="1">AnoCivil</f>
        <v>2025</v>
      </c>
      <c r="C1" s="97" t="s">
        <v>78</v>
      </c>
      <c r="D1" s="97"/>
      <c r="E1" s="97"/>
      <c r="F1" s="97"/>
      <c r="G1" s="97"/>
      <c r="H1" s="97"/>
      <c r="I1" s="97"/>
      <c r="J1" s="45" t="s">
        <v>76</v>
      </c>
      <c r="K1" s="47" t="s">
        <v>20</v>
      </c>
      <c r="L1" s="46" t="s">
        <v>33</v>
      </c>
    </row>
    <row r="2" spans="1:12" ht="30" customHeight="1">
      <c r="A2" s="11"/>
      <c r="B2" s="24" t="s">
        <v>10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 t="s">
        <v>21</v>
      </c>
      <c r="K2" s="10"/>
      <c r="L2" s="13"/>
    </row>
    <row r="3" spans="1:12" ht="30" customHeight="1">
      <c r="A3" s="11"/>
      <c r="B3" s="14"/>
      <c r="C3" s="2">
        <f ca="1">IF(DAY(SetDom1)=1,SetDom1-6,SetDom1+1)</f>
        <v>45900</v>
      </c>
      <c r="D3" s="2">
        <f ca="1">IF(DAY(SetDom1)=1,SetDom1-5,SetDom1+2)</f>
        <v>45901</v>
      </c>
      <c r="E3" s="2">
        <f ca="1">IF(DAY(SetDom1)=1,SetDom1-4,SetDom1+3)</f>
        <v>45902</v>
      </c>
      <c r="F3" s="2">
        <f ca="1">IF(DAY(SetDom1)=1,SetDom1-3,SetDom1+4)</f>
        <v>45903</v>
      </c>
      <c r="G3" s="2">
        <f ca="1">IF(DAY(SetDom1)=1,SetDom1-2,SetDom1+5)</f>
        <v>45904</v>
      </c>
      <c r="H3" s="2">
        <f ca="1">IF(DAY(SetDom1)=1,SetDom1-1,SetDom1+6)</f>
        <v>45905</v>
      </c>
      <c r="I3" s="2">
        <f ca="1">IF(DAY(SetDom1)=1,SetDom1,SetDom1+7)</f>
        <v>45906</v>
      </c>
      <c r="J3" s="6"/>
      <c r="K3" s="8" t="s">
        <v>27</v>
      </c>
      <c r="L3" s="13"/>
    </row>
    <row r="4" spans="1:12" ht="30" customHeight="1">
      <c r="A4" s="11"/>
      <c r="B4" s="14"/>
      <c r="C4" s="2">
        <f ca="1">IF(DAY(SetDom1)=1,SetDom1+1,SetDom1+8)</f>
        <v>45907</v>
      </c>
      <c r="D4" s="2">
        <f ca="1">IF(DAY(SetDom1)=1,SetDom1+2,SetDom1+9)</f>
        <v>45908</v>
      </c>
      <c r="E4" s="2">
        <f ca="1">IF(DAY(SetDom1)=1,SetDom1+3,SetDom1+10)</f>
        <v>45909</v>
      </c>
      <c r="F4" s="2">
        <f ca="1">IF(DAY(SetDom1)=1,SetDom1+4,SetDom1+11)</f>
        <v>45910</v>
      </c>
      <c r="G4" s="2">
        <f ca="1">IF(DAY(SetDom1)=1,SetDom1+5,SetDom1+12)</f>
        <v>45911</v>
      </c>
      <c r="H4" s="2">
        <f ca="1">IF(DAY(SetDom1)=1,SetDom1+6,SetDom1+13)</f>
        <v>45912</v>
      </c>
      <c r="I4" s="2">
        <f ca="1">IF(DAY(SetDom1)=1,SetDom1+7,SetDom1+14)</f>
        <v>45913</v>
      </c>
      <c r="J4" s="6"/>
      <c r="K4" s="8" t="s">
        <v>30</v>
      </c>
      <c r="L4" s="13"/>
    </row>
    <row r="5" spans="1:12" ht="30" customHeight="1">
      <c r="A5" s="11"/>
      <c r="B5" s="14"/>
      <c r="C5" s="2">
        <f ca="1">IF(DAY(SetDom1)=1,SetDom1+8,SetDom1+15)</f>
        <v>45914</v>
      </c>
      <c r="D5" s="2">
        <f ca="1">IF(DAY(SetDom1)=1,SetDom1+9,SetDom1+16)</f>
        <v>45915</v>
      </c>
      <c r="E5" s="2">
        <f ca="1">IF(DAY(SetDom1)=1,SetDom1+10,SetDom1+17)</f>
        <v>45916</v>
      </c>
      <c r="F5" s="2">
        <f ca="1">IF(DAY(SetDom1)=1,SetDom1+11,SetDom1+18)</f>
        <v>45917</v>
      </c>
      <c r="G5" s="2">
        <f ca="1">IF(DAY(SetDom1)=1,SetDom1+12,SetDom1+19)</f>
        <v>45918</v>
      </c>
      <c r="H5" s="2">
        <f ca="1">IF(DAY(SetDom1)=1,SetDom1+13,SetDom1+20)</f>
        <v>45919</v>
      </c>
      <c r="I5" s="2">
        <f ca="1">IF(DAY(SetDom1)=1,SetDom1+14,SetDom1+21)</f>
        <v>45920</v>
      </c>
      <c r="J5" s="6"/>
      <c r="K5" s="8" t="s">
        <v>28</v>
      </c>
      <c r="L5" s="13"/>
    </row>
    <row r="6" spans="1:12" ht="30" customHeight="1">
      <c r="A6" s="11"/>
      <c r="B6" s="14"/>
      <c r="C6" s="2">
        <f ca="1">IF(DAY(SetDom1)=1,SetDom1+15,SetDom1+22)</f>
        <v>45921</v>
      </c>
      <c r="D6" s="2">
        <f ca="1">IF(DAY(SetDom1)=1,SetDom1+16,SetDom1+23)</f>
        <v>45922</v>
      </c>
      <c r="E6" s="2">
        <f ca="1">IF(DAY(SetDom1)=1,SetDom1+17,SetDom1+24)</f>
        <v>45923</v>
      </c>
      <c r="F6" s="2">
        <f ca="1">IF(DAY(SetDom1)=1,SetDom1+18,SetDom1+25)</f>
        <v>45924</v>
      </c>
      <c r="G6" s="2">
        <f ca="1">IF(DAY(SetDom1)=1,SetDom1+19,SetDom1+26)</f>
        <v>45925</v>
      </c>
      <c r="H6" s="2">
        <f ca="1">IF(DAY(SetDom1)=1,SetDom1+20,SetDom1+27)</f>
        <v>45926</v>
      </c>
      <c r="I6" s="2">
        <f ca="1">IF(DAY(SetDom1)=1,SetDom1+21,SetDom1+28)</f>
        <v>45927</v>
      </c>
      <c r="J6" s="12" t="s">
        <v>22</v>
      </c>
      <c r="K6" s="5"/>
      <c r="L6" s="15"/>
    </row>
    <row r="7" spans="1:12" ht="30" customHeight="1">
      <c r="A7" s="11"/>
      <c r="B7" s="14"/>
      <c r="C7" s="2">
        <f ca="1">IF(DAY(SetDom1)=1,SetDom1+22,SetDom1+29)</f>
        <v>45928</v>
      </c>
      <c r="D7" s="2">
        <f ca="1">IF(DAY(SetDom1)=1,SetDom1+23,SetDom1+30)</f>
        <v>45929</v>
      </c>
      <c r="E7" s="2">
        <f ca="1">IF(DAY(SetDom1)=1,SetDom1+24,SetDom1+31)</f>
        <v>45930</v>
      </c>
      <c r="F7" s="2">
        <f ca="1">IF(DAY(SetDom1)=1,SetDom1+25,SetDom1+32)</f>
        <v>45931</v>
      </c>
      <c r="G7" s="2">
        <f ca="1">IF(DAY(SetDom1)=1,SetDom1+26,SetDom1+33)</f>
        <v>45932</v>
      </c>
      <c r="H7" s="2">
        <f ca="1">IF(DAY(SetDom1)=1,SetDom1+27,SetDom1+34)</f>
        <v>45933</v>
      </c>
      <c r="I7" s="2">
        <f ca="1">IF(DAY(SetDom1)=1,SetDom1+28,SetDom1+35)</f>
        <v>45934</v>
      </c>
      <c r="J7" s="6"/>
      <c r="K7" s="25" t="s">
        <v>36</v>
      </c>
      <c r="L7" s="13"/>
    </row>
    <row r="8" spans="1:12" ht="30" customHeight="1">
      <c r="A8" s="11"/>
      <c r="B8" s="16"/>
      <c r="C8" s="2">
        <f ca="1">IF(DAY(SetDom1)=1,SetDom1+29,SetDom1+36)</f>
        <v>45935</v>
      </c>
      <c r="D8" s="2">
        <f ca="1">IF(DAY(SetDom1)=1,SetDom1+30,SetDom1+37)</f>
        <v>45936</v>
      </c>
      <c r="E8" s="2">
        <f ca="1">IF(DAY(SetDom1)=1,SetDom1+31,SetDom1+38)</f>
        <v>45937</v>
      </c>
      <c r="F8" s="2">
        <f ca="1">IF(DAY(SetDom1)=1,SetDom1+32,SetDom1+39)</f>
        <v>45938</v>
      </c>
      <c r="G8" s="2">
        <f ca="1">IF(DAY(SetDom1)=1,SetDom1+33,SetDom1+40)</f>
        <v>45939</v>
      </c>
      <c r="H8" s="2">
        <f ca="1">IF(DAY(SetDom1)=1,SetDom1+34,SetDom1+41)</f>
        <v>45940</v>
      </c>
      <c r="I8" s="2">
        <f ca="1">IF(DAY(SetDom1)=1,SetDom1+35,SetDom1+42)</f>
        <v>45941</v>
      </c>
      <c r="J8" s="6"/>
      <c r="K8" s="25" t="s">
        <v>34</v>
      </c>
      <c r="L8" s="13"/>
    </row>
    <row r="9" spans="1:12" ht="30" customHeight="1">
      <c r="A9" s="11"/>
      <c r="B9" s="84" t="s">
        <v>32</v>
      </c>
      <c r="C9" s="85"/>
      <c r="D9" s="85"/>
      <c r="E9" s="85"/>
      <c r="F9" s="85"/>
      <c r="G9" s="85"/>
      <c r="H9" s="85"/>
      <c r="I9" s="85"/>
      <c r="J9" s="6"/>
      <c r="K9" s="25" t="s">
        <v>35</v>
      </c>
      <c r="L9" s="13"/>
    </row>
    <row r="10" spans="1:12" ht="30" customHeight="1">
      <c r="A10" s="11"/>
      <c r="B10" s="86"/>
      <c r="C10" s="87"/>
      <c r="D10" s="87"/>
      <c r="E10" s="87"/>
      <c r="F10" s="87"/>
      <c r="G10" s="87"/>
      <c r="H10" s="87"/>
      <c r="I10" s="87"/>
      <c r="J10" s="6" t="s">
        <v>42</v>
      </c>
      <c r="K10" s="1"/>
      <c r="L10" s="13"/>
    </row>
    <row r="11" spans="1:12" ht="30" customHeight="1">
      <c r="A11" s="4"/>
      <c r="B11" s="27" t="s">
        <v>1</v>
      </c>
      <c r="C11" s="78" t="s">
        <v>3</v>
      </c>
      <c r="D11" s="79"/>
      <c r="E11" s="78" t="s">
        <v>5</v>
      </c>
      <c r="F11" s="79"/>
      <c r="G11" s="78" t="s">
        <v>7</v>
      </c>
      <c r="H11" s="79"/>
      <c r="I11" s="28" t="s">
        <v>8</v>
      </c>
      <c r="J11" s="6"/>
      <c r="K11" s="8" t="s">
        <v>43</v>
      </c>
      <c r="L11" s="13"/>
    </row>
    <row r="12" spans="1:12" ht="30" customHeight="1">
      <c r="A12" s="4"/>
      <c r="B12" s="31" t="s">
        <v>19</v>
      </c>
      <c r="C12" s="89">
        <v>2</v>
      </c>
      <c r="D12" s="89"/>
      <c r="E12" s="94">
        <v>3</v>
      </c>
      <c r="F12" s="89"/>
      <c r="G12" s="89">
        <v>4</v>
      </c>
      <c r="H12" s="89"/>
      <c r="I12" s="36">
        <v>5</v>
      </c>
      <c r="J12" s="6"/>
      <c r="K12" s="10" t="s">
        <v>25</v>
      </c>
      <c r="L12" s="13"/>
    </row>
    <row r="13" spans="1:12" ht="57" customHeight="1">
      <c r="A13" s="4"/>
      <c r="B13" s="40" t="s">
        <v>53</v>
      </c>
      <c r="C13" s="88" t="s">
        <v>54</v>
      </c>
      <c r="D13" s="88"/>
      <c r="E13" s="88" t="s">
        <v>55</v>
      </c>
      <c r="F13" s="88"/>
      <c r="G13" s="88" t="s">
        <v>56</v>
      </c>
      <c r="H13" s="88"/>
      <c r="I13" s="38" t="s">
        <v>57</v>
      </c>
      <c r="J13" s="6" t="s">
        <v>41</v>
      </c>
      <c r="K13" s="1"/>
      <c r="L13" s="13"/>
    </row>
    <row r="14" spans="1:12" ht="30" customHeight="1">
      <c r="A14" s="4"/>
      <c r="B14" s="32">
        <v>8</v>
      </c>
      <c r="C14" s="90">
        <v>9</v>
      </c>
      <c r="D14" s="90"/>
      <c r="E14" s="93">
        <v>10</v>
      </c>
      <c r="F14" s="93"/>
      <c r="G14" s="93">
        <v>11</v>
      </c>
      <c r="H14" s="93"/>
      <c r="I14" s="32">
        <v>12</v>
      </c>
      <c r="J14" s="12"/>
      <c r="K14" s="8" t="s">
        <v>24</v>
      </c>
      <c r="L14" s="15"/>
    </row>
    <row r="15" spans="1:12" ht="38.25">
      <c r="A15" s="4"/>
      <c r="B15" s="40" t="s">
        <v>53</v>
      </c>
      <c r="C15" s="88" t="s">
        <v>54</v>
      </c>
      <c r="D15" s="88"/>
      <c r="E15" s="88" t="s">
        <v>55</v>
      </c>
      <c r="F15" s="88"/>
      <c r="G15" s="88" t="s">
        <v>56</v>
      </c>
      <c r="H15" s="88"/>
      <c r="I15" s="38" t="s">
        <v>57</v>
      </c>
      <c r="J15" s="6"/>
      <c r="K15" s="10" t="s">
        <v>25</v>
      </c>
      <c r="L15" s="13"/>
    </row>
    <row r="16" spans="1:12" ht="30" customHeight="1">
      <c r="A16" s="4"/>
      <c r="B16" s="32" t="s">
        <v>50</v>
      </c>
      <c r="C16" s="91" t="s">
        <v>51</v>
      </c>
      <c r="D16" s="92"/>
      <c r="E16" s="91">
        <v>17</v>
      </c>
      <c r="F16" s="92"/>
      <c r="G16" s="91">
        <v>18</v>
      </c>
      <c r="H16" s="103"/>
      <c r="I16" s="32" t="s">
        <v>52</v>
      </c>
      <c r="J16" s="17"/>
      <c r="K16" s="8" t="s">
        <v>26</v>
      </c>
      <c r="L16" s="13"/>
    </row>
    <row r="17" spans="1:12" ht="38.25">
      <c r="A17" s="4"/>
      <c r="B17" s="40" t="s">
        <v>53</v>
      </c>
      <c r="C17" s="88" t="s">
        <v>54</v>
      </c>
      <c r="D17" s="88"/>
      <c r="E17" s="88" t="s">
        <v>55</v>
      </c>
      <c r="F17" s="88"/>
      <c r="G17" s="88" t="s">
        <v>56</v>
      </c>
      <c r="H17" s="88"/>
      <c r="I17" s="38" t="s">
        <v>57</v>
      </c>
      <c r="J17" s="6" t="s">
        <v>44</v>
      </c>
      <c r="K17" s="7"/>
      <c r="L17" s="13"/>
    </row>
    <row r="18" spans="1:12" ht="30" customHeight="1">
      <c r="A18" s="4"/>
      <c r="B18" s="32" t="s">
        <v>58</v>
      </c>
      <c r="C18" s="98">
        <v>23</v>
      </c>
      <c r="D18" s="98"/>
      <c r="E18" s="98">
        <v>24</v>
      </c>
      <c r="F18" s="98"/>
      <c r="G18" s="98">
        <v>25</v>
      </c>
      <c r="H18" s="98"/>
      <c r="I18" s="32" t="s">
        <v>59</v>
      </c>
      <c r="J18" s="19"/>
      <c r="K18" s="26" t="s">
        <v>37</v>
      </c>
      <c r="L18" s="20"/>
    </row>
    <row r="19" spans="1:12" ht="38.25">
      <c r="A19" s="4"/>
      <c r="B19" s="40" t="s">
        <v>53</v>
      </c>
      <c r="C19" s="88" t="s">
        <v>54</v>
      </c>
      <c r="D19" s="88"/>
      <c r="E19" s="88" t="s">
        <v>55</v>
      </c>
      <c r="F19" s="88"/>
      <c r="G19" s="88" t="s">
        <v>56</v>
      </c>
      <c r="H19" s="88"/>
      <c r="I19" s="38" t="s">
        <v>57</v>
      </c>
      <c r="J19" s="6" t="s">
        <v>23</v>
      </c>
      <c r="K19" s="1"/>
      <c r="L19" s="13"/>
    </row>
    <row r="20" spans="1:12" ht="30" customHeight="1">
      <c r="A20" s="4"/>
      <c r="B20" s="32" t="s">
        <v>60</v>
      </c>
      <c r="C20" s="91">
        <v>30</v>
      </c>
      <c r="D20" s="92"/>
      <c r="E20" s="101"/>
      <c r="F20" s="101"/>
      <c r="G20" s="101"/>
      <c r="H20" s="101"/>
      <c r="I20" s="39"/>
      <c r="J20" s="6"/>
      <c r="K20" s="8" t="s">
        <v>49</v>
      </c>
      <c r="L20" s="13"/>
    </row>
    <row r="21" spans="1:12" ht="38.25">
      <c r="A21" s="4"/>
      <c r="B21" s="40" t="s">
        <v>53</v>
      </c>
      <c r="C21" s="88" t="s">
        <v>54</v>
      </c>
      <c r="D21" s="88"/>
      <c r="E21" s="102"/>
      <c r="F21" s="102"/>
      <c r="G21" s="102"/>
      <c r="H21" s="102"/>
      <c r="I21" s="35"/>
      <c r="J21" s="6"/>
      <c r="K21" s="8" t="s">
        <v>29</v>
      </c>
      <c r="L21" s="13"/>
    </row>
    <row r="22" spans="1:12" ht="30" customHeight="1">
      <c r="A22" s="4"/>
      <c r="B22" s="18"/>
      <c r="C22" s="101"/>
      <c r="D22" s="101"/>
      <c r="E22" s="101"/>
      <c r="F22" s="101"/>
      <c r="G22" s="101"/>
      <c r="H22" s="101"/>
      <c r="I22" s="3"/>
      <c r="J22" s="6"/>
      <c r="K22" s="8"/>
      <c r="L22" s="13"/>
    </row>
    <row r="23" spans="1:12" ht="30" customHeight="1">
      <c r="A23" s="4"/>
      <c r="B23" s="84" t="s">
        <v>77</v>
      </c>
      <c r="C23" s="85"/>
      <c r="D23" s="85"/>
      <c r="E23" s="85"/>
      <c r="F23" s="85"/>
      <c r="G23" s="85"/>
      <c r="H23" s="85"/>
      <c r="I23" s="85"/>
      <c r="J23" s="6" t="s">
        <v>31</v>
      </c>
      <c r="K23" s="1"/>
      <c r="L23" s="13"/>
    </row>
    <row r="24" spans="1:12" ht="30" customHeight="1">
      <c r="A24" s="4"/>
      <c r="B24" s="86"/>
      <c r="C24" s="87"/>
      <c r="D24" s="87"/>
      <c r="E24" s="87"/>
      <c r="F24" s="87"/>
      <c r="G24" s="87"/>
      <c r="H24" s="87"/>
      <c r="I24" s="87"/>
      <c r="J24" s="12"/>
      <c r="K24" s="8" t="s">
        <v>39</v>
      </c>
      <c r="L24" s="13"/>
    </row>
    <row r="25" spans="1:12" ht="30" customHeight="1">
      <c r="A25" s="4"/>
      <c r="B25" s="27" t="s">
        <v>1</v>
      </c>
      <c r="C25" s="78" t="s">
        <v>3</v>
      </c>
      <c r="D25" s="79"/>
      <c r="E25" s="78" t="s">
        <v>5</v>
      </c>
      <c r="F25" s="79"/>
      <c r="G25" s="78" t="s">
        <v>7</v>
      </c>
      <c r="H25" s="79"/>
      <c r="I25" s="28" t="s">
        <v>8</v>
      </c>
      <c r="J25" s="6"/>
      <c r="K25" s="8" t="s">
        <v>65</v>
      </c>
      <c r="L25" s="13"/>
    </row>
    <row r="26" spans="1:12" ht="30" customHeight="1">
      <c r="A26" s="4"/>
      <c r="B26" s="48" t="s">
        <v>79</v>
      </c>
      <c r="C26" s="99" t="s">
        <v>80</v>
      </c>
      <c r="D26" s="100"/>
      <c r="E26" s="99" t="s">
        <v>80</v>
      </c>
      <c r="F26" s="100"/>
      <c r="G26" s="99" t="s">
        <v>80</v>
      </c>
      <c r="H26" s="100"/>
      <c r="I26" s="49" t="s">
        <v>81</v>
      </c>
      <c r="J26" s="6"/>
      <c r="K26" s="8" t="s">
        <v>40</v>
      </c>
      <c r="L26" s="13"/>
    </row>
    <row r="27" spans="1:12" ht="30" customHeight="1">
      <c r="A27" s="4"/>
      <c r="B27" s="84" t="s">
        <v>47</v>
      </c>
      <c r="C27" s="85"/>
      <c r="D27" s="85"/>
      <c r="E27" s="85"/>
      <c r="F27" s="85"/>
      <c r="G27" s="85"/>
      <c r="H27" s="85"/>
      <c r="I27" s="85"/>
      <c r="J27" s="6"/>
      <c r="K27" s="8" t="s">
        <v>38</v>
      </c>
      <c r="L27" s="13"/>
    </row>
    <row r="28" spans="1:12" ht="30" customHeight="1">
      <c r="A28" s="4"/>
      <c r="B28" s="86"/>
      <c r="C28" s="87"/>
      <c r="D28" s="87"/>
      <c r="E28" s="87"/>
      <c r="F28" s="87"/>
      <c r="G28" s="87"/>
      <c r="H28" s="87"/>
      <c r="I28" s="87"/>
      <c r="J28" s="6"/>
      <c r="K28" s="8" t="s">
        <v>64</v>
      </c>
      <c r="L28" s="13"/>
    </row>
    <row r="29" spans="1:12" ht="33" customHeight="1">
      <c r="A29" s="4"/>
      <c r="B29" s="27" t="s">
        <v>1</v>
      </c>
      <c r="C29" s="78" t="s">
        <v>3</v>
      </c>
      <c r="D29" s="79"/>
      <c r="E29" s="78" t="s">
        <v>5</v>
      </c>
      <c r="F29" s="79"/>
      <c r="G29" s="78" t="s">
        <v>7</v>
      </c>
      <c r="H29" s="79"/>
      <c r="I29" s="28" t="s">
        <v>8</v>
      </c>
      <c r="J29" s="6" t="s">
        <v>45</v>
      </c>
      <c r="K29" s="8"/>
      <c r="L29" s="13"/>
    </row>
    <row r="30" spans="1:12" ht="42.75">
      <c r="A30" s="4"/>
      <c r="B30" s="43" t="s">
        <v>66</v>
      </c>
      <c r="C30" s="95" t="s">
        <v>67</v>
      </c>
      <c r="D30" s="96"/>
      <c r="E30" s="95" t="s">
        <v>68</v>
      </c>
      <c r="F30" s="96"/>
      <c r="G30" s="104" t="s">
        <v>69</v>
      </c>
      <c r="H30" s="105"/>
      <c r="I30" s="42" t="s">
        <v>70</v>
      </c>
      <c r="J30" s="8"/>
      <c r="K30" s="8" t="s">
        <v>61</v>
      </c>
      <c r="L30" s="13"/>
    </row>
    <row r="31" spans="1:12" ht="30" customHeight="1">
      <c r="B31" s="41"/>
      <c r="C31" s="41"/>
      <c r="D31" s="41"/>
      <c r="E31" s="41"/>
      <c r="F31" s="41"/>
      <c r="G31" s="41"/>
      <c r="H31" s="41"/>
      <c r="I31" s="41"/>
      <c r="J31" s="12" t="s">
        <v>46</v>
      </c>
      <c r="K31" s="10"/>
      <c r="L31" s="13"/>
    </row>
    <row r="32" spans="1:12" ht="30" customHeight="1">
      <c r="B32" s="84" t="s">
        <v>48</v>
      </c>
      <c r="C32" s="85"/>
      <c r="D32" s="85"/>
      <c r="E32" s="85"/>
      <c r="F32" s="85"/>
      <c r="G32" s="85"/>
      <c r="H32" s="85"/>
      <c r="I32" s="85"/>
      <c r="J32" s="8"/>
      <c r="K32" s="8" t="s">
        <v>75</v>
      </c>
      <c r="L32" s="13"/>
    </row>
    <row r="33" spans="2:12" ht="30" customHeight="1">
      <c r="B33" s="86"/>
      <c r="C33" s="87"/>
      <c r="D33" s="87"/>
      <c r="E33" s="87"/>
      <c r="F33" s="87"/>
      <c r="G33" s="87"/>
      <c r="H33" s="87"/>
      <c r="I33" s="87"/>
      <c r="J33" s="8"/>
      <c r="K33" s="8" t="s">
        <v>62</v>
      </c>
      <c r="L33" s="13"/>
    </row>
    <row r="34" spans="2:12" ht="26.25" customHeight="1">
      <c r="B34" s="27" t="s">
        <v>1</v>
      </c>
      <c r="C34" s="78" t="s">
        <v>3</v>
      </c>
      <c r="D34" s="79"/>
      <c r="E34" s="78" t="s">
        <v>5</v>
      </c>
      <c r="F34" s="79"/>
      <c r="G34" s="78" t="s">
        <v>7</v>
      </c>
      <c r="H34" s="79"/>
      <c r="I34" s="28" t="s">
        <v>8</v>
      </c>
      <c r="J34" s="30"/>
      <c r="K34" s="8" t="s">
        <v>63</v>
      </c>
      <c r="L34" s="13"/>
    </row>
    <row r="35" spans="2:12" ht="30" customHeight="1" thickBot="1">
      <c r="B35" s="44" t="s">
        <v>72</v>
      </c>
      <c r="C35" s="80" t="s">
        <v>74</v>
      </c>
      <c r="D35" s="81"/>
      <c r="E35" s="82" t="s">
        <v>71</v>
      </c>
      <c r="F35" s="83"/>
      <c r="G35" s="80" t="s">
        <v>73</v>
      </c>
      <c r="H35" s="81"/>
      <c r="I35" s="34"/>
      <c r="J35" s="29"/>
      <c r="K35" s="37"/>
      <c r="L35" s="22"/>
    </row>
    <row r="36" spans="2:12" ht="30" customHeight="1" thickBot="1">
      <c r="B36" s="21"/>
      <c r="C36" s="77"/>
      <c r="D36" s="77"/>
      <c r="E36" s="77"/>
      <c r="F36" s="77"/>
      <c r="G36" s="77"/>
      <c r="H36" s="77"/>
      <c r="I36" s="33"/>
    </row>
  </sheetData>
  <mergeCells count="62">
    <mergeCell ref="C30:D30"/>
    <mergeCell ref="E30:F30"/>
    <mergeCell ref="G30:H30"/>
    <mergeCell ref="C26:D26"/>
    <mergeCell ref="E26:F26"/>
    <mergeCell ref="G26:H26"/>
    <mergeCell ref="C29:D29"/>
    <mergeCell ref="E29:F29"/>
    <mergeCell ref="G29:H29"/>
    <mergeCell ref="C22:D22"/>
    <mergeCell ref="E22:F22"/>
    <mergeCell ref="G22:H22"/>
    <mergeCell ref="C25:D25"/>
    <mergeCell ref="E25:F25"/>
    <mergeCell ref="G25:H25"/>
    <mergeCell ref="C21:D21"/>
    <mergeCell ref="E21:F21"/>
    <mergeCell ref="G21:H21"/>
    <mergeCell ref="C19:D19"/>
    <mergeCell ref="E19:F19"/>
    <mergeCell ref="G19:H19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G16:H16"/>
    <mergeCell ref="C14:D14"/>
    <mergeCell ref="E14:F14"/>
    <mergeCell ref="G14:H14"/>
    <mergeCell ref="C15:D15"/>
    <mergeCell ref="E15:F15"/>
    <mergeCell ref="G15:H15"/>
    <mergeCell ref="C1:I1"/>
    <mergeCell ref="B9:I10"/>
    <mergeCell ref="B23:I24"/>
    <mergeCell ref="B27:I28"/>
    <mergeCell ref="B32:I33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6:D16"/>
    <mergeCell ref="E16:F16"/>
    <mergeCell ref="C36:D36"/>
    <mergeCell ref="E36:F36"/>
    <mergeCell ref="G36:H36"/>
    <mergeCell ref="C34:D34"/>
    <mergeCell ref="E34:F34"/>
    <mergeCell ref="G34:H34"/>
    <mergeCell ref="C35:D35"/>
    <mergeCell ref="E35:F35"/>
    <mergeCell ref="G35:H35"/>
  </mergeCells>
  <conditionalFormatting sqref="B15:B21">
    <cfRule type="expression" dxfId="365" priority="4">
      <formula>COLUMN(B15)&gt;=2</formula>
    </cfRule>
    <cfRule type="expression" dxfId="364" priority="5">
      <formula>B15&lt;&gt;""</formula>
    </cfRule>
  </conditionalFormatting>
  <conditionalFormatting sqref="B12:C12 E12:I12 B14:C14 E14 G14 I14 B15:B16 C16:I16 B18:I18 B20:I20 B22:I22 B31:I31">
    <cfRule type="expression" dxfId="363" priority="41">
      <formula>B12&lt;&gt;""</formula>
    </cfRule>
  </conditionalFormatting>
  <conditionalFormatting sqref="B12:C15">
    <cfRule type="expression" dxfId="362" priority="34">
      <formula>COLUMN(B12)&gt;2</formula>
    </cfRule>
  </conditionalFormatting>
  <conditionalFormatting sqref="B13:C14 E21:I21 B30:I30 B35:I36">
    <cfRule type="expression" dxfId="361" priority="42">
      <formula>B13&lt;&gt;""</formula>
    </cfRule>
  </conditionalFormatting>
  <conditionalFormatting sqref="B13:C14 E21:I21 B30:I30">
    <cfRule type="expression" dxfId="360" priority="40">
      <formula>COLUMN(B13)&gt;=2</formula>
    </cfRule>
  </conditionalFormatting>
  <conditionalFormatting sqref="B17:C17">
    <cfRule type="expression" dxfId="359" priority="21">
      <formula>COLUMN(B17)&gt;2</formula>
    </cfRule>
  </conditionalFormatting>
  <conditionalFormatting sqref="B19:C19">
    <cfRule type="expression" dxfId="358" priority="18">
      <formula>COLUMN(B19)&gt;2</formula>
    </cfRule>
  </conditionalFormatting>
  <conditionalFormatting sqref="B21:C21">
    <cfRule type="expression" dxfId="357" priority="1">
      <formula>COLUMN(B21)&gt;2</formula>
    </cfRule>
  </conditionalFormatting>
  <conditionalFormatting sqref="C15">
    <cfRule type="expression" dxfId="356" priority="35">
      <formula>COLUMN(C15)&gt;=2</formula>
    </cfRule>
    <cfRule type="expression" dxfId="355" priority="36">
      <formula>C15&lt;&gt;""</formula>
    </cfRule>
  </conditionalFormatting>
  <conditionalFormatting sqref="C17">
    <cfRule type="expression" dxfId="354" priority="22">
      <formula>COLUMN(C17)&gt;=2</formula>
    </cfRule>
    <cfRule type="expression" dxfId="353" priority="23">
      <formula>C17&lt;&gt;""</formula>
    </cfRule>
  </conditionalFormatting>
  <conditionalFormatting sqref="C19">
    <cfRule type="expression" dxfId="352" priority="20">
      <formula>C19&lt;&gt;""</formula>
    </cfRule>
    <cfRule type="expression" dxfId="351" priority="19">
      <formula>COLUMN(C19)&gt;=2</formula>
    </cfRule>
  </conditionalFormatting>
  <conditionalFormatting sqref="C21">
    <cfRule type="expression" dxfId="350" priority="2">
      <formula>COLUMN(C21)&gt;=2</formula>
    </cfRule>
    <cfRule type="expression" dxfId="349" priority="3">
      <formula>C21&lt;&gt;""</formula>
    </cfRule>
  </conditionalFormatting>
  <conditionalFormatting sqref="C3:H3">
    <cfRule type="expression" dxfId="348" priority="44" stopIfTrue="1">
      <formula>DAY(C3)&gt;8</formula>
    </cfRule>
  </conditionalFormatting>
  <conditionalFormatting sqref="C3:I8">
    <cfRule type="expression" dxfId="347" priority="45">
      <formula>VLOOKUP(DAY(C3),DiasTarefa,1,FALSE)=DAY(C3)</formula>
    </cfRule>
  </conditionalFormatting>
  <conditionalFormatting sqref="C7:I8">
    <cfRule type="expression" dxfId="346" priority="43" stopIfTrue="1">
      <formula>AND(DAY(C7)&gt;=1,DAY(C7)&lt;=15)</formula>
    </cfRule>
  </conditionalFormatting>
  <conditionalFormatting sqref="E13:E15">
    <cfRule type="expression" dxfId="345" priority="31">
      <formula>COLUMN(E13)&gt;2</formula>
    </cfRule>
    <cfRule type="expression" dxfId="344" priority="32">
      <formula>COLUMN(E13)&gt;=2</formula>
    </cfRule>
    <cfRule type="expression" dxfId="343" priority="33">
      <formula>E13&lt;&gt;""</formula>
    </cfRule>
  </conditionalFormatting>
  <conditionalFormatting sqref="E17">
    <cfRule type="expression" dxfId="342" priority="15">
      <formula>COLUMN(E17)&gt;2</formula>
    </cfRule>
    <cfRule type="expression" dxfId="341" priority="17">
      <formula>E17&lt;&gt;""</formula>
    </cfRule>
    <cfRule type="expression" dxfId="340" priority="16">
      <formula>COLUMN(E17)&gt;=2</formula>
    </cfRule>
  </conditionalFormatting>
  <conditionalFormatting sqref="E19">
    <cfRule type="expression" dxfId="339" priority="12">
      <formula>COLUMN(E19)&gt;2</formula>
    </cfRule>
    <cfRule type="expression" dxfId="338" priority="13">
      <formula>COLUMN(E19)&gt;=2</formula>
    </cfRule>
    <cfRule type="expression" dxfId="337" priority="14">
      <formula>E19&lt;&gt;""</formula>
    </cfRule>
  </conditionalFormatting>
  <conditionalFormatting sqref="E12:I12 I13:I15 B16:I16 I17 B18:I18 I19 B20:I20 E21:I21 B22:I22 B30:I31 B35:I36">
    <cfRule type="expression" dxfId="336" priority="39">
      <formula>COLUMN(B12)&gt;2</formula>
    </cfRule>
  </conditionalFormatting>
  <conditionalFormatting sqref="G13:G15">
    <cfRule type="expression" dxfId="335" priority="28">
      <formula>COLUMN(G13)&gt;2</formula>
    </cfRule>
    <cfRule type="expression" dxfId="334" priority="29">
      <formula>COLUMN(G13)&gt;=2</formula>
    </cfRule>
    <cfRule type="expression" dxfId="333" priority="30">
      <formula>G13&lt;&gt;""</formula>
    </cfRule>
  </conditionalFormatting>
  <conditionalFormatting sqref="G17">
    <cfRule type="expression" dxfId="332" priority="9">
      <formula>COLUMN(G17)&gt;2</formula>
    </cfRule>
    <cfRule type="expression" dxfId="331" priority="10">
      <formula>COLUMN(G17)&gt;=2</formula>
    </cfRule>
    <cfRule type="expression" dxfId="330" priority="11">
      <formula>G17&lt;&gt;""</formula>
    </cfRule>
  </conditionalFormatting>
  <conditionalFormatting sqref="G19">
    <cfRule type="expression" dxfId="329" priority="6">
      <formula>COLUMN(G19)&gt;2</formula>
    </cfRule>
    <cfRule type="expression" dxfId="328" priority="7">
      <formula>COLUMN(G19)&gt;=2</formula>
    </cfRule>
    <cfRule type="expression" dxfId="327" priority="8">
      <formula>G19&lt;&gt;""</formula>
    </cfRule>
  </conditionalFormatting>
  <conditionalFormatting sqref="I13:I20">
    <cfRule type="expression" dxfId="326" priority="24">
      <formula>COLUMN(I13)&gt;=2</formula>
    </cfRule>
    <cfRule type="expression" dxfId="325" priority="25">
      <formula>I13&lt;&gt;""</formula>
    </cfRule>
  </conditionalFormatting>
  <dataValidations xWindow="95" yWindow="532" count="16">
    <dataValidation allowBlank="1" showInputMessage="1" showErrorMessage="1" prompt="Ano civil atualizado automaticamente. Para alterar o ano, atualize a célula B1 na planilha de janeiro" sqref="B1" xr:uid="{00000000-0002-0000-0100-000000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100-000001000000}"/>
    <dataValidation allowBlank="1" showInputMessage="1" showErrorMessage="1" prompt="Células C2:I2 contêm dias da semana" sqref="C2:D2" xr:uid="{00000000-0002-0000-0100-000002000000}"/>
    <dataValidation allowBlank="1" showInputMessage="1" showErrorMessage="1" prompt="Se esta célula não contiver o número 1, será um dia de um mês anterior. Células C3:I8 contêm datas para o mês atual" sqref="C3" xr:uid="{00000000-0002-0000-0100-000003000000}"/>
    <dataValidation allowBlank="1" showInputMessage="1" showErrorMessage="1" prompt="Se esta linha contiver um número menor que o número ou a linha de números anterior, ela conterá datas para o próximo mês do calendário" sqref="C8" xr:uid="{00000000-0002-0000-0100-000004000000}"/>
    <dataValidation allowBlank="1" showInputMessage="1" showErrorMessage="1" prompt="Insira o horário nesta linha das colunas B a I" sqref="B12:C12 B14 I14 B16 I16 B18 I18 B20" xr:uid="{00000000-0002-0000-0100-000005000000}"/>
    <dataValidation allowBlank="1" showInputMessage="1" showErrorMessage="1" prompt="Insira a aula nesta linha das colunas B a I" sqref="C13:C14 E13:E15 B13 B15:C15 E19 G13:G15 B17:C17 B19:C19 E17 G17 G19 B21:C21" xr:uid="{00000000-0002-0000-0100-000006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100-000007000000}"/>
    <dataValidation allowBlank="1" showInputMessage="1" showErrorMessage="1" prompt="Insira os detalhes da tarefa nesta coluna, que corresponde ao dia da semana na coluna J e ao dia na coluna K para o mês do calendário à esquerda" sqref="L1" xr:uid="{00000000-0002-0000-0100-000008000000}"/>
    <dataValidation allowBlank="1" showInputMessage="1" showErrorMessage="1" prompt="Insira o dia do mês da tarefa nesta coluna, que corresponde ao dia da semana na coluna J. Essa data destacará a tarefa no calendário à esquerda" sqref="K1" xr:uid="{00000000-0002-0000-0100-000009000000}"/>
    <dataValidation allowBlank="1" showInputMessage="1" showErrorMessage="1" prompt="Os dias da semana estão nesta linha, de segunda a sexta" sqref="B11 B25:B26 B34 B29" xr:uid="{00000000-0002-0000-0100-00000A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7 B32 B23" xr:uid="{00000000-0002-0000-0100-00000B000000}"/>
    <dataValidation allowBlank="1" showInputMessage="1" showErrorMessage="1" prompt="O dia da semana vai nessa linha, começando na célula B11" sqref="A11" xr:uid="{00000000-0002-0000-0100-00000C000000}"/>
    <dataValidation allowBlank="1" showInputMessage="1" showErrorMessage="1" prompt="O nome da aula vai nessa linha, começando na célula à direita" sqref="A13 A15 A17 A19 A21 A23 A25 A27 A29" xr:uid="{00000000-0002-0000-0100-00000D000000}"/>
    <dataValidation allowBlank="1" showInputMessage="1" showErrorMessage="1" prompt="O horário da aula vai nessa linha,começando na célula à direita_x000a_" sqref="A12 A14 A16 A18 A20 A22 A24 A26 A28 A30" xr:uid="{00000000-0002-0000-0100-00000E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100-00000F000000}"/>
  </dataValidations>
  <printOptions horizontalCentered="1" verticalCentered="1"/>
  <pageMargins left="0.5" right="0.5" top="0.5" bottom="0.5" header="0.3" footer="0.3"/>
  <pageSetup paperSize="9" scale="58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L36"/>
  <sheetViews>
    <sheetView showGridLines="0" zoomScaleNormal="100" zoomScalePageLayoutView="84" workbookViewId="0">
      <selection activeCell="G6" sqref="G6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10.625" customWidth="1"/>
    <col min="12" max="12" width="70.625" customWidth="1"/>
    <col min="13" max="13" width="2.625" customWidth="1"/>
  </cols>
  <sheetData>
    <row r="1" spans="1:12" ht="42.75">
      <c r="B1" s="23">
        <f ca="1">AnoCivil</f>
        <v>2025</v>
      </c>
      <c r="C1" s="97" t="s">
        <v>78</v>
      </c>
      <c r="D1" s="97"/>
      <c r="E1" s="97"/>
      <c r="F1" s="97"/>
      <c r="G1" s="97"/>
      <c r="H1" s="97"/>
      <c r="I1" s="97"/>
      <c r="J1" s="45" t="s">
        <v>76</v>
      </c>
      <c r="K1" s="47" t="s">
        <v>20</v>
      </c>
      <c r="L1" s="46" t="s">
        <v>33</v>
      </c>
    </row>
    <row r="2" spans="1:12" ht="30" customHeight="1">
      <c r="A2" s="11"/>
      <c r="B2" s="24" t="s">
        <v>11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 t="s">
        <v>21</v>
      </c>
      <c r="K2" s="10"/>
      <c r="L2" s="13"/>
    </row>
    <row r="3" spans="1:12" ht="30" customHeight="1">
      <c r="A3" s="11"/>
      <c r="B3" s="14"/>
      <c r="C3" s="2">
        <f ca="1">IF(DAY(SetDom1)=1,SetDom1-6,SetDom1+1)</f>
        <v>45900</v>
      </c>
      <c r="D3" s="2">
        <f ca="1">IF(DAY(SetDom1)=1,SetDom1-5,SetDom1+2)</f>
        <v>45901</v>
      </c>
      <c r="E3" s="2">
        <f ca="1">IF(DAY(SetDom1)=1,SetDom1-4,SetDom1+3)</f>
        <v>45902</v>
      </c>
      <c r="F3" s="2">
        <f ca="1">IF(DAY(SetDom1)=1,SetDom1-3,SetDom1+4)</f>
        <v>45903</v>
      </c>
      <c r="G3" s="2">
        <f ca="1">IF(DAY(SetDom1)=1,SetDom1-2,SetDom1+5)</f>
        <v>45904</v>
      </c>
      <c r="H3" s="2">
        <f ca="1">IF(DAY(SetDom1)=1,SetDom1-1,SetDom1+6)</f>
        <v>45905</v>
      </c>
      <c r="I3" s="2">
        <f ca="1">IF(DAY(SetDom1)=1,SetDom1,SetDom1+7)</f>
        <v>45906</v>
      </c>
      <c r="J3" s="6"/>
      <c r="K3" s="8" t="s">
        <v>27</v>
      </c>
      <c r="L3" s="13"/>
    </row>
    <row r="4" spans="1:12" ht="30" customHeight="1">
      <c r="A4" s="11"/>
      <c r="B4" s="14"/>
      <c r="C4" s="2">
        <f ca="1">IF(DAY(SetDom1)=1,SetDom1+1,SetDom1+8)</f>
        <v>45907</v>
      </c>
      <c r="D4" s="2">
        <f ca="1">IF(DAY(SetDom1)=1,SetDom1+2,SetDom1+9)</f>
        <v>45908</v>
      </c>
      <c r="E4" s="2">
        <f ca="1">IF(DAY(SetDom1)=1,SetDom1+3,SetDom1+10)</f>
        <v>45909</v>
      </c>
      <c r="F4" s="2">
        <f ca="1">IF(DAY(SetDom1)=1,SetDom1+4,SetDom1+11)</f>
        <v>45910</v>
      </c>
      <c r="G4" s="2">
        <f ca="1">IF(DAY(SetDom1)=1,SetDom1+5,SetDom1+12)</f>
        <v>45911</v>
      </c>
      <c r="H4" s="2">
        <f ca="1">IF(DAY(SetDom1)=1,SetDom1+6,SetDom1+13)</f>
        <v>45912</v>
      </c>
      <c r="I4" s="2">
        <f ca="1">IF(DAY(SetDom1)=1,SetDom1+7,SetDom1+14)</f>
        <v>45913</v>
      </c>
      <c r="J4" s="6"/>
      <c r="K4" s="8" t="s">
        <v>30</v>
      </c>
      <c r="L4" s="13"/>
    </row>
    <row r="5" spans="1:12" ht="30" customHeight="1">
      <c r="A5" s="11"/>
      <c r="B5" s="14"/>
      <c r="C5" s="2">
        <f ca="1">IF(DAY(SetDom1)=1,SetDom1+8,SetDom1+15)</f>
        <v>45914</v>
      </c>
      <c r="D5" s="2">
        <f ca="1">IF(DAY(SetDom1)=1,SetDom1+9,SetDom1+16)</f>
        <v>45915</v>
      </c>
      <c r="E5" s="2">
        <f ca="1">IF(DAY(SetDom1)=1,SetDom1+10,SetDom1+17)</f>
        <v>45916</v>
      </c>
      <c r="F5" s="2">
        <f ca="1">IF(DAY(SetDom1)=1,SetDom1+11,SetDom1+18)</f>
        <v>45917</v>
      </c>
      <c r="G5" s="2">
        <f ca="1">IF(DAY(SetDom1)=1,SetDom1+12,SetDom1+19)</f>
        <v>45918</v>
      </c>
      <c r="H5" s="2">
        <f ca="1">IF(DAY(SetDom1)=1,SetDom1+13,SetDom1+20)</f>
        <v>45919</v>
      </c>
      <c r="I5" s="2">
        <f ca="1">IF(DAY(SetDom1)=1,SetDom1+14,SetDom1+21)</f>
        <v>45920</v>
      </c>
      <c r="J5" s="6"/>
      <c r="K5" s="8" t="s">
        <v>28</v>
      </c>
      <c r="L5" s="13"/>
    </row>
    <row r="6" spans="1:12" ht="30" customHeight="1">
      <c r="A6" s="11"/>
      <c r="B6" s="14"/>
      <c r="C6" s="2">
        <f ca="1">IF(DAY(SetDom1)=1,SetDom1+15,SetDom1+22)</f>
        <v>45921</v>
      </c>
      <c r="D6" s="2">
        <f ca="1">IF(DAY(SetDom1)=1,SetDom1+16,SetDom1+23)</f>
        <v>45922</v>
      </c>
      <c r="E6" s="2">
        <f ca="1">IF(DAY(SetDom1)=1,SetDom1+17,SetDom1+24)</f>
        <v>45923</v>
      </c>
      <c r="F6" s="2">
        <f ca="1">IF(DAY(SetDom1)=1,SetDom1+18,SetDom1+25)</f>
        <v>45924</v>
      </c>
      <c r="G6" s="2">
        <f ca="1">IF(DAY(SetDom1)=1,SetDom1+19,SetDom1+26)</f>
        <v>45925</v>
      </c>
      <c r="H6" s="2">
        <f ca="1">IF(DAY(SetDom1)=1,SetDom1+20,SetDom1+27)</f>
        <v>45926</v>
      </c>
      <c r="I6" s="2">
        <f ca="1">IF(DAY(SetDom1)=1,SetDom1+21,SetDom1+28)</f>
        <v>45927</v>
      </c>
      <c r="J6" s="12" t="s">
        <v>22</v>
      </c>
      <c r="K6" s="5"/>
      <c r="L6" s="15"/>
    </row>
    <row r="7" spans="1:12" ht="30" customHeight="1">
      <c r="A7" s="11"/>
      <c r="B7" s="14"/>
      <c r="C7" s="2">
        <f ca="1">IF(DAY(SetDom1)=1,SetDom1+22,SetDom1+29)</f>
        <v>45928</v>
      </c>
      <c r="D7" s="2">
        <f ca="1">IF(DAY(SetDom1)=1,SetDom1+23,SetDom1+30)</f>
        <v>45929</v>
      </c>
      <c r="E7" s="2">
        <f ca="1">IF(DAY(SetDom1)=1,SetDom1+24,SetDom1+31)</f>
        <v>45930</v>
      </c>
      <c r="F7" s="2">
        <f ca="1">IF(DAY(SetDom1)=1,SetDom1+25,SetDom1+32)</f>
        <v>45931</v>
      </c>
      <c r="G7" s="2">
        <f ca="1">IF(DAY(SetDom1)=1,SetDom1+26,SetDom1+33)</f>
        <v>45932</v>
      </c>
      <c r="H7" s="2">
        <f ca="1">IF(DAY(SetDom1)=1,SetDom1+27,SetDom1+34)</f>
        <v>45933</v>
      </c>
      <c r="I7" s="2">
        <f ca="1">IF(DAY(SetDom1)=1,SetDom1+28,SetDom1+35)</f>
        <v>45934</v>
      </c>
      <c r="J7" s="6"/>
      <c r="K7" s="25" t="s">
        <v>36</v>
      </c>
      <c r="L7" s="13"/>
    </row>
    <row r="8" spans="1:12" ht="30" customHeight="1">
      <c r="A8" s="11"/>
      <c r="B8" s="16"/>
      <c r="C8" s="2">
        <f ca="1">IF(DAY(SetDom1)=1,SetDom1+29,SetDom1+36)</f>
        <v>45935</v>
      </c>
      <c r="D8" s="2">
        <f ca="1">IF(DAY(SetDom1)=1,SetDom1+30,SetDom1+37)</f>
        <v>45936</v>
      </c>
      <c r="E8" s="2">
        <f ca="1">IF(DAY(SetDom1)=1,SetDom1+31,SetDom1+38)</f>
        <v>45937</v>
      </c>
      <c r="F8" s="2">
        <f ca="1">IF(DAY(SetDom1)=1,SetDom1+32,SetDom1+39)</f>
        <v>45938</v>
      </c>
      <c r="G8" s="2">
        <f ca="1">IF(DAY(SetDom1)=1,SetDom1+33,SetDom1+40)</f>
        <v>45939</v>
      </c>
      <c r="H8" s="2">
        <f ca="1">IF(DAY(SetDom1)=1,SetDom1+34,SetDom1+41)</f>
        <v>45940</v>
      </c>
      <c r="I8" s="2">
        <f ca="1">IF(DAY(SetDom1)=1,SetDom1+35,SetDom1+42)</f>
        <v>45941</v>
      </c>
      <c r="J8" s="6"/>
      <c r="K8" s="25" t="s">
        <v>34</v>
      </c>
      <c r="L8" s="13"/>
    </row>
    <row r="9" spans="1:12" ht="30" customHeight="1">
      <c r="A9" s="11"/>
      <c r="B9" s="84" t="s">
        <v>32</v>
      </c>
      <c r="C9" s="85"/>
      <c r="D9" s="85"/>
      <c r="E9" s="85"/>
      <c r="F9" s="85"/>
      <c r="G9" s="85"/>
      <c r="H9" s="85"/>
      <c r="I9" s="85"/>
      <c r="J9" s="6"/>
      <c r="K9" s="25" t="s">
        <v>35</v>
      </c>
      <c r="L9" s="13"/>
    </row>
    <row r="10" spans="1:12" ht="30" customHeight="1">
      <c r="A10" s="11"/>
      <c r="B10" s="86"/>
      <c r="C10" s="87"/>
      <c r="D10" s="87"/>
      <c r="E10" s="87"/>
      <c r="F10" s="87"/>
      <c r="G10" s="87"/>
      <c r="H10" s="87"/>
      <c r="I10" s="87"/>
      <c r="J10" s="6" t="s">
        <v>42</v>
      </c>
      <c r="K10" s="1"/>
      <c r="L10" s="13"/>
    </row>
    <row r="11" spans="1:12" ht="30" customHeight="1">
      <c r="A11" s="4"/>
      <c r="B11" s="27" t="s">
        <v>1</v>
      </c>
      <c r="C11" s="78" t="s">
        <v>3</v>
      </c>
      <c r="D11" s="79"/>
      <c r="E11" s="78" t="s">
        <v>5</v>
      </c>
      <c r="F11" s="79"/>
      <c r="G11" s="78" t="s">
        <v>7</v>
      </c>
      <c r="H11" s="79"/>
      <c r="I11" s="28" t="s">
        <v>8</v>
      </c>
      <c r="J11" s="6"/>
      <c r="K11" s="8" t="s">
        <v>43</v>
      </c>
      <c r="L11" s="13"/>
    </row>
    <row r="12" spans="1:12" ht="30" customHeight="1">
      <c r="A12" s="4"/>
      <c r="B12" s="31" t="s">
        <v>19</v>
      </c>
      <c r="C12" s="89">
        <v>2</v>
      </c>
      <c r="D12" s="89"/>
      <c r="E12" s="94">
        <v>3</v>
      </c>
      <c r="F12" s="89"/>
      <c r="G12" s="89">
        <v>4</v>
      </c>
      <c r="H12" s="89"/>
      <c r="I12" s="36">
        <v>5</v>
      </c>
      <c r="J12" s="6"/>
      <c r="K12" s="10" t="s">
        <v>25</v>
      </c>
      <c r="L12" s="13"/>
    </row>
    <row r="13" spans="1:12" ht="57" customHeight="1">
      <c r="A13" s="4"/>
      <c r="B13" s="40" t="s">
        <v>53</v>
      </c>
      <c r="C13" s="88" t="s">
        <v>54</v>
      </c>
      <c r="D13" s="88"/>
      <c r="E13" s="88" t="s">
        <v>55</v>
      </c>
      <c r="F13" s="88"/>
      <c r="G13" s="88" t="s">
        <v>56</v>
      </c>
      <c r="H13" s="88"/>
      <c r="I13" s="38" t="s">
        <v>57</v>
      </c>
      <c r="J13" s="6" t="s">
        <v>41</v>
      </c>
      <c r="K13" s="1"/>
      <c r="L13" s="13"/>
    </row>
    <row r="14" spans="1:12" ht="30" customHeight="1">
      <c r="A14" s="4"/>
      <c r="B14" s="32">
        <v>8</v>
      </c>
      <c r="C14" s="90">
        <v>9</v>
      </c>
      <c r="D14" s="90"/>
      <c r="E14" s="93">
        <v>10</v>
      </c>
      <c r="F14" s="93"/>
      <c r="G14" s="93">
        <v>11</v>
      </c>
      <c r="H14" s="93"/>
      <c r="I14" s="32">
        <v>12</v>
      </c>
      <c r="J14" s="12"/>
      <c r="K14" s="8" t="s">
        <v>24</v>
      </c>
      <c r="L14" s="15"/>
    </row>
    <row r="15" spans="1:12" ht="38.25">
      <c r="A15" s="4"/>
      <c r="B15" s="40" t="s">
        <v>53</v>
      </c>
      <c r="C15" s="88" t="s">
        <v>54</v>
      </c>
      <c r="D15" s="88"/>
      <c r="E15" s="88" t="s">
        <v>55</v>
      </c>
      <c r="F15" s="88"/>
      <c r="G15" s="88" t="s">
        <v>56</v>
      </c>
      <c r="H15" s="88"/>
      <c r="I15" s="38" t="s">
        <v>57</v>
      </c>
      <c r="J15" s="6"/>
      <c r="K15" s="10" t="s">
        <v>25</v>
      </c>
      <c r="L15" s="13"/>
    </row>
    <row r="16" spans="1:12" ht="30" customHeight="1">
      <c r="A16" s="4"/>
      <c r="B16" s="32" t="s">
        <v>50</v>
      </c>
      <c r="C16" s="91" t="s">
        <v>51</v>
      </c>
      <c r="D16" s="92"/>
      <c r="E16" s="91">
        <v>17</v>
      </c>
      <c r="F16" s="92"/>
      <c r="G16" s="91">
        <v>18</v>
      </c>
      <c r="H16" s="103"/>
      <c r="I16" s="32" t="s">
        <v>52</v>
      </c>
      <c r="J16" s="17"/>
      <c r="K16" s="8" t="s">
        <v>26</v>
      </c>
      <c r="L16" s="13"/>
    </row>
    <row r="17" spans="1:12" ht="38.25">
      <c r="A17" s="4"/>
      <c r="B17" s="40" t="s">
        <v>53</v>
      </c>
      <c r="C17" s="88" t="s">
        <v>54</v>
      </c>
      <c r="D17" s="88"/>
      <c r="E17" s="88" t="s">
        <v>55</v>
      </c>
      <c r="F17" s="88"/>
      <c r="G17" s="88" t="s">
        <v>56</v>
      </c>
      <c r="H17" s="88"/>
      <c r="I17" s="38" t="s">
        <v>57</v>
      </c>
      <c r="J17" s="6" t="s">
        <v>44</v>
      </c>
      <c r="K17" s="7"/>
      <c r="L17" s="13"/>
    </row>
    <row r="18" spans="1:12" ht="30" customHeight="1">
      <c r="A18" s="4"/>
      <c r="B18" s="32" t="s">
        <v>58</v>
      </c>
      <c r="C18" s="98">
        <v>23</v>
      </c>
      <c r="D18" s="98"/>
      <c r="E18" s="98">
        <v>24</v>
      </c>
      <c r="F18" s="98"/>
      <c r="G18" s="98">
        <v>25</v>
      </c>
      <c r="H18" s="98"/>
      <c r="I18" s="32" t="s">
        <v>59</v>
      </c>
      <c r="J18" s="19"/>
      <c r="K18" s="26" t="s">
        <v>37</v>
      </c>
      <c r="L18" s="20"/>
    </row>
    <row r="19" spans="1:12" ht="38.25">
      <c r="A19" s="4"/>
      <c r="B19" s="40" t="s">
        <v>53</v>
      </c>
      <c r="C19" s="88" t="s">
        <v>54</v>
      </c>
      <c r="D19" s="88"/>
      <c r="E19" s="88" t="s">
        <v>55</v>
      </c>
      <c r="F19" s="88"/>
      <c r="G19" s="88" t="s">
        <v>56</v>
      </c>
      <c r="H19" s="88"/>
      <c r="I19" s="38" t="s">
        <v>57</v>
      </c>
      <c r="J19" s="6" t="s">
        <v>23</v>
      </c>
      <c r="K19" s="1"/>
      <c r="L19" s="13"/>
    </row>
    <row r="20" spans="1:12" ht="30" customHeight="1">
      <c r="A20" s="4"/>
      <c r="B20" s="32" t="s">
        <v>60</v>
      </c>
      <c r="C20" s="91">
        <v>30</v>
      </c>
      <c r="D20" s="92"/>
      <c r="E20" s="101"/>
      <c r="F20" s="101"/>
      <c r="G20" s="101"/>
      <c r="H20" s="101"/>
      <c r="I20" s="39"/>
      <c r="J20" s="6"/>
      <c r="K20" s="8" t="s">
        <v>49</v>
      </c>
      <c r="L20" s="13"/>
    </row>
    <row r="21" spans="1:12" ht="38.25">
      <c r="A21" s="4"/>
      <c r="B21" s="40" t="s">
        <v>53</v>
      </c>
      <c r="C21" s="88" t="s">
        <v>54</v>
      </c>
      <c r="D21" s="88"/>
      <c r="E21" s="102"/>
      <c r="F21" s="102"/>
      <c r="G21" s="102"/>
      <c r="H21" s="102"/>
      <c r="I21" s="35"/>
      <c r="J21" s="6"/>
      <c r="K21" s="8" t="s">
        <v>29</v>
      </c>
      <c r="L21" s="13"/>
    </row>
    <row r="22" spans="1:12" ht="30" customHeight="1">
      <c r="A22" s="4"/>
      <c r="B22" s="18"/>
      <c r="C22" s="101"/>
      <c r="D22" s="101"/>
      <c r="E22" s="101"/>
      <c r="F22" s="101"/>
      <c r="G22" s="101"/>
      <c r="H22" s="101"/>
      <c r="I22" s="3"/>
      <c r="J22" s="6"/>
      <c r="K22" s="8"/>
      <c r="L22" s="13"/>
    </row>
    <row r="23" spans="1:12" ht="30" customHeight="1">
      <c r="A23" s="4"/>
      <c r="B23" s="84" t="s">
        <v>77</v>
      </c>
      <c r="C23" s="85"/>
      <c r="D23" s="85"/>
      <c r="E23" s="85"/>
      <c r="F23" s="85"/>
      <c r="G23" s="85"/>
      <c r="H23" s="85"/>
      <c r="I23" s="85"/>
      <c r="J23" s="6" t="s">
        <v>31</v>
      </c>
      <c r="K23" s="1"/>
      <c r="L23" s="13"/>
    </row>
    <row r="24" spans="1:12" ht="30" customHeight="1">
      <c r="A24" s="4"/>
      <c r="B24" s="86"/>
      <c r="C24" s="87"/>
      <c r="D24" s="87"/>
      <c r="E24" s="87"/>
      <c r="F24" s="87"/>
      <c r="G24" s="87"/>
      <c r="H24" s="87"/>
      <c r="I24" s="87"/>
      <c r="J24" s="12"/>
      <c r="K24" s="8" t="s">
        <v>39</v>
      </c>
      <c r="L24" s="13"/>
    </row>
    <row r="25" spans="1:12" ht="30" customHeight="1">
      <c r="A25" s="4"/>
      <c r="B25" s="27" t="s">
        <v>1</v>
      </c>
      <c r="C25" s="78" t="s">
        <v>3</v>
      </c>
      <c r="D25" s="79"/>
      <c r="E25" s="78" t="s">
        <v>5</v>
      </c>
      <c r="F25" s="79"/>
      <c r="G25" s="78" t="s">
        <v>7</v>
      </c>
      <c r="H25" s="79"/>
      <c r="I25" s="28" t="s">
        <v>8</v>
      </c>
      <c r="J25" s="6"/>
      <c r="K25" s="8" t="s">
        <v>65</v>
      </c>
      <c r="L25" s="13"/>
    </row>
    <row r="26" spans="1:12" ht="30" customHeight="1">
      <c r="A26" s="4"/>
      <c r="B26" s="48" t="s">
        <v>79</v>
      </c>
      <c r="C26" s="99" t="s">
        <v>80</v>
      </c>
      <c r="D26" s="100"/>
      <c r="E26" s="99" t="s">
        <v>80</v>
      </c>
      <c r="F26" s="100"/>
      <c r="G26" s="99" t="s">
        <v>80</v>
      </c>
      <c r="H26" s="100"/>
      <c r="I26" s="49" t="s">
        <v>81</v>
      </c>
      <c r="J26" s="6"/>
      <c r="K26" s="8" t="s">
        <v>40</v>
      </c>
      <c r="L26" s="13"/>
    </row>
    <row r="27" spans="1:12" ht="30" customHeight="1">
      <c r="A27" s="4"/>
      <c r="B27" s="84" t="s">
        <v>47</v>
      </c>
      <c r="C27" s="85"/>
      <c r="D27" s="85"/>
      <c r="E27" s="85"/>
      <c r="F27" s="85"/>
      <c r="G27" s="85"/>
      <c r="H27" s="85"/>
      <c r="I27" s="85"/>
      <c r="J27" s="6"/>
      <c r="K27" s="8" t="s">
        <v>38</v>
      </c>
      <c r="L27" s="13"/>
    </row>
    <row r="28" spans="1:12" ht="30" customHeight="1">
      <c r="A28" s="4"/>
      <c r="B28" s="86"/>
      <c r="C28" s="87"/>
      <c r="D28" s="87"/>
      <c r="E28" s="87"/>
      <c r="F28" s="87"/>
      <c r="G28" s="87"/>
      <c r="H28" s="87"/>
      <c r="I28" s="87"/>
      <c r="J28" s="6"/>
      <c r="K28" s="8" t="s">
        <v>64</v>
      </c>
      <c r="L28" s="13"/>
    </row>
    <row r="29" spans="1:12" ht="33" customHeight="1">
      <c r="A29" s="4"/>
      <c r="B29" s="27" t="s">
        <v>1</v>
      </c>
      <c r="C29" s="78" t="s">
        <v>3</v>
      </c>
      <c r="D29" s="79"/>
      <c r="E29" s="78" t="s">
        <v>5</v>
      </c>
      <c r="F29" s="79"/>
      <c r="G29" s="78" t="s">
        <v>7</v>
      </c>
      <c r="H29" s="79"/>
      <c r="I29" s="28" t="s">
        <v>8</v>
      </c>
      <c r="J29" s="6" t="s">
        <v>45</v>
      </c>
      <c r="K29" s="8"/>
      <c r="L29" s="13"/>
    </row>
    <row r="30" spans="1:12" ht="42.75">
      <c r="A30" s="4"/>
      <c r="B30" s="43" t="s">
        <v>66</v>
      </c>
      <c r="C30" s="95" t="s">
        <v>67</v>
      </c>
      <c r="D30" s="96"/>
      <c r="E30" s="95" t="s">
        <v>68</v>
      </c>
      <c r="F30" s="96"/>
      <c r="G30" s="104" t="s">
        <v>69</v>
      </c>
      <c r="H30" s="105"/>
      <c r="I30" s="42" t="s">
        <v>70</v>
      </c>
      <c r="J30" s="8"/>
      <c r="K30" s="8" t="s">
        <v>61</v>
      </c>
      <c r="L30" s="13"/>
    </row>
    <row r="31" spans="1:12" ht="30" customHeight="1">
      <c r="B31" s="41"/>
      <c r="C31" s="41"/>
      <c r="D31" s="41"/>
      <c r="E31" s="41"/>
      <c r="F31" s="41"/>
      <c r="G31" s="41"/>
      <c r="H31" s="41"/>
      <c r="I31" s="41"/>
      <c r="J31" s="12" t="s">
        <v>46</v>
      </c>
      <c r="K31" s="10"/>
      <c r="L31" s="13"/>
    </row>
    <row r="32" spans="1:12" ht="30" customHeight="1">
      <c r="B32" s="84" t="s">
        <v>48</v>
      </c>
      <c r="C32" s="85"/>
      <c r="D32" s="85"/>
      <c r="E32" s="85"/>
      <c r="F32" s="85"/>
      <c r="G32" s="85"/>
      <c r="H32" s="85"/>
      <c r="I32" s="85"/>
      <c r="J32" s="8"/>
      <c r="K32" s="8" t="s">
        <v>75</v>
      </c>
      <c r="L32" s="13"/>
    </row>
    <row r="33" spans="2:12" ht="30" customHeight="1">
      <c r="B33" s="86"/>
      <c r="C33" s="87"/>
      <c r="D33" s="87"/>
      <c r="E33" s="87"/>
      <c r="F33" s="87"/>
      <c r="G33" s="87"/>
      <c r="H33" s="87"/>
      <c r="I33" s="87"/>
      <c r="J33" s="8"/>
      <c r="K33" s="8" t="s">
        <v>62</v>
      </c>
      <c r="L33" s="13"/>
    </row>
    <row r="34" spans="2:12" ht="26.25" customHeight="1">
      <c r="B34" s="27" t="s">
        <v>1</v>
      </c>
      <c r="C34" s="78" t="s">
        <v>3</v>
      </c>
      <c r="D34" s="79"/>
      <c r="E34" s="78" t="s">
        <v>5</v>
      </c>
      <c r="F34" s="79"/>
      <c r="G34" s="78" t="s">
        <v>7</v>
      </c>
      <c r="H34" s="79"/>
      <c r="I34" s="28" t="s">
        <v>8</v>
      </c>
      <c r="J34" s="30"/>
      <c r="K34" s="8" t="s">
        <v>63</v>
      </c>
      <c r="L34" s="13"/>
    </row>
    <row r="35" spans="2:12" ht="30" customHeight="1" thickBot="1">
      <c r="B35" s="44" t="s">
        <v>72</v>
      </c>
      <c r="C35" s="80" t="s">
        <v>74</v>
      </c>
      <c r="D35" s="81"/>
      <c r="E35" s="82" t="s">
        <v>71</v>
      </c>
      <c r="F35" s="83"/>
      <c r="G35" s="80" t="s">
        <v>73</v>
      </c>
      <c r="H35" s="81"/>
      <c r="I35" s="34"/>
      <c r="J35" s="29"/>
      <c r="K35" s="37"/>
      <c r="L35" s="22"/>
    </row>
    <row r="36" spans="2:12" ht="30" customHeight="1" thickBot="1">
      <c r="B36" s="21"/>
      <c r="C36" s="77"/>
      <c r="D36" s="77"/>
      <c r="E36" s="77"/>
      <c r="F36" s="77"/>
      <c r="G36" s="77"/>
      <c r="H36" s="77"/>
      <c r="I36" s="33"/>
    </row>
  </sheetData>
  <mergeCells count="62"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G26:H26"/>
    <mergeCell ref="C21:D21"/>
    <mergeCell ref="E21:F21"/>
    <mergeCell ref="G21:H21"/>
    <mergeCell ref="C22:D22"/>
    <mergeCell ref="E22:F22"/>
    <mergeCell ref="G22:H22"/>
    <mergeCell ref="C1:I1"/>
    <mergeCell ref="B9:I10"/>
    <mergeCell ref="B23:I24"/>
    <mergeCell ref="B27:I28"/>
    <mergeCell ref="B32:I33"/>
    <mergeCell ref="C29:D29"/>
    <mergeCell ref="E29:F29"/>
    <mergeCell ref="G29:H29"/>
    <mergeCell ref="C30:D30"/>
    <mergeCell ref="E30:F30"/>
    <mergeCell ref="G30:H30"/>
    <mergeCell ref="C25:D25"/>
    <mergeCell ref="E25:F25"/>
    <mergeCell ref="G25:H25"/>
    <mergeCell ref="C26:D26"/>
    <mergeCell ref="E26:F26"/>
    <mergeCell ref="C36:D36"/>
    <mergeCell ref="E36:F36"/>
    <mergeCell ref="G36:H36"/>
    <mergeCell ref="C34:D34"/>
    <mergeCell ref="E34:F34"/>
    <mergeCell ref="G34:H34"/>
    <mergeCell ref="C35:D35"/>
    <mergeCell ref="E35:F35"/>
    <mergeCell ref="G35:H35"/>
  </mergeCells>
  <conditionalFormatting sqref="B15:B21">
    <cfRule type="expression" dxfId="324" priority="4">
      <formula>COLUMN(B15)&gt;=2</formula>
    </cfRule>
    <cfRule type="expression" dxfId="323" priority="5">
      <formula>B15&lt;&gt;""</formula>
    </cfRule>
  </conditionalFormatting>
  <conditionalFormatting sqref="B12:C12 E12:I12 B14:C14 E14 G14 I14 B15:B16 C16:I16 B18:I18 B20:I20 B22:I22 B31:I31">
    <cfRule type="expression" dxfId="322" priority="41">
      <formula>B12&lt;&gt;""</formula>
    </cfRule>
  </conditionalFormatting>
  <conditionalFormatting sqref="B12:C15">
    <cfRule type="expression" dxfId="321" priority="34">
      <formula>COLUMN(B12)&gt;2</formula>
    </cfRule>
  </conditionalFormatting>
  <conditionalFormatting sqref="B13:C14 E21:I21 B30:I30 B35:I36">
    <cfRule type="expression" dxfId="320" priority="42">
      <formula>B13&lt;&gt;""</formula>
    </cfRule>
  </conditionalFormatting>
  <conditionalFormatting sqref="B13:C14 E21:I21 B30:I30">
    <cfRule type="expression" dxfId="319" priority="40">
      <formula>COLUMN(B13)&gt;=2</formula>
    </cfRule>
  </conditionalFormatting>
  <conditionalFormatting sqref="B17:C17">
    <cfRule type="expression" dxfId="318" priority="21">
      <formula>COLUMN(B17)&gt;2</formula>
    </cfRule>
  </conditionalFormatting>
  <conditionalFormatting sqref="B19:C19">
    <cfRule type="expression" dxfId="317" priority="18">
      <formula>COLUMN(B19)&gt;2</formula>
    </cfRule>
  </conditionalFormatting>
  <conditionalFormatting sqref="B21:C21">
    <cfRule type="expression" dxfId="316" priority="1">
      <formula>COLUMN(B21)&gt;2</formula>
    </cfRule>
  </conditionalFormatting>
  <conditionalFormatting sqref="C15">
    <cfRule type="expression" dxfId="315" priority="35">
      <formula>COLUMN(C15)&gt;=2</formula>
    </cfRule>
    <cfRule type="expression" dxfId="314" priority="36">
      <formula>C15&lt;&gt;""</formula>
    </cfRule>
  </conditionalFormatting>
  <conditionalFormatting sqref="C17">
    <cfRule type="expression" dxfId="313" priority="22">
      <formula>COLUMN(C17)&gt;=2</formula>
    </cfRule>
    <cfRule type="expression" dxfId="312" priority="23">
      <formula>C17&lt;&gt;""</formula>
    </cfRule>
  </conditionalFormatting>
  <conditionalFormatting sqref="C19">
    <cfRule type="expression" dxfId="311" priority="20">
      <formula>C19&lt;&gt;""</formula>
    </cfRule>
    <cfRule type="expression" dxfId="310" priority="19">
      <formula>COLUMN(C19)&gt;=2</formula>
    </cfRule>
  </conditionalFormatting>
  <conditionalFormatting sqref="C21">
    <cfRule type="expression" dxfId="309" priority="2">
      <formula>COLUMN(C21)&gt;=2</formula>
    </cfRule>
    <cfRule type="expression" dxfId="308" priority="3">
      <formula>C21&lt;&gt;""</formula>
    </cfRule>
  </conditionalFormatting>
  <conditionalFormatting sqref="C3:H3">
    <cfRule type="expression" dxfId="307" priority="44" stopIfTrue="1">
      <formula>DAY(C3)&gt;8</formula>
    </cfRule>
  </conditionalFormatting>
  <conditionalFormatting sqref="C3:I8">
    <cfRule type="expression" dxfId="306" priority="45">
      <formula>VLOOKUP(DAY(C3),DiasTarefa,1,FALSE)=DAY(C3)</formula>
    </cfRule>
  </conditionalFormatting>
  <conditionalFormatting sqref="C7:I8">
    <cfRule type="expression" dxfId="305" priority="43" stopIfTrue="1">
      <formula>AND(DAY(C7)&gt;=1,DAY(C7)&lt;=15)</formula>
    </cfRule>
  </conditionalFormatting>
  <conditionalFormatting sqref="E13:E15">
    <cfRule type="expression" dxfId="304" priority="31">
      <formula>COLUMN(E13)&gt;2</formula>
    </cfRule>
    <cfRule type="expression" dxfId="303" priority="32">
      <formula>COLUMN(E13)&gt;=2</formula>
    </cfRule>
    <cfRule type="expression" dxfId="302" priority="33">
      <formula>E13&lt;&gt;""</formula>
    </cfRule>
  </conditionalFormatting>
  <conditionalFormatting sqref="E17">
    <cfRule type="expression" dxfId="301" priority="15">
      <formula>COLUMN(E17)&gt;2</formula>
    </cfRule>
    <cfRule type="expression" dxfId="300" priority="17">
      <formula>E17&lt;&gt;""</formula>
    </cfRule>
    <cfRule type="expression" dxfId="299" priority="16">
      <formula>COLUMN(E17)&gt;=2</formula>
    </cfRule>
  </conditionalFormatting>
  <conditionalFormatting sqref="E19">
    <cfRule type="expression" dxfId="298" priority="12">
      <formula>COLUMN(E19)&gt;2</formula>
    </cfRule>
    <cfRule type="expression" dxfId="297" priority="13">
      <formula>COLUMN(E19)&gt;=2</formula>
    </cfRule>
    <cfRule type="expression" dxfId="296" priority="14">
      <formula>E19&lt;&gt;""</formula>
    </cfRule>
  </conditionalFormatting>
  <conditionalFormatting sqref="E12:I12 I13:I15 B16:I16 I17 B18:I18 I19 B20:I20 E21:I21 B22:I22 B30:I31 B35:I36">
    <cfRule type="expression" dxfId="295" priority="39">
      <formula>COLUMN(B12)&gt;2</formula>
    </cfRule>
  </conditionalFormatting>
  <conditionalFormatting sqref="G13:G15">
    <cfRule type="expression" dxfId="294" priority="28">
      <formula>COLUMN(G13)&gt;2</formula>
    </cfRule>
    <cfRule type="expression" dxfId="293" priority="29">
      <formula>COLUMN(G13)&gt;=2</formula>
    </cfRule>
    <cfRule type="expression" dxfId="292" priority="30">
      <formula>G13&lt;&gt;""</formula>
    </cfRule>
  </conditionalFormatting>
  <conditionalFormatting sqref="G17">
    <cfRule type="expression" dxfId="291" priority="9">
      <formula>COLUMN(G17)&gt;2</formula>
    </cfRule>
    <cfRule type="expression" dxfId="290" priority="10">
      <formula>COLUMN(G17)&gt;=2</formula>
    </cfRule>
    <cfRule type="expression" dxfId="289" priority="11">
      <formula>G17&lt;&gt;""</formula>
    </cfRule>
  </conditionalFormatting>
  <conditionalFormatting sqref="G19">
    <cfRule type="expression" dxfId="288" priority="6">
      <formula>COLUMN(G19)&gt;2</formula>
    </cfRule>
    <cfRule type="expression" dxfId="287" priority="7">
      <formula>COLUMN(G19)&gt;=2</formula>
    </cfRule>
    <cfRule type="expression" dxfId="286" priority="8">
      <formula>G19&lt;&gt;""</formula>
    </cfRule>
  </conditionalFormatting>
  <conditionalFormatting sqref="I13:I20">
    <cfRule type="expression" dxfId="285" priority="24">
      <formula>COLUMN(I13)&gt;=2</formula>
    </cfRule>
    <cfRule type="expression" dxfId="284" priority="25">
      <formula>I13&lt;&gt;""</formula>
    </cfRule>
  </conditionalFormatting>
  <dataValidations count="16">
    <dataValidation allowBlank="1" showInputMessage="1" showErrorMessage="1" prompt="Insira a aula nesta linha das colunas B a I" sqref="C13:C14 E13:E15 B13 B15:C15 E19 G13:G15 B17:C17 B19:C19 E17 G17 G19 B21:C21" xr:uid="{00000000-0002-0000-0200-000000000000}"/>
    <dataValidation allowBlank="1" showInputMessage="1" showErrorMessage="1" prompt="Insira o horário nesta linha das colunas B a I" sqref="B12:C12 B14 I14 B16 I16 B18 I18 B20" xr:uid="{00000000-0002-0000-0200-000001000000}"/>
    <dataValidation allowBlank="1" showInputMessage="1" showErrorMessage="1" prompt="Se esta linha contiver um número menor que o número ou a linha de números anterior, ela conterá datas para o próximo mês do calendário" sqref="C8" xr:uid="{00000000-0002-0000-0200-000002000000}"/>
    <dataValidation allowBlank="1" showInputMessage="1" showErrorMessage="1" prompt="Se esta célula não contiver o número 1, será um dia de um mês anterior. Células C3:I8 contêm datas para o mês atual" sqref="C3" xr:uid="{00000000-0002-0000-0200-000003000000}"/>
    <dataValidation allowBlank="1" showInputMessage="1" showErrorMessage="1" prompt="Células C2:I2 contêm dias da semana" sqref="C2:D2" xr:uid="{00000000-0002-0000-0200-000004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200-000005000000}"/>
    <dataValidation allowBlank="1" showInputMessage="1" showErrorMessage="1" prompt="Ano civil atualizado automaticamente. Para alterar o ano, atualize a célula B1 na planilha de janeiro" sqref="B1" xr:uid="{00000000-0002-0000-0200-000006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200-000007000000}"/>
    <dataValidation allowBlank="1" showInputMessage="1" showErrorMessage="1" prompt="Insira os detalhes da tarefa nesta coluna, que corresponde ao dia da semana na coluna J e ao dia na coluna K para o mês do calendário à esquerda" sqref="L1" xr:uid="{00000000-0002-0000-0200-000008000000}"/>
    <dataValidation allowBlank="1" showInputMessage="1" showErrorMessage="1" prompt="Insira o dia do mês da tarefa nesta coluna, que corresponde ao dia da semana na coluna J. Essa data destacará a tarefa no calendário à esquerda" sqref="K1" xr:uid="{00000000-0002-0000-0200-000009000000}"/>
    <dataValidation allowBlank="1" showInputMessage="1" showErrorMessage="1" prompt="Os dias da semana estão nesta linha, de segunda a sexta" sqref="B11 B25:B26 B34 B29" xr:uid="{00000000-0002-0000-0200-00000A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7 B32 B23" xr:uid="{00000000-0002-0000-0200-00000B000000}"/>
    <dataValidation allowBlank="1" showInputMessage="1" showErrorMessage="1" prompt="O nome da aula vai nessa linha, começando na célula à direita" sqref="A13 A15 A17 A19 A21 A23 A25 A27 A29" xr:uid="{00000000-0002-0000-0200-00000C000000}"/>
    <dataValidation allowBlank="1" showInputMessage="1" showErrorMessage="1" prompt="O horário da aula vai nessa linha,começando na célula à direita_x000a_" sqref="A12 A14 A16 A18 A20 A22 A24 A26 A28 A30" xr:uid="{00000000-0002-0000-0200-00000D000000}"/>
    <dataValidation allowBlank="1" showInputMessage="1" showErrorMessage="1" prompt="O dia da semana vai nessa linha, começando na célula B11" sqref="A11" xr:uid="{00000000-0002-0000-0200-00000E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200-00000F000000}"/>
  </dataValidations>
  <printOptions horizontalCentered="1" verticalCentered="1"/>
  <pageMargins left="0.5" right="0.5" top="0.5" bottom="0.5" header="0.3" footer="0.3"/>
  <pageSetup paperSize="9" scale="58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L36"/>
  <sheetViews>
    <sheetView showGridLines="0" zoomScaleNormal="100" zoomScalePageLayoutView="84" workbookViewId="0">
      <selection activeCell="E6" sqref="E6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10.625" customWidth="1"/>
    <col min="12" max="12" width="70.625" customWidth="1"/>
    <col min="13" max="13" width="2.625" customWidth="1"/>
  </cols>
  <sheetData>
    <row r="1" spans="1:12" ht="42.75">
      <c r="B1" s="23">
        <f ca="1">AnoCivil</f>
        <v>2025</v>
      </c>
      <c r="C1" s="97" t="s">
        <v>78</v>
      </c>
      <c r="D1" s="97"/>
      <c r="E1" s="97"/>
      <c r="F1" s="97"/>
      <c r="G1" s="97"/>
      <c r="H1" s="97"/>
      <c r="I1" s="97"/>
      <c r="J1" s="45" t="s">
        <v>76</v>
      </c>
      <c r="K1" s="47" t="s">
        <v>20</v>
      </c>
      <c r="L1" s="46" t="s">
        <v>33</v>
      </c>
    </row>
    <row r="2" spans="1:12" ht="30" customHeight="1">
      <c r="A2" s="11"/>
      <c r="B2" s="24" t="s">
        <v>12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 t="s">
        <v>21</v>
      </c>
      <c r="K2" s="10"/>
      <c r="L2" s="13"/>
    </row>
    <row r="3" spans="1:12" ht="30" customHeight="1">
      <c r="A3" s="11"/>
      <c r="B3" s="14"/>
      <c r="C3" s="2">
        <f ca="1">IF(DAY(SetDom1)=1,SetDom1-6,SetDom1+1)</f>
        <v>45900</v>
      </c>
      <c r="D3" s="2">
        <f ca="1">IF(DAY(SetDom1)=1,SetDom1-5,SetDom1+2)</f>
        <v>45901</v>
      </c>
      <c r="E3" s="2">
        <f ca="1">IF(DAY(SetDom1)=1,SetDom1-4,SetDom1+3)</f>
        <v>45902</v>
      </c>
      <c r="F3" s="2">
        <f ca="1">IF(DAY(SetDom1)=1,SetDom1-3,SetDom1+4)</f>
        <v>45903</v>
      </c>
      <c r="G3" s="2">
        <f ca="1">IF(DAY(SetDom1)=1,SetDom1-2,SetDom1+5)</f>
        <v>45904</v>
      </c>
      <c r="H3" s="2">
        <f ca="1">IF(DAY(SetDom1)=1,SetDom1-1,SetDom1+6)</f>
        <v>45905</v>
      </c>
      <c r="I3" s="2">
        <f ca="1">IF(DAY(SetDom1)=1,SetDom1,SetDom1+7)</f>
        <v>45906</v>
      </c>
      <c r="J3" s="6"/>
      <c r="K3" s="8" t="s">
        <v>27</v>
      </c>
      <c r="L3" s="13"/>
    </row>
    <row r="4" spans="1:12" ht="30" customHeight="1">
      <c r="A4" s="11"/>
      <c r="B4" s="14"/>
      <c r="C4" s="2">
        <f ca="1">IF(DAY(SetDom1)=1,SetDom1+1,SetDom1+8)</f>
        <v>45907</v>
      </c>
      <c r="D4" s="2">
        <f ca="1">IF(DAY(SetDom1)=1,SetDom1+2,SetDom1+9)</f>
        <v>45908</v>
      </c>
      <c r="E4" s="2">
        <f ca="1">IF(DAY(SetDom1)=1,SetDom1+3,SetDom1+10)</f>
        <v>45909</v>
      </c>
      <c r="F4" s="2">
        <f ca="1">IF(DAY(SetDom1)=1,SetDom1+4,SetDom1+11)</f>
        <v>45910</v>
      </c>
      <c r="G4" s="2">
        <f ca="1">IF(DAY(SetDom1)=1,SetDom1+5,SetDom1+12)</f>
        <v>45911</v>
      </c>
      <c r="H4" s="2">
        <f ca="1">IF(DAY(SetDom1)=1,SetDom1+6,SetDom1+13)</f>
        <v>45912</v>
      </c>
      <c r="I4" s="2">
        <f ca="1">IF(DAY(SetDom1)=1,SetDom1+7,SetDom1+14)</f>
        <v>45913</v>
      </c>
      <c r="J4" s="6"/>
      <c r="K4" s="8" t="s">
        <v>30</v>
      </c>
      <c r="L4" s="13"/>
    </row>
    <row r="5" spans="1:12" ht="30" customHeight="1">
      <c r="A5" s="11"/>
      <c r="B5" s="14"/>
      <c r="C5" s="2">
        <f ca="1">IF(DAY(SetDom1)=1,SetDom1+8,SetDom1+15)</f>
        <v>45914</v>
      </c>
      <c r="D5" s="2">
        <f ca="1">IF(DAY(SetDom1)=1,SetDom1+9,SetDom1+16)</f>
        <v>45915</v>
      </c>
      <c r="E5" s="2">
        <f ca="1">IF(DAY(SetDom1)=1,SetDom1+10,SetDom1+17)</f>
        <v>45916</v>
      </c>
      <c r="F5" s="2">
        <f ca="1">IF(DAY(SetDom1)=1,SetDom1+11,SetDom1+18)</f>
        <v>45917</v>
      </c>
      <c r="G5" s="2">
        <f ca="1">IF(DAY(SetDom1)=1,SetDom1+12,SetDom1+19)</f>
        <v>45918</v>
      </c>
      <c r="H5" s="2">
        <f ca="1">IF(DAY(SetDom1)=1,SetDom1+13,SetDom1+20)</f>
        <v>45919</v>
      </c>
      <c r="I5" s="2">
        <f ca="1">IF(DAY(SetDom1)=1,SetDom1+14,SetDom1+21)</f>
        <v>45920</v>
      </c>
      <c r="J5" s="6"/>
      <c r="K5" s="8" t="s">
        <v>28</v>
      </c>
      <c r="L5" s="13"/>
    </row>
    <row r="6" spans="1:12" ht="30" customHeight="1">
      <c r="A6" s="11"/>
      <c r="B6" s="14"/>
      <c r="C6" s="2">
        <f ca="1">IF(DAY(SetDom1)=1,SetDom1+15,SetDom1+22)</f>
        <v>45921</v>
      </c>
      <c r="D6" s="2">
        <f ca="1">IF(DAY(SetDom1)=1,SetDom1+16,SetDom1+23)</f>
        <v>45922</v>
      </c>
      <c r="E6" s="2">
        <f ca="1">IF(DAY(SetDom1)=1,SetDom1+17,SetDom1+24)</f>
        <v>45923</v>
      </c>
      <c r="F6" s="2">
        <f ca="1">IF(DAY(SetDom1)=1,SetDom1+18,SetDom1+25)</f>
        <v>45924</v>
      </c>
      <c r="G6" s="2">
        <f ca="1">IF(DAY(SetDom1)=1,SetDom1+19,SetDom1+26)</f>
        <v>45925</v>
      </c>
      <c r="H6" s="2">
        <f ca="1">IF(DAY(SetDom1)=1,SetDom1+20,SetDom1+27)</f>
        <v>45926</v>
      </c>
      <c r="I6" s="2">
        <f ca="1">IF(DAY(SetDom1)=1,SetDom1+21,SetDom1+28)</f>
        <v>45927</v>
      </c>
      <c r="J6" s="12" t="s">
        <v>22</v>
      </c>
      <c r="K6" s="5"/>
      <c r="L6" s="15"/>
    </row>
    <row r="7" spans="1:12" ht="30" customHeight="1">
      <c r="A7" s="11"/>
      <c r="B7" s="14"/>
      <c r="C7" s="2">
        <f ca="1">IF(DAY(SetDom1)=1,SetDom1+22,SetDom1+29)</f>
        <v>45928</v>
      </c>
      <c r="D7" s="2">
        <f ca="1">IF(DAY(SetDom1)=1,SetDom1+23,SetDom1+30)</f>
        <v>45929</v>
      </c>
      <c r="E7" s="2">
        <f ca="1">IF(DAY(SetDom1)=1,SetDom1+24,SetDom1+31)</f>
        <v>45930</v>
      </c>
      <c r="F7" s="2">
        <f ca="1">IF(DAY(SetDom1)=1,SetDom1+25,SetDom1+32)</f>
        <v>45931</v>
      </c>
      <c r="G7" s="2">
        <f ca="1">IF(DAY(SetDom1)=1,SetDom1+26,SetDom1+33)</f>
        <v>45932</v>
      </c>
      <c r="H7" s="2">
        <f ca="1">IF(DAY(SetDom1)=1,SetDom1+27,SetDom1+34)</f>
        <v>45933</v>
      </c>
      <c r="I7" s="2">
        <f ca="1">IF(DAY(SetDom1)=1,SetDom1+28,SetDom1+35)</f>
        <v>45934</v>
      </c>
      <c r="J7" s="6"/>
      <c r="K7" s="25" t="s">
        <v>36</v>
      </c>
      <c r="L7" s="13"/>
    </row>
    <row r="8" spans="1:12" ht="30" customHeight="1">
      <c r="A8" s="11"/>
      <c r="B8" s="16"/>
      <c r="C8" s="2">
        <f ca="1">IF(DAY(SetDom1)=1,SetDom1+29,SetDom1+36)</f>
        <v>45935</v>
      </c>
      <c r="D8" s="2">
        <f ca="1">IF(DAY(SetDom1)=1,SetDom1+30,SetDom1+37)</f>
        <v>45936</v>
      </c>
      <c r="E8" s="2">
        <f ca="1">IF(DAY(SetDom1)=1,SetDom1+31,SetDom1+38)</f>
        <v>45937</v>
      </c>
      <c r="F8" s="2">
        <f ca="1">IF(DAY(SetDom1)=1,SetDom1+32,SetDom1+39)</f>
        <v>45938</v>
      </c>
      <c r="G8" s="2">
        <f ca="1">IF(DAY(SetDom1)=1,SetDom1+33,SetDom1+40)</f>
        <v>45939</v>
      </c>
      <c r="H8" s="2">
        <f ca="1">IF(DAY(SetDom1)=1,SetDom1+34,SetDom1+41)</f>
        <v>45940</v>
      </c>
      <c r="I8" s="2">
        <f ca="1">IF(DAY(SetDom1)=1,SetDom1+35,SetDom1+42)</f>
        <v>45941</v>
      </c>
      <c r="J8" s="6"/>
      <c r="K8" s="25" t="s">
        <v>34</v>
      </c>
      <c r="L8" s="13"/>
    </row>
    <row r="9" spans="1:12" ht="30" customHeight="1">
      <c r="A9" s="11"/>
      <c r="B9" s="84" t="s">
        <v>32</v>
      </c>
      <c r="C9" s="85"/>
      <c r="D9" s="85"/>
      <c r="E9" s="85"/>
      <c r="F9" s="85"/>
      <c r="G9" s="85"/>
      <c r="H9" s="85"/>
      <c r="I9" s="85"/>
      <c r="J9" s="6"/>
      <c r="K9" s="25" t="s">
        <v>35</v>
      </c>
      <c r="L9" s="13"/>
    </row>
    <row r="10" spans="1:12" ht="30" customHeight="1">
      <c r="A10" s="11"/>
      <c r="B10" s="86"/>
      <c r="C10" s="87"/>
      <c r="D10" s="87"/>
      <c r="E10" s="87"/>
      <c r="F10" s="87"/>
      <c r="G10" s="87"/>
      <c r="H10" s="87"/>
      <c r="I10" s="87"/>
      <c r="J10" s="6" t="s">
        <v>42</v>
      </c>
      <c r="K10" s="1"/>
      <c r="L10" s="13"/>
    </row>
    <row r="11" spans="1:12" ht="30" customHeight="1">
      <c r="A11" s="4"/>
      <c r="B11" s="27" t="s">
        <v>1</v>
      </c>
      <c r="C11" s="78" t="s">
        <v>3</v>
      </c>
      <c r="D11" s="79"/>
      <c r="E11" s="78" t="s">
        <v>5</v>
      </c>
      <c r="F11" s="79"/>
      <c r="G11" s="78" t="s">
        <v>7</v>
      </c>
      <c r="H11" s="79"/>
      <c r="I11" s="28" t="s">
        <v>8</v>
      </c>
      <c r="J11" s="6"/>
      <c r="K11" s="8" t="s">
        <v>43</v>
      </c>
      <c r="L11" s="13"/>
    </row>
    <row r="12" spans="1:12" ht="30" customHeight="1">
      <c r="A12" s="4"/>
      <c r="B12" s="31" t="s">
        <v>19</v>
      </c>
      <c r="C12" s="89">
        <v>2</v>
      </c>
      <c r="D12" s="89"/>
      <c r="E12" s="94">
        <v>3</v>
      </c>
      <c r="F12" s="89"/>
      <c r="G12" s="89">
        <v>4</v>
      </c>
      <c r="H12" s="89"/>
      <c r="I12" s="36">
        <v>5</v>
      </c>
      <c r="J12" s="6"/>
      <c r="K12" s="10" t="s">
        <v>25</v>
      </c>
      <c r="L12" s="13"/>
    </row>
    <row r="13" spans="1:12" ht="57" customHeight="1">
      <c r="A13" s="4"/>
      <c r="B13" s="40" t="s">
        <v>53</v>
      </c>
      <c r="C13" s="88" t="s">
        <v>54</v>
      </c>
      <c r="D13" s="88"/>
      <c r="E13" s="88" t="s">
        <v>55</v>
      </c>
      <c r="F13" s="88"/>
      <c r="G13" s="88" t="s">
        <v>56</v>
      </c>
      <c r="H13" s="88"/>
      <c r="I13" s="38" t="s">
        <v>57</v>
      </c>
      <c r="J13" s="6" t="s">
        <v>41</v>
      </c>
      <c r="K13" s="1"/>
      <c r="L13" s="13"/>
    </row>
    <row r="14" spans="1:12" ht="30" customHeight="1">
      <c r="A14" s="4"/>
      <c r="B14" s="32">
        <v>8</v>
      </c>
      <c r="C14" s="90">
        <v>9</v>
      </c>
      <c r="D14" s="90"/>
      <c r="E14" s="93">
        <v>10</v>
      </c>
      <c r="F14" s="93"/>
      <c r="G14" s="93">
        <v>11</v>
      </c>
      <c r="H14" s="93"/>
      <c r="I14" s="32">
        <v>12</v>
      </c>
      <c r="J14" s="12"/>
      <c r="K14" s="8" t="s">
        <v>24</v>
      </c>
      <c r="L14" s="15"/>
    </row>
    <row r="15" spans="1:12" ht="38.25">
      <c r="A15" s="4"/>
      <c r="B15" s="40" t="s">
        <v>53</v>
      </c>
      <c r="C15" s="88" t="s">
        <v>54</v>
      </c>
      <c r="D15" s="88"/>
      <c r="E15" s="88" t="s">
        <v>55</v>
      </c>
      <c r="F15" s="88"/>
      <c r="G15" s="88" t="s">
        <v>56</v>
      </c>
      <c r="H15" s="88"/>
      <c r="I15" s="38" t="s">
        <v>57</v>
      </c>
      <c r="J15" s="6"/>
      <c r="K15" s="10" t="s">
        <v>25</v>
      </c>
      <c r="L15" s="13"/>
    </row>
    <row r="16" spans="1:12" ht="30" customHeight="1">
      <c r="A16" s="4"/>
      <c r="B16" s="32" t="s">
        <v>50</v>
      </c>
      <c r="C16" s="91" t="s">
        <v>51</v>
      </c>
      <c r="D16" s="92"/>
      <c r="E16" s="91">
        <v>17</v>
      </c>
      <c r="F16" s="92"/>
      <c r="G16" s="91">
        <v>18</v>
      </c>
      <c r="H16" s="103"/>
      <c r="I16" s="32" t="s">
        <v>52</v>
      </c>
      <c r="J16" s="17"/>
      <c r="K16" s="8" t="s">
        <v>26</v>
      </c>
      <c r="L16" s="13"/>
    </row>
    <row r="17" spans="1:12" ht="38.25">
      <c r="A17" s="4"/>
      <c r="B17" s="40" t="s">
        <v>53</v>
      </c>
      <c r="C17" s="88" t="s">
        <v>54</v>
      </c>
      <c r="D17" s="88"/>
      <c r="E17" s="88" t="s">
        <v>55</v>
      </c>
      <c r="F17" s="88"/>
      <c r="G17" s="88" t="s">
        <v>56</v>
      </c>
      <c r="H17" s="88"/>
      <c r="I17" s="38" t="s">
        <v>57</v>
      </c>
      <c r="J17" s="6" t="s">
        <v>44</v>
      </c>
      <c r="K17" s="7"/>
      <c r="L17" s="13"/>
    </row>
    <row r="18" spans="1:12" ht="30" customHeight="1">
      <c r="A18" s="4"/>
      <c r="B18" s="32" t="s">
        <v>58</v>
      </c>
      <c r="C18" s="98">
        <v>23</v>
      </c>
      <c r="D18" s="98"/>
      <c r="E18" s="98">
        <v>24</v>
      </c>
      <c r="F18" s="98"/>
      <c r="G18" s="98">
        <v>25</v>
      </c>
      <c r="H18" s="98"/>
      <c r="I18" s="32" t="s">
        <v>59</v>
      </c>
      <c r="J18" s="19"/>
      <c r="K18" s="26" t="s">
        <v>37</v>
      </c>
      <c r="L18" s="20"/>
    </row>
    <row r="19" spans="1:12" ht="38.25">
      <c r="A19" s="4"/>
      <c r="B19" s="40" t="s">
        <v>53</v>
      </c>
      <c r="C19" s="88" t="s">
        <v>54</v>
      </c>
      <c r="D19" s="88"/>
      <c r="E19" s="88" t="s">
        <v>55</v>
      </c>
      <c r="F19" s="88"/>
      <c r="G19" s="88" t="s">
        <v>56</v>
      </c>
      <c r="H19" s="88"/>
      <c r="I19" s="38" t="s">
        <v>57</v>
      </c>
      <c r="J19" s="6" t="s">
        <v>23</v>
      </c>
      <c r="K19" s="1"/>
      <c r="L19" s="13"/>
    </row>
    <row r="20" spans="1:12" ht="30" customHeight="1">
      <c r="A20" s="4"/>
      <c r="B20" s="32" t="s">
        <v>60</v>
      </c>
      <c r="C20" s="91">
        <v>30</v>
      </c>
      <c r="D20" s="92"/>
      <c r="E20" s="101"/>
      <c r="F20" s="101"/>
      <c r="G20" s="101"/>
      <c r="H20" s="101"/>
      <c r="I20" s="39"/>
      <c r="J20" s="6"/>
      <c r="K20" s="8" t="s">
        <v>49</v>
      </c>
      <c r="L20" s="13"/>
    </row>
    <row r="21" spans="1:12" ht="38.25">
      <c r="A21" s="4"/>
      <c r="B21" s="40" t="s">
        <v>53</v>
      </c>
      <c r="C21" s="88" t="s">
        <v>54</v>
      </c>
      <c r="D21" s="88"/>
      <c r="E21" s="102"/>
      <c r="F21" s="102"/>
      <c r="G21" s="102"/>
      <c r="H21" s="102"/>
      <c r="I21" s="35"/>
      <c r="J21" s="6"/>
      <c r="K21" s="8" t="s">
        <v>29</v>
      </c>
      <c r="L21" s="13"/>
    </row>
    <row r="22" spans="1:12" ht="30" customHeight="1">
      <c r="A22" s="4"/>
      <c r="B22" s="18"/>
      <c r="C22" s="101"/>
      <c r="D22" s="101"/>
      <c r="E22" s="101"/>
      <c r="F22" s="101"/>
      <c r="G22" s="101"/>
      <c r="H22" s="101"/>
      <c r="I22" s="3"/>
      <c r="J22" s="6"/>
      <c r="K22" s="8"/>
      <c r="L22" s="13"/>
    </row>
    <row r="23" spans="1:12" ht="30" customHeight="1">
      <c r="A23" s="4"/>
      <c r="B23" s="84" t="s">
        <v>77</v>
      </c>
      <c r="C23" s="85"/>
      <c r="D23" s="85"/>
      <c r="E23" s="85"/>
      <c r="F23" s="85"/>
      <c r="G23" s="85"/>
      <c r="H23" s="85"/>
      <c r="I23" s="85"/>
      <c r="J23" s="6" t="s">
        <v>31</v>
      </c>
      <c r="K23" s="1"/>
      <c r="L23" s="13"/>
    </row>
    <row r="24" spans="1:12" ht="30" customHeight="1">
      <c r="A24" s="4"/>
      <c r="B24" s="86"/>
      <c r="C24" s="87"/>
      <c r="D24" s="87"/>
      <c r="E24" s="87"/>
      <c r="F24" s="87"/>
      <c r="G24" s="87"/>
      <c r="H24" s="87"/>
      <c r="I24" s="87"/>
      <c r="J24" s="12"/>
      <c r="K24" s="8" t="s">
        <v>39</v>
      </c>
      <c r="L24" s="13"/>
    </row>
    <row r="25" spans="1:12" ht="30" customHeight="1">
      <c r="A25" s="4"/>
      <c r="B25" s="27" t="s">
        <v>1</v>
      </c>
      <c r="C25" s="78" t="s">
        <v>3</v>
      </c>
      <c r="D25" s="79"/>
      <c r="E25" s="78" t="s">
        <v>5</v>
      </c>
      <c r="F25" s="79"/>
      <c r="G25" s="78" t="s">
        <v>7</v>
      </c>
      <c r="H25" s="79"/>
      <c r="I25" s="28" t="s">
        <v>8</v>
      </c>
      <c r="J25" s="6"/>
      <c r="K25" s="8" t="s">
        <v>65</v>
      </c>
      <c r="L25" s="13"/>
    </row>
    <row r="26" spans="1:12" ht="30" customHeight="1">
      <c r="A26" s="4"/>
      <c r="B26" s="48" t="s">
        <v>79</v>
      </c>
      <c r="C26" s="99" t="s">
        <v>80</v>
      </c>
      <c r="D26" s="100"/>
      <c r="E26" s="99" t="s">
        <v>80</v>
      </c>
      <c r="F26" s="100"/>
      <c r="G26" s="99" t="s">
        <v>80</v>
      </c>
      <c r="H26" s="100"/>
      <c r="I26" s="49" t="s">
        <v>81</v>
      </c>
      <c r="J26" s="6"/>
      <c r="K26" s="8" t="s">
        <v>40</v>
      </c>
      <c r="L26" s="13"/>
    </row>
    <row r="27" spans="1:12" ht="30" customHeight="1">
      <c r="A27" s="4"/>
      <c r="B27" s="84" t="s">
        <v>47</v>
      </c>
      <c r="C27" s="85"/>
      <c r="D27" s="85"/>
      <c r="E27" s="85"/>
      <c r="F27" s="85"/>
      <c r="G27" s="85"/>
      <c r="H27" s="85"/>
      <c r="I27" s="85"/>
      <c r="J27" s="6"/>
      <c r="K27" s="8" t="s">
        <v>38</v>
      </c>
      <c r="L27" s="13"/>
    </row>
    <row r="28" spans="1:12" ht="30" customHeight="1">
      <c r="A28" s="4"/>
      <c r="B28" s="86"/>
      <c r="C28" s="87"/>
      <c r="D28" s="87"/>
      <c r="E28" s="87"/>
      <c r="F28" s="87"/>
      <c r="G28" s="87"/>
      <c r="H28" s="87"/>
      <c r="I28" s="87"/>
      <c r="J28" s="6"/>
      <c r="K28" s="8" t="s">
        <v>64</v>
      </c>
      <c r="L28" s="13"/>
    </row>
    <row r="29" spans="1:12" ht="33" customHeight="1">
      <c r="A29" s="4"/>
      <c r="B29" s="27" t="s">
        <v>1</v>
      </c>
      <c r="C29" s="78" t="s">
        <v>3</v>
      </c>
      <c r="D29" s="79"/>
      <c r="E29" s="78" t="s">
        <v>5</v>
      </c>
      <c r="F29" s="79"/>
      <c r="G29" s="78" t="s">
        <v>7</v>
      </c>
      <c r="H29" s="79"/>
      <c r="I29" s="28" t="s">
        <v>8</v>
      </c>
      <c r="J29" s="6" t="s">
        <v>45</v>
      </c>
      <c r="K29" s="8"/>
      <c r="L29" s="13"/>
    </row>
    <row r="30" spans="1:12" ht="42.75">
      <c r="A30" s="4"/>
      <c r="B30" s="43" t="s">
        <v>66</v>
      </c>
      <c r="C30" s="95" t="s">
        <v>67</v>
      </c>
      <c r="D30" s="96"/>
      <c r="E30" s="95" t="s">
        <v>68</v>
      </c>
      <c r="F30" s="96"/>
      <c r="G30" s="104" t="s">
        <v>69</v>
      </c>
      <c r="H30" s="105"/>
      <c r="I30" s="42" t="s">
        <v>70</v>
      </c>
      <c r="J30" s="8"/>
      <c r="K30" s="8" t="s">
        <v>61</v>
      </c>
      <c r="L30" s="13"/>
    </row>
    <row r="31" spans="1:12" ht="30" customHeight="1">
      <c r="B31" s="41"/>
      <c r="C31" s="41"/>
      <c r="D31" s="41"/>
      <c r="E31" s="41"/>
      <c r="F31" s="41"/>
      <c r="G31" s="41"/>
      <c r="H31" s="41"/>
      <c r="I31" s="41"/>
      <c r="J31" s="12" t="s">
        <v>46</v>
      </c>
      <c r="K31" s="10"/>
      <c r="L31" s="13"/>
    </row>
    <row r="32" spans="1:12" ht="30" customHeight="1">
      <c r="B32" s="84" t="s">
        <v>48</v>
      </c>
      <c r="C32" s="85"/>
      <c r="D32" s="85"/>
      <c r="E32" s="85"/>
      <c r="F32" s="85"/>
      <c r="G32" s="85"/>
      <c r="H32" s="85"/>
      <c r="I32" s="85"/>
      <c r="J32" s="8"/>
      <c r="K32" s="8" t="s">
        <v>75</v>
      </c>
      <c r="L32" s="13"/>
    </row>
    <row r="33" spans="2:12" ht="30" customHeight="1">
      <c r="B33" s="86"/>
      <c r="C33" s="87"/>
      <c r="D33" s="87"/>
      <c r="E33" s="87"/>
      <c r="F33" s="87"/>
      <c r="G33" s="87"/>
      <c r="H33" s="87"/>
      <c r="I33" s="87"/>
      <c r="J33" s="8"/>
      <c r="K33" s="8" t="s">
        <v>62</v>
      </c>
      <c r="L33" s="13"/>
    </row>
    <row r="34" spans="2:12" ht="26.25" customHeight="1">
      <c r="B34" s="27" t="s">
        <v>1</v>
      </c>
      <c r="C34" s="78" t="s">
        <v>3</v>
      </c>
      <c r="D34" s="79"/>
      <c r="E34" s="78" t="s">
        <v>5</v>
      </c>
      <c r="F34" s="79"/>
      <c r="G34" s="78" t="s">
        <v>7</v>
      </c>
      <c r="H34" s="79"/>
      <c r="I34" s="28" t="s">
        <v>8</v>
      </c>
      <c r="J34" s="30"/>
      <c r="K34" s="8" t="s">
        <v>63</v>
      </c>
      <c r="L34" s="13"/>
    </row>
    <row r="35" spans="2:12" ht="30" customHeight="1" thickBot="1">
      <c r="B35" s="44" t="s">
        <v>72</v>
      </c>
      <c r="C35" s="80" t="s">
        <v>74</v>
      </c>
      <c r="D35" s="81"/>
      <c r="E35" s="82" t="s">
        <v>71</v>
      </c>
      <c r="F35" s="83"/>
      <c r="G35" s="80" t="s">
        <v>73</v>
      </c>
      <c r="H35" s="81"/>
      <c r="I35" s="34"/>
      <c r="J35" s="29"/>
      <c r="K35" s="37"/>
      <c r="L35" s="22"/>
    </row>
    <row r="36" spans="2:12" ht="30" customHeight="1" thickBot="1">
      <c r="B36" s="21"/>
      <c r="C36" s="77"/>
      <c r="D36" s="77"/>
      <c r="E36" s="77"/>
      <c r="F36" s="77"/>
      <c r="G36" s="77"/>
      <c r="H36" s="77"/>
      <c r="I36" s="33"/>
    </row>
  </sheetData>
  <mergeCells count="62"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G26:H26"/>
    <mergeCell ref="C21:D21"/>
    <mergeCell ref="E21:F21"/>
    <mergeCell ref="G21:H21"/>
    <mergeCell ref="C22:D22"/>
    <mergeCell ref="E22:F22"/>
    <mergeCell ref="G22:H22"/>
    <mergeCell ref="C1:I1"/>
    <mergeCell ref="B9:I10"/>
    <mergeCell ref="B23:I24"/>
    <mergeCell ref="B27:I28"/>
    <mergeCell ref="B32:I33"/>
    <mergeCell ref="C29:D29"/>
    <mergeCell ref="E29:F29"/>
    <mergeCell ref="G29:H29"/>
    <mergeCell ref="C30:D30"/>
    <mergeCell ref="E30:F30"/>
    <mergeCell ref="G30:H30"/>
    <mergeCell ref="C25:D25"/>
    <mergeCell ref="E25:F25"/>
    <mergeCell ref="G25:H25"/>
    <mergeCell ref="C26:D26"/>
    <mergeCell ref="E26:F26"/>
    <mergeCell ref="C36:D36"/>
    <mergeCell ref="E36:F36"/>
    <mergeCell ref="G36:H36"/>
    <mergeCell ref="C34:D34"/>
    <mergeCell ref="E34:F34"/>
    <mergeCell ref="G34:H34"/>
    <mergeCell ref="C35:D35"/>
    <mergeCell ref="E35:F35"/>
    <mergeCell ref="G35:H35"/>
  </mergeCells>
  <conditionalFormatting sqref="B15:B21">
    <cfRule type="expression" dxfId="283" priority="4">
      <formula>COLUMN(B15)&gt;=2</formula>
    </cfRule>
    <cfRule type="expression" dxfId="282" priority="5">
      <formula>B15&lt;&gt;""</formula>
    </cfRule>
  </conditionalFormatting>
  <conditionalFormatting sqref="B12:C12 E12:I12 B14:C14 E14 G14 I14 B15:B16 C16:I16 B18:I18 B20:I20 B22:I22 B31:I31">
    <cfRule type="expression" dxfId="281" priority="41">
      <formula>B12&lt;&gt;""</formula>
    </cfRule>
  </conditionalFormatting>
  <conditionalFormatting sqref="B12:C15">
    <cfRule type="expression" dxfId="280" priority="34">
      <formula>COLUMN(B12)&gt;2</formula>
    </cfRule>
  </conditionalFormatting>
  <conditionalFormatting sqref="B13:C14 E21:I21 B30:I30 B35:I36">
    <cfRule type="expression" dxfId="279" priority="42">
      <formula>B13&lt;&gt;""</formula>
    </cfRule>
  </conditionalFormatting>
  <conditionalFormatting sqref="B13:C14 E21:I21 B30:I30">
    <cfRule type="expression" dxfId="278" priority="40">
      <formula>COLUMN(B13)&gt;=2</formula>
    </cfRule>
  </conditionalFormatting>
  <conditionalFormatting sqref="B17:C17">
    <cfRule type="expression" dxfId="277" priority="21">
      <formula>COLUMN(B17)&gt;2</formula>
    </cfRule>
  </conditionalFormatting>
  <conditionalFormatting sqref="B19:C19">
    <cfRule type="expression" dxfId="276" priority="18">
      <formula>COLUMN(B19)&gt;2</formula>
    </cfRule>
  </conditionalFormatting>
  <conditionalFormatting sqref="B21:C21">
    <cfRule type="expression" dxfId="275" priority="1">
      <formula>COLUMN(B21)&gt;2</formula>
    </cfRule>
  </conditionalFormatting>
  <conditionalFormatting sqref="C15">
    <cfRule type="expression" dxfId="274" priority="35">
      <formula>COLUMN(C15)&gt;=2</formula>
    </cfRule>
    <cfRule type="expression" dxfId="273" priority="36">
      <formula>C15&lt;&gt;""</formula>
    </cfRule>
  </conditionalFormatting>
  <conditionalFormatting sqref="C17">
    <cfRule type="expression" dxfId="272" priority="22">
      <formula>COLUMN(C17)&gt;=2</formula>
    </cfRule>
    <cfRule type="expression" dxfId="271" priority="23">
      <formula>C17&lt;&gt;""</formula>
    </cfRule>
  </conditionalFormatting>
  <conditionalFormatting sqref="C19">
    <cfRule type="expression" dxfId="270" priority="20">
      <formula>C19&lt;&gt;""</formula>
    </cfRule>
    <cfRule type="expression" dxfId="269" priority="19">
      <formula>COLUMN(C19)&gt;=2</formula>
    </cfRule>
  </conditionalFormatting>
  <conditionalFormatting sqref="C21">
    <cfRule type="expression" dxfId="268" priority="2">
      <formula>COLUMN(C21)&gt;=2</formula>
    </cfRule>
    <cfRule type="expression" dxfId="267" priority="3">
      <formula>C21&lt;&gt;""</formula>
    </cfRule>
  </conditionalFormatting>
  <conditionalFormatting sqref="C3:H3">
    <cfRule type="expression" dxfId="266" priority="44" stopIfTrue="1">
      <formula>DAY(C3)&gt;8</formula>
    </cfRule>
  </conditionalFormatting>
  <conditionalFormatting sqref="C3:I8">
    <cfRule type="expression" dxfId="265" priority="45">
      <formula>VLOOKUP(DAY(C3),DiasTarefa,1,FALSE)=DAY(C3)</formula>
    </cfRule>
  </conditionalFormatting>
  <conditionalFormatting sqref="C7:I8">
    <cfRule type="expression" dxfId="264" priority="43" stopIfTrue="1">
      <formula>AND(DAY(C7)&gt;=1,DAY(C7)&lt;=15)</formula>
    </cfRule>
  </conditionalFormatting>
  <conditionalFormatting sqref="E13:E15">
    <cfRule type="expression" dxfId="263" priority="31">
      <formula>COLUMN(E13)&gt;2</formula>
    </cfRule>
    <cfRule type="expression" dxfId="262" priority="32">
      <formula>COLUMN(E13)&gt;=2</formula>
    </cfRule>
    <cfRule type="expression" dxfId="261" priority="33">
      <formula>E13&lt;&gt;""</formula>
    </cfRule>
  </conditionalFormatting>
  <conditionalFormatting sqref="E17">
    <cfRule type="expression" dxfId="260" priority="15">
      <formula>COLUMN(E17)&gt;2</formula>
    </cfRule>
    <cfRule type="expression" dxfId="259" priority="17">
      <formula>E17&lt;&gt;""</formula>
    </cfRule>
    <cfRule type="expression" dxfId="258" priority="16">
      <formula>COLUMN(E17)&gt;=2</formula>
    </cfRule>
  </conditionalFormatting>
  <conditionalFormatting sqref="E19">
    <cfRule type="expression" dxfId="257" priority="12">
      <formula>COLUMN(E19)&gt;2</formula>
    </cfRule>
    <cfRule type="expression" dxfId="256" priority="13">
      <formula>COLUMN(E19)&gt;=2</formula>
    </cfRule>
    <cfRule type="expression" dxfId="255" priority="14">
      <formula>E19&lt;&gt;""</formula>
    </cfRule>
  </conditionalFormatting>
  <conditionalFormatting sqref="E12:I12 I13:I15 B16:I16 I17 B18:I18 I19 B20:I20 E21:I21 B22:I22 B30:I31 B35:I36">
    <cfRule type="expression" dxfId="254" priority="39">
      <formula>COLUMN(B12)&gt;2</formula>
    </cfRule>
  </conditionalFormatting>
  <conditionalFormatting sqref="G13:G15">
    <cfRule type="expression" dxfId="253" priority="28">
      <formula>COLUMN(G13)&gt;2</formula>
    </cfRule>
    <cfRule type="expression" dxfId="252" priority="29">
      <formula>COLUMN(G13)&gt;=2</formula>
    </cfRule>
    <cfRule type="expression" dxfId="251" priority="30">
      <formula>G13&lt;&gt;""</formula>
    </cfRule>
  </conditionalFormatting>
  <conditionalFormatting sqref="G17">
    <cfRule type="expression" dxfId="250" priority="9">
      <formula>COLUMN(G17)&gt;2</formula>
    </cfRule>
    <cfRule type="expression" dxfId="249" priority="10">
      <formula>COLUMN(G17)&gt;=2</formula>
    </cfRule>
    <cfRule type="expression" dxfId="248" priority="11">
      <formula>G17&lt;&gt;""</formula>
    </cfRule>
  </conditionalFormatting>
  <conditionalFormatting sqref="G19">
    <cfRule type="expression" dxfId="247" priority="6">
      <formula>COLUMN(G19)&gt;2</formula>
    </cfRule>
    <cfRule type="expression" dxfId="246" priority="7">
      <formula>COLUMN(G19)&gt;=2</formula>
    </cfRule>
    <cfRule type="expression" dxfId="245" priority="8">
      <formula>G19&lt;&gt;""</formula>
    </cfRule>
  </conditionalFormatting>
  <conditionalFormatting sqref="I13:I20">
    <cfRule type="expression" dxfId="244" priority="24">
      <formula>COLUMN(I13)&gt;=2</formula>
    </cfRule>
    <cfRule type="expression" dxfId="243" priority="25">
      <formula>I13&lt;&gt;""</formula>
    </cfRule>
  </conditionalFormatting>
  <dataValidations xWindow="209" yWindow="929" count="16">
    <dataValidation allowBlank="1" showInputMessage="1" showErrorMessage="1" prompt="Ano civil atualizado automaticamente. Para alterar o ano, atualize a célula B1 na planilha de janeiro" sqref="B1" xr:uid="{00000000-0002-0000-0300-000000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300-000001000000}"/>
    <dataValidation allowBlank="1" showInputMessage="1" showErrorMessage="1" prompt="Células C2:I2 contêm dias da semana" sqref="C2:D2" xr:uid="{00000000-0002-0000-0300-000002000000}"/>
    <dataValidation allowBlank="1" showInputMessage="1" showErrorMessage="1" prompt="Se esta célula não contiver o número 1, será um dia de um mês anterior. Células C3:I8 contêm datas para o mês atual" sqref="C3" xr:uid="{00000000-0002-0000-0300-000003000000}"/>
    <dataValidation allowBlank="1" showInputMessage="1" showErrorMessage="1" prompt="Se esta linha contiver um número menor que o número ou a linha de números anterior, ela conterá datas para o próximo mês do calendário" sqref="C8" xr:uid="{00000000-0002-0000-0300-000004000000}"/>
    <dataValidation allowBlank="1" showInputMessage="1" showErrorMessage="1" prompt="Insira o horário nesta linha das colunas B a I" sqref="B12:C12 B14 I14 B16 I16 B18 I18 B20" xr:uid="{00000000-0002-0000-0300-000005000000}"/>
    <dataValidation allowBlank="1" showInputMessage="1" showErrorMessage="1" prompt="Insira a aula nesta linha das colunas B a I" sqref="C13:C14 E13:E15 B13 B15:C15 E19 G13:G15 B17:C17 B19:C19 E17 G17 G19 B21:C21" xr:uid="{00000000-0002-0000-0300-000006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300-000007000000}"/>
    <dataValidation allowBlank="1" showInputMessage="1" showErrorMessage="1" prompt="Insira os detalhes da tarefa nesta coluna, que corresponde ao dia da semana na coluna J e ao dia na coluna K para o mês do calendário à esquerda" sqref="L1" xr:uid="{00000000-0002-0000-0300-000008000000}"/>
    <dataValidation allowBlank="1" showInputMessage="1" showErrorMessage="1" prompt="Insira o dia do mês da tarefa nesta coluna, que corresponde ao dia da semana na coluna J. Essa data destacará a tarefa no calendário à esquerda" sqref="K1" xr:uid="{00000000-0002-0000-0300-000009000000}"/>
    <dataValidation allowBlank="1" showInputMessage="1" showErrorMessage="1" prompt="Os dias da semana estão nesta linha, de segunda a sexta" sqref="B11 B25:B26 B34 B29" xr:uid="{00000000-0002-0000-0300-00000A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7 B32 B23" xr:uid="{00000000-0002-0000-0300-00000B000000}"/>
    <dataValidation allowBlank="1" showInputMessage="1" showErrorMessage="1" prompt="O nome da aula vai nessa linha, começando na célula à direita" sqref="A13 A15 A17 A19 A21 A23 A25 A27 A29" xr:uid="{00000000-0002-0000-0300-00000C000000}"/>
    <dataValidation allowBlank="1" showInputMessage="1" showErrorMessage="1" prompt="O horário da aula vai nessa linha,começando na célula à direita_x000a_" sqref="A12 A14 A16 A18 A20 A22 A24 A26 A28 A30" xr:uid="{00000000-0002-0000-0300-00000D000000}"/>
    <dataValidation allowBlank="1" showInputMessage="1" showErrorMessage="1" prompt="O dia da semana vai nessa linha, começando na célula B11" sqref="A11" xr:uid="{00000000-0002-0000-0300-00000E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300-00000F000000}"/>
  </dataValidations>
  <printOptions horizontalCentered="1" verticalCentered="1"/>
  <pageMargins left="0.5" right="0.5" top="0.5" bottom="0.5" header="0.3" footer="0.3"/>
  <pageSetup paperSize="9" scale="58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1:L36"/>
  <sheetViews>
    <sheetView showGridLines="0" zoomScaleNormal="100" zoomScalePageLayoutView="84" workbookViewId="0">
      <selection activeCell="E4" sqref="E4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10.625" customWidth="1"/>
    <col min="12" max="12" width="70.625" customWidth="1"/>
    <col min="13" max="13" width="2.625" customWidth="1"/>
  </cols>
  <sheetData>
    <row r="1" spans="1:12" ht="42.75">
      <c r="B1" s="23">
        <f ca="1">AnoCivil</f>
        <v>2025</v>
      </c>
      <c r="C1" s="97" t="s">
        <v>78</v>
      </c>
      <c r="D1" s="97"/>
      <c r="E1" s="97"/>
      <c r="F1" s="97"/>
      <c r="G1" s="97"/>
      <c r="H1" s="97"/>
      <c r="I1" s="97"/>
      <c r="J1" s="45" t="s">
        <v>76</v>
      </c>
      <c r="K1" s="47" t="s">
        <v>20</v>
      </c>
      <c r="L1" s="46" t="s">
        <v>33</v>
      </c>
    </row>
    <row r="2" spans="1:12" ht="30" customHeight="1">
      <c r="A2" s="11"/>
      <c r="B2" s="24" t="s">
        <v>18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 t="s">
        <v>21</v>
      </c>
      <c r="K2" s="10"/>
      <c r="L2" s="13"/>
    </row>
    <row r="3" spans="1:12" ht="30" customHeight="1">
      <c r="A3" s="11"/>
      <c r="B3" s="14"/>
      <c r="C3" s="2">
        <f ca="1">IF(DAY(SetDom1)=1,SetDom1-6,SetDom1+1)</f>
        <v>45900</v>
      </c>
      <c r="D3" s="2">
        <f ca="1">IF(DAY(SetDom1)=1,SetDom1-5,SetDom1+2)</f>
        <v>45901</v>
      </c>
      <c r="E3" s="2">
        <f ca="1">IF(DAY(SetDom1)=1,SetDom1-4,SetDom1+3)</f>
        <v>45902</v>
      </c>
      <c r="F3" s="2">
        <f ca="1">IF(DAY(SetDom1)=1,SetDom1-3,SetDom1+4)</f>
        <v>45903</v>
      </c>
      <c r="G3" s="2">
        <f ca="1">IF(DAY(SetDom1)=1,SetDom1-2,SetDom1+5)</f>
        <v>45904</v>
      </c>
      <c r="H3" s="2">
        <f ca="1">IF(DAY(SetDom1)=1,SetDom1-1,SetDom1+6)</f>
        <v>45905</v>
      </c>
      <c r="I3" s="2">
        <f ca="1">IF(DAY(SetDom1)=1,SetDom1,SetDom1+7)</f>
        <v>45906</v>
      </c>
      <c r="J3" s="6"/>
      <c r="K3" s="8" t="s">
        <v>27</v>
      </c>
      <c r="L3" s="13"/>
    </row>
    <row r="4" spans="1:12" ht="30" customHeight="1">
      <c r="A4" s="11"/>
      <c r="B4" s="14"/>
      <c r="C4" s="2">
        <f ca="1">IF(DAY(SetDom1)=1,SetDom1+1,SetDom1+8)</f>
        <v>45907</v>
      </c>
      <c r="D4" s="2">
        <f ca="1">IF(DAY(SetDom1)=1,SetDom1+2,SetDom1+9)</f>
        <v>45908</v>
      </c>
      <c r="E4" s="2">
        <f ca="1">IF(DAY(SetDom1)=1,SetDom1+3,SetDom1+10)</f>
        <v>45909</v>
      </c>
      <c r="F4" s="2">
        <f ca="1">IF(DAY(SetDom1)=1,SetDom1+4,SetDom1+11)</f>
        <v>45910</v>
      </c>
      <c r="G4" s="2">
        <f ca="1">IF(DAY(SetDom1)=1,SetDom1+5,SetDom1+12)</f>
        <v>45911</v>
      </c>
      <c r="H4" s="2">
        <f ca="1">IF(DAY(SetDom1)=1,SetDom1+6,SetDom1+13)</f>
        <v>45912</v>
      </c>
      <c r="I4" s="2">
        <f ca="1">IF(DAY(SetDom1)=1,SetDom1+7,SetDom1+14)</f>
        <v>45913</v>
      </c>
      <c r="J4" s="6"/>
      <c r="K4" s="8" t="s">
        <v>30</v>
      </c>
      <c r="L4" s="13"/>
    </row>
    <row r="5" spans="1:12" ht="30" customHeight="1">
      <c r="A5" s="11"/>
      <c r="B5" s="14"/>
      <c r="C5" s="2">
        <f ca="1">IF(DAY(SetDom1)=1,SetDom1+8,SetDom1+15)</f>
        <v>45914</v>
      </c>
      <c r="D5" s="2">
        <f ca="1">IF(DAY(SetDom1)=1,SetDom1+9,SetDom1+16)</f>
        <v>45915</v>
      </c>
      <c r="E5" s="2">
        <f ca="1">IF(DAY(SetDom1)=1,SetDom1+10,SetDom1+17)</f>
        <v>45916</v>
      </c>
      <c r="F5" s="2">
        <f ca="1">IF(DAY(SetDom1)=1,SetDom1+11,SetDom1+18)</f>
        <v>45917</v>
      </c>
      <c r="G5" s="2">
        <f ca="1">IF(DAY(SetDom1)=1,SetDom1+12,SetDom1+19)</f>
        <v>45918</v>
      </c>
      <c r="H5" s="2">
        <f ca="1">IF(DAY(SetDom1)=1,SetDom1+13,SetDom1+20)</f>
        <v>45919</v>
      </c>
      <c r="I5" s="2">
        <f ca="1">IF(DAY(SetDom1)=1,SetDom1+14,SetDom1+21)</f>
        <v>45920</v>
      </c>
      <c r="J5" s="6"/>
      <c r="K5" s="8" t="s">
        <v>28</v>
      </c>
      <c r="L5" s="13"/>
    </row>
    <row r="6" spans="1:12" ht="30" customHeight="1">
      <c r="A6" s="11"/>
      <c r="B6" s="14"/>
      <c r="C6" s="2">
        <f ca="1">IF(DAY(SetDom1)=1,SetDom1+15,SetDom1+22)</f>
        <v>45921</v>
      </c>
      <c r="D6" s="2">
        <f ca="1">IF(DAY(SetDom1)=1,SetDom1+16,SetDom1+23)</f>
        <v>45922</v>
      </c>
      <c r="E6" s="2">
        <f ca="1">IF(DAY(SetDom1)=1,SetDom1+17,SetDom1+24)</f>
        <v>45923</v>
      </c>
      <c r="F6" s="2">
        <f ca="1">IF(DAY(SetDom1)=1,SetDom1+18,SetDom1+25)</f>
        <v>45924</v>
      </c>
      <c r="G6" s="2">
        <f ca="1">IF(DAY(SetDom1)=1,SetDom1+19,SetDom1+26)</f>
        <v>45925</v>
      </c>
      <c r="H6" s="2">
        <f ca="1">IF(DAY(SetDom1)=1,SetDom1+20,SetDom1+27)</f>
        <v>45926</v>
      </c>
      <c r="I6" s="2">
        <f ca="1">IF(DAY(SetDom1)=1,SetDom1+21,SetDom1+28)</f>
        <v>45927</v>
      </c>
      <c r="J6" s="12" t="s">
        <v>22</v>
      </c>
      <c r="K6" s="5"/>
      <c r="L6" s="15"/>
    </row>
    <row r="7" spans="1:12" ht="30" customHeight="1">
      <c r="A7" s="11"/>
      <c r="B7" s="14"/>
      <c r="C7" s="2">
        <f ca="1">IF(DAY(SetDom1)=1,SetDom1+22,SetDom1+29)</f>
        <v>45928</v>
      </c>
      <c r="D7" s="2">
        <f ca="1">IF(DAY(SetDom1)=1,SetDom1+23,SetDom1+30)</f>
        <v>45929</v>
      </c>
      <c r="E7" s="2">
        <f ca="1">IF(DAY(SetDom1)=1,SetDom1+24,SetDom1+31)</f>
        <v>45930</v>
      </c>
      <c r="F7" s="2">
        <f ca="1">IF(DAY(SetDom1)=1,SetDom1+25,SetDom1+32)</f>
        <v>45931</v>
      </c>
      <c r="G7" s="2">
        <f ca="1">IF(DAY(SetDom1)=1,SetDom1+26,SetDom1+33)</f>
        <v>45932</v>
      </c>
      <c r="H7" s="2">
        <f ca="1">IF(DAY(SetDom1)=1,SetDom1+27,SetDom1+34)</f>
        <v>45933</v>
      </c>
      <c r="I7" s="2">
        <f ca="1">IF(DAY(SetDom1)=1,SetDom1+28,SetDom1+35)</f>
        <v>45934</v>
      </c>
      <c r="J7" s="6"/>
      <c r="K7" s="25" t="s">
        <v>36</v>
      </c>
      <c r="L7" s="13"/>
    </row>
    <row r="8" spans="1:12" ht="30" customHeight="1">
      <c r="A8" s="11"/>
      <c r="B8" s="16"/>
      <c r="C8" s="2">
        <f ca="1">IF(DAY(SetDom1)=1,SetDom1+29,SetDom1+36)</f>
        <v>45935</v>
      </c>
      <c r="D8" s="2">
        <f ca="1">IF(DAY(SetDom1)=1,SetDom1+30,SetDom1+37)</f>
        <v>45936</v>
      </c>
      <c r="E8" s="2">
        <f ca="1">IF(DAY(SetDom1)=1,SetDom1+31,SetDom1+38)</f>
        <v>45937</v>
      </c>
      <c r="F8" s="2">
        <f ca="1">IF(DAY(SetDom1)=1,SetDom1+32,SetDom1+39)</f>
        <v>45938</v>
      </c>
      <c r="G8" s="2">
        <f ca="1">IF(DAY(SetDom1)=1,SetDom1+33,SetDom1+40)</f>
        <v>45939</v>
      </c>
      <c r="H8" s="2">
        <f ca="1">IF(DAY(SetDom1)=1,SetDom1+34,SetDom1+41)</f>
        <v>45940</v>
      </c>
      <c r="I8" s="2">
        <f ca="1">IF(DAY(SetDom1)=1,SetDom1+35,SetDom1+42)</f>
        <v>45941</v>
      </c>
      <c r="J8" s="6"/>
      <c r="K8" s="25" t="s">
        <v>34</v>
      </c>
      <c r="L8" s="13"/>
    </row>
    <row r="9" spans="1:12" ht="30" customHeight="1">
      <c r="A9" s="11"/>
      <c r="B9" s="84" t="s">
        <v>32</v>
      </c>
      <c r="C9" s="85"/>
      <c r="D9" s="85"/>
      <c r="E9" s="85"/>
      <c r="F9" s="85"/>
      <c r="G9" s="85"/>
      <c r="H9" s="85"/>
      <c r="I9" s="85"/>
      <c r="J9" s="6"/>
      <c r="K9" s="25" t="s">
        <v>35</v>
      </c>
      <c r="L9" s="13"/>
    </row>
    <row r="10" spans="1:12" ht="30" customHeight="1">
      <c r="A10" s="11"/>
      <c r="B10" s="86"/>
      <c r="C10" s="87"/>
      <c r="D10" s="87"/>
      <c r="E10" s="87"/>
      <c r="F10" s="87"/>
      <c r="G10" s="87"/>
      <c r="H10" s="87"/>
      <c r="I10" s="87"/>
      <c r="J10" s="6" t="s">
        <v>42</v>
      </c>
      <c r="K10" s="1"/>
      <c r="L10" s="13"/>
    </row>
    <row r="11" spans="1:12" ht="30" customHeight="1">
      <c r="A11" s="4"/>
      <c r="B11" s="27" t="s">
        <v>1</v>
      </c>
      <c r="C11" s="78" t="s">
        <v>3</v>
      </c>
      <c r="D11" s="79"/>
      <c r="E11" s="78" t="s">
        <v>5</v>
      </c>
      <c r="F11" s="79"/>
      <c r="G11" s="78" t="s">
        <v>7</v>
      </c>
      <c r="H11" s="79"/>
      <c r="I11" s="28" t="s">
        <v>8</v>
      </c>
      <c r="J11" s="6"/>
      <c r="K11" s="8" t="s">
        <v>43</v>
      </c>
      <c r="L11" s="13"/>
    </row>
    <row r="12" spans="1:12" ht="30" customHeight="1">
      <c r="A12" s="4"/>
      <c r="B12" s="31" t="s">
        <v>19</v>
      </c>
      <c r="C12" s="89">
        <v>2</v>
      </c>
      <c r="D12" s="89"/>
      <c r="E12" s="94">
        <v>3</v>
      </c>
      <c r="F12" s="89"/>
      <c r="G12" s="89">
        <v>4</v>
      </c>
      <c r="H12" s="89"/>
      <c r="I12" s="36">
        <v>5</v>
      </c>
      <c r="J12" s="6"/>
      <c r="K12" s="10" t="s">
        <v>25</v>
      </c>
      <c r="L12" s="13"/>
    </row>
    <row r="13" spans="1:12" ht="57" customHeight="1">
      <c r="A13" s="4"/>
      <c r="B13" s="40" t="s">
        <v>53</v>
      </c>
      <c r="C13" s="88" t="s">
        <v>54</v>
      </c>
      <c r="D13" s="88"/>
      <c r="E13" s="88" t="s">
        <v>55</v>
      </c>
      <c r="F13" s="88"/>
      <c r="G13" s="88" t="s">
        <v>56</v>
      </c>
      <c r="H13" s="88"/>
      <c r="I13" s="38" t="s">
        <v>57</v>
      </c>
      <c r="J13" s="6" t="s">
        <v>41</v>
      </c>
      <c r="K13" s="1"/>
      <c r="L13" s="13"/>
    </row>
    <row r="14" spans="1:12" ht="30" customHeight="1">
      <c r="A14" s="4"/>
      <c r="B14" s="32">
        <v>8</v>
      </c>
      <c r="C14" s="90">
        <v>9</v>
      </c>
      <c r="D14" s="90"/>
      <c r="E14" s="93">
        <v>10</v>
      </c>
      <c r="F14" s="93"/>
      <c r="G14" s="93">
        <v>11</v>
      </c>
      <c r="H14" s="93"/>
      <c r="I14" s="32">
        <v>12</v>
      </c>
      <c r="J14" s="12"/>
      <c r="K14" s="8" t="s">
        <v>24</v>
      </c>
      <c r="L14" s="15"/>
    </row>
    <row r="15" spans="1:12" ht="38.25">
      <c r="A15" s="4"/>
      <c r="B15" s="40" t="s">
        <v>53</v>
      </c>
      <c r="C15" s="88" t="s">
        <v>54</v>
      </c>
      <c r="D15" s="88"/>
      <c r="E15" s="88" t="s">
        <v>55</v>
      </c>
      <c r="F15" s="88"/>
      <c r="G15" s="88" t="s">
        <v>56</v>
      </c>
      <c r="H15" s="88"/>
      <c r="I15" s="38" t="s">
        <v>57</v>
      </c>
      <c r="J15" s="6"/>
      <c r="K15" s="10" t="s">
        <v>25</v>
      </c>
      <c r="L15" s="13"/>
    </row>
    <row r="16" spans="1:12" ht="30" customHeight="1">
      <c r="A16" s="4"/>
      <c r="B16" s="32" t="s">
        <v>50</v>
      </c>
      <c r="C16" s="91" t="s">
        <v>51</v>
      </c>
      <c r="D16" s="92"/>
      <c r="E16" s="91">
        <v>17</v>
      </c>
      <c r="F16" s="92"/>
      <c r="G16" s="91">
        <v>18</v>
      </c>
      <c r="H16" s="103"/>
      <c r="I16" s="32" t="s">
        <v>52</v>
      </c>
      <c r="J16" s="17"/>
      <c r="K16" s="8" t="s">
        <v>26</v>
      </c>
      <c r="L16" s="13"/>
    </row>
    <row r="17" spans="1:12" ht="38.25">
      <c r="A17" s="4"/>
      <c r="B17" s="40" t="s">
        <v>53</v>
      </c>
      <c r="C17" s="88" t="s">
        <v>54</v>
      </c>
      <c r="D17" s="88"/>
      <c r="E17" s="88" t="s">
        <v>55</v>
      </c>
      <c r="F17" s="88"/>
      <c r="G17" s="88" t="s">
        <v>56</v>
      </c>
      <c r="H17" s="88"/>
      <c r="I17" s="38" t="s">
        <v>57</v>
      </c>
      <c r="J17" s="6" t="s">
        <v>44</v>
      </c>
      <c r="K17" s="7"/>
      <c r="L17" s="13"/>
    </row>
    <row r="18" spans="1:12" ht="30" customHeight="1">
      <c r="A18" s="4"/>
      <c r="B18" s="32" t="s">
        <v>58</v>
      </c>
      <c r="C18" s="98">
        <v>23</v>
      </c>
      <c r="D18" s="98"/>
      <c r="E18" s="98">
        <v>24</v>
      </c>
      <c r="F18" s="98"/>
      <c r="G18" s="98">
        <v>25</v>
      </c>
      <c r="H18" s="98"/>
      <c r="I18" s="32" t="s">
        <v>59</v>
      </c>
      <c r="J18" s="19"/>
      <c r="K18" s="26" t="s">
        <v>37</v>
      </c>
      <c r="L18" s="20"/>
    </row>
    <row r="19" spans="1:12" ht="38.25">
      <c r="A19" s="4"/>
      <c r="B19" s="40" t="s">
        <v>53</v>
      </c>
      <c r="C19" s="88" t="s">
        <v>54</v>
      </c>
      <c r="D19" s="88"/>
      <c r="E19" s="88" t="s">
        <v>55</v>
      </c>
      <c r="F19" s="88"/>
      <c r="G19" s="88" t="s">
        <v>56</v>
      </c>
      <c r="H19" s="88"/>
      <c r="I19" s="38" t="s">
        <v>57</v>
      </c>
      <c r="J19" s="6" t="s">
        <v>23</v>
      </c>
      <c r="K19" s="1"/>
      <c r="L19" s="13"/>
    </row>
    <row r="20" spans="1:12" ht="30" customHeight="1">
      <c r="A20" s="4"/>
      <c r="B20" s="32" t="s">
        <v>60</v>
      </c>
      <c r="C20" s="91">
        <v>30</v>
      </c>
      <c r="D20" s="92"/>
      <c r="E20" s="101"/>
      <c r="F20" s="101"/>
      <c r="G20" s="101"/>
      <c r="H20" s="101"/>
      <c r="I20" s="39"/>
      <c r="J20" s="6"/>
      <c r="K20" s="8" t="s">
        <v>49</v>
      </c>
      <c r="L20" s="13"/>
    </row>
    <row r="21" spans="1:12" ht="38.25">
      <c r="A21" s="4"/>
      <c r="B21" s="40" t="s">
        <v>53</v>
      </c>
      <c r="C21" s="88" t="s">
        <v>54</v>
      </c>
      <c r="D21" s="88"/>
      <c r="E21" s="102"/>
      <c r="F21" s="102"/>
      <c r="G21" s="102"/>
      <c r="H21" s="102"/>
      <c r="I21" s="35"/>
      <c r="J21" s="6"/>
      <c r="K21" s="8" t="s">
        <v>29</v>
      </c>
      <c r="L21" s="13"/>
    </row>
    <row r="22" spans="1:12" ht="30" customHeight="1">
      <c r="A22" s="4"/>
      <c r="B22" s="18"/>
      <c r="C22" s="101"/>
      <c r="D22" s="101"/>
      <c r="E22" s="101"/>
      <c r="F22" s="101"/>
      <c r="G22" s="101"/>
      <c r="H22" s="101"/>
      <c r="I22" s="3"/>
      <c r="J22" s="6"/>
      <c r="K22" s="8"/>
      <c r="L22" s="13"/>
    </row>
    <row r="23" spans="1:12" ht="30" customHeight="1">
      <c r="A23" s="4"/>
      <c r="B23" s="84" t="s">
        <v>77</v>
      </c>
      <c r="C23" s="85"/>
      <c r="D23" s="85"/>
      <c r="E23" s="85"/>
      <c r="F23" s="85"/>
      <c r="G23" s="85"/>
      <c r="H23" s="85"/>
      <c r="I23" s="85"/>
      <c r="J23" s="6" t="s">
        <v>31</v>
      </c>
      <c r="K23" s="1"/>
      <c r="L23" s="13"/>
    </row>
    <row r="24" spans="1:12" ht="30" customHeight="1">
      <c r="A24" s="4"/>
      <c r="B24" s="86"/>
      <c r="C24" s="87"/>
      <c r="D24" s="87"/>
      <c r="E24" s="87"/>
      <c r="F24" s="87"/>
      <c r="G24" s="87"/>
      <c r="H24" s="87"/>
      <c r="I24" s="87"/>
      <c r="J24" s="12"/>
      <c r="K24" s="8" t="s">
        <v>39</v>
      </c>
      <c r="L24" s="13"/>
    </row>
    <row r="25" spans="1:12" ht="30" customHeight="1">
      <c r="A25" s="4"/>
      <c r="B25" s="27" t="s">
        <v>1</v>
      </c>
      <c r="C25" s="78" t="s">
        <v>3</v>
      </c>
      <c r="D25" s="79"/>
      <c r="E25" s="78" t="s">
        <v>5</v>
      </c>
      <c r="F25" s="79"/>
      <c r="G25" s="78" t="s">
        <v>7</v>
      </c>
      <c r="H25" s="79"/>
      <c r="I25" s="28" t="s">
        <v>8</v>
      </c>
      <c r="J25" s="6"/>
      <c r="K25" s="8" t="s">
        <v>65</v>
      </c>
      <c r="L25" s="13"/>
    </row>
    <row r="26" spans="1:12" ht="30" customHeight="1">
      <c r="A26" s="4"/>
      <c r="B26" s="48" t="s">
        <v>79</v>
      </c>
      <c r="C26" s="99" t="s">
        <v>80</v>
      </c>
      <c r="D26" s="100"/>
      <c r="E26" s="99" t="s">
        <v>80</v>
      </c>
      <c r="F26" s="100"/>
      <c r="G26" s="99" t="s">
        <v>80</v>
      </c>
      <c r="H26" s="100"/>
      <c r="I26" s="49" t="s">
        <v>81</v>
      </c>
      <c r="J26" s="6"/>
      <c r="K26" s="8" t="s">
        <v>40</v>
      </c>
      <c r="L26" s="13"/>
    </row>
    <row r="27" spans="1:12" ht="30" customHeight="1">
      <c r="A27" s="4"/>
      <c r="B27" s="84" t="s">
        <v>47</v>
      </c>
      <c r="C27" s="85"/>
      <c r="D27" s="85"/>
      <c r="E27" s="85"/>
      <c r="F27" s="85"/>
      <c r="G27" s="85"/>
      <c r="H27" s="85"/>
      <c r="I27" s="85"/>
      <c r="J27" s="6"/>
      <c r="K27" s="8" t="s">
        <v>38</v>
      </c>
      <c r="L27" s="13"/>
    </row>
    <row r="28" spans="1:12" ht="30" customHeight="1">
      <c r="A28" s="4"/>
      <c r="B28" s="86"/>
      <c r="C28" s="87"/>
      <c r="D28" s="87"/>
      <c r="E28" s="87"/>
      <c r="F28" s="87"/>
      <c r="G28" s="87"/>
      <c r="H28" s="87"/>
      <c r="I28" s="87"/>
      <c r="J28" s="6"/>
      <c r="K28" s="8" t="s">
        <v>64</v>
      </c>
      <c r="L28" s="13"/>
    </row>
    <row r="29" spans="1:12" ht="33" customHeight="1">
      <c r="A29" s="4"/>
      <c r="B29" s="27" t="s">
        <v>1</v>
      </c>
      <c r="C29" s="78" t="s">
        <v>3</v>
      </c>
      <c r="D29" s="79"/>
      <c r="E29" s="78" t="s">
        <v>5</v>
      </c>
      <c r="F29" s="79"/>
      <c r="G29" s="78" t="s">
        <v>7</v>
      </c>
      <c r="H29" s="79"/>
      <c r="I29" s="28" t="s">
        <v>8</v>
      </c>
      <c r="J29" s="6" t="s">
        <v>45</v>
      </c>
      <c r="K29" s="8"/>
      <c r="L29" s="13"/>
    </row>
    <row r="30" spans="1:12" ht="42.75">
      <c r="A30" s="4"/>
      <c r="B30" s="43" t="s">
        <v>66</v>
      </c>
      <c r="C30" s="95" t="s">
        <v>67</v>
      </c>
      <c r="D30" s="96"/>
      <c r="E30" s="95" t="s">
        <v>68</v>
      </c>
      <c r="F30" s="96"/>
      <c r="G30" s="104" t="s">
        <v>69</v>
      </c>
      <c r="H30" s="105"/>
      <c r="I30" s="42" t="s">
        <v>70</v>
      </c>
      <c r="J30" s="8"/>
      <c r="K30" s="8" t="s">
        <v>61</v>
      </c>
      <c r="L30" s="13"/>
    </row>
    <row r="31" spans="1:12" ht="30" customHeight="1">
      <c r="B31" s="41"/>
      <c r="C31" s="41"/>
      <c r="D31" s="41"/>
      <c r="E31" s="41"/>
      <c r="F31" s="41"/>
      <c r="G31" s="41"/>
      <c r="H31" s="41"/>
      <c r="I31" s="41"/>
      <c r="J31" s="12" t="s">
        <v>46</v>
      </c>
      <c r="K31" s="10"/>
      <c r="L31" s="13"/>
    </row>
    <row r="32" spans="1:12" ht="30" customHeight="1">
      <c r="B32" s="84" t="s">
        <v>48</v>
      </c>
      <c r="C32" s="85"/>
      <c r="D32" s="85"/>
      <c r="E32" s="85"/>
      <c r="F32" s="85"/>
      <c r="G32" s="85"/>
      <c r="H32" s="85"/>
      <c r="I32" s="85"/>
      <c r="J32" s="8"/>
      <c r="K32" s="8" t="s">
        <v>75</v>
      </c>
      <c r="L32" s="13"/>
    </row>
    <row r="33" spans="2:12" ht="30" customHeight="1">
      <c r="B33" s="86"/>
      <c r="C33" s="87"/>
      <c r="D33" s="87"/>
      <c r="E33" s="87"/>
      <c r="F33" s="87"/>
      <c r="G33" s="87"/>
      <c r="H33" s="87"/>
      <c r="I33" s="87"/>
      <c r="J33" s="8"/>
      <c r="K33" s="8" t="s">
        <v>62</v>
      </c>
      <c r="L33" s="13"/>
    </row>
    <row r="34" spans="2:12" ht="26.25" customHeight="1">
      <c r="B34" s="27" t="s">
        <v>1</v>
      </c>
      <c r="C34" s="78" t="s">
        <v>3</v>
      </c>
      <c r="D34" s="79"/>
      <c r="E34" s="78" t="s">
        <v>5</v>
      </c>
      <c r="F34" s="79"/>
      <c r="G34" s="78" t="s">
        <v>7</v>
      </c>
      <c r="H34" s="79"/>
      <c r="I34" s="28" t="s">
        <v>8</v>
      </c>
      <c r="J34" s="30"/>
      <c r="K34" s="8" t="s">
        <v>63</v>
      </c>
      <c r="L34" s="13"/>
    </row>
    <row r="35" spans="2:12" ht="30" customHeight="1" thickBot="1">
      <c r="B35" s="44" t="s">
        <v>72</v>
      </c>
      <c r="C35" s="80" t="s">
        <v>74</v>
      </c>
      <c r="D35" s="81"/>
      <c r="E35" s="82" t="s">
        <v>71</v>
      </c>
      <c r="F35" s="83"/>
      <c r="G35" s="80" t="s">
        <v>73</v>
      </c>
      <c r="H35" s="81"/>
      <c r="I35" s="34"/>
      <c r="J35" s="29"/>
      <c r="K35" s="37"/>
      <c r="L35" s="22"/>
    </row>
    <row r="36" spans="2:12" ht="30" customHeight="1" thickBot="1">
      <c r="B36" s="21"/>
      <c r="C36" s="77"/>
      <c r="D36" s="77"/>
      <c r="E36" s="77"/>
      <c r="F36" s="77"/>
      <c r="G36" s="77"/>
      <c r="H36" s="77"/>
      <c r="I36" s="33"/>
    </row>
  </sheetData>
  <mergeCells count="62"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G26:H26"/>
    <mergeCell ref="C21:D21"/>
    <mergeCell ref="E21:F21"/>
    <mergeCell ref="G21:H21"/>
    <mergeCell ref="C22:D22"/>
    <mergeCell ref="E22:F22"/>
    <mergeCell ref="G22:H22"/>
    <mergeCell ref="C1:I1"/>
    <mergeCell ref="B9:I10"/>
    <mergeCell ref="B23:I24"/>
    <mergeCell ref="B27:I28"/>
    <mergeCell ref="B32:I33"/>
    <mergeCell ref="C29:D29"/>
    <mergeCell ref="E29:F29"/>
    <mergeCell ref="G29:H29"/>
    <mergeCell ref="C30:D30"/>
    <mergeCell ref="E30:F30"/>
    <mergeCell ref="G30:H30"/>
    <mergeCell ref="C25:D25"/>
    <mergeCell ref="E25:F25"/>
    <mergeCell ref="G25:H25"/>
    <mergeCell ref="C26:D26"/>
    <mergeCell ref="E26:F26"/>
    <mergeCell ref="C36:D36"/>
    <mergeCell ref="E36:F36"/>
    <mergeCell ref="G36:H36"/>
    <mergeCell ref="C34:D34"/>
    <mergeCell ref="E34:F34"/>
    <mergeCell ref="G34:H34"/>
    <mergeCell ref="C35:D35"/>
    <mergeCell ref="E35:F35"/>
    <mergeCell ref="G35:H35"/>
  </mergeCells>
  <conditionalFormatting sqref="B15:B21">
    <cfRule type="expression" dxfId="242" priority="4">
      <formula>COLUMN(B15)&gt;=2</formula>
    </cfRule>
    <cfRule type="expression" dxfId="241" priority="5">
      <formula>B15&lt;&gt;""</formula>
    </cfRule>
  </conditionalFormatting>
  <conditionalFormatting sqref="B12:C12 E12:I12 B14:C14 E14 G14 I14 B15:B16 C16:I16 B18:I18 B20:I20 B22:I22 B31:I31">
    <cfRule type="expression" dxfId="240" priority="41">
      <formula>B12&lt;&gt;""</formula>
    </cfRule>
  </conditionalFormatting>
  <conditionalFormatting sqref="B12:C15">
    <cfRule type="expression" dxfId="239" priority="34">
      <formula>COLUMN(B12)&gt;2</formula>
    </cfRule>
  </conditionalFormatting>
  <conditionalFormatting sqref="B13:C14 E21:I21 B30:I30 B35:I36">
    <cfRule type="expression" dxfId="238" priority="42">
      <formula>B13&lt;&gt;""</formula>
    </cfRule>
  </conditionalFormatting>
  <conditionalFormatting sqref="B13:C14 E21:I21 B30:I30">
    <cfRule type="expression" dxfId="237" priority="40">
      <formula>COLUMN(B13)&gt;=2</formula>
    </cfRule>
  </conditionalFormatting>
  <conditionalFormatting sqref="B17:C17">
    <cfRule type="expression" dxfId="236" priority="21">
      <formula>COLUMN(B17)&gt;2</formula>
    </cfRule>
  </conditionalFormatting>
  <conditionalFormatting sqref="B19:C19">
    <cfRule type="expression" dxfId="235" priority="18">
      <formula>COLUMN(B19)&gt;2</formula>
    </cfRule>
  </conditionalFormatting>
  <conditionalFormatting sqref="B21:C21">
    <cfRule type="expression" dxfId="234" priority="1">
      <formula>COLUMN(B21)&gt;2</formula>
    </cfRule>
  </conditionalFormatting>
  <conditionalFormatting sqref="C15">
    <cfRule type="expression" dxfId="233" priority="35">
      <formula>COLUMN(C15)&gt;=2</formula>
    </cfRule>
    <cfRule type="expression" dxfId="232" priority="36">
      <formula>C15&lt;&gt;""</formula>
    </cfRule>
  </conditionalFormatting>
  <conditionalFormatting sqref="C17">
    <cfRule type="expression" dxfId="231" priority="22">
      <formula>COLUMN(C17)&gt;=2</formula>
    </cfRule>
    <cfRule type="expression" dxfId="230" priority="23">
      <formula>C17&lt;&gt;""</formula>
    </cfRule>
  </conditionalFormatting>
  <conditionalFormatting sqref="C19">
    <cfRule type="expression" dxfId="229" priority="20">
      <formula>C19&lt;&gt;""</formula>
    </cfRule>
    <cfRule type="expression" dxfId="228" priority="19">
      <formula>COLUMN(C19)&gt;=2</formula>
    </cfRule>
  </conditionalFormatting>
  <conditionalFormatting sqref="C21">
    <cfRule type="expression" dxfId="227" priority="2">
      <formula>COLUMN(C21)&gt;=2</formula>
    </cfRule>
    <cfRule type="expression" dxfId="226" priority="3">
      <formula>C21&lt;&gt;""</formula>
    </cfRule>
  </conditionalFormatting>
  <conditionalFormatting sqref="C3:H3">
    <cfRule type="expression" dxfId="225" priority="44" stopIfTrue="1">
      <formula>DAY(C3)&gt;8</formula>
    </cfRule>
  </conditionalFormatting>
  <conditionalFormatting sqref="C3:I8">
    <cfRule type="expression" dxfId="224" priority="45">
      <formula>VLOOKUP(DAY(C3),DiasTarefa,1,FALSE)=DAY(C3)</formula>
    </cfRule>
  </conditionalFormatting>
  <conditionalFormatting sqref="C7:I8">
    <cfRule type="expression" dxfId="223" priority="43" stopIfTrue="1">
      <formula>AND(DAY(C7)&gt;=1,DAY(C7)&lt;=15)</formula>
    </cfRule>
  </conditionalFormatting>
  <conditionalFormatting sqref="E13:E15">
    <cfRule type="expression" dxfId="222" priority="31">
      <formula>COLUMN(E13)&gt;2</formula>
    </cfRule>
    <cfRule type="expression" dxfId="221" priority="32">
      <formula>COLUMN(E13)&gt;=2</formula>
    </cfRule>
    <cfRule type="expression" dxfId="220" priority="33">
      <formula>E13&lt;&gt;""</formula>
    </cfRule>
  </conditionalFormatting>
  <conditionalFormatting sqref="E17">
    <cfRule type="expression" dxfId="219" priority="15">
      <formula>COLUMN(E17)&gt;2</formula>
    </cfRule>
    <cfRule type="expression" dxfId="218" priority="17">
      <formula>E17&lt;&gt;""</formula>
    </cfRule>
    <cfRule type="expression" dxfId="217" priority="16">
      <formula>COLUMN(E17)&gt;=2</formula>
    </cfRule>
  </conditionalFormatting>
  <conditionalFormatting sqref="E19">
    <cfRule type="expression" dxfId="216" priority="12">
      <formula>COLUMN(E19)&gt;2</formula>
    </cfRule>
    <cfRule type="expression" dxfId="215" priority="13">
      <formula>COLUMN(E19)&gt;=2</formula>
    </cfRule>
    <cfRule type="expression" dxfId="214" priority="14">
      <formula>E19&lt;&gt;""</formula>
    </cfRule>
  </conditionalFormatting>
  <conditionalFormatting sqref="E12:I12 I13:I15 B16:I16 I17 B18:I18 I19 B20:I20 E21:I21 B22:I22 B30:I31 B35:I36">
    <cfRule type="expression" dxfId="213" priority="39">
      <formula>COLUMN(B12)&gt;2</formula>
    </cfRule>
  </conditionalFormatting>
  <conditionalFormatting sqref="G13:G15">
    <cfRule type="expression" dxfId="212" priority="28">
      <formula>COLUMN(G13)&gt;2</formula>
    </cfRule>
    <cfRule type="expression" dxfId="211" priority="29">
      <formula>COLUMN(G13)&gt;=2</formula>
    </cfRule>
    <cfRule type="expression" dxfId="210" priority="30">
      <formula>G13&lt;&gt;""</formula>
    </cfRule>
  </conditionalFormatting>
  <conditionalFormatting sqref="G17">
    <cfRule type="expression" dxfId="209" priority="9">
      <formula>COLUMN(G17)&gt;2</formula>
    </cfRule>
    <cfRule type="expression" dxfId="208" priority="10">
      <formula>COLUMN(G17)&gt;=2</formula>
    </cfRule>
    <cfRule type="expression" dxfId="207" priority="11">
      <formula>G17&lt;&gt;""</formula>
    </cfRule>
  </conditionalFormatting>
  <conditionalFormatting sqref="G19">
    <cfRule type="expression" dxfId="206" priority="6">
      <formula>COLUMN(G19)&gt;2</formula>
    </cfRule>
    <cfRule type="expression" dxfId="205" priority="7">
      <formula>COLUMN(G19)&gt;=2</formula>
    </cfRule>
    <cfRule type="expression" dxfId="204" priority="8">
      <formula>G19&lt;&gt;""</formula>
    </cfRule>
  </conditionalFormatting>
  <conditionalFormatting sqref="I13:I20">
    <cfRule type="expression" dxfId="203" priority="24">
      <formula>COLUMN(I13)&gt;=2</formula>
    </cfRule>
    <cfRule type="expression" dxfId="202" priority="25">
      <formula>I13&lt;&gt;""</formula>
    </cfRule>
  </conditionalFormatting>
  <dataValidations count="16">
    <dataValidation allowBlank="1" showInputMessage="1" showErrorMessage="1" prompt="Insira a aula nesta linha das colunas B a I" sqref="C13:C14 E13:E15 B13 B15:C15 E19 G13:G15 B17:C17 B19:C19 E17 G17 G19 B21:C21" xr:uid="{00000000-0002-0000-0400-000000000000}"/>
    <dataValidation allowBlank="1" showInputMessage="1" showErrorMessage="1" prompt="Insira o horário nesta linha das colunas B a I" sqref="B12:C12 B14 I14 B16 I16 B18 I18 B20" xr:uid="{00000000-0002-0000-0400-000001000000}"/>
    <dataValidation allowBlank="1" showInputMessage="1" showErrorMessage="1" prompt="Se esta linha contiver um número menor que o número ou a linha de números anterior, ela conterá datas para o próximo mês do calendário" sqref="C8" xr:uid="{00000000-0002-0000-0400-000002000000}"/>
    <dataValidation allowBlank="1" showInputMessage="1" showErrorMessage="1" prompt="Se esta célula não contiver o número 1, será um dia de um mês anterior. Células C3:I8 contêm datas para o mês atual" sqref="C3" xr:uid="{00000000-0002-0000-0400-000003000000}"/>
    <dataValidation allowBlank="1" showInputMessage="1" showErrorMessage="1" prompt="Células C2:I2 contêm dias da semana" sqref="C2:D2" xr:uid="{00000000-0002-0000-0400-000004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400-000005000000}"/>
    <dataValidation allowBlank="1" showInputMessage="1" showErrorMessage="1" prompt="Ano civil atualizado automaticamente. Para alterar o ano, atualize a célula B1 na planilha de janeiro" sqref="B1" xr:uid="{00000000-0002-0000-0400-000006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400-000007000000}"/>
    <dataValidation allowBlank="1" showInputMessage="1" showErrorMessage="1" prompt="Insira os detalhes da tarefa nesta coluna, que corresponde ao dia da semana na coluna J e ao dia na coluna K para o mês do calendário à esquerda" sqref="L1" xr:uid="{00000000-0002-0000-0400-000008000000}"/>
    <dataValidation allowBlank="1" showInputMessage="1" showErrorMessage="1" prompt="Insira o dia do mês da tarefa nesta coluna, que corresponde ao dia da semana na coluna J. Essa data destacará a tarefa no calendário à esquerda" sqref="K1" xr:uid="{00000000-0002-0000-0400-000009000000}"/>
    <dataValidation allowBlank="1" showInputMessage="1" showErrorMessage="1" prompt="Os dias da semana estão nesta linha, de segunda a sexta" sqref="B11 B25:B26 B34 B29" xr:uid="{00000000-0002-0000-0400-00000A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7 B32 B23" xr:uid="{00000000-0002-0000-0400-00000B000000}"/>
    <dataValidation allowBlank="1" showInputMessage="1" showErrorMessage="1" prompt="O nome da aula vai nessa linha, começando na célula à direita" sqref="A13 A15 A17 A19 A21 A23 A25 A27 A29" xr:uid="{00000000-0002-0000-0400-00000C000000}"/>
    <dataValidation allowBlank="1" showInputMessage="1" showErrorMessage="1" prompt="O horário da aula vai nessa linha,começando na célula à direita_x000a_" sqref="A12 A14 A16 A18 A20 A22 A24 A26 A28 A30" xr:uid="{00000000-0002-0000-0400-00000D000000}"/>
    <dataValidation allowBlank="1" showInputMessage="1" showErrorMessage="1" prompt="O dia da semana vai nessa linha, começando na célula B11" sqref="A11" xr:uid="{00000000-0002-0000-0400-00000E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400-00000F000000}"/>
  </dataValidations>
  <printOptions horizontalCentered="1" verticalCentered="1"/>
  <pageMargins left="0.5" right="0.5" top="0.5" bottom="0.5" header="0.3" footer="0.3"/>
  <pageSetup paperSize="9" scale="58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L36"/>
  <sheetViews>
    <sheetView showGridLines="0" zoomScaleNormal="100" zoomScalePageLayoutView="84" workbookViewId="0">
      <selection activeCell="E7" sqref="E7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10.625" customWidth="1"/>
    <col min="12" max="12" width="70.625" customWidth="1"/>
    <col min="13" max="13" width="2.625" customWidth="1"/>
  </cols>
  <sheetData>
    <row r="1" spans="1:12" ht="42.75">
      <c r="B1" s="23">
        <f ca="1">AnoCivil</f>
        <v>2025</v>
      </c>
      <c r="C1" s="97" t="s">
        <v>78</v>
      </c>
      <c r="D1" s="97"/>
      <c r="E1" s="97"/>
      <c r="F1" s="97"/>
      <c r="G1" s="97"/>
      <c r="H1" s="97"/>
      <c r="I1" s="97"/>
      <c r="J1" s="45" t="s">
        <v>76</v>
      </c>
      <c r="K1" s="47" t="s">
        <v>20</v>
      </c>
      <c r="L1" s="46" t="s">
        <v>33</v>
      </c>
    </row>
    <row r="2" spans="1:12" ht="30" customHeight="1">
      <c r="A2" s="11"/>
      <c r="B2" s="24" t="s">
        <v>17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 t="s">
        <v>21</v>
      </c>
      <c r="K2" s="10"/>
      <c r="L2" s="13"/>
    </row>
    <row r="3" spans="1:12" ht="30" customHeight="1">
      <c r="A3" s="11"/>
      <c r="B3" s="14"/>
      <c r="C3" s="2">
        <f ca="1">IF(DAY(SetDom1)=1,SetDom1-6,SetDom1+1)</f>
        <v>45900</v>
      </c>
      <c r="D3" s="2">
        <f ca="1">IF(DAY(SetDom1)=1,SetDom1-5,SetDom1+2)</f>
        <v>45901</v>
      </c>
      <c r="E3" s="2">
        <f ca="1">IF(DAY(SetDom1)=1,SetDom1-4,SetDom1+3)</f>
        <v>45902</v>
      </c>
      <c r="F3" s="2">
        <f ca="1">IF(DAY(SetDom1)=1,SetDom1-3,SetDom1+4)</f>
        <v>45903</v>
      </c>
      <c r="G3" s="2">
        <f ca="1">IF(DAY(SetDom1)=1,SetDom1-2,SetDom1+5)</f>
        <v>45904</v>
      </c>
      <c r="H3" s="2">
        <f ca="1">IF(DAY(SetDom1)=1,SetDom1-1,SetDom1+6)</f>
        <v>45905</v>
      </c>
      <c r="I3" s="2">
        <f ca="1">IF(DAY(SetDom1)=1,SetDom1,SetDom1+7)</f>
        <v>45906</v>
      </c>
      <c r="J3" s="6"/>
      <c r="K3" s="8" t="s">
        <v>27</v>
      </c>
      <c r="L3" s="13"/>
    </row>
    <row r="4" spans="1:12" ht="30" customHeight="1">
      <c r="A4" s="11"/>
      <c r="B4" s="14"/>
      <c r="C4" s="2">
        <f ca="1">IF(DAY(SetDom1)=1,SetDom1+1,SetDom1+8)</f>
        <v>45907</v>
      </c>
      <c r="D4" s="2">
        <f ca="1">IF(DAY(SetDom1)=1,SetDom1+2,SetDom1+9)</f>
        <v>45908</v>
      </c>
      <c r="E4" s="2">
        <f ca="1">IF(DAY(SetDom1)=1,SetDom1+3,SetDom1+10)</f>
        <v>45909</v>
      </c>
      <c r="F4" s="2">
        <f ca="1">IF(DAY(SetDom1)=1,SetDom1+4,SetDom1+11)</f>
        <v>45910</v>
      </c>
      <c r="G4" s="2">
        <f ca="1">IF(DAY(SetDom1)=1,SetDom1+5,SetDom1+12)</f>
        <v>45911</v>
      </c>
      <c r="H4" s="2">
        <f ca="1">IF(DAY(SetDom1)=1,SetDom1+6,SetDom1+13)</f>
        <v>45912</v>
      </c>
      <c r="I4" s="2">
        <f ca="1">IF(DAY(SetDom1)=1,SetDom1+7,SetDom1+14)</f>
        <v>45913</v>
      </c>
      <c r="J4" s="6"/>
      <c r="K4" s="8" t="s">
        <v>30</v>
      </c>
      <c r="L4" s="13"/>
    </row>
    <row r="5" spans="1:12" ht="30" customHeight="1">
      <c r="A5" s="11"/>
      <c r="B5" s="14"/>
      <c r="C5" s="2">
        <f ca="1">IF(DAY(SetDom1)=1,SetDom1+8,SetDom1+15)</f>
        <v>45914</v>
      </c>
      <c r="D5" s="2">
        <f ca="1">IF(DAY(SetDom1)=1,SetDom1+9,SetDom1+16)</f>
        <v>45915</v>
      </c>
      <c r="E5" s="2">
        <f ca="1">IF(DAY(SetDom1)=1,SetDom1+10,SetDom1+17)</f>
        <v>45916</v>
      </c>
      <c r="F5" s="2">
        <f ca="1">IF(DAY(SetDom1)=1,SetDom1+11,SetDom1+18)</f>
        <v>45917</v>
      </c>
      <c r="G5" s="2">
        <f ca="1">IF(DAY(SetDom1)=1,SetDom1+12,SetDom1+19)</f>
        <v>45918</v>
      </c>
      <c r="H5" s="2">
        <f ca="1">IF(DAY(SetDom1)=1,SetDom1+13,SetDom1+20)</f>
        <v>45919</v>
      </c>
      <c r="I5" s="2">
        <f ca="1">IF(DAY(SetDom1)=1,SetDom1+14,SetDom1+21)</f>
        <v>45920</v>
      </c>
      <c r="J5" s="6"/>
      <c r="K5" s="8" t="s">
        <v>28</v>
      </c>
      <c r="L5" s="13"/>
    </row>
    <row r="6" spans="1:12" ht="30" customHeight="1">
      <c r="A6" s="11"/>
      <c r="B6" s="14"/>
      <c r="C6" s="2">
        <f ca="1">IF(DAY(SetDom1)=1,SetDom1+15,SetDom1+22)</f>
        <v>45921</v>
      </c>
      <c r="D6" s="2">
        <f ca="1">IF(DAY(SetDom1)=1,SetDom1+16,SetDom1+23)</f>
        <v>45922</v>
      </c>
      <c r="E6" s="2">
        <f ca="1">IF(DAY(SetDom1)=1,SetDom1+17,SetDom1+24)</f>
        <v>45923</v>
      </c>
      <c r="F6" s="2">
        <f ca="1">IF(DAY(SetDom1)=1,SetDom1+18,SetDom1+25)</f>
        <v>45924</v>
      </c>
      <c r="G6" s="2">
        <f ca="1">IF(DAY(SetDom1)=1,SetDom1+19,SetDom1+26)</f>
        <v>45925</v>
      </c>
      <c r="H6" s="2">
        <f ca="1">IF(DAY(SetDom1)=1,SetDom1+20,SetDom1+27)</f>
        <v>45926</v>
      </c>
      <c r="I6" s="2">
        <f ca="1">IF(DAY(SetDom1)=1,SetDom1+21,SetDom1+28)</f>
        <v>45927</v>
      </c>
      <c r="J6" s="12" t="s">
        <v>22</v>
      </c>
      <c r="K6" s="5"/>
      <c r="L6" s="15"/>
    </row>
    <row r="7" spans="1:12" ht="30" customHeight="1">
      <c r="A7" s="11"/>
      <c r="B7" s="14"/>
      <c r="C7" s="2">
        <f ca="1">IF(DAY(SetDom1)=1,SetDom1+22,SetDom1+29)</f>
        <v>45928</v>
      </c>
      <c r="D7" s="2">
        <f ca="1">IF(DAY(SetDom1)=1,SetDom1+23,SetDom1+30)</f>
        <v>45929</v>
      </c>
      <c r="E7" s="2">
        <f ca="1">IF(DAY(SetDom1)=1,SetDom1+24,SetDom1+31)</f>
        <v>45930</v>
      </c>
      <c r="F7" s="2">
        <f ca="1">IF(DAY(SetDom1)=1,SetDom1+25,SetDom1+32)</f>
        <v>45931</v>
      </c>
      <c r="G7" s="2">
        <f ca="1">IF(DAY(SetDom1)=1,SetDom1+26,SetDom1+33)</f>
        <v>45932</v>
      </c>
      <c r="H7" s="2">
        <f ca="1">IF(DAY(SetDom1)=1,SetDom1+27,SetDom1+34)</f>
        <v>45933</v>
      </c>
      <c r="I7" s="2">
        <f ca="1">IF(DAY(SetDom1)=1,SetDom1+28,SetDom1+35)</f>
        <v>45934</v>
      </c>
      <c r="J7" s="6"/>
      <c r="K7" s="25" t="s">
        <v>36</v>
      </c>
      <c r="L7" s="13"/>
    </row>
    <row r="8" spans="1:12" ht="30" customHeight="1">
      <c r="A8" s="11"/>
      <c r="B8" s="16"/>
      <c r="C8" s="2">
        <f ca="1">IF(DAY(SetDom1)=1,SetDom1+29,SetDom1+36)</f>
        <v>45935</v>
      </c>
      <c r="D8" s="2">
        <f ca="1">IF(DAY(SetDom1)=1,SetDom1+30,SetDom1+37)</f>
        <v>45936</v>
      </c>
      <c r="E8" s="2">
        <f ca="1">IF(DAY(SetDom1)=1,SetDom1+31,SetDom1+38)</f>
        <v>45937</v>
      </c>
      <c r="F8" s="2">
        <f ca="1">IF(DAY(SetDom1)=1,SetDom1+32,SetDom1+39)</f>
        <v>45938</v>
      </c>
      <c r="G8" s="2">
        <f ca="1">IF(DAY(SetDom1)=1,SetDom1+33,SetDom1+40)</f>
        <v>45939</v>
      </c>
      <c r="H8" s="2">
        <f ca="1">IF(DAY(SetDom1)=1,SetDom1+34,SetDom1+41)</f>
        <v>45940</v>
      </c>
      <c r="I8" s="2">
        <f ca="1">IF(DAY(SetDom1)=1,SetDom1+35,SetDom1+42)</f>
        <v>45941</v>
      </c>
      <c r="J8" s="6"/>
      <c r="K8" s="25" t="s">
        <v>34</v>
      </c>
      <c r="L8" s="13"/>
    </row>
    <row r="9" spans="1:12" ht="30" customHeight="1">
      <c r="A9" s="11"/>
      <c r="B9" s="84" t="s">
        <v>32</v>
      </c>
      <c r="C9" s="85"/>
      <c r="D9" s="85"/>
      <c r="E9" s="85"/>
      <c r="F9" s="85"/>
      <c r="G9" s="85"/>
      <c r="H9" s="85"/>
      <c r="I9" s="85"/>
      <c r="J9" s="6"/>
      <c r="K9" s="25" t="s">
        <v>35</v>
      </c>
      <c r="L9" s="13"/>
    </row>
    <row r="10" spans="1:12" ht="30" customHeight="1">
      <c r="A10" s="11"/>
      <c r="B10" s="86"/>
      <c r="C10" s="87"/>
      <c r="D10" s="87"/>
      <c r="E10" s="87"/>
      <c r="F10" s="87"/>
      <c r="G10" s="87"/>
      <c r="H10" s="87"/>
      <c r="I10" s="87"/>
      <c r="J10" s="6" t="s">
        <v>42</v>
      </c>
      <c r="K10" s="1"/>
      <c r="L10" s="13"/>
    </row>
    <row r="11" spans="1:12" ht="30" customHeight="1">
      <c r="A11" s="4"/>
      <c r="B11" s="27" t="s">
        <v>1</v>
      </c>
      <c r="C11" s="78" t="s">
        <v>3</v>
      </c>
      <c r="D11" s="79"/>
      <c r="E11" s="78" t="s">
        <v>5</v>
      </c>
      <c r="F11" s="79"/>
      <c r="G11" s="78" t="s">
        <v>7</v>
      </c>
      <c r="H11" s="79"/>
      <c r="I11" s="28" t="s">
        <v>8</v>
      </c>
      <c r="J11" s="6"/>
      <c r="K11" s="8" t="s">
        <v>43</v>
      </c>
      <c r="L11" s="13"/>
    </row>
    <row r="12" spans="1:12" ht="30" customHeight="1">
      <c r="A12" s="4"/>
      <c r="B12" s="31" t="s">
        <v>19</v>
      </c>
      <c r="C12" s="89">
        <v>2</v>
      </c>
      <c r="D12" s="89"/>
      <c r="E12" s="94">
        <v>3</v>
      </c>
      <c r="F12" s="89"/>
      <c r="G12" s="89">
        <v>4</v>
      </c>
      <c r="H12" s="89"/>
      <c r="I12" s="36">
        <v>5</v>
      </c>
      <c r="J12" s="6"/>
      <c r="K12" s="10" t="s">
        <v>25</v>
      </c>
      <c r="L12" s="13"/>
    </row>
    <row r="13" spans="1:12" ht="57" customHeight="1">
      <c r="A13" s="4"/>
      <c r="B13" s="40" t="s">
        <v>53</v>
      </c>
      <c r="C13" s="88" t="s">
        <v>54</v>
      </c>
      <c r="D13" s="88"/>
      <c r="E13" s="88" t="s">
        <v>55</v>
      </c>
      <c r="F13" s="88"/>
      <c r="G13" s="88" t="s">
        <v>56</v>
      </c>
      <c r="H13" s="88"/>
      <c r="I13" s="38" t="s">
        <v>57</v>
      </c>
      <c r="J13" s="6" t="s">
        <v>41</v>
      </c>
      <c r="K13" s="1"/>
      <c r="L13" s="13"/>
    </row>
    <row r="14" spans="1:12" ht="30" customHeight="1">
      <c r="A14" s="4"/>
      <c r="B14" s="32">
        <v>8</v>
      </c>
      <c r="C14" s="90">
        <v>9</v>
      </c>
      <c r="D14" s="90"/>
      <c r="E14" s="93">
        <v>10</v>
      </c>
      <c r="F14" s="93"/>
      <c r="G14" s="93">
        <v>11</v>
      </c>
      <c r="H14" s="93"/>
      <c r="I14" s="32">
        <v>12</v>
      </c>
      <c r="J14" s="12"/>
      <c r="K14" s="8" t="s">
        <v>24</v>
      </c>
      <c r="L14" s="15"/>
    </row>
    <row r="15" spans="1:12" ht="38.25">
      <c r="A15" s="4"/>
      <c r="B15" s="40" t="s">
        <v>53</v>
      </c>
      <c r="C15" s="88" t="s">
        <v>54</v>
      </c>
      <c r="D15" s="88"/>
      <c r="E15" s="88" t="s">
        <v>55</v>
      </c>
      <c r="F15" s="88"/>
      <c r="G15" s="88" t="s">
        <v>56</v>
      </c>
      <c r="H15" s="88"/>
      <c r="I15" s="38" t="s">
        <v>57</v>
      </c>
      <c r="J15" s="6"/>
      <c r="K15" s="10" t="s">
        <v>25</v>
      </c>
      <c r="L15" s="13"/>
    </row>
    <row r="16" spans="1:12" ht="30" customHeight="1">
      <c r="A16" s="4"/>
      <c r="B16" s="32" t="s">
        <v>50</v>
      </c>
      <c r="C16" s="91" t="s">
        <v>51</v>
      </c>
      <c r="D16" s="92"/>
      <c r="E16" s="91">
        <v>17</v>
      </c>
      <c r="F16" s="92"/>
      <c r="G16" s="91">
        <v>18</v>
      </c>
      <c r="H16" s="103"/>
      <c r="I16" s="32" t="s">
        <v>52</v>
      </c>
      <c r="J16" s="17"/>
      <c r="K16" s="8" t="s">
        <v>26</v>
      </c>
      <c r="L16" s="13"/>
    </row>
    <row r="17" spans="1:12" ht="38.25">
      <c r="A17" s="4"/>
      <c r="B17" s="40" t="s">
        <v>53</v>
      </c>
      <c r="C17" s="88" t="s">
        <v>54</v>
      </c>
      <c r="D17" s="88"/>
      <c r="E17" s="88" t="s">
        <v>55</v>
      </c>
      <c r="F17" s="88"/>
      <c r="G17" s="88" t="s">
        <v>56</v>
      </c>
      <c r="H17" s="88"/>
      <c r="I17" s="38" t="s">
        <v>57</v>
      </c>
      <c r="J17" s="6" t="s">
        <v>44</v>
      </c>
      <c r="K17" s="7"/>
      <c r="L17" s="13"/>
    </row>
    <row r="18" spans="1:12" ht="30" customHeight="1">
      <c r="A18" s="4"/>
      <c r="B18" s="32" t="s">
        <v>58</v>
      </c>
      <c r="C18" s="98">
        <v>23</v>
      </c>
      <c r="D18" s="98"/>
      <c r="E18" s="98">
        <v>24</v>
      </c>
      <c r="F18" s="98"/>
      <c r="G18" s="98">
        <v>25</v>
      </c>
      <c r="H18" s="98"/>
      <c r="I18" s="32" t="s">
        <v>59</v>
      </c>
      <c r="J18" s="19"/>
      <c r="K18" s="26" t="s">
        <v>37</v>
      </c>
      <c r="L18" s="20"/>
    </row>
    <row r="19" spans="1:12" ht="38.25">
      <c r="A19" s="4"/>
      <c r="B19" s="40" t="s">
        <v>53</v>
      </c>
      <c r="C19" s="88" t="s">
        <v>54</v>
      </c>
      <c r="D19" s="88"/>
      <c r="E19" s="88" t="s">
        <v>55</v>
      </c>
      <c r="F19" s="88"/>
      <c r="G19" s="88" t="s">
        <v>56</v>
      </c>
      <c r="H19" s="88"/>
      <c r="I19" s="38" t="s">
        <v>57</v>
      </c>
      <c r="J19" s="6" t="s">
        <v>23</v>
      </c>
      <c r="K19" s="1"/>
      <c r="L19" s="13"/>
    </row>
    <row r="20" spans="1:12" ht="30" customHeight="1">
      <c r="A20" s="4"/>
      <c r="B20" s="32" t="s">
        <v>60</v>
      </c>
      <c r="C20" s="91">
        <v>30</v>
      </c>
      <c r="D20" s="92"/>
      <c r="E20" s="101"/>
      <c r="F20" s="101"/>
      <c r="G20" s="101"/>
      <c r="H20" s="101"/>
      <c r="I20" s="39"/>
      <c r="J20" s="6"/>
      <c r="K20" s="8" t="s">
        <v>49</v>
      </c>
      <c r="L20" s="13"/>
    </row>
    <row r="21" spans="1:12" ht="38.25">
      <c r="A21" s="4"/>
      <c r="B21" s="40" t="s">
        <v>53</v>
      </c>
      <c r="C21" s="88" t="s">
        <v>54</v>
      </c>
      <c r="D21" s="88"/>
      <c r="E21" s="102"/>
      <c r="F21" s="102"/>
      <c r="G21" s="102"/>
      <c r="H21" s="102"/>
      <c r="I21" s="35"/>
      <c r="J21" s="6"/>
      <c r="K21" s="8" t="s">
        <v>29</v>
      </c>
      <c r="L21" s="13"/>
    </row>
    <row r="22" spans="1:12" ht="30" customHeight="1">
      <c r="A22" s="4"/>
      <c r="B22" s="18"/>
      <c r="C22" s="101"/>
      <c r="D22" s="101"/>
      <c r="E22" s="101"/>
      <c r="F22" s="101"/>
      <c r="G22" s="101"/>
      <c r="H22" s="101"/>
      <c r="I22" s="3"/>
      <c r="J22" s="6"/>
      <c r="K22" s="8"/>
      <c r="L22" s="13"/>
    </row>
    <row r="23" spans="1:12" ht="30" customHeight="1">
      <c r="A23" s="4"/>
      <c r="B23" s="84" t="s">
        <v>77</v>
      </c>
      <c r="C23" s="85"/>
      <c r="D23" s="85"/>
      <c r="E23" s="85"/>
      <c r="F23" s="85"/>
      <c r="G23" s="85"/>
      <c r="H23" s="85"/>
      <c r="I23" s="85"/>
      <c r="J23" s="6" t="s">
        <v>31</v>
      </c>
      <c r="K23" s="1"/>
      <c r="L23" s="13"/>
    </row>
    <row r="24" spans="1:12" ht="30" customHeight="1">
      <c r="A24" s="4"/>
      <c r="B24" s="86"/>
      <c r="C24" s="87"/>
      <c r="D24" s="87"/>
      <c r="E24" s="87"/>
      <c r="F24" s="87"/>
      <c r="G24" s="87"/>
      <c r="H24" s="87"/>
      <c r="I24" s="87"/>
      <c r="J24" s="12"/>
      <c r="K24" s="8" t="s">
        <v>39</v>
      </c>
      <c r="L24" s="13"/>
    </row>
    <row r="25" spans="1:12" ht="30" customHeight="1">
      <c r="A25" s="4"/>
      <c r="B25" s="27" t="s">
        <v>1</v>
      </c>
      <c r="C25" s="78" t="s">
        <v>3</v>
      </c>
      <c r="D25" s="79"/>
      <c r="E25" s="78" t="s">
        <v>5</v>
      </c>
      <c r="F25" s="79"/>
      <c r="G25" s="78" t="s">
        <v>7</v>
      </c>
      <c r="H25" s="79"/>
      <c r="I25" s="28" t="s">
        <v>8</v>
      </c>
      <c r="J25" s="6"/>
      <c r="K25" s="8" t="s">
        <v>65</v>
      </c>
      <c r="L25" s="13"/>
    </row>
    <row r="26" spans="1:12" ht="30" customHeight="1">
      <c r="A26" s="4"/>
      <c r="B26" s="48" t="s">
        <v>79</v>
      </c>
      <c r="C26" s="99" t="s">
        <v>80</v>
      </c>
      <c r="D26" s="100"/>
      <c r="E26" s="99" t="s">
        <v>80</v>
      </c>
      <c r="F26" s="100"/>
      <c r="G26" s="99" t="s">
        <v>80</v>
      </c>
      <c r="H26" s="100"/>
      <c r="I26" s="49" t="s">
        <v>81</v>
      </c>
      <c r="J26" s="6"/>
      <c r="K26" s="8" t="s">
        <v>40</v>
      </c>
      <c r="L26" s="13"/>
    </row>
    <row r="27" spans="1:12" ht="30" customHeight="1">
      <c r="A27" s="4"/>
      <c r="B27" s="84" t="s">
        <v>47</v>
      </c>
      <c r="C27" s="85"/>
      <c r="D27" s="85"/>
      <c r="E27" s="85"/>
      <c r="F27" s="85"/>
      <c r="G27" s="85"/>
      <c r="H27" s="85"/>
      <c r="I27" s="85"/>
      <c r="J27" s="6"/>
      <c r="K27" s="8" t="s">
        <v>38</v>
      </c>
      <c r="L27" s="13"/>
    </row>
    <row r="28" spans="1:12" ht="30" customHeight="1">
      <c r="A28" s="4"/>
      <c r="B28" s="86"/>
      <c r="C28" s="87"/>
      <c r="D28" s="87"/>
      <c r="E28" s="87"/>
      <c r="F28" s="87"/>
      <c r="G28" s="87"/>
      <c r="H28" s="87"/>
      <c r="I28" s="87"/>
      <c r="J28" s="6"/>
      <c r="K28" s="8" t="s">
        <v>64</v>
      </c>
      <c r="L28" s="13"/>
    </row>
    <row r="29" spans="1:12" ht="33" customHeight="1">
      <c r="A29" s="4"/>
      <c r="B29" s="27" t="s">
        <v>1</v>
      </c>
      <c r="C29" s="78" t="s">
        <v>3</v>
      </c>
      <c r="D29" s="79"/>
      <c r="E29" s="78" t="s">
        <v>5</v>
      </c>
      <c r="F29" s="79"/>
      <c r="G29" s="78" t="s">
        <v>7</v>
      </c>
      <c r="H29" s="79"/>
      <c r="I29" s="28" t="s">
        <v>8</v>
      </c>
      <c r="J29" s="6" t="s">
        <v>45</v>
      </c>
      <c r="K29" s="8"/>
      <c r="L29" s="13"/>
    </row>
    <row r="30" spans="1:12" ht="42.75">
      <c r="A30" s="4"/>
      <c r="B30" s="43" t="s">
        <v>66</v>
      </c>
      <c r="C30" s="95" t="s">
        <v>67</v>
      </c>
      <c r="D30" s="96"/>
      <c r="E30" s="95" t="s">
        <v>68</v>
      </c>
      <c r="F30" s="96"/>
      <c r="G30" s="104" t="s">
        <v>69</v>
      </c>
      <c r="H30" s="105"/>
      <c r="I30" s="42" t="s">
        <v>70</v>
      </c>
      <c r="J30" s="8"/>
      <c r="K30" s="8" t="s">
        <v>61</v>
      </c>
      <c r="L30" s="13"/>
    </row>
    <row r="31" spans="1:12" ht="30" customHeight="1">
      <c r="B31" s="41"/>
      <c r="C31" s="41"/>
      <c r="D31" s="41"/>
      <c r="E31" s="41"/>
      <c r="F31" s="41"/>
      <c r="G31" s="41"/>
      <c r="H31" s="41"/>
      <c r="I31" s="41"/>
      <c r="J31" s="12" t="s">
        <v>46</v>
      </c>
      <c r="K31" s="10"/>
      <c r="L31" s="13"/>
    </row>
    <row r="32" spans="1:12" ht="30" customHeight="1">
      <c r="B32" s="84" t="s">
        <v>48</v>
      </c>
      <c r="C32" s="85"/>
      <c r="D32" s="85"/>
      <c r="E32" s="85"/>
      <c r="F32" s="85"/>
      <c r="G32" s="85"/>
      <c r="H32" s="85"/>
      <c r="I32" s="85"/>
      <c r="J32" s="8"/>
      <c r="K32" s="8" t="s">
        <v>75</v>
      </c>
      <c r="L32" s="13"/>
    </row>
    <row r="33" spans="2:12" ht="30" customHeight="1">
      <c r="B33" s="86"/>
      <c r="C33" s="87"/>
      <c r="D33" s="87"/>
      <c r="E33" s="87"/>
      <c r="F33" s="87"/>
      <c r="G33" s="87"/>
      <c r="H33" s="87"/>
      <c r="I33" s="87"/>
      <c r="J33" s="8"/>
      <c r="K33" s="8" t="s">
        <v>62</v>
      </c>
      <c r="L33" s="13"/>
    </row>
    <row r="34" spans="2:12" ht="26.25" customHeight="1">
      <c r="B34" s="27" t="s">
        <v>1</v>
      </c>
      <c r="C34" s="78" t="s">
        <v>3</v>
      </c>
      <c r="D34" s="79"/>
      <c r="E34" s="78" t="s">
        <v>5</v>
      </c>
      <c r="F34" s="79"/>
      <c r="G34" s="78" t="s">
        <v>7</v>
      </c>
      <c r="H34" s="79"/>
      <c r="I34" s="28" t="s">
        <v>8</v>
      </c>
      <c r="J34" s="30"/>
      <c r="K34" s="8" t="s">
        <v>63</v>
      </c>
      <c r="L34" s="13"/>
    </row>
    <row r="35" spans="2:12" ht="30" customHeight="1" thickBot="1">
      <c r="B35" s="44" t="s">
        <v>72</v>
      </c>
      <c r="C35" s="80" t="s">
        <v>74</v>
      </c>
      <c r="D35" s="81"/>
      <c r="E35" s="82" t="s">
        <v>71</v>
      </c>
      <c r="F35" s="83"/>
      <c r="G35" s="80" t="s">
        <v>73</v>
      </c>
      <c r="H35" s="81"/>
      <c r="I35" s="34"/>
      <c r="J35" s="29"/>
      <c r="K35" s="37"/>
      <c r="L35" s="22"/>
    </row>
    <row r="36" spans="2:12" ht="30" customHeight="1" thickBot="1">
      <c r="B36" s="21"/>
      <c r="C36" s="77"/>
      <c r="D36" s="77"/>
      <c r="E36" s="77"/>
      <c r="F36" s="77"/>
      <c r="G36" s="77"/>
      <c r="H36" s="77"/>
      <c r="I36" s="33"/>
    </row>
  </sheetData>
  <mergeCells count="62"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G26:H26"/>
    <mergeCell ref="C21:D21"/>
    <mergeCell ref="E21:F21"/>
    <mergeCell ref="G21:H21"/>
    <mergeCell ref="C22:D22"/>
    <mergeCell ref="E22:F22"/>
    <mergeCell ref="G22:H22"/>
    <mergeCell ref="C1:I1"/>
    <mergeCell ref="B9:I10"/>
    <mergeCell ref="B23:I24"/>
    <mergeCell ref="B27:I28"/>
    <mergeCell ref="B32:I33"/>
    <mergeCell ref="C29:D29"/>
    <mergeCell ref="E29:F29"/>
    <mergeCell ref="G29:H29"/>
    <mergeCell ref="C30:D30"/>
    <mergeCell ref="E30:F30"/>
    <mergeCell ref="G30:H30"/>
    <mergeCell ref="C25:D25"/>
    <mergeCell ref="E25:F25"/>
    <mergeCell ref="G25:H25"/>
    <mergeCell ref="C26:D26"/>
    <mergeCell ref="E26:F26"/>
    <mergeCell ref="C36:D36"/>
    <mergeCell ref="E36:F36"/>
    <mergeCell ref="G36:H36"/>
    <mergeCell ref="C34:D34"/>
    <mergeCell ref="E34:F34"/>
    <mergeCell ref="G34:H34"/>
    <mergeCell ref="C35:D35"/>
    <mergeCell ref="E35:F35"/>
    <mergeCell ref="G35:H35"/>
  </mergeCells>
  <conditionalFormatting sqref="B15:B21">
    <cfRule type="expression" dxfId="201" priority="4">
      <formula>COLUMN(B15)&gt;=2</formula>
    </cfRule>
    <cfRule type="expression" dxfId="200" priority="5">
      <formula>B15&lt;&gt;""</formula>
    </cfRule>
  </conditionalFormatting>
  <conditionalFormatting sqref="B12:C12 E12:I12 B14:C14 E14 G14 I14 B15:B16 C16:I16 B18:I18 B20:I20 B22:I22 B31:I31">
    <cfRule type="expression" dxfId="199" priority="41">
      <formula>B12&lt;&gt;""</formula>
    </cfRule>
  </conditionalFormatting>
  <conditionalFormatting sqref="B12:C15">
    <cfRule type="expression" dxfId="198" priority="34">
      <formula>COLUMN(B12)&gt;2</formula>
    </cfRule>
  </conditionalFormatting>
  <conditionalFormatting sqref="B13:C14 E21:I21 B30:I30 B35:I36">
    <cfRule type="expression" dxfId="197" priority="42">
      <formula>B13&lt;&gt;""</formula>
    </cfRule>
  </conditionalFormatting>
  <conditionalFormatting sqref="B13:C14 E21:I21 B30:I30">
    <cfRule type="expression" dxfId="196" priority="40">
      <formula>COLUMN(B13)&gt;=2</formula>
    </cfRule>
  </conditionalFormatting>
  <conditionalFormatting sqref="B17:C17">
    <cfRule type="expression" dxfId="195" priority="21">
      <formula>COLUMN(B17)&gt;2</formula>
    </cfRule>
  </conditionalFormatting>
  <conditionalFormatting sqref="B19:C19">
    <cfRule type="expression" dxfId="194" priority="18">
      <formula>COLUMN(B19)&gt;2</formula>
    </cfRule>
  </conditionalFormatting>
  <conditionalFormatting sqref="B21:C21">
    <cfRule type="expression" dxfId="193" priority="1">
      <formula>COLUMN(B21)&gt;2</formula>
    </cfRule>
  </conditionalFormatting>
  <conditionalFormatting sqref="C15">
    <cfRule type="expression" dxfId="192" priority="35">
      <formula>COLUMN(C15)&gt;=2</formula>
    </cfRule>
    <cfRule type="expression" dxfId="191" priority="36">
      <formula>C15&lt;&gt;""</formula>
    </cfRule>
  </conditionalFormatting>
  <conditionalFormatting sqref="C17">
    <cfRule type="expression" dxfId="190" priority="22">
      <formula>COLUMN(C17)&gt;=2</formula>
    </cfRule>
    <cfRule type="expression" dxfId="189" priority="23">
      <formula>C17&lt;&gt;""</formula>
    </cfRule>
  </conditionalFormatting>
  <conditionalFormatting sqref="C19">
    <cfRule type="expression" dxfId="188" priority="20">
      <formula>C19&lt;&gt;""</formula>
    </cfRule>
    <cfRule type="expression" dxfId="187" priority="19">
      <formula>COLUMN(C19)&gt;=2</formula>
    </cfRule>
  </conditionalFormatting>
  <conditionalFormatting sqref="C21">
    <cfRule type="expression" dxfId="186" priority="2">
      <formula>COLUMN(C21)&gt;=2</formula>
    </cfRule>
    <cfRule type="expression" dxfId="185" priority="3">
      <formula>C21&lt;&gt;""</formula>
    </cfRule>
  </conditionalFormatting>
  <conditionalFormatting sqref="C3:H3">
    <cfRule type="expression" dxfId="184" priority="44" stopIfTrue="1">
      <formula>DAY(C3)&gt;8</formula>
    </cfRule>
  </conditionalFormatting>
  <conditionalFormatting sqref="C3:I8">
    <cfRule type="expression" dxfId="183" priority="45">
      <formula>VLOOKUP(DAY(C3),DiasTarefa,1,FALSE)=DAY(C3)</formula>
    </cfRule>
  </conditionalFormatting>
  <conditionalFormatting sqref="C7:I8">
    <cfRule type="expression" dxfId="182" priority="43" stopIfTrue="1">
      <formula>AND(DAY(C7)&gt;=1,DAY(C7)&lt;=15)</formula>
    </cfRule>
  </conditionalFormatting>
  <conditionalFormatting sqref="E13:E15">
    <cfRule type="expression" dxfId="181" priority="31">
      <formula>COLUMN(E13)&gt;2</formula>
    </cfRule>
    <cfRule type="expression" dxfId="180" priority="32">
      <formula>COLUMN(E13)&gt;=2</formula>
    </cfRule>
    <cfRule type="expression" dxfId="179" priority="33">
      <formula>E13&lt;&gt;""</formula>
    </cfRule>
  </conditionalFormatting>
  <conditionalFormatting sqref="E17">
    <cfRule type="expression" dxfId="178" priority="15">
      <formula>COLUMN(E17)&gt;2</formula>
    </cfRule>
    <cfRule type="expression" dxfId="177" priority="17">
      <formula>E17&lt;&gt;""</formula>
    </cfRule>
    <cfRule type="expression" dxfId="176" priority="16">
      <formula>COLUMN(E17)&gt;=2</formula>
    </cfRule>
  </conditionalFormatting>
  <conditionalFormatting sqref="E19">
    <cfRule type="expression" dxfId="175" priority="12">
      <formula>COLUMN(E19)&gt;2</formula>
    </cfRule>
    <cfRule type="expression" dxfId="174" priority="13">
      <formula>COLUMN(E19)&gt;=2</formula>
    </cfRule>
    <cfRule type="expression" dxfId="173" priority="14">
      <formula>E19&lt;&gt;""</formula>
    </cfRule>
  </conditionalFormatting>
  <conditionalFormatting sqref="E12:I12 I13:I15 B16:I16 I17 B18:I18 I19 B20:I20 E21:I21 B22:I22 B30:I31 B35:I36">
    <cfRule type="expression" dxfId="172" priority="39">
      <formula>COLUMN(B12)&gt;2</formula>
    </cfRule>
  </conditionalFormatting>
  <conditionalFormatting sqref="G13:G15">
    <cfRule type="expression" dxfId="171" priority="28">
      <formula>COLUMN(G13)&gt;2</formula>
    </cfRule>
    <cfRule type="expression" dxfId="170" priority="29">
      <formula>COLUMN(G13)&gt;=2</formula>
    </cfRule>
    <cfRule type="expression" dxfId="169" priority="30">
      <formula>G13&lt;&gt;""</formula>
    </cfRule>
  </conditionalFormatting>
  <conditionalFormatting sqref="G17">
    <cfRule type="expression" dxfId="168" priority="9">
      <formula>COLUMN(G17)&gt;2</formula>
    </cfRule>
    <cfRule type="expression" dxfId="167" priority="10">
      <formula>COLUMN(G17)&gt;=2</formula>
    </cfRule>
    <cfRule type="expression" dxfId="166" priority="11">
      <formula>G17&lt;&gt;""</formula>
    </cfRule>
  </conditionalFormatting>
  <conditionalFormatting sqref="G19">
    <cfRule type="expression" dxfId="165" priority="6">
      <formula>COLUMN(G19)&gt;2</formula>
    </cfRule>
    <cfRule type="expression" dxfId="164" priority="7">
      <formula>COLUMN(G19)&gt;=2</formula>
    </cfRule>
    <cfRule type="expression" dxfId="163" priority="8">
      <formula>G19&lt;&gt;""</formula>
    </cfRule>
  </conditionalFormatting>
  <conditionalFormatting sqref="I13:I20">
    <cfRule type="expression" dxfId="162" priority="24">
      <formula>COLUMN(I13)&gt;=2</formula>
    </cfRule>
    <cfRule type="expression" dxfId="161" priority="25">
      <formula>I13&lt;&gt;""</formula>
    </cfRule>
  </conditionalFormatting>
  <dataValidations xWindow="282" yWindow="780" count="16">
    <dataValidation allowBlank="1" showInputMessage="1" showErrorMessage="1" prompt="Ano civil atualizado automaticamente. Para alterar o ano, atualize a célula B1 na planilha de janeiro" sqref="B1" xr:uid="{00000000-0002-0000-0500-000000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500-000001000000}"/>
    <dataValidation allowBlank="1" showInputMessage="1" showErrorMessage="1" prompt="Células C2:I2 contêm dias da semana" sqref="C2:D2" xr:uid="{00000000-0002-0000-0500-000002000000}"/>
    <dataValidation allowBlank="1" showInputMessage="1" showErrorMessage="1" prompt="Se esta célula não contiver o número 1, será um dia de um mês anterior. Células C3:I8 contêm datas para o mês atual" sqref="C3" xr:uid="{00000000-0002-0000-0500-000003000000}"/>
    <dataValidation allowBlank="1" showInputMessage="1" showErrorMessage="1" prompt="Se esta linha contiver um número menor que o número ou a linha de números anterior, ela conterá datas para o próximo mês do calendário" sqref="C8" xr:uid="{00000000-0002-0000-0500-000004000000}"/>
    <dataValidation allowBlank="1" showInputMessage="1" showErrorMessage="1" prompt="Insira o horário nesta linha das colunas B a I" sqref="B12:C12 B14 I14 B16 I16 B18 I18 B20" xr:uid="{00000000-0002-0000-0500-000005000000}"/>
    <dataValidation allowBlank="1" showInputMessage="1" showErrorMessage="1" prompt="Insira a aula nesta linha das colunas B a I" sqref="C13:C14 E13:E15 B13 B15:C15 E19 G13:G15 B17:C17 B19:C19 E17 G17 G19 B21:C21" xr:uid="{00000000-0002-0000-0500-000006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500-000007000000}"/>
    <dataValidation allowBlank="1" showInputMessage="1" showErrorMessage="1" prompt="Insira os detalhes da tarefa nesta coluna, que corresponde ao dia da semana na coluna J e ao dia na coluna K para o mês do calendário à esquerda" sqref="L1" xr:uid="{00000000-0002-0000-0500-000008000000}"/>
    <dataValidation allowBlank="1" showInputMessage="1" showErrorMessage="1" prompt="Insira o dia do mês da tarefa nesta coluna, que corresponde ao dia da semana na coluna J. Essa data destacará a tarefa no calendário à esquerda" sqref="K1" xr:uid="{00000000-0002-0000-0500-000009000000}"/>
    <dataValidation allowBlank="1" showInputMessage="1" showErrorMessage="1" prompt="Os dias da semana estão nesta linha, de segunda a sexta" sqref="B11 B25:B26 B34 B29" xr:uid="{00000000-0002-0000-0500-00000A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7 B32 B23" xr:uid="{00000000-0002-0000-0500-00000B000000}"/>
    <dataValidation allowBlank="1" showInputMessage="1" showErrorMessage="1" prompt="O nome da aula vai nessa linha, começando na célula à direita" sqref="A13 A15 A17 A19 A21 A23 A25 A27 A29" xr:uid="{00000000-0002-0000-0500-00000C000000}"/>
    <dataValidation allowBlank="1" showInputMessage="1" showErrorMessage="1" prompt="O horário da aula vai nessa linha,começando na célula à direita_x000a_" sqref="A12 A14 A16 A18 A20 A22 A24 A26 A28 A30" xr:uid="{00000000-0002-0000-0500-00000D000000}"/>
    <dataValidation allowBlank="1" showInputMessage="1" showErrorMessage="1" prompt="O dia da semana vai nessa linha, começando na célula B11" sqref="A11" xr:uid="{00000000-0002-0000-0500-00000E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500-00000F000000}"/>
  </dataValidations>
  <printOptions horizontalCentered="1" verticalCentered="1"/>
  <pageMargins left="0.5" right="0.5" top="0.5" bottom="0.5" header="0.3" footer="0.3"/>
  <pageSetup paperSize="9" scale="58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L36"/>
  <sheetViews>
    <sheetView showGridLines="0" zoomScaleNormal="100" zoomScalePageLayoutView="84" workbookViewId="0">
      <selection activeCell="E3" sqref="E3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10.625" customWidth="1"/>
    <col min="12" max="12" width="70.625" customWidth="1"/>
    <col min="13" max="13" width="2.625" customWidth="1"/>
  </cols>
  <sheetData>
    <row r="1" spans="1:12" ht="42.75">
      <c r="B1" s="23">
        <f ca="1">AnoCivil</f>
        <v>2025</v>
      </c>
      <c r="C1" s="97" t="s">
        <v>78</v>
      </c>
      <c r="D1" s="97"/>
      <c r="E1" s="97"/>
      <c r="F1" s="97"/>
      <c r="G1" s="97"/>
      <c r="H1" s="97"/>
      <c r="I1" s="97"/>
      <c r="J1" s="45" t="s">
        <v>76</v>
      </c>
      <c r="K1" s="47" t="s">
        <v>20</v>
      </c>
      <c r="L1" s="46" t="s">
        <v>33</v>
      </c>
    </row>
    <row r="2" spans="1:12" ht="30" customHeight="1">
      <c r="A2" s="11"/>
      <c r="B2" s="24" t="s">
        <v>13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 t="s">
        <v>21</v>
      </c>
      <c r="K2" s="10"/>
      <c r="L2" s="13"/>
    </row>
    <row r="3" spans="1:12" ht="30" customHeight="1">
      <c r="A3" s="11"/>
      <c r="B3" s="14"/>
      <c r="C3" s="2">
        <f ca="1">IF(DAY(SetDom1)=1,SetDom1-6,SetDom1+1)</f>
        <v>45900</v>
      </c>
      <c r="D3" s="2">
        <f ca="1">IF(DAY(SetDom1)=1,SetDom1-5,SetDom1+2)</f>
        <v>45901</v>
      </c>
      <c r="E3" s="2">
        <f ca="1">IF(DAY(SetDom1)=1,SetDom1-4,SetDom1+3)</f>
        <v>45902</v>
      </c>
      <c r="F3" s="2">
        <f ca="1">IF(DAY(SetDom1)=1,SetDom1-3,SetDom1+4)</f>
        <v>45903</v>
      </c>
      <c r="G3" s="2">
        <f ca="1">IF(DAY(SetDom1)=1,SetDom1-2,SetDom1+5)</f>
        <v>45904</v>
      </c>
      <c r="H3" s="2">
        <f ca="1">IF(DAY(SetDom1)=1,SetDom1-1,SetDom1+6)</f>
        <v>45905</v>
      </c>
      <c r="I3" s="2">
        <f ca="1">IF(DAY(SetDom1)=1,SetDom1,SetDom1+7)</f>
        <v>45906</v>
      </c>
      <c r="J3" s="6"/>
      <c r="K3" s="8" t="s">
        <v>27</v>
      </c>
      <c r="L3" s="13"/>
    </row>
    <row r="4" spans="1:12" ht="30" customHeight="1">
      <c r="A4" s="11"/>
      <c r="B4" s="14"/>
      <c r="C4" s="2">
        <f ca="1">IF(DAY(SetDom1)=1,SetDom1+1,SetDom1+8)</f>
        <v>45907</v>
      </c>
      <c r="D4" s="2">
        <f ca="1">IF(DAY(SetDom1)=1,SetDom1+2,SetDom1+9)</f>
        <v>45908</v>
      </c>
      <c r="E4" s="2">
        <f ca="1">IF(DAY(SetDom1)=1,SetDom1+3,SetDom1+10)</f>
        <v>45909</v>
      </c>
      <c r="F4" s="2">
        <f ca="1">IF(DAY(SetDom1)=1,SetDom1+4,SetDom1+11)</f>
        <v>45910</v>
      </c>
      <c r="G4" s="2">
        <f ca="1">IF(DAY(SetDom1)=1,SetDom1+5,SetDom1+12)</f>
        <v>45911</v>
      </c>
      <c r="H4" s="2">
        <f ca="1">IF(DAY(SetDom1)=1,SetDom1+6,SetDom1+13)</f>
        <v>45912</v>
      </c>
      <c r="I4" s="2">
        <f ca="1">IF(DAY(SetDom1)=1,SetDom1+7,SetDom1+14)</f>
        <v>45913</v>
      </c>
      <c r="J4" s="6"/>
      <c r="K4" s="8" t="s">
        <v>30</v>
      </c>
      <c r="L4" s="13"/>
    </row>
    <row r="5" spans="1:12" ht="30" customHeight="1">
      <c r="A5" s="11"/>
      <c r="B5" s="14"/>
      <c r="C5" s="2">
        <f ca="1">IF(DAY(SetDom1)=1,SetDom1+8,SetDom1+15)</f>
        <v>45914</v>
      </c>
      <c r="D5" s="2">
        <f ca="1">IF(DAY(SetDom1)=1,SetDom1+9,SetDom1+16)</f>
        <v>45915</v>
      </c>
      <c r="E5" s="2">
        <f ca="1">IF(DAY(SetDom1)=1,SetDom1+10,SetDom1+17)</f>
        <v>45916</v>
      </c>
      <c r="F5" s="2">
        <f ca="1">IF(DAY(SetDom1)=1,SetDom1+11,SetDom1+18)</f>
        <v>45917</v>
      </c>
      <c r="G5" s="2">
        <f ca="1">IF(DAY(SetDom1)=1,SetDom1+12,SetDom1+19)</f>
        <v>45918</v>
      </c>
      <c r="H5" s="2">
        <f ca="1">IF(DAY(SetDom1)=1,SetDom1+13,SetDom1+20)</f>
        <v>45919</v>
      </c>
      <c r="I5" s="2">
        <f ca="1">IF(DAY(SetDom1)=1,SetDom1+14,SetDom1+21)</f>
        <v>45920</v>
      </c>
      <c r="J5" s="6"/>
      <c r="K5" s="8" t="s">
        <v>28</v>
      </c>
      <c r="L5" s="13"/>
    </row>
    <row r="6" spans="1:12" ht="30" customHeight="1">
      <c r="A6" s="11"/>
      <c r="B6" s="14"/>
      <c r="C6" s="2">
        <f ca="1">IF(DAY(SetDom1)=1,SetDom1+15,SetDom1+22)</f>
        <v>45921</v>
      </c>
      <c r="D6" s="2">
        <f ca="1">IF(DAY(SetDom1)=1,SetDom1+16,SetDom1+23)</f>
        <v>45922</v>
      </c>
      <c r="E6" s="2">
        <f ca="1">IF(DAY(SetDom1)=1,SetDom1+17,SetDom1+24)</f>
        <v>45923</v>
      </c>
      <c r="F6" s="2">
        <f ca="1">IF(DAY(SetDom1)=1,SetDom1+18,SetDom1+25)</f>
        <v>45924</v>
      </c>
      <c r="G6" s="2">
        <f ca="1">IF(DAY(SetDom1)=1,SetDom1+19,SetDom1+26)</f>
        <v>45925</v>
      </c>
      <c r="H6" s="2">
        <f ca="1">IF(DAY(SetDom1)=1,SetDom1+20,SetDom1+27)</f>
        <v>45926</v>
      </c>
      <c r="I6" s="2">
        <f ca="1">IF(DAY(SetDom1)=1,SetDom1+21,SetDom1+28)</f>
        <v>45927</v>
      </c>
      <c r="J6" s="12" t="s">
        <v>22</v>
      </c>
      <c r="K6" s="5"/>
      <c r="L6" s="15"/>
    </row>
    <row r="7" spans="1:12" ht="30" customHeight="1">
      <c r="A7" s="11"/>
      <c r="B7" s="14"/>
      <c r="C7" s="2">
        <f ca="1">IF(DAY(SetDom1)=1,SetDom1+22,SetDom1+29)</f>
        <v>45928</v>
      </c>
      <c r="D7" s="2">
        <f ca="1">IF(DAY(SetDom1)=1,SetDom1+23,SetDom1+30)</f>
        <v>45929</v>
      </c>
      <c r="E7" s="2">
        <f ca="1">IF(DAY(SetDom1)=1,SetDom1+24,SetDom1+31)</f>
        <v>45930</v>
      </c>
      <c r="F7" s="2">
        <f ca="1">IF(DAY(SetDom1)=1,SetDom1+25,SetDom1+32)</f>
        <v>45931</v>
      </c>
      <c r="G7" s="2">
        <f ca="1">IF(DAY(SetDom1)=1,SetDom1+26,SetDom1+33)</f>
        <v>45932</v>
      </c>
      <c r="H7" s="2">
        <f ca="1">IF(DAY(SetDom1)=1,SetDom1+27,SetDom1+34)</f>
        <v>45933</v>
      </c>
      <c r="I7" s="2">
        <f ca="1">IF(DAY(SetDom1)=1,SetDom1+28,SetDom1+35)</f>
        <v>45934</v>
      </c>
      <c r="J7" s="6"/>
      <c r="K7" s="25" t="s">
        <v>36</v>
      </c>
      <c r="L7" s="13"/>
    </row>
    <row r="8" spans="1:12" ht="30" customHeight="1">
      <c r="A8" s="11"/>
      <c r="B8" s="16"/>
      <c r="C8" s="2">
        <f ca="1">IF(DAY(SetDom1)=1,SetDom1+29,SetDom1+36)</f>
        <v>45935</v>
      </c>
      <c r="D8" s="2">
        <f ca="1">IF(DAY(SetDom1)=1,SetDom1+30,SetDom1+37)</f>
        <v>45936</v>
      </c>
      <c r="E8" s="2">
        <f ca="1">IF(DAY(SetDom1)=1,SetDom1+31,SetDom1+38)</f>
        <v>45937</v>
      </c>
      <c r="F8" s="2">
        <f ca="1">IF(DAY(SetDom1)=1,SetDom1+32,SetDom1+39)</f>
        <v>45938</v>
      </c>
      <c r="G8" s="2">
        <f ca="1">IF(DAY(SetDom1)=1,SetDom1+33,SetDom1+40)</f>
        <v>45939</v>
      </c>
      <c r="H8" s="2">
        <f ca="1">IF(DAY(SetDom1)=1,SetDom1+34,SetDom1+41)</f>
        <v>45940</v>
      </c>
      <c r="I8" s="2">
        <f ca="1">IF(DAY(SetDom1)=1,SetDom1+35,SetDom1+42)</f>
        <v>45941</v>
      </c>
      <c r="J8" s="6"/>
      <c r="K8" s="25" t="s">
        <v>34</v>
      </c>
      <c r="L8" s="13"/>
    </row>
    <row r="9" spans="1:12" ht="30" customHeight="1">
      <c r="A9" s="11"/>
      <c r="B9" s="84" t="s">
        <v>32</v>
      </c>
      <c r="C9" s="85"/>
      <c r="D9" s="85"/>
      <c r="E9" s="85"/>
      <c r="F9" s="85"/>
      <c r="G9" s="85"/>
      <c r="H9" s="85"/>
      <c r="I9" s="85"/>
      <c r="J9" s="6"/>
      <c r="K9" s="25" t="s">
        <v>35</v>
      </c>
      <c r="L9" s="13"/>
    </row>
    <row r="10" spans="1:12" ht="30" customHeight="1">
      <c r="A10" s="11"/>
      <c r="B10" s="86"/>
      <c r="C10" s="87"/>
      <c r="D10" s="87"/>
      <c r="E10" s="87"/>
      <c r="F10" s="87"/>
      <c r="G10" s="87"/>
      <c r="H10" s="87"/>
      <c r="I10" s="87"/>
      <c r="J10" s="6" t="s">
        <v>42</v>
      </c>
      <c r="K10" s="1"/>
      <c r="L10" s="13"/>
    </row>
    <row r="11" spans="1:12" ht="30" customHeight="1">
      <c r="A11" s="4"/>
      <c r="B11" s="27" t="s">
        <v>1</v>
      </c>
      <c r="C11" s="78" t="s">
        <v>3</v>
      </c>
      <c r="D11" s="79"/>
      <c r="E11" s="78" t="s">
        <v>5</v>
      </c>
      <c r="F11" s="79"/>
      <c r="G11" s="78" t="s">
        <v>7</v>
      </c>
      <c r="H11" s="79"/>
      <c r="I11" s="28" t="s">
        <v>8</v>
      </c>
      <c r="J11" s="6"/>
      <c r="K11" s="8" t="s">
        <v>43</v>
      </c>
      <c r="L11" s="13"/>
    </row>
    <row r="12" spans="1:12" ht="30" customHeight="1">
      <c r="A12" s="4"/>
      <c r="B12" s="31" t="s">
        <v>19</v>
      </c>
      <c r="C12" s="89">
        <v>2</v>
      </c>
      <c r="D12" s="89"/>
      <c r="E12" s="94">
        <v>3</v>
      </c>
      <c r="F12" s="89"/>
      <c r="G12" s="89">
        <v>4</v>
      </c>
      <c r="H12" s="89"/>
      <c r="I12" s="36">
        <v>5</v>
      </c>
      <c r="J12" s="6"/>
      <c r="K12" s="10" t="s">
        <v>25</v>
      </c>
      <c r="L12" s="13"/>
    </row>
    <row r="13" spans="1:12" ht="57" customHeight="1">
      <c r="A13" s="4"/>
      <c r="B13" s="40" t="s">
        <v>53</v>
      </c>
      <c r="C13" s="88" t="s">
        <v>54</v>
      </c>
      <c r="D13" s="88"/>
      <c r="E13" s="88" t="s">
        <v>55</v>
      </c>
      <c r="F13" s="88"/>
      <c r="G13" s="88" t="s">
        <v>56</v>
      </c>
      <c r="H13" s="88"/>
      <c r="I13" s="38" t="s">
        <v>57</v>
      </c>
      <c r="J13" s="6" t="s">
        <v>41</v>
      </c>
      <c r="K13" s="1"/>
      <c r="L13" s="13"/>
    </row>
    <row r="14" spans="1:12" ht="30" customHeight="1">
      <c r="A14" s="4"/>
      <c r="B14" s="32">
        <v>8</v>
      </c>
      <c r="C14" s="90">
        <v>9</v>
      </c>
      <c r="D14" s="90"/>
      <c r="E14" s="93">
        <v>10</v>
      </c>
      <c r="F14" s="93"/>
      <c r="G14" s="93">
        <v>11</v>
      </c>
      <c r="H14" s="93"/>
      <c r="I14" s="32">
        <v>12</v>
      </c>
      <c r="J14" s="12"/>
      <c r="K14" s="8" t="s">
        <v>24</v>
      </c>
      <c r="L14" s="15"/>
    </row>
    <row r="15" spans="1:12" ht="38.25">
      <c r="A15" s="4"/>
      <c r="B15" s="40" t="s">
        <v>53</v>
      </c>
      <c r="C15" s="88" t="s">
        <v>54</v>
      </c>
      <c r="D15" s="88"/>
      <c r="E15" s="88" t="s">
        <v>55</v>
      </c>
      <c r="F15" s="88"/>
      <c r="G15" s="88" t="s">
        <v>56</v>
      </c>
      <c r="H15" s="88"/>
      <c r="I15" s="38" t="s">
        <v>57</v>
      </c>
      <c r="J15" s="6"/>
      <c r="K15" s="10" t="s">
        <v>25</v>
      </c>
      <c r="L15" s="13"/>
    </row>
    <row r="16" spans="1:12" ht="30" customHeight="1">
      <c r="A16" s="4"/>
      <c r="B16" s="32" t="s">
        <v>50</v>
      </c>
      <c r="C16" s="91" t="s">
        <v>51</v>
      </c>
      <c r="D16" s="92"/>
      <c r="E16" s="91">
        <v>17</v>
      </c>
      <c r="F16" s="92"/>
      <c r="G16" s="91">
        <v>18</v>
      </c>
      <c r="H16" s="103"/>
      <c r="I16" s="32" t="s">
        <v>52</v>
      </c>
      <c r="J16" s="17"/>
      <c r="K16" s="8" t="s">
        <v>26</v>
      </c>
      <c r="L16" s="13"/>
    </row>
    <row r="17" spans="1:12" ht="38.25">
      <c r="A17" s="4"/>
      <c r="B17" s="40" t="s">
        <v>53</v>
      </c>
      <c r="C17" s="88" t="s">
        <v>54</v>
      </c>
      <c r="D17" s="88"/>
      <c r="E17" s="88" t="s">
        <v>55</v>
      </c>
      <c r="F17" s="88"/>
      <c r="G17" s="88" t="s">
        <v>56</v>
      </c>
      <c r="H17" s="88"/>
      <c r="I17" s="38" t="s">
        <v>57</v>
      </c>
      <c r="J17" s="6" t="s">
        <v>44</v>
      </c>
      <c r="K17" s="7"/>
      <c r="L17" s="13"/>
    </row>
    <row r="18" spans="1:12" ht="30" customHeight="1">
      <c r="A18" s="4"/>
      <c r="B18" s="32" t="s">
        <v>58</v>
      </c>
      <c r="C18" s="98">
        <v>23</v>
      </c>
      <c r="D18" s="98"/>
      <c r="E18" s="98">
        <v>24</v>
      </c>
      <c r="F18" s="98"/>
      <c r="G18" s="98">
        <v>25</v>
      </c>
      <c r="H18" s="98"/>
      <c r="I18" s="32" t="s">
        <v>59</v>
      </c>
      <c r="J18" s="19"/>
      <c r="K18" s="26" t="s">
        <v>37</v>
      </c>
      <c r="L18" s="20"/>
    </row>
    <row r="19" spans="1:12" ht="38.25">
      <c r="A19" s="4"/>
      <c r="B19" s="40" t="s">
        <v>53</v>
      </c>
      <c r="C19" s="88" t="s">
        <v>54</v>
      </c>
      <c r="D19" s="88"/>
      <c r="E19" s="88" t="s">
        <v>55</v>
      </c>
      <c r="F19" s="88"/>
      <c r="G19" s="88" t="s">
        <v>56</v>
      </c>
      <c r="H19" s="88"/>
      <c r="I19" s="38" t="s">
        <v>57</v>
      </c>
      <c r="J19" s="6" t="s">
        <v>23</v>
      </c>
      <c r="K19" s="1"/>
      <c r="L19" s="13"/>
    </row>
    <row r="20" spans="1:12" ht="30" customHeight="1">
      <c r="A20" s="4"/>
      <c r="B20" s="32" t="s">
        <v>60</v>
      </c>
      <c r="C20" s="91">
        <v>30</v>
      </c>
      <c r="D20" s="92"/>
      <c r="E20" s="101"/>
      <c r="F20" s="101"/>
      <c r="G20" s="101"/>
      <c r="H20" s="101"/>
      <c r="I20" s="39"/>
      <c r="J20" s="6"/>
      <c r="K20" s="8" t="s">
        <v>49</v>
      </c>
      <c r="L20" s="13"/>
    </row>
    <row r="21" spans="1:12" ht="38.25">
      <c r="A21" s="4"/>
      <c r="B21" s="40" t="s">
        <v>53</v>
      </c>
      <c r="C21" s="88" t="s">
        <v>54</v>
      </c>
      <c r="D21" s="88"/>
      <c r="E21" s="102"/>
      <c r="F21" s="102"/>
      <c r="G21" s="102"/>
      <c r="H21" s="102"/>
      <c r="I21" s="35"/>
      <c r="J21" s="6"/>
      <c r="K21" s="8" t="s">
        <v>29</v>
      </c>
      <c r="L21" s="13"/>
    </row>
    <row r="22" spans="1:12" ht="30" customHeight="1">
      <c r="A22" s="4"/>
      <c r="B22" s="18"/>
      <c r="C22" s="101"/>
      <c r="D22" s="101"/>
      <c r="E22" s="101"/>
      <c r="F22" s="101"/>
      <c r="G22" s="101"/>
      <c r="H22" s="101"/>
      <c r="I22" s="3"/>
      <c r="J22" s="6"/>
      <c r="K22" s="8"/>
      <c r="L22" s="13"/>
    </row>
    <row r="23" spans="1:12" ht="30" customHeight="1">
      <c r="A23" s="4"/>
      <c r="B23" s="84" t="s">
        <v>77</v>
      </c>
      <c r="C23" s="85"/>
      <c r="D23" s="85"/>
      <c r="E23" s="85"/>
      <c r="F23" s="85"/>
      <c r="G23" s="85"/>
      <c r="H23" s="85"/>
      <c r="I23" s="85"/>
      <c r="J23" s="6" t="s">
        <v>31</v>
      </c>
      <c r="K23" s="1"/>
      <c r="L23" s="13"/>
    </row>
    <row r="24" spans="1:12" ht="30" customHeight="1">
      <c r="A24" s="4"/>
      <c r="B24" s="86"/>
      <c r="C24" s="87"/>
      <c r="D24" s="87"/>
      <c r="E24" s="87"/>
      <c r="F24" s="87"/>
      <c r="G24" s="87"/>
      <c r="H24" s="87"/>
      <c r="I24" s="87"/>
      <c r="J24" s="12"/>
      <c r="K24" s="8" t="s">
        <v>39</v>
      </c>
      <c r="L24" s="13"/>
    </row>
    <row r="25" spans="1:12" ht="30" customHeight="1">
      <c r="A25" s="4"/>
      <c r="B25" s="27" t="s">
        <v>1</v>
      </c>
      <c r="C25" s="78" t="s">
        <v>3</v>
      </c>
      <c r="D25" s="79"/>
      <c r="E25" s="78" t="s">
        <v>5</v>
      </c>
      <c r="F25" s="79"/>
      <c r="G25" s="78" t="s">
        <v>7</v>
      </c>
      <c r="H25" s="79"/>
      <c r="I25" s="28" t="s">
        <v>8</v>
      </c>
      <c r="J25" s="6"/>
      <c r="K25" s="8" t="s">
        <v>65</v>
      </c>
      <c r="L25" s="13"/>
    </row>
    <row r="26" spans="1:12" ht="30" customHeight="1">
      <c r="A26" s="4"/>
      <c r="B26" s="48" t="s">
        <v>79</v>
      </c>
      <c r="C26" s="99" t="s">
        <v>80</v>
      </c>
      <c r="D26" s="100"/>
      <c r="E26" s="99" t="s">
        <v>80</v>
      </c>
      <c r="F26" s="100"/>
      <c r="G26" s="99" t="s">
        <v>80</v>
      </c>
      <c r="H26" s="100"/>
      <c r="I26" s="49" t="s">
        <v>81</v>
      </c>
      <c r="J26" s="6"/>
      <c r="K26" s="8" t="s">
        <v>40</v>
      </c>
      <c r="L26" s="13"/>
    </row>
    <row r="27" spans="1:12" ht="30" customHeight="1">
      <c r="A27" s="4"/>
      <c r="B27" s="84" t="s">
        <v>47</v>
      </c>
      <c r="C27" s="85"/>
      <c r="D27" s="85"/>
      <c r="E27" s="85"/>
      <c r="F27" s="85"/>
      <c r="G27" s="85"/>
      <c r="H27" s="85"/>
      <c r="I27" s="85"/>
      <c r="J27" s="6"/>
      <c r="K27" s="8" t="s">
        <v>38</v>
      </c>
      <c r="L27" s="13"/>
    </row>
    <row r="28" spans="1:12" ht="30" customHeight="1">
      <c r="A28" s="4"/>
      <c r="B28" s="86"/>
      <c r="C28" s="87"/>
      <c r="D28" s="87"/>
      <c r="E28" s="87"/>
      <c r="F28" s="87"/>
      <c r="G28" s="87"/>
      <c r="H28" s="87"/>
      <c r="I28" s="87"/>
      <c r="J28" s="6"/>
      <c r="K28" s="8" t="s">
        <v>64</v>
      </c>
      <c r="L28" s="13"/>
    </row>
    <row r="29" spans="1:12" ht="33" customHeight="1">
      <c r="A29" s="4"/>
      <c r="B29" s="27" t="s">
        <v>1</v>
      </c>
      <c r="C29" s="78" t="s">
        <v>3</v>
      </c>
      <c r="D29" s="79"/>
      <c r="E29" s="78" t="s">
        <v>5</v>
      </c>
      <c r="F29" s="79"/>
      <c r="G29" s="78" t="s">
        <v>7</v>
      </c>
      <c r="H29" s="79"/>
      <c r="I29" s="28" t="s">
        <v>8</v>
      </c>
      <c r="J29" s="6" t="s">
        <v>45</v>
      </c>
      <c r="K29" s="8"/>
      <c r="L29" s="13"/>
    </row>
    <row r="30" spans="1:12" ht="42.75">
      <c r="A30" s="4"/>
      <c r="B30" s="43" t="s">
        <v>66</v>
      </c>
      <c r="C30" s="95" t="s">
        <v>67</v>
      </c>
      <c r="D30" s="96"/>
      <c r="E30" s="95" t="s">
        <v>68</v>
      </c>
      <c r="F30" s="96"/>
      <c r="G30" s="104" t="s">
        <v>69</v>
      </c>
      <c r="H30" s="105"/>
      <c r="I30" s="42" t="s">
        <v>70</v>
      </c>
      <c r="J30" s="8"/>
      <c r="K30" s="8" t="s">
        <v>61</v>
      </c>
      <c r="L30" s="13"/>
    </row>
    <row r="31" spans="1:12" ht="30" customHeight="1">
      <c r="B31" s="41"/>
      <c r="C31" s="41"/>
      <c r="D31" s="41"/>
      <c r="E31" s="41"/>
      <c r="F31" s="41"/>
      <c r="G31" s="41"/>
      <c r="H31" s="41"/>
      <c r="I31" s="41"/>
      <c r="J31" s="12" t="s">
        <v>46</v>
      </c>
      <c r="K31" s="10"/>
      <c r="L31" s="13"/>
    </row>
    <row r="32" spans="1:12" ht="30" customHeight="1">
      <c r="B32" s="84" t="s">
        <v>48</v>
      </c>
      <c r="C32" s="85"/>
      <c r="D32" s="85"/>
      <c r="E32" s="85"/>
      <c r="F32" s="85"/>
      <c r="G32" s="85"/>
      <c r="H32" s="85"/>
      <c r="I32" s="85"/>
      <c r="J32" s="8"/>
      <c r="K32" s="8" t="s">
        <v>75</v>
      </c>
      <c r="L32" s="13"/>
    </row>
    <row r="33" spans="2:12" ht="30" customHeight="1">
      <c r="B33" s="86"/>
      <c r="C33" s="87"/>
      <c r="D33" s="87"/>
      <c r="E33" s="87"/>
      <c r="F33" s="87"/>
      <c r="G33" s="87"/>
      <c r="H33" s="87"/>
      <c r="I33" s="87"/>
      <c r="J33" s="8"/>
      <c r="K33" s="8" t="s">
        <v>62</v>
      </c>
      <c r="L33" s="13"/>
    </row>
    <row r="34" spans="2:12" ht="26.25" customHeight="1">
      <c r="B34" s="27" t="s">
        <v>1</v>
      </c>
      <c r="C34" s="78" t="s">
        <v>3</v>
      </c>
      <c r="D34" s="79"/>
      <c r="E34" s="78" t="s">
        <v>5</v>
      </c>
      <c r="F34" s="79"/>
      <c r="G34" s="78" t="s">
        <v>7</v>
      </c>
      <c r="H34" s="79"/>
      <c r="I34" s="28" t="s">
        <v>8</v>
      </c>
      <c r="J34" s="30"/>
      <c r="K34" s="8" t="s">
        <v>63</v>
      </c>
      <c r="L34" s="13"/>
    </row>
    <row r="35" spans="2:12" ht="30" customHeight="1" thickBot="1">
      <c r="B35" s="44" t="s">
        <v>72</v>
      </c>
      <c r="C35" s="80" t="s">
        <v>74</v>
      </c>
      <c r="D35" s="81"/>
      <c r="E35" s="82" t="s">
        <v>71</v>
      </c>
      <c r="F35" s="83"/>
      <c r="G35" s="80" t="s">
        <v>73</v>
      </c>
      <c r="H35" s="81"/>
      <c r="I35" s="34"/>
      <c r="J35" s="29"/>
      <c r="K35" s="37"/>
      <c r="L35" s="22"/>
    </row>
    <row r="36" spans="2:12" ht="30" customHeight="1" thickBot="1">
      <c r="B36" s="21"/>
      <c r="C36" s="77"/>
      <c r="D36" s="77"/>
      <c r="E36" s="77"/>
      <c r="F36" s="77"/>
      <c r="G36" s="77"/>
      <c r="H36" s="77"/>
      <c r="I36" s="33"/>
    </row>
  </sheetData>
  <mergeCells count="62"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G26:H26"/>
    <mergeCell ref="C21:D21"/>
    <mergeCell ref="E21:F21"/>
    <mergeCell ref="G21:H21"/>
    <mergeCell ref="C22:D22"/>
    <mergeCell ref="E22:F22"/>
    <mergeCell ref="G22:H22"/>
    <mergeCell ref="C1:I1"/>
    <mergeCell ref="B9:I10"/>
    <mergeCell ref="B23:I24"/>
    <mergeCell ref="B27:I28"/>
    <mergeCell ref="B32:I33"/>
    <mergeCell ref="C29:D29"/>
    <mergeCell ref="E29:F29"/>
    <mergeCell ref="G29:H29"/>
    <mergeCell ref="C30:D30"/>
    <mergeCell ref="E30:F30"/>
    <mergeCell ref="G30:H30"/>
    <mergeCell ref="C25:D25"/>
    <mergeCell ref="E25:F25"/>
    <mergeCell ref="G25:H25"/>
    <mergeCell ref="C26:D26"/>
    <mergeCell ref="E26:F26"/>
    <mergeCell ref="C36:D36"/>
    <mergeCell ref="E36:F36"/>
    <mergeCell ref="G36:H36"/>
    <mergeCell ref="C34:D34"/>
    <mergeCell ref="E34:F34"/>
    <mergeCell ref="G34:H34"/>
    <mergeCell ref="C35:D35"/>
    <mergeCell ref="E35:F35"/>
    <mergeCell ref="G35:H35"/>
  </mergeCells>
  <conditionalFormatting sqref="B15:B21">
    <cfRule type="expression" dxfId="160" priority="4">
      <formula>COLUMN(B15)&gt;=2</formula>
    </cfRule>
    <cfRule type="expression" dxfId="159" priority="5">
      <formula>B15&lt;&gt;""</formula>
    </cfRule>
  </conditionalFormatting>
  <conditionalFormatting sqref="B12:C12 E12:I12 B14:C14 E14 G14 I14 B15:B16 C16:I16 B18:I18 B20:I20 B22:I22 B31:I31">
    <cfRule type="expression" dxfId="158" priority="41">
      <formula>B12&lt;&gt;""</formula>
    </cfRule>
  </conditionalFormatting>
  <conditionalFormatting sqref="B12:C15">
    <cfRule type="expression" dxfId="157" priority="34">
      <formula>COLUMN(B12)&gt;2</formula>
    </cfRule>
  </conditionalFormatting>
  <conditionalFormatting sqref="B13:C14 E21:I21 B30:I30 B35:I36">
    <cfRule type="expression" dxfId="156" priority="42">
      <formula>B13&lt;&gt;""</formula>
    </cfRule>
  </conditionalFormatting>
  <conditionalFormatting sqref="B13:C14 E21:I21 B30:I30">
    <cfRule type="expression" dxfId="155" priority="40">
      <formula>COLUMN(B13)&gt;=2</formula>
    </cfRule>
  </conditionalFormatting>
  <conditionalFormatting sqref="B17:C17">
    <cfRule type="expression" dxfId="154" priority="21">
      <formula>COLUMN(B17)&gt;2</formula>
    </cfRule>
  </conditionalFormatting>
  <conditionalFormatting sqref="B19:C19">
    <cfRule type="expression" dxfId="153" priority="18">
      <formula>COLUMN(B19)&gt;2</formula>
    </cfRule>
  </conditionalFormatting>
  <conditionalFormatting sqref="B21:C21">
    <cfRule type="expression" dxfId="152" priority="1">
      <formula>COLUMN(B21)&gt;2</formula>
    </cfRule>
  </conditionalFormatting>
  <conditionalFormatting sqref="C15">
    <cfRule type="expression" dxfId="151" priority="35">
      <formula>COLUMN(C15)&gt;=2</formula>
    </cfRule>
    <cfRule type="expression" dxfId="150" priority="36">
      <formula>C15&lt;&gt;""</formula>
    </cfRule>
  </conditionalFormatting>
  <conditionalFormatting sqref="C17">
    <cfRule type="expression" dxfId="149" priority="22">
      <formula>COLUMN(C17)&gt;=2</formula>
    </cfRule>
    <cfRule type="expression" dxfId="148" priority="23">
      <formula>C17&lt;&gt;""</formula>
    </cfRule>
  </conditionalFormatting>
  <conditionalFormatting sqref="C19">
    <cfRule type="expression" dxfId="147" priority="20">
      <formula>C19&lt;&gt;""</formula>
    </cfRule>
    <cfRule type="expression" dxfId="146" priority="19">
      <formula>COLUMN(C19)&gt;=2</formula>
    </cfRule>
  </conditionalFormatting>
  <conditionalFormatting sqref="C21">
    <cfRule type="expression" dxfId="145" priority="2">
      <formula>COLUMN(C21)&gt;=2</formula>
    </cfRule>
    <cfRule type="expression" dxfId="144" priority="3">
      <formula>C21&lt;&gt;""</formula>
    </cfRule>
  </conditionalFormatting>
  <conditionalFormatting sqref="C3:H3">
    <cfRule type="expression" dxfId="143" priority="44" stopIfTrue="1">
      <formula>DAY(C3)&gt;8</formula>
    </cfRule>
  </conditionalFormatting>
  <conditionalFormatting sqref="C3:I8">
    <cfRule type="expression" dxfId="142" priority="45">
      <formula>VLOOKUP(DAY(C3),DiasTarefa,1,FALSE)=DAY(C3)</formula>
    </cfRule>
  </conditionalFormatting>
  <conditionalFormatting sqref="C7:I8">
    <cfRule type="expression" dxfId="141" priority="43" stopIfTrue="1">
      <formula>AND(DAY(C7)&gt;=1,DAY(C7)&lt;=15)</formula>
    </cfRule>
  </conditionalFormatting>
  <conditionalFormatting sqref="E13:E15">
    <cfRule type="expression" dxfId="140" priority="31">
      <formula>COLUMN(E13)&gt;2</formula>
    </cfRule>
    <cfRule type="expression" dxfId="139" priority="32">
      <formula>COLUMN(E13)&gt;=2</formula>
    </cfRule>
    <cfRule type="expression" dxfId="138" priority="33">
      <formula>E13&lt;&gt;""</formula>
    </cfRule>
  </conditionalFormatting>
  <conditionalFormatting sqref="E17">
    <cfRule type="expression" dxfId="137" priority="15">
      <formula>COLUMN(E17)&gt;2</formula>
    </cfRule>
    <cfRule type="expression" dxfId="136" priority="17">
      <formula>E17&lt;&gt;""</formula>
    </cfRule>
    <cfRule type="expression" dxfId="135" priority="16">
      <formula>COLUMN(E17)&gt;=2</formula>
    </cfRule>
  </conditionalFormatting>
  <conditionalFormatting sqref="E19">
    <cfRule type="expression" dxfId="134" priority="12">
      <formula>COLUMN(E19)&gt;2</formula>
    </cfRule>
    <cfRule type="expression" dxfId="133" priority="13">
      <formula>COLUMN(E19)&gt;=2</formula>
    </cfRule>
    <cfRule type="expression" dxfId="132" priority="14">
      <formula>E19&lt;&gt;""</formula>
    </cfRule>
  </conditionalFormatting>
  <conditionalFormatting sqref="E12:I12 I13:I15 B16:I16 I17 B18:I18 I19 B20:I20 E21:I21 B22:I22 B30:I31 B35:I36">
    <cfRule type="expression" dxfId="131" priority="39">
      <formula>COLUMN(B12)&gt;2</formula>
    </cfRule>
  </conditionalFormatting>
  <conditionalFormatting sqref="G13:G15">
    <cfRule type="expression" dxfId="130" priority="28">
      <formula>COLUMN(G13)&gt;2</formula>
    </cfRule>
    <cfRule type="expression" dxfId="129" priority="29">
      <formula>COLUMN(G13)&gt;=2</formula>
    </cfRule>
    <cfRule type="expression" dxfId="128" priority="30">
      <formula>G13&lt;&gt;""</formula>
    </cfRule>
  </conditionalFormatting>
  <conditionalFormatting sqref="G17">
    <cfRule type="expression" dxfId="127" priority="9">
      <formula>COLUMN(G17)&gt;2</formula>
    </cfRule>
    <cfRule type="expression" dxfId="126" priority="10">
      <formula>COLUMN(G17)&gt;=2</formula>
    </cfRule>
    <cfRule type="expression" dxfId="125" priority="11">
      <formula>G17&lt;&gt;""</formula>
    </cfRule>
  </conditionalFormatting>
  <conditionalFormatting sqref="G19">
    <cfRule type="expression" dxfId="124" priority="6">
      <formula>COLUMN(G19)&gt;2</formula>
    </cfRule>
    <cfRule type="expression" dxfId="123" priority="7">
      <formula>COLUMN(G19)&gt;=2</formula>
    </cfRule>
    <cfRule type="expression" dxfId="122" priority="8">
      <formula>G19&lt;&gt;""</formula>
    </cfRule>
  </conditionalFormatting>
  <conditionalFormatting sqref="I13:I20">
    <cfRule type="expression" dxfId="121" priority="24">
      <formula>COLUMN(I13)&gt;=2</formula>
    </cfRule>
    <cfRule type="expression" dxfId="120" priority="25">
      <formula>I13&lt;&gt;""</formula>
    </cfRule>
  </conditionalFormatting>
  <dataValidations xWindow="239" yWindow="583" count="16">
    <dataValidation allowBlank="1" showInputMessage="1" showErrorMessage="1" prompt="Insira a aula nesta linha das colunas B a I" sqref="C13:C14 E13:E15 B13 B15:C15 E19 G13:G15 B17:C17 B19:C19 E17 G17 G19 B21:C21" xr:uid="{00000000-0002-0000-0600-000000000000}"/>
    <dataValidation allowBlank="1" showInputMessage="1" showErrorMessage="1" prompt="Insira o horário nesta linha das colunas B a I" sqref="B12:C12 B14 I14 B16 I16 B18 I18 B20" xr:uid="{00000000-0002-0000-0600-000001000000}"/>
    <dataValidation allowBlank="1" showInputMessage="1" showErrorMessage="1" prompt="Se esta linha contiver um número menor que o número ou a linha de números anterior, ela conterá datas para o próximo mês do calendário" sqref="C8" xr:uid="{00000000-0002-0000-0600-000002000000}"/>
    <dataValidation allowBlank="1" showInputMessage="1" showErrorMessage="1" prompt="Se esta célula não contiver o número 1, será um dia de um mês anterior. Células C3:I8 contêm datas para o mês atual" sqref="C3" xr:uid="{00000000-0002-0000-0600-000003000000}"/>
    <dataValidation allowBlank="1" showInputMessage="1" showErrorMessage="1" prompt="Células C2:I2 contêm dias da semana" sqref="C2:D2" xr:uid="{00000000-0002-0000-0600-000004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600-000005000000}"/>
    <dataValidation allowBlank="1" showInputMessage="1" showErrorMessage="1" prompt="Ano civil atualizado automaticamente. Para alterar o ano, atualize a célula B1 na planilha de janeiro" sqref="B1" xr:uid="{00000000-0002-0000-0600-000006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600-000007000000}"/>
    <dataValidation allowBlank="1" showInputMessage="1" showErrorMessage="1" prompt="Insira os detalhes da tarefa nesta coluna, que corresponde ao dia da semana na coluna J e ao dia na coluna K para o mês do calendário à esquerda" sqref="L1" xr:uid="{00000000-0002-0000-0600-000008000000}"/>
    <dataValidation allowBlank="1" showInputMessage="1" showErrorMessage="1" prompt="Insira o dia do mês da tarefa nesta coluna, que corresponde ao dia da semana na coluna J. Essa data destacará a tarefa no calendário à esquerda" sqref="K1" xr:uid="{00000000-0002-0000-0600-000009000000}"/>
    <dataValidation allowBlank="1" showInputMessage="1" showErrorMessage="1" prompt="Os dias da semana estão nesta linha, de segunda a sexta" sqref="B11 B25:B26 B34 B29" xr:uid="{00000000-0002-0000-0600-00000A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7 B32 B23" xr:uid="{00000000-0002-0000-0600-00000B000000}"/>
    <dataValidation allowBlank="1" showInputMessage="1" showErrorMessage="1" prompt="O nome da aula vai nessa linha, começando na célula à direita" sqref="A13 A15 A17 A19 A21 A23 A25 A27 A29" xr:uid="{00000000-0002-0000-0600-00000C000000}"/>
    <dataValidation allowBlank="1" showInputMessage="1" showErrorMessage="1" prompt="O horário da aula vai nessa linha,começando na célula à direita_x000a_" sqref="A12 A14 A16 A18 A20 A22 A24 A26 A28 A30" xr:uid="{00000000-0002-0000-0600-00000D000000}"/>
    <dataValidation allowBlank="1" showInputMessage="1" showErrorMessage="1" prompt="O dia da semana vai nessa linha, começando na célula B11" sqref="A11" xr:uid="{00000000-0002-0000-0600-00000E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600-00000F000000}"/>
  </dataValidations>
  <printOptions horizontalCentered="1" verticalCentered="1"/>
  <pageMargins left="0.5" right="0.5" top="0.5" bottom="0.5" header="0.3" footer="0.3"/>
  <pageSetup paperSize="9" scale="58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  <pageSetUpPr fitToPage="1"/>
  </sheetPr>
  <dimension ref="A1:L35"/>
  <sheetViews>
    <sheetView showGridLines="0" topLeftCell="A19" zoomScale="60" zoomScaleNormal="60" zoomScalePageLayoutView="84" workbookViewId="0">
      <selection activeCell="K31" sqref="K31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10.625" customWidth="1"/>
    <col min="12" max="12" width="111.5" customWidth="1"/>
    <col min="13" max="13" width="2.625" customWidth="1"/>
  </cols>
  <sheetData>
    <row r="1" spans="1:12" ht="42.75">
      <c r="B1" s="23">
        <f ca="1">AnoCivil</f>
        <v>2025</v>
      </c>
      <c r="C1" s="97" t="s">
        <v>87</v>
      </c>
      <c r="D1" s="97"/>
      <c r="E1" s="97"/>
      <c r="F1" s="97"/>
      <c r="G1" s="97"/>
      <c r="H1" s="97"/>
      <c r="I1" s="97"/>
      <c r="J1" s="45" t="s">
        <v>88</v>
      </c>
      <c r="K1" s="51" t="s">
        <v>20</v>
      </c>
      <c r="L1" s="46" t="s">
        <v>33</v>
      </c>
    </row>
    <row r="2" spans="1:12" ht="30" customHeight="1">
      <c r="A2" s="11"/>
      <c r="B2" s="24" t="s">
        <v>14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/>
      <c r="K2" s="10"/>
      <c r="L2" s="13"/>
    </row>
    <row r="3" spans="1:12" ht="30" customHeight="1">
      <c r="A3" s="11"/>
      <c r="B3" s="14"/>
      <c r="C3" s="2"/>
      <c r="D3" s="2"/>
      <c r="E3" s="2"/>
      <c r="F3" s="2"/>
      <c r="G3" s="2"/>
      <c r="H3" s="2">
        <v>1</v>
      </c>
      <c r="I3" s="2">
        <v>2</v>
      </c>
      <c r="J3" s="6"/>
      <c r="K3" s="8"/>
      <c r="L3" s="13"/>
    </row>
    <row r="4" spans="1:12" ht="30" customHeight="1">
      <c r="A4" s="11"/>
      <c r="B4" s="14"/>
      <c r="C4" s="2">
        <v>3</v>
      </c>
      <c r="D4" s="2">
        <v>4</v>
      </c>
      <c r="E4" s="2">
        <v>5</v>
      </c>
      <c r="F4" s="2">
        <v>6</v>
      </c>
      <c r="G4" s="2">
        <v>7</v>
      </c>
      <c r="H4" s="2">
        <v>8</v>
      </c>
      <c r="I4" s="2">
        <v>9</v>
      </c>
      <c r="J4" s="6"/>
      <c r="K4" s="8"/>
      <c r="L4" s="13"/>
    </row>
    <row r="5" spans="1:12" ht="30" customHeight="1">
      <c r="A5" s="11"/>
      <c r="B5" s="14"/>
      <c r="C5" s="2">
        <v>10</v>
      </c>
      <c r="D5" s="2">
        <v>11</v>
      </c>
      <c r="E5" s="2">
        <v>12</v>
      </c>
      <c r="F5" s="2">
        <v>13</v>
      </c>
      <c r="G5" s="2">
        <v>14</v>
      </c>
      <c r="H5" s="2">
        <v>15</v>
      </c>
      <c r="I5" s="2">
        <v>16</v>
      </c>
      <c r="J5" s="6"/>
      <c r="K5" s="8"/>
      <c r="L5" s="13"/>
    </row>
    <row r="6" spans="1:12" ht="30" customHeight="1">
      <c r="A6" s="11"/>
      <c r="B6" s="14"/>
      <c r="C6" s="2">
        <v>17</v>
      </c>
      <c r="D6" s="2">
        <v>18</v>
      </c>
      <c r="E6" s="2">
        <v>19</v>
      </c>
      <c r="F6" s="2">
        <v>20</v>
      </c>
      <c r="G6" s="2">
        <v>21</v>
      </c>
      <c r="H6" s="2">
        <v>22</v>
      </c>
      <c r="I6" s="2">
        <v>23</v>
      </c>
      <c r="J6" s="12"/>
      <c r="K6" s="5"/>
      <c r="L6" s="15"/>
    </row>
    <row r="7" spans="1:12" ht="30" customHeight="1">
      <c r="A7" s="11"/>
      <c r="B7" s="14"/>
      <c r="C7" s="2">
        <v>24</v>
      </c>
      <c r="D7" s="2">
        <v>25</v>
      </c>
      <c r="E7" s="2">
        <v>26</v>
      </c>
      <c r="F7" s="2">
        <v>27</v>
      </c>
      <c r="G7" s="2">
        <v>28</v>
      </c>
      <c r="H7" s="2">
        <v>29</v>
      </c>
      <c r="I7" s="2">
        <v>30</v>
      </c>
      <c r="J7" s="6"/>
      <c r="K7" s="8"/>
      <c r="L7" s="55"/>
    </row>
    <row r="8" spans="1:12" ht="30" customHeight="1">
      <c r="A8" s="11"/>
      <c r="B8" s="16"/>
      <c r="C8" s="2">
        <v>31</v>
      </c>
      <c r="D8" s="2"/>
      <c r="E8" s="2"/>
      <c r="F8" s="2"/>
      <c r="G8" s="2"/>
      <c r="H8" s="2"/>
      <c r="I8" s="2"/>
      <c r="J8" s="6"/>
      <c r="K8" s="8"/>
      <c r="L8" s="55"/>
    </row>
    <row r="9" spans="1:12" ht="30" customHeight="1">
      <c r="A9" s="11"/>
      <c r="B9" s="84" t="s">
        <v>95</v>
      </c>
      <c r="C9" s="85"/>
      <c r="D9" s="85"/>
      <c r="E9" s="85"/>
      <c r="F9" s="85"/>
      <c r="G9" s="85"/>
      <c r="H9" s="85"/>
      <c r="I9" s="85"/>
      <c r="J9" s="6"/>
      <c r="K9" s="8"/>
      <c r="L9" s="55"/>
    </row>
    <row r="10" spans="1:12" ht="30" customHeight="1">
      <c r="A10" s="11"/>
      <c r="B10" s="86"/>
      <c r="C10" s="87"/>
      <c r="D10" s="87"/>
      <c r="E10" s="87"/>
      <c r="F10" s="87"/>
      <c r="G10" s="87"/>
      <c r="H10" s="87"/>
      <c r="I10" s="87"/>
      <c r="J10" s="6"/>
      <c r="K10" s="1"/>
      <c r="L10" s="13"/>
    </row>
    <row r="11" spans="1:12" ht="30" customHeight="1">
      <c r="A11" s="4"/>
      <c r="B11" s="27" t="s">
        <v>1</v>
      </c>
      <c r="C11" s="78" t="s">
        <v>3</v>
      </c>
      <c r="D11" s="79"/>
      <c r="E11" s="78" t="s">
        <v>5</v>
      </c>
      <c r="F11" s="79"/>
      <c r="G11" s="78" t="s">
        <v>7</v>
      </c>
      <c r="H11" s="79"/>
      <c r="I11" s="28" t="s">
        <v>8</v>
      </c>
      <c r="J11" s="6" t="s">
        <v>85</v>
      </c>
      <c r="K11" s="8"/>
      <c r="L11" s="13"/>
    </row>
    <row r="12" spans="1:12" ht="20.25" customHeight="1">
      <c r="A12" s="4"/>
      <c r="B12" s="56">
        <v>4</v>
      </c>
      <c r="C12" s="127">
        <v>5</v>
      </c>
      <c r="D12" s="89"/>
      <c r="E12" s="128">
        <v>6</v>
      </c>
      <c r="F12" s="129"/>
      <c r="G12" s="127">
        <v>7</v>
      </c>
      <c r="H12" s="89"/>
      <c r="I12" s="60">
        <v>8</v>
      </c>
      <c r="J12" s="6"/>
      <c r="K12" s="10" t="s">
        <v>93</v>
      </c>
      <c r="L12" s="13"/>
    </row>
    <row r="13" spans="1:12" ht="50.25" customHeight="1">
      <c r="A13" s="4"/>
      <c r="B13" s="59" t="s">
        <v>89</v>
      </c>
      <c r="C13" s="122" t="s">
        <v>89</v>
      </c>
      <c r="D13" s="122"/>
      <c r="E13" s="122" t="s">
        <v>89</v>
      </c>
      <c r="F13" s="122"/>
      <c r="G13" s="122" t="s">
        <v>89</v>
      </c>
      <c r="H13" s="122"/>
      <c r="I13" s="38" t="s">
        <v>89</v>
      </c>
      <c r="J13" s="6"/>
      <c r="K13" s="1"/>
      <c r="L13" s="13"/>
    </row>
    <row r="14" spans="1:12" ht="20.25" customHeight="1">
      <c r="A14" s="4"/>
      <c r="B14" s="61">
        <v>11</v>
      </c>
      <c r="C14" s="125">
        <v>12</v>
      </c>
      <c r="D14" s="125"/>
      <c r="E14" s="126">
        <v>13</v>
      </c>
      <c r="F14" s="126"/>
      <c r="G14" s="126">
        <v>14</v>
      </c>
      <c r="H14" s="126"/>
      <c r="I14" s="61">
        <v>15</v>
      </c>
      <c r="J14" s="12"/>
      <c r="K14" s="8"/>
      <c r="L14" s="15"/>
    </row>
    <row r="15" spans="1:12" ht="50.25" customHeight="1">
      <c r="A15" s="4"/>
      <c r="B15" s="59" t="s">
        <v>89</v>
      </c>
      <c r="C15" s="122" t="s">
        <v>89</v>
      </c>
      <c r="D15" s="122"/>
      <c r="E15" s="122" t="s">
        <v>89</v>
      </c>
      <c r="F15" s="122"/>
      <c r="G15" s="122" t="s">
        <v>89</v>
      </c>
      <c r="H15" s="122"/>
      <c r="I15" s="38" t="s">
        <v>89</v>
      </c>
      <c r="J15" s="6"/>
      <c r="K15" s="10"/>
      <c r="L15" s="13"/>
    </row>
    <row r="16" spans="1:12" ht="20.25" customHeight="1">
      <c r="A16" s="4"/>
      <c r="B16" s="61">
        <v>18</v>
      </c>
      <c r="C16" s="124">
        <v>19</v>
      </c>
      <c r="D16" s="92"/>
      <c r="E16" s="124">
        <v>20</v>
      </c>
      <c r="F16" s="92"/>
      <c r="G16" s="124">
        <v>21</v>
      </c>
      <c r="H16" s="103"/>
      <c r="I16" s="61">
        <v>22</v>
      </c>
      <c r="J16" s="17"/>
      <c r="K16" s="8"/>
      <c r="L16" s="13"/>
    </row>
    <row r="17" spans="1:12" ht="50.25" customHeight="1">
      <c r="A17" s="4"/>
      <c r="B17" s="59" t="s">
        <v>89</v>
      </c>
      <c r="C17" s="122" t="s">
        <v>89</v>
      </c>
      <c r="D17" s="122"/>
      <c r="E17" s="122" t="s">
        <v>89</v>
      </c>
      <c r="F17" s="122"/>
      <c r="G17" s="122" t="s">
        <v>89</v>
      </c>
      <c r="H17" s="122"/>
      <c r="I17" s="38" t="s">
        <v>89</v>
      </c>
      <c r="J17" s="6"/>
      <c r="K17" s="7"/>
      <c r="L17" s="13"/>
    </row>
    <row r="18" spans="1:12" ht="20.25" customHeight="1">
      <c r="A18" s="4"/>
      <c r="B18" s="61">
        <v>25</v>
      </c>
      <c r="C18" s="123">
        <v>26</v>
      </c>
      <c r="D18" s="98"/>
      <c r="E18" s="123">
        <v>27</v>
      </c>
      <c r="F18" s="98"/>
      <c r="G18" s="123">
        <v>28</v>
      </c>
      <c r="H18" s="98"/>
      <c r="I18" s="61">
        <v>29</v>
      </c>
      <c r="J18" s="6"/>
      <c r="K18" s="8"/>
      <c r="L18" s="13"/>
    </row>
    <row r="19" spans="1:12" ht="50.25" customHeight="1">
      <c r="A19" s="4"/>
      <c r="B19" s="59" t="s">
        <v>89</v>
      </c>
      <c r="C19" s="122" t="s">
        <v>89</v>
      </c>
      <c r="D19" s="122"/>
      <c r="E19" s="122" t="s">
        <v>89</v>
      </c>
      <c r="F19" s="122"/>
      <c r="G19" s="122" t="s">
        <v>89</v>
      </c>
      <c r="H19" s="122"/>
      <c r="I19" s="38" t="s">
        <v>89</v>
      </c>
      <c r="J19" s="19"/>
      <c r="K19" s="26"/>
      <c r="L19" s="20"/>
    </row>
    <row r="20" spans="1:12" ht="30" customHeight="1">
      <c r="A20" s="4"/>
      <c r="B20" s="32"/>
      <c r="C20" s="120"/>
      <c r="D20" s="121"/>
      <c r="E20" s="101"/>
      <c r="F20" s="101"/>
      <c r="G20" s="101"/>
      <c r="H20" s="101"/>
      <c r="I20" s="35"/>
      <c r="J20" s="6"/>
      <c r="K20" s="1"/>
      <c r="L20" s="13"/>
    </row>
    <row r="21" spans="1:12" ht="15.75">
      <c r="A21" s="4"/>
      <c r="B21" s="32"/>
      <c r="C21" s="120"/>
      <c r="D21" s="121"/>
      <c r="E21" s="102"/>
      <c r="F21" s="102"/>
      <c r="G21" s="102"/>
      <c r="H21" s="102"/>
      <c r="I21" s="35"/>
      <c r="J21" s="6"/>
      <c r="K21" s="8"/>
      <c r="L21" s="13"/>
    </row>
    <row r="22" spans="1:12" ht="30" customHeight="1">
      <c r="A22" s="4"/>
      <c r="B22" s="18"/>
      <c r="C22" s="101"/>
      <c r="D22" s="101"/>
      <c r="E22" s="101"/>
      <c r="F22" s="101"/>
      <c r="G22" s="101"/>
      <c r="H22" s="101"/>
      <c r="I22" s="3"/>
      <c r="J22" s="6"/>
      <c r="K22" s="8"/>
      <c r="L22" s="13"/>
    </row>
    <row r="23" spans="1:12" ht="30" customHeight="1">
      <c r="A23" s="4"/>
      <c r="B23" s="84" t="s">
        <v>83</v>
      </c>
      <c r="C23" s="85"/>
      <c r="D23" s="85"/>
      <c r="E23" s="85"/>
      <c r="F23" s="85"/>
      <c r="G23" s="85"/>
      <c r="H23" s="85"/>
      <c r="I23" s="85"/>
      <c r="J23" s="6"/>
      <c r="K23" s="1"/>
      <c r="L23" s="13"/>
    </row>
    <row r="24" spans="1:12" ht="30" customHeight="1">
      <c r="A24" s="4"/>
      <c r="B24" s="86"/>
      <c r="C24" s="87"/>
      <c r="D24" s="87"/>
      <c r="E24" s="87"/>
      <c r="F24" s="87"/>
      <c r="G24" s="87"/>
      <c r="H24" s="87"/>
      <c r="I24" s="87"/>
      <c r="J24" s="6"/>
      <c r="K24" s="1"/>
      <c r="L24" s="13"/>
    </row>
    <row r="25" spans="1:12" ht="30" customHeight="1">
      <c r="A25" s="4"/>
      <c r="B25" s="27" t="s">
        <v>1</v>
      </c>
      <c r="C25" s="118" t="s">
        <v>3</v>
      </c>
      <c r="D25" s="119"/>
      <c r="E25" s="118" t="s">
        <v>5</v>
      </c>
      <c r="F25" s="119"/>
      <c r="G25" s="118" t="s">
        <v>7</v>
      </c>
      <c r="H25" s="119"/>
      <c r="I25" s="28" t="s">
        <v>8</v>
      </c>
      <c r="J25" s="6" t="s">
        <v>82</v>
      </c>
      <c r="K25" s="8"/>
      <c r="L25" s="13"/>
    </row>
    <row r="26" spans="1:12" ht="30" customHeight="1">
      <c r="A26" s="4"/>
      <c r="B26" s="53" t="s">
        <v>90</v>
      </c>
      <c r="C26" s="107" t="s">
        <v>90</v>
      </c>
      <c r="D26" s="107"/>
      <c r="E26" s="107" t="s">
        <v>90</v>
      </c>
      <c r="F26" s="107"/>
      <c r="G26" s="107" t="s">
        <v>90</v>
      </c>
      <c r="H26" s="107"/>
      <c r="I26" s="54" t="s">
        <v>90</v>
      </c>
      <c r="J26" s="63"/>
      <c r="K26" s="64" t="s">
        <v>94</v>
      </c>
      <c r="L26" s="65"/>
    </row>
    <row r="27" spans="1:12" ht="30" customHeight="1">
      <c r="A27" s="4"/>
      <c r="B27" s="57"/>
      <c r="C27" s="108"/>
      <c r="D27" s="108"/>
      <c r="E27" s="108"/>
      <c r="F27" s="108"/>
      <c r="G27" s="108"/>
      <c r="H27" s="108"/>
      <c r="I27" s="58"/>
      <c r="J27" s="12"/>
      <c r="K27" s="8"/>
      <c r="L27" s="13"/>
    </row>
    <row r="28" spans="1:12" ht="30" customHeight="1">
      <c r="A28" s="4"/>
      <c r="B28" s="86" t="s">
        <v>96</v>
      </c>
      <c r="C28" s="87"/>
      <c r="D28" s="87"/>
      <c r="E28" s="87"/>
      <c r="F28" s="87"/>
      <c r="G28" s="87"/>
      <c r="H28" s="87"/>
      <c r="I28" s="87"/>
      <c r="J28" s="6"/>
      <c r="K28" s="8"/>
      <c r="L28" s="13"/>
    </row>
    <row r="29" spans="1:12" ht="30" customHeight="1">
      <c r="A29" s="4"/>
      <c r="B29" s="86"/>
      <c r="C29" s="87"/>
      <c r="D29" s="87"/>
      <c r="E29" s="87"/>
      <c r="F29" s="87"/>
      <c r="G29" s="87"/>
      <c r="H29" s="87"/>
      <c r="I29" s="87"/>
      <c r="J29" s="6"/>
      <c r="K29" s="8"/>
      <c r="L29" s="13"/>
    </row>
    <row r="30" spans="1:12" ht="30" customHeight="1">
      <c r="A30" s="4"/>
      <c r="B30" s="50" t="s">
        <v>1</v>
      </c>
      <c r="C30" s="113" t="s">
        <v>3</v>
      </c>
      <c r="D30" s="113"/>
      <c r="E30" s="113" t="s">
        <v>5</v>
      </c>
      <c r="F30" s="113"/>
      <c r="G30" s="113" t="s">
        <v>7</v>
      </c>
      <c r="H30" s="113"/>
      <c r="I30" s="28" t="s">
        <v>8</v>
      </c>
      <c r="J30" s="6" t="s">
        <v>86</v>
      </c>
      <c r="K30" s="8"/>
      <c r="L30" s="13"/>
    </row>
    <row r="31" spans="1:12" ht="30" customHeight="1">
      <c r="A31" s="4"/>
      <c r="B31" s="67"/>
      <c r="C31" s="114"/>
      <c r="D31" s="115"/>
      <c r="E31" s="114"/>
      <c r="F31" s="115"/>
      <c r="G31" s="116" t="s">
        <v>91</v>
      </c>
      <c r="H31" s="117"/>
      <c r="I31" s="52" t="s">
        <v>84</v>
      </c>
      <c r="J31" s="63"/>
      <c r="K31" s="66" t="s">
        <v>92</v>
      </c>
      <c r="L31" s="63"/>
    </row>
    <row r="32" spans="1:12" ht="30" customHeight="1">
      <c r="B32" s="62"/>
      <c r="C32" s="62"/>
      <c r="D32" s="62"/>
      <c r="E32" s="62"/>
      <c r="F32" s="62"/>
      <c r="G32" s="62"/>
      <c r="H32" s="62"/>
      <c r="I32" s="62"/>
      <c r="J32" s="6"/>
      <c r="K32" s="8"/>
      <c r="L32" s="13"/>
    </row>
    <row r="33" spans="2:12" ht="30" customHeight="1">
      <c r="B33" s="109"/>
      <c r="C33" s="110"/>
      <c r="D33" s="110"/>
      <c r="E33" s="110"/>
      <c r="F33" s="110"/>
      <c r="G33" s="110"/>
      <c r="H33" s="110"/>
      <c r="I33" s="110"/>
      <c r="J33" s="6"/>
      <c r="K33" s="8"/>
      <c r="L33" s="13"/>
    </row>
    <row r="34" spans="2:12" ht="30" customHeight="1">
      <c r="B34" s="111"/>
      <c r="C34" s="112"/>
      <c r="D34" s="112"/>
      <c r="E34" s="112"/>
      <c r="F34" s="112"/>
      <c r="G34" s="112"/>
      <c r="H34" s="112"/>
      <c r="I34" s="112"/>
      <c r="J34" s="12"/>
      <c r="K34" s="8"/>
      <c r="L34" s="13"/>
    </row>
    <row r="35" spans="2:12" ht="30" customHeight="1">
      <c r="J35" s="106"/>
      <c r="K35" s="106"/>
      <c r="L35" s="106"/>
    </row>
  </sheetData>
  <mergeCells count="57"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1:I1"/>
    <mergeCell ref="B9:I10"/>
    <mergeCell ref="B23:I24"/>
    <mergeCell ref="B28:I29"/>
    <mergeCell ref="B33:I34"/>
    <mergeCell ref="C30:D30"/>
    <mergeCell ref="E30:F30"/>
    <mergeCell ref="G30:H30"/>
    <mergeCell ref="C31:D31"/>
    <mergeCell ref="E31:F31"/>
    <mergeCell ref="G31:H31"/>
    <mergeCell ref="C25:D25"/>
    <mergeCell ref="E25:F25"/>
    <mergeCell ref="G25:H25"/>
    <mergeCell ref="C27:D27"/>
    <mergeCell ref="E27:F27"/>
    <mergeCell ref="J35:L35"/>
    <mergeCell ref="C26:D26"/>
    <mergeCell ref="E26:F26"/>
    <mergeCell ref="G26:H26"/>
    <mergeCell ref="G27:H27"/>
  </mergeCells>
  <conditionalFormatting sqref="B15:B21">
    <cfRule type="expression" dxfId="119" priority="6">
      <formula>COLUMN(B15)&gt;=2</formula>
    </cfRule>
    <cfRule type="expression" dxfId="118" priority="7">
      <formula>B15&lt;&gt;""</formula>
    </cfRule>
  </conditionalFormatting>
  <conditionalFormatting sqref="B12:C12 E12:I12 B14:C14 E14 G14 I14 B15:B16 C16:I16 B18:I18 B20:I20 B21:D21 B22:I22 B32:I32">
    <cfRule type="expression" dxfId="117" priority="43">
      <formula>B12&lt;&gt;""</formula>
    </cfRule>
  </conditionalFormatting>
  <conditionalFormatting sqref="B12:C15">
    <cfRule type="expression" dxfId="116" priority="36">
      <formula>COLUMN(B12)&gt;2</formula>
    </cfRule>
  </conditionalFormatting>
  <conditionalFormatting sqref="B13:C14 E21:I21 B31:I31">
    <cfRule type="expression" dxfId="115" priority="44">
      <formula>B13&lt;&gt;""</formula>
    </cfRule>
    <cfRule type="expression" dxfId="114" priority="42">
      <formula>COLUMN(B13)&gt;=2</formula>
    </cfRule>
  </conditionalFormatting>
  <conditionalFormatting sqref="B17:C17">
    <cfRule type="expression" dxfId="113" priority="23">
      <formula>COLUMN(B17)&gt;2</formula>
    </cfRule>
  </conditionalFormatting>
  <conditionalFormatting sqref="C15">
    <cfRule type="expression" dxfId="112" priority="38">
      <formula>C15&lt;&gt;""</formula>
    </cfRule>
    <cfRule type="expression" dxfId="111" priority="37">
      <formula>COLUMN(C15)&gt;=2</formula>
    </cfRule>
  </conditionalFormatting>
  <conditionalFormatting sqref="C17">
    <cfRule type="expression" dxfId="110" priority="25">
      <formula>C17&lt;&gt;""</formula>
    </cfRule>
    <cfRule type="expression" dxfId="109" priority="24">
      <formula>COLUMN(C17)&gt;=2</formula>
    </cfRule>
  </conditionalFormatting>
  <conditionalFormatting sqref="C19">
    <cfRule type="expression" dxfId="108" priority="22">
      <formula>C19&lt;&gt;""</formula>
    </cfRule>
    <cfRule type="expression" dxfId="107" priority="21">
      <formula>COLUMN(C19)&gt;=2</formula>
    </cfRule>
    <cfRule type="expression" dxfId="106" priority="20">
      <formula>COLUMN(C19)&gt;2</formula>
    </cfRule>
  </conditionalFormatting>
  <conditionalFormatting sqref="C3:H3">
    <cfRule type="expression" dxfId="105" priority="46" stopIfTrue="1">
      <formula>DAY(C3)&gt;8</formula>
    </cfRule>
  </conditionalFormatting>
  <conditionalFormatting sqref="C3:I8">
    <cfRule type="expression" dxfId="104" priority="47">
      <formula>VLOOKUP(DAY(C3),DiasTarefa,1,FALSE)=DAY(C3)</formula>
    </cfRule>
  </conditionalFormatting>
  <conditionalFormatting sqref="C7:I8">
    <cfRule type="expression" dxfId="103" priority="45" stopIfTrue="1">
      <formula>AND(DAY(C7)&gt;=1,DAY(C7)&lt;=15)</formula>
    </cfRule>
  </conditionalFormatting>
  <conditionalFormatting sqref="E13:E15">
    <cfRule type="expression" dxfId="102" priority="33">
      <formula>COLUMN(E13)&gt;2</formula>
    </cfRule>
    <cfRule type="expression" dxfId="101" priority="34">
      <formula>COLUMN(E13)&gt;=2</formula>
    </cfRule>
    <cfRule type="expression" dxfId="100" priority="35">
      <formula>E13&lt;&gt;""</formula>
    </cfRule>
  </conditionalFormatting>
  <conditionalFormatting sqref="E17">
    <cfRule type="expression" dxfId="99" priority="19">
      <formula>E17&lt;&gt;""</formula>
    </cfRule>
    <cfRule type="expression" dxfId="98" priority="18">
      <formula>COLUMN(E17)&gt;=2</formula>
    </cfRule>
    <cfRule type="expression" dxfId="97" priority="17">
      <formula>COLUMN(E17)&gt;2</formula>
    </cfRule>
  </conditionalFormatting>
  <conditionalFormatting sqref="E19">
    <cfRule type="expression" dxfId="96" priority="14">
      <formula>COLUMN(E19)&gt;2</formula>
    </cfRule>
    <cfRule type="expression" dxfId="95" priority="15">
      <formula>COLUMN(E19)&gt;=2</formula>
    </cfRule>
    <cfRule type="expression" dxfId="94" priority="16">
      <formula>E19&lt;&gt;""</formula>
    </cfRule>
  </conditionalFormatting>
  <conditionalFormatting sqref="E12:I12 I13:I15 B16:I16 I17 B18:I18 I19 B19:B21 C20:I21 B22:I22 B31:I32">
    <cfRule type="expression" dxfId="93" priority="41">
      <formula>COLUMN(B12)&gt;2</formula>
    </cfRule>
  </conditionalFormatting>
  <conditionalFormatting sqref="G13:G15">
    <cfRule type="expression" dxfId="92" priority="30">
      <formula>COLUMN(G13)&gt;2</formula>
    </cfRule>
    <cfRule type="expression" dxfId="91" priority="31">
      <formula>COLUMN(G13)&gt;=2</formula>
    </cfRule>
    <cfRule type="expression" dxfId="90" priority="32">
      <formula>G13&lt;&gt;""</formula>
    </cfRule>
  </conditionalFormatting>
  <conditionalFormatting sqref="G17">
    <cfRule type="expression" dxfId="89" priority="11">
      <formula>COLUMN(G17)&gt;2</formula>
    </cfRule>
    <cfRule type="expression" dxfId="88" priority="12">
      <formula>COLUMN(G17)&gt;=2</formula>
    </cfRule>
    <cfRule type="expression" dxfId="87" priority="13">
      <formula>G17&lt;&gt;""</formula>
    </cfRule>
  </conditionalFormatting>
  <conditionalFormatting sqref="G19">
    <cfRule type="expression" dxfId="86" priority="8">
      <formula>COLUMN(G19)&gt;2</formula>
    </cfRule>
    <cfRule type="expression" dxfId="85" priority="9">
      <formula>COLUMN(G19)&gt;=2</formula>
    </cfRule>
    <cfRule type="expression" dxfId="84" priority="10">
      <formula>G19&lt;&gt;""</formula>
    </cfRule>
  </conditionalFormatting>
  <conditionalFormatting sqref="I13:I20">
    <cfRule type="expression" dxfId="83" priority="26">
      <formula>COLUMN(I13)&gt;=2</formula>
    </cfRule>
    <cfRule type="expression" dxfId="82" priority="27">
      <formula>I13&lt;&gt;""</formula>
    </cfRule>
  </conditionalFormatting>
  <dataValidations xWindow="132" yWindow="585" count="16">
    <dataValidation allowBlank="1" showInputMessage="1" showErrorMessage="1" prompt="Ano civil atualizado automaticamente. Para alterar o ano, atualize a célula B1 na planilha de janeiro" sqref="B1" xr:uid="{00000000-0002-0000-0700-000000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700-000001000000}"/>
    <dataValidation allowBlank="1" showInputMessage="1" showErrorMessage="1" prompt="Células C2:I2 contêm dias da semana" sqref="C2:D2" xr:uid="{00000000-0002-0000-0700-000002000000}"/>
    <dataValidation allowBlank="1" showInputMessage="1" showErrorMessage="1" prompt="Se esta célula não contiver o número 1, será um dia de um mês anterior. Células C3:I8 contêm datas para o mês atual" sqref="C3" xr:uid="{00000000-0002-0000-0700-000003000000}"/>
    <dataValidation allowBlank="1" showInputMessage="1" showErrorMessage="1" prompt="Se esta linha contiver um número menor que o número ou a linha de números anterior, ela conterá datas para o próximo mês do calendário" sqref="C8" xr:uid="{00000000-0002-0000-0700-000004000000}"/>
    <dataValidation allowBlank="1" showInputMessage="1" showErrorMessage="1" prompt="Insira o horário nesta linha das colunas B a I" sqref="B12:C12 B14 I14 B16 I16 B18 I18 B20:B21" xr:uid="{00000000-0002-0000-0700-000005000000}"/>
    <dataValidation allowBlank="1" showInputMessage="1" showErrorMessage="1" prompt="Insira a aula nesta linha das colunas B a I" sqref="C13:C14 E13:E15 B13 G19 E19 G13:G15 B17:C17 B19:C19 E17 G17 B15:C15" xr:uid="{00000000-0002-0000-0700-000006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700-000007000000}"/>
    <dataValidation allowBlank="1" showInputMessage="1" showErrorMessage="1" prompt="Insira os detalhes da tarefa nesta coluna, que corresponde ao dia da semana na coluna J e ao dia na coluna K para o mês do calendário à esquerda" sqref="L1" xr:uid="{00000000-0002-0000-0700-000008000000}"/>
    <dataValidation allowBlank="1" showInputMessage="1" showErrorMessage="1" prompt="Insira o dia do mês da tarefa nesta coluna, que corresponde ao dia da semana na coluna J. Essa data destacará a tarefa no calendário à esquerda" sqref="K1" xr:uid="{00000000-0002-0000-0700-000009000000}"/>
    <dataValidation allowBlank="1" showInputMessage="1" showErrorMessage="1" prompt="Os dias da semana estão nesta linha, de segunda a sexta" sqref="B11 B30 B25:B27" xr:uid="{00000000-0002-0000-0700-00000A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8 B33 B23" xr:uid="{00000000-0002-0000-0700-00000B000000}"/>
    <dataValidation allowBlank="1" showInputMessage="1" showErrorMessage="1" prompt="O nome da aula vai nessa linha, começando na célula à direita" sqref="A13 A15 A17 A19 A21 A23 A25:A26 A28 A30" xr:uid="{00000000-0002-0000-0700-00000C000000}"/>
    <dataValidation allowBlank="1" showInputMessage="1" showErrorMessage="1" prompt="O horário da aula vai nessa linha,começando na célula à direita_x000a_" sqref="A12 A14 A16 A18 A20 A22 A24 A27 A29 A31" xr:uid="{00000000-0002-0000-0700-00000D000000}"/>
    <dataValidation allowBlank="1" showInputMessage="1" showErrorMessage="1" prompt="O dia da semana vai nessa linha, começando na célula B11" sqref="A11" xr:uid="{00000000-0002-0000-0700-00000E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700-00000F000000}"/>
  </dataValidations>
  <printOptions horizontalCentered="1" verticalCentered="1"/>
  <pageMargins left="0.5" right="0.5" top="0.5" bottom="0.5" header="0.3" footer="0.3"/>
  <pageSetup paperSize="9" scale="40" orientation="landscape" r:id="rId1"/>
  <drawing r:id="rId2"/>
  <legacyDrawing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  <pageSetUpPr fitToPage="1"/>
  </sheetPr>
  <dimension ref="A1:K34"/>
  <sheetViews>
    <sheetView showGridLines="0" topLeftCell="B1" zoomScale="75" zoomScaleNormal="75" zoomScalePageLayoutView="84" workbookViewId="0">
      <selection activeCell="H5" sqref="H5"/>
    </sheetView>
  </sheetViews>
  <sheetFormatPr defaultColWidth="8.625" defaultRowHeight="30" customHeight="1"/>
  <cols>
    <col min="1" max="1" width="2.625" customWidth="1"/>
    <col min="2" max="2" width="20.625" customWidth="1"/>
    <col min="3" max="8" width="10.625" customWidth="1"/>
    <col min="9" max="9" width="20.625" customWidth="1"/>
    <col min="10" max="10" width="23.75" bestFit="1" customWidth="1"/>
    <col min="11" max="11" width="88.5" customWidth="1"/>
    <col min="12" max="12" width="2.625" customWidth="1"/>
  </cols>
  <sheetData>
    <row r="1" spans="1:11" ht="42.75">
      <c r="B1" s="23">
        <f ca="1">AnoCivil</f>
        <v>2025</v>
      </c>
      <c r="C1" s="97" t="s">
        <v>87</v>
      </c>
      <c r="D1" s="97"/>
      <c r="E1" s="97"/>
      <c r="F1" s="97"/>
      <c r="G1" s="97"/>
      <c r="H1" s="97"/>
      <c r="I1" s="97"/>
      <c r="J1" s="45" t="s">
        <v>97</v>
      </c>
      <c r="K1" s="46" t="s">
        <v>33</v>
      </c>
    </row>
    <row r="2" spans="1:11" ht="30" customHeight="1">
      <c r="A2" s="11"/>
      <c r="B2" s="24" t="s">
        <v>15</v>
      </c>
      <c r="C2" s="9" t="s">
        <v>2</v>
      </c>
      <c r="D2" s="9" t="s">
        <v>1</v>
      </c>
      <c r="E2" s="9" t="s">
        <v>4</v>
      </c>
      <c r="F2" s="9" t="s">
        <v>5</v>
      </c>
      <c r="G2" s="9" t="s">
        <v>6</v>
      </c>
      <c r="H2" s="9" t="s">
        <v>8</v>
      </c>
      <c r="I2" s="9" t="s">
        <v>9</v>
      </c>
      <c r="J2" s="12"/>
      <c r="K2" s="13"/>
    </row>
    <row r="3" spans="1:11" ht="30" customHeight="1">
      <c r="A3" s="11"/>
      <c r="B3" s="14"/>
      <c r="C3" s="2">
        <f ca="1">IF(DAY(SetDom1)=1,SetDom1-6,SetDom1+1)</f>
        <v>45900</v>
      </c>
      <c r="D3" s="2">
        <f ca="1">IF(DAY(SetDom1)=1,SetDom1-5,SetDom1+2)</f>
        <v>45901</v>
      </c>
      <c r="E3" s="2">
        <f ca="1">IF(DAY(SetDom1)=1,SetDom1-4,SetDom1+3)</f>
        <v>45902</v>
      </c>
      <c r="F3" s="2">
        <f ca="1">IF(DAY(SetDom1)=1,SetDom1-3,SetDom1+4)</f>
        <v>45903</v>
      </c>
      <c r="G3" s="2">
        <f ca="1">IF(DAY(SetDom1)=1,SetDom1-2,SetDom1+5)</f>
        <v>45904</v>
      </c>
      <c r="H3" s="2">
        <f ca="1">IF(DAY(SetDom1)=1,SetDom1-1,SetDom1+6)</f>
        <v>45905</v>
      </c>
      <c r="I3" s="2">
        <f ca="1">IF(DAY(SetDom1)=1,SetDom1,SetDom1+7)</f>
        <v>45906</v>
      </c>
      <c r="J3" s="6"/>
      <c r="K3" s="13"/>
    </row>
    <row r="4" spans="1:11" ht="30" customHeight="1">
      <c r="A4" s="11"/>
      <c r="B4" s="14"/>
      <c r="C4" s="2">
        <f ca="1">IF(DAY(SetDom1)=1,SetDom1+1,SetDom1+8)</f>
        <v>45907</v>
      </c>
      <c r="D4" s="2">
        <f ca="1">IF(DAY(SetDom1)=1,SetDom1+2,SetDom1+9)</f>
        <v>45908</v>
      </c>
      <c r="E4" s="2">
        <f ca="1">IF(DAY(SetDom1)=1,SetDom1+3,SetDom1+10)</f>
        <v>45909</v>
      </c>
      <c r="F4" s="2">
        <f ca="1">IF(DAY(SetDom1)=1,SetDom1+4,SetDom1+11)</f>
        <v>45910</v>
      </c>
      <c r="G4" s="2">
        <f ca="1">IF(DAY(SetDom1)=1,SetDom1+5,SetDom1+12)</f>
        <v>45911</v>
      </c>
      <c r="H4" s="2">
        <f ca="1">IF(DAY(SetDom1)=1,SetDom1+6,SetDom1+13)</f>
        <v>45912</v>
      </c>
      <c r="I4" s="2">
        <f ca="1">IF(DAY(SetDom1)=1,SetDom1+7,SetDom1+14)</f>
        <v>45913</v>
      </c>
      <c r="J4" s="6"/>
      <c r="K4" s="13"/>
    </row>
    <row r="5" spans="1:11" ht="30" customHeight="1">
      <c r="A5" s="11"/>
      <c r="B5" s="14"/>
      <c r="C5" s="2">
        <f ca="1">IF(DAY(SetDom1)=1,SetDom1+8,SetDom1+15)</f>
        <v>45914</v>
      </c>
      <c r="D5" s="2">
        <f ca="1">IF(DAY(SetDom1)=1,SetDom1+9,SetDom1+16)</f>
        <v>45915</v>
      </c>
      <c r="E5" s="2">
        <f ca="1">IF(DAY(SetDom1)=1,SetDom1+10,SetDom1+17)</f>
        <v>45916</v>
      </c>
      <c r="F5" s="2">
        <f ca="1">IF(DAY(SetDom1)=1,SetDom1+11,SetDom1+18)</f>
        <v>45917</v>
      </c>
      <c r="G5" s="2">
        <f ca="1">IF(DAY(SetDom1)=1,SetDom1+12,SetDom1+19)</f>
        <v>45918</v>
      </c>
      <c r="H5" s="2">
        <f ca="1">IF(DAY(SetDom1)=1,SetDom1+13,SetDom1+20)</f>
        <v>45919</v>
      </c>
      <c r="I5" s="2">
        <f ca="1">IF(DAY(SetDom1)=1,SetDom1+14,SetDom1+21)</f>
        <v>45920</v>
      </c>
      <c r="J5" s="6"/>
      <c r="K5" s="13"/>
    </row>
    <row r="6" spans="1:11" ht="30" customHeight="1">
      <c r="A6" s="11"/>
      <c r="B6" s="14"/>
      <c r="C6" s="2">
        <f ca="1">IF(DAY(SetDom1)=1,SetDom1+15,SetDom1+22)</f>
        <v>45921</v>
      </c>
      <c r="D6" s="2">
        <f ca="1">IF(DAY(SetDom1)=1,SetDom1+16,SetDom1+23)</f>
        <v>45922</v>
      </c>
      <c r="E6" s="2">
        <f ca="1">IF(DAY(SetDom1)=1,SetDom1+17,SetDom1+24)</f>
        <v>45923</v>
      </c>
      <c r="F6" s="2">
        <f ca="1">IF(DAY(SetDom1)=1,SetDom1+18,SetDom1+25)</f>
        <v>45924</v>
      </c>
      <c r="G6" s="2">
        <f ca="1">IF(DAY(SetDom1)=1,SetDom1+19,SetDom1+26)</f>
        <v>45925</v>
      </c>
      <c r="H6" s="2">
        <f ca="1">IF(DAY(SetDom1)=1,SetDom1+20,SetDom1+27)</f>
        <v>45926</v>
      </c>
      <c r="I6" s="2">
        <f ca="1">IF(DAY(SetDom1)=1,SetDom1+21,SetDom1+28)</f>
        <v>45927</v>
      </c>
      <c r="J6" s="12"/>
      <c r="K6" s="15"/>
    </row>
    <row r="7" spans="1:11" ht="30" customHeight="1">
      <c r="A7" s="11"/>
      <c r="B7" s="14"/>
      <c r="C7" s="2">
        <f ca="1">IF(DAY(SetDom1)=1,SetDom1+22,SetDom1+29)</f>
        <v>45928</v>
      </c>
      <c r="D7" s="2">
        <f ca="1">IF(DAY(SetDom1)=1,SetDom1+23,SetDom1+30)</f>
        <v>45929</v>
      </c>
      <c r="E7" s="2">
        <f ca="1">IF(DAY(SetDom1)=1,SetDom1+24,SetDom1+31)</f>
        <v>45930</v>
      </c>
      <c r="F7" s="2">
        <f ca="1">IF(DAY(SetDom1)=1,SetDom1+25,SetDom1+32)</f>
        <v>45931</v>
      </c>
      <c r="G7" s="2">
        <f ca="1">IF(DAY(SetDom1)=1,SetDom1+26,SetDom1+33)</f>
        <v>45932</v>
      </c>
      <c r="H7" s="2">
        <f ca="1">IF(DAY(SetDom1)=1,SetDom1+27,SetDom1+34)</f>
        <v>45933</v>
      </c>
      <c r="I7" s="2">
        <f ca="1">IF(DAY(SetDom1)=1,SetDom1+28,SetDom1+35)</f>
        <v>45934</v>
      </c>
      <c r="J7" s="6"/>
      <c r="K7" s="55"/>
    </row>
    <row r="8" spans="1:11" ht="30" customHeight="1">
      <c r="A8" s="11"/>
      <c r="B8" s="16"/>
      <c r="C8" s="2">
        <f ca="1">IF(DAY(SetDom1)=1,SetDom1+29,SetDom1+36)</f>
        <v>45935</v>
      </c>
      <c r="D8" s="2">
        <f ca="1">IF(DAY(SetDom1)=1,SetDom1+30,SetDom1+37)</f>
        <v>45936</v>
      </c>
      <c r="E8" s="2">
        <f ca="1">IF(DAY(SetDom1)=1,SetDom1+31,SetDom1+38)</f>
        <v>45937</v>
      </c>
      <c r="F8" s="2">
        <f ca="1">IF(DAY(SetDom1)=1,SetDom1+32,SetDom1+39)</f>
        <v>45938</v>
      </c>
      <c r="G8" s="2">
        <f ca="1">IF(DAY(SetDom1)=1,SetDom1+33,SetDom1+40)</f>
        <v>45939</v>
      </c>
      <c r="H8" s="2">
        <f ca="1">IF(DAY(SetDom1)=1,SetDom1+34,SetDom1+41)</f>
        <v>45940</v>
      </c>
      <c r="I8" s="2">
        <f ca="1">IF(DAY(SetDom1)=1,SetDom1+35,SetDom1+42)</f>
        <v>45941</v>
      </c>
      <c r="J8" s="6"/>
      <c r="K8" s="55"/>
    </row>
    <row r="9" spans="1:11" ht="30" customHeight="1">
      <c r="A9" s="11"/>
      <c r="B9" s="84" t="s">
        <v>95</v>
      </c>
      <c r="C9" s="85"/>
      <c r="D9" s="85"/>
      <c r="E9" s="85"/>
      <c r="F9" s="85"/>
      <c r="G9" s="85"/>
      <c r="H9" s="85"/>
      <c r="I9" s="85"/>
      <c r="J9" s="6"/>
      <c r="K9" s="55"/>
    </row>
    <row r="10" spans="1:11" ht="30" customHeight="1">
      <c r="A10" s="11"/>
      <c r="B10" s="86"/>
      <c r="C10" s="87"/>
      <c r="D10" s="87"/>
      <c r="E10" s="87"/>
      <c r="F10" s="87"/>
      <c r="G10" s="87"/>
      <c r="H10" s="87"/>
      <c r="I10" s="87"/>
      <c r="J10" s="6"/>
      <c r="K10" s="13"/>
    </row>
    <row r="11" spans="1:11" ht="30" customHeight="1">
      <c r="A11" s="4"/>
      <c r="B11" s="27" t="s">
        <v>1</v>
      </c>
      <c r="C11" s="78" t="s">
        <v>3</v>
      </c>
      <c r="D11" s="79"/>
      <c r="E11" s="78" t="s">
        <v>5</v>
      </c>
      <c r="F11" s="79"/>
      <c r="G11" s="78" t="s">
        <v>7</v>
      </c>
      <c r="H11" s="79"/>
      <c r="I11" s="28" t="s">
        <v>8</v>
      </c>
      <c r="J11" s="6" t="s">
        <v>85</v>
      </c>
      <c r="K11" s="13"/>
    </row>
    <row r="12" spans="1:11" ht="21" customHeight="1">
      <c r="A12" s="4"/>
      <c r="B12" s="31" t="s">
        <v>19</v>
      </c>
      <c r="C12" s="89">
        <v>2</v>
      </c>
      <c r="D12" s="89"/>
      <c r="E12" s="131">
        <v>3</v>
      </c>
      <c r="F12" s="129"/>
      <c r="G12" s="89">
        <v>4</v>
      </c>
      <c r="H12" s="89"/>
      <c r="I12" s="36">
        <v>5</v>
      </c>
      <c r="J12" s="6"/>
      <c r="K12" s="13"/>
    </row>
    <row r="13" spans="1:11" ht="50.25" customHeight="1">
      <c r="A13" s="4"/>
      <c r="B13" s="40" t="s">
        <v>89</v>
      </c>
      <c r="C13" s="88" t="s">
        <v>89</v>
      </c>
      <c r="D13" s="88"/>
      <c r="E13" s="88" t="s">
        <v>89</v>
      </c>
      <c r="F13" s="88"/>
      <c r="G13" s="88" t="s">
        <v>89</v>
      </c>
      <c r="H13" s="88"/>
      <c r="I13" s="38" t="s">
        <v>89</v>
      </c>
      <c r="J13" s="6"/>
      <c r="K13" s="55" t="s">
        <v>93</v>
      </c>
    </row>
    <row r="14" spans="1:11" ht="21" customHeight="1">
      <c r="A14" s="4"/>
      <c r="B14" s="32">
        <v>8</v>
      </c>
      <c r="C14" s="90">
        <v>9</v>
      </c>
      <c r="D14" s="90"/>
      <c r="E14" s="93">
        <v>10</v>
      </c>
      <c r="F14" s="93"/>
      <c r="G14" s="93">
        <v>11</v>
      </c>
      <c r="H14" s="93"/>
      <c r="I14" s="32">
        <v>12</v>
      </c>
      <c r="J14" s="12"/>
      <c r="K14" s="15"/>
    </row>
    <row r="15" spans="1:11" ht="51" customHeight="1">
      <c r="A15" s="4"/>
      <c r="B15" s="40" t="s">
        <v>89</v>
      </c>
      <c r="C15" s="88" t="s">
        <v>89</v>
      </c>
      <c r="D15" s="88"/>
      <c r="E15" s="88" t="s">
        <v>89</v>
      </c>
      <c r="F15" s="88"/>
      <c r="G15" s="88" t="s">
        <v>89</v>
      </c>
      <c r="H15" s="88"/>
      <c r="I15" s="38" t="s">
        <v>89</v>
      </c>
      <c r="J15" s="6"/>
      <c r="K15" s="13"/>
    </row>
    <row r="16" spans="1:11" ht="21" customHeight="1">
      <c r="A16" s="4"/>
      <c r="B16" s="32" t="s">
        <v>50</v>
      </c>
      <c r="C16" s="91" t="s">
        <v>51</v>
      </c>
      <c r="D16" s="92"/>
      <c r="E16" s="91">
        <v>17</v>
      </c>
      <c r="F16" s="92"/>
      <c r="G16" s="91">
        <v>18</v>
      </c>
      <c r="H16" s="103"/>
      <c r="I16" s="32" t="s">
        <v>52</v>
      </c>
      <c r="J16" s="17"/>
      <c r="K16" s="13"/>
    </row>
    <row r="17" spans="1:11" ht="51.75" customHeight="1">
      <c r="A17" s="4"/>
      <c r="B17" s="40" t="s">
        <v>89</v>
      </c>
      <c r="C17" s="88" t="s">
        <v>89</v>
      </c>
      <c r="D17" s="88"/>
      <c r="E17" s="88" t="s">
        <v>89</v>
      </c>
      <c r="F17" s="88"/>
      <c r="G17" s="88" t="s">
        <v>89</v>
      </c>
      <c r="H17" s="88"/>
      <c r="I17" s="38" t="s">
        <v>89</v>
      </c>
      <c r="J17" s="6"/>
      <c r="K17" s="13"/>
    </row>
    <row r="18" spans="1:11" ht="21" customHeight="1">
      <c r="A18" s="4"/>
      <c r="B18" s="61">
        <v>22</v>
      </c>
      <c r="C18" s="98">
        <v>23</v>
      </c>
      <c r="D18" s="98"/>
      <c r="E18" s="98">
        <v>24</v>
      </c>
      <c r="F18" s="98"/>
      <c r="G18" s="98">
        <v>25</v>
      </c>
      <c r="H18" s="98"/>
      <c r="I18" s="61">
        <v>26</v>
      </c>
      <c r="J18" s="6"/>
      <c r="K18" s="13"/>
    </row>
    <row r="19" spans="1:11" ht="50.25" customHeight="1">
      <c r="A19" s="4"/>
      <c r="B19" s="40" t="s">
        <v>89</v>
      </c>
      <c r="C19" s="88" t="s">
        <v>89</v>
      </c>
      <c r="D19" s="88"/>
      <c r="E19" s="88" t="s">
        <v>89</v>
      </c>
      <c r="F19" s="88"/>
      <c r="G19" s="88" t="s">
        <v>89</v>
      </c>
      <c r="H19" s="88"/>
      <c r="I19" s="38" t="s">
        <v>89</v>
      </c>
      <c r="J19" s="19"/>
      <c r="K19" s="20"/>
    </row>
    <row r="20" spans="1:11" ht="21" customHeight="1">
      <c r="A20" s="4"/>
      <c r="B20" s="61">
        <v>29</v>
      </c>
      <c r="C20" s="120">
        <v>30</v>
      </c>
      <c r="D20" s="121"/>
      <c r="E20" s="101"/>
      <c r="F20" s="101"/>
      <c r="G20" s="101"/>
      <c r="H20" s="101"/>
      <c r="I20" s="35"/>
      <c r="J20" s="6"/>
      <c r="K20" s="13"/>
    </row>
    <row r="21" spans="1:11" ht="51" customHeight="1">
      <c r="A21" s="4"/>
      <c r="B21" s="40" t="s">
        <v>89</v>
      </c>
      <c r="C21" s="88" t="s">
        <v>89</v>
      </c>
      <c r="D21" s="88"/>
      <c r="E21" s="102"/>
      <c r="F21" s="102"/>
      <c r="G21" s="102"/>
      <c r="H21" s="102"/>
      <c r="I21" s="35"/>
      <c r="J21" s="6"/>
      <c r="K21" s="13"/>
    </row>
    <row r="22" spans="1:11" ht="30" customHeight="1">
      <c r="A22" s="4"/>
      <c r="B22" s="69"/>
      <c r="C22" s="130"/>
      <c r="D22" s="130"/>
      <c r="E22" s="130"/>
      <c r="F22" s="130"/>
      <c r="G22" s="130"/>
      <c r="H22" s="130"/>
      <c r="I22" s="70"/>
      <c r="J22" s="6"/>
      <c r="K22" s="13"/>
    </row>
    <row r="23" spans="1:11" ht="30" customHeight="1">
      <c r="A23" s="4"/>
      <c r="B23" s="84" t="s">
        <v>98</v>
      </c>
      <c r="C23" s="85"/>
      <c r="D23" s="85"/>
      <c r="E23" s="85"/>
      <c r="F23" s="85"/>
      <c r="G23" s="85"/>
      <c r="H23" s="85"/>
      <c r="I23" s="85"/>
      <c r="J23" s="6"/>
      <c r="K23" s="13"/>
    </row>
    <row r="24" spans="1:11" ht="30" customHeight="1">
      <c r="A24" s="4"/>
      <c r="B24" s="86"/>
      <c r="C24" s="87"/>
      <c r="D24" s="87"/>
      <c r="E24" s="87"/>
      <c r="F24" s="87"/>
      <c r="G24" s="87"/>
      <c r="H24" s="87"/>
      <c r="I24" s="87"/>
      <c r="J24" s="6"/>
      <c r="K24" s="13"/>
    </row>
    <row r="25" spans="1:11" ht="30" customHeight="1">
      <c r="A25" s="4"/>
      <c r="B25" s="27" t="s">
        <v>1</v>
      </c>
      <c r="C25" s="118" t="s">
        <v>3</v>
      </c>
      <c r="D25" s="119"/>
      <c r="E25" s="118" t="s">
        <v>5</v>
      </c>
      <c r="F25" s="119"/>
      <c r="G25" s="118" t="s">
        <v>7</v>
      </c>
      <c r="H25" s="119"/>
      <c r="I25" s="28" t="s">
        <v>8</v>
      </c>
      <c r="J25" s="6" t="s">
        <v>82</v>
      </c>
      <c r="K25" s="13"/>
    </row>
    <row r="26" spans="1:11">
      <c r="A26" s="4"/>
      <c r="B26" s="53" t="s">
        <v>90</v>
      </c>
      <c r="C26" s="107" t="s">
        <v>90</v>
      </c>
      <c r="D26" s="107"/>
      <c r="E26" s="107" t="s">
        <v>90</v>
      </c>
      <c r="F26" s="107"/>
      <c r="G26" s="107" t="s">
        <v>90</v>
      </c>
      <c r="H26" s="107"/>
      <c r="I26" s="54" t="s">
        <v>90</v>
      </c>
      <c r="J26" s="12"/>
      <c r="K26" s="55" t="s">
        <v>94</v>
      </c>
    </row>
    <row r="27" spans="1:11" ht="15.75">
      <c r="A27" s="4"/>
      <c r="B27" s="71"/>
      <c r="C27" s="72"/>
      <c r="D27" s="72"/>
      <c r="E27" s="72"/>
      <c r="F27" s="72"/>
      <c r="G27" s="72"/>
      <c r="H27" s="72"/>
      <c r="I27" s="73"/>
      <c r="J27" s="12"/>
      <c r="K27" s="55"/>
    </row>
    <row r="28" spans="1:11" ht="21" customHeight="1">
      <c r="A28" s="4"/>
      <c r="B28" s="71"/>
      <c r="C28" s="72"/>
      <c r="D28" s="72"/>
      <c r="E28" s="72"/>
      <c r="F28" s="72"/>
      <c r="G28" s="72"/>
      <c r="H28" s="72"/>
      <c r="I28" s="73"/>
      <c r="J28" s="12"/>
      <c r="K28" s="55"/>
    </row>
    <row r="29" spans="1:11" ht="30" customHeight="1">
      <c r="A29" s="4"/>
      <c r="B29" s="86" t="s">
        <v>47</v>
      </c>
      <c r="C29" s="87"/>
      <c r="D29" s="87"/>
      <c r="E29" s="87"/>
      <c r="F29" s="87"/>
      <c r="G29" s="87"/>
      <c r="H29" s="87"/>
      <c r="I29" s="87"/>
      <c r="J29" s="6"/>
      <c r="K29" s="13"/>
    </row>
    <row r="30" spans="1:11" ht="30" customHeight="1">
      <c r="A30" s="4"/>
      <c r="B30" s="86"/>
      <c r="C30" s="87"/>
      <c r="D30" s="87"/>
      <c r="E30" s="87"/>
      <c r="F30" s="87"/>
      <c r="G30" s="87"/>
      <c r="H30" s="87"/>
      <c r="I30" s="87"/>
      <c r="J30" s="6"/>
      <c r="K30" s="13"/>
    </row>
    <row r="31" spans="1:11" ht="33" customHeight="1">
      <c r="A31" s="4"/>
      <c r="B31" s="50" t="s">
        <v>1</v>
      </c>
      <c r="C31" s="113" t="s">
        <v>3</v>
      </c>
      <c r="D31" s="113"/>
      <c r="E31" s="113" t="s">
        <v>5</v>
      </c>
      <c r="F31" s="113"/>
      <c r="G31" s="113" t="s">
        <v>7</v>
      </c>
      <c r="H31" s="113"/>
      <c r="I31" s="28" t="s">
        <v>8</v>
      </c>
      <c r="J31" s="6" t="s">
        <v>100</v>
      </c>
      <c r="K31" s="13"/>
    </row>
    <row r="32" spans="1:11" ht="30" customHeight="1">
      <c r="A32" s="4"/>
      <c r="B32" s="43"/>
      <c r="C32" s="116"/>
      <c r="D32" s="117"/>
      <c r="E32" s="116"/>
      <c r="F32" s="117"/>
      <c r="G32" s="116" t="s">
        <v>99</v>
      </c>
      <c r="H32" s="117"/>
      <c r="I32" s="52"/>
      <c r="J32" s="6"/>
      <c r="K32" s="55" t="s">
        <v>92</v>
      </c>
    </row>
    <row r="33" spans="2:11" ht="33" customHeight="1">
      <c r="B33" s="74"/>
      <c r="C33" s="74"/>
      <c r="D33" s="74"/>
      <c r="E33" s="74"/>
      <c r="F33" s="74"/>
      <c r="G33" s="74"/>
      <c r="H33" s="74"/>
      <c r="I33" s="75"/>
      <c r="J33" s="6"/>
      <c r="K33" s="55"/>
    </row>
    <row r="34" spans="2:11" ht="30" customHeight="1">
      <c r="J34" s="106"/>
      <c r="K34" s="106"/>
    </row>
  </sheetData>
  <mergeCells count="53">
    <mergeCell ref="J34:K34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E14:F14"/>
    <mergeCell ref="G14:H14"/>
    <mergeCell ref="C15:D15"/>
    <mergeCell ref="E15:F15"/>
    <mergeCell ref="G15:H15"/>
    <mergeCell ref="C16:D16"/>
    <mergeCell ref="C32:D32"/>
    <mergeCell ref="E32:F32"/>
    <mergeCell ref="G32:H32"/>
    <mergeCell ref="C31:D31"/>
    <mergeCell ref="E31:F31"/>
    <mergeCell ref="G31:H31"/>
    <mergeCell ref="C22:D22"/>
    <mergeCell ref="E22:F22"/>
    <mergeCell ref="G22:H22"/>
    <mergeCell ref="C19:D19"/>
    <mergeCell ref="E19:F19"/>
    <mergeCell ref="G19:H19"/>
    <mergeCell ref="C20:D20"/>
    <mergeCell ref="E20:F20"/>
    <mergeCell ref="G20:H20"/>
    <mergeCell ref="B9:I10"/>
    <mergeCell ref="C1:I1"/>
    <mergeCell ref="C14:D14"/>
    <mergeCell ref="C21:D21"/>
    <mergeCell ref="E21:F21"/>
    <mergeCell ref="G21:H21"/>
    <mergeCell ref="E16:F16"/>
    <mergeCell ref="G16:H16"/>
    <mergeCell ref="C17:D17"/>
    <mergeCell ref="E17:F17"/>
    <mergeCell ref="G17:H17"/>
    <mergeCell ref="C18:D18"/>
    <mergeCell ref="E18:F18"/>
    <mergeCell ref="G18:H18"/>
    <mergeCell ref="E26:F26"/>
    <mergeCell ref="G26:H26"/>
    <mergeCell ref="B23:I24"/>
    <mergeCell ref="B29:I30"/>
    <mergeCell ref="C25:D25"/>
    <mergeCell ref="E25:F25"/>
    <mergeCell ref="G25:H25"/>
    <mergeCell ref="C26:D26"/>
  </mergeCells>
  <conditionalFormatting sqref="B15:B21">
    <cfRule type="expression" dxfId="81" priority="10">
      <formula>COLUMN(B15)&gt;=2</formula>
    </cfRule>
    <cfRule type="expression" dxfId="80" priority="11">
      <formula>B15&lt;&gt;""</formula>
    </cfRule>
  </conditionalFormatting>
  <conditionalFormatting sqref="B12:C12 E12:I12 B14:C14 E14 G14 I14 B14:B16 B16:I16 B18:I18 B20:I20 B22:I22 B33:I33">
    <cfRule type="expression" dxfId="79" priority="65">
      <formula>B12&lt;&gt;""</formula>
    </cfRule>
  </conditionalFormatting>
  <conditionalFormatting sqref="B13:C14 E21:I21 B32:I32">
    <cfRule type="expression" dxfId="78" priority="66">
      <formula>B13&lt;&gt;""</formula>
    </cfRule>
    <cfRule type="expression" dxfId="77" priority="64">
      <formula>COLUMN(B13)&gt;=2</formula>
    </cfRule>
  </conditionalFormatting>
  <conditionalFormatting sqref="C15">
    <cfRule type="expression" dxfId="76" priority="40">
      <formula>COLUMN(C15)&gt;2</formula>
    </cfRule>
    <cfRule type="expression" dxfId="75" priority="42">
      <formula>C15&lt;&gt;""</formula>
    </cfRule>
    <cfRule type="expression" dxfId="74" priority="41">
      <formula>COLUMN(C15)&gt;=2</formula>
    </cfRule>
  </conditionalFormatting>
  <conditionalFormatting sqref="C17">
    <cfRule type="expression" dxfId="73" priority="27">
      <formula>COLUMN(C17)&gt;2</formula>
    </cfRule>
    <cfRule type="expression" dxfId="72" priority="29">
      <formula>C17&lt;&gt;""</formula>
    </cfRule>
    <cfRule type="expression" dxfId="71" priority="28">
      <formula>COLUMN(C17)&gt;=2</formula>
    </cfRule>
  </conditionalFormatting>
  <conditionalFormatting sqref="C19">
    <cfRule type="expression" dxfId="70" priority="24">
      <formula>COLUMN(C19)&gt;2</formula>
    </cfRule>
    <cfRule type="expression" dxfId="69" priority="25">
      <formula>COLUMN(C19)&gt;=2</formula>
    </cfRule>
    <cfRule type="expression" dxfId="68" priority="26">
      <formula>C19&lt;&gt;""</formula>
    </cfRule>
  </conditionalFormatting>
  <conditionalFormatting sqref="C21">
    <cfRule type="expression" dxfId="67" priority="6">
      <formula>COLUMN(C21)&gt;=2</formula>
    </cfRule>
    <cfRule type="expression" dxfId="66" priority="7">
      <formula>C21&lt;&gt;""</formula>
    </cfRule>
    <cfRule type="expression" dxfId="65" priority="5">
      <formula>COLUMN(C21)&gt;2</formula>
    </cfRule>
  </conditionalFormatting>
  <conditionalFormatting sqref="C3:H3">
    <cfRule type="expression" dxfId="64" priority="68" stopIfTrue="1">
      <formula>DAY(C3)&gt;8</formula>
    </cfRule>
  </conditionalFormatting>
  <conditionalFormatting sqref="C3:I8">
    <cfRule type="expression" dxfId="63" priority="69">
      <formula>VLOOKUP(DAY(C3),DiasTarefa,1,FALSE)=DAY(C3)</formula>
    </cfRule>
  </conditionalFormatting>
  <conditionalFormatting sqref="C7:I8">
    <cfRule type="expression" dxfId="62" priority="67" stopIfTrue="1">
      <formula>AND(DAY(C7)&gt;=1,DAY(C7)&lt;=15)</formula>
    </cfRule>
  </conditionalFormatting>
  <conditionalFormatting sqref="E13:E15">
    <cfRule type="expression" dxfId="61" priority="37">
      <formula>COLUMN(E13)&gt;2</formula>
    </cfRule>
    <cfRule type="expression" dxfId="60" priority="38">
      <formula>COLUMN(E13)&gt;=2</formula>
    </cfRule>
    <cfRule type="expression" dxfId="59" priority="39">
      <formula>E13&lt;&gt;""</formula>
    </cfRule>
  </conditionalFormatting>
  <conditionalFormatting sqref="E17">
    <cfRule type="expression" dxfId="58" priority="23">
      <formula>E17&lt;&gt;""</formula>
    </cfRule>
    <cfRule type="expression" dxfId="57" priority="22">
      <formula>COLUMN(E17)&gt;=2</formula>
    </cfRule>
    <cfRule type="expression" dxfId="56" priority="21">
      <formula>COLUMN(E17)&gt;2</formula>
    </cfRule>
  </conditionalFormatting>
  <conditionalFormatting sqref="E19">
    <cfRule type="expression" dxfId="55" priority="20">
      <formula>E19&lt;&gt;""</formula>
    </cfRule>
    <cfRule type="expression" dxfId="54" priority="19">
      <formula>COLUMN(E19)&gt;=2</formula>
    </cfRule>
    <cfRule type="expression" dxfId="53" priority="18">
      <formula>COLUMN(E19)&gt;2</formula>
    </cfRule>
  </conditionalFormatting>
  <conditionalFormatting sqref="E12:I12 B12:C14 I13:I19 B15:B21 B16:I16 B18:I18 B20:I20 E21:I21 B22:I22 B32:I33">
    <cfRule type="expression" dxfId="52" priority="63">
      <formula>COLUMN(B12)&gt;2</formula>
    </cfRule>
  </conditionalFormatting>
  <conditionalFormatting sqref="G13:G15">
    <cfRule type="expression" dxfId="51" priority="34">
      <formula>COLUMN(G13)&gt;2</formula>
    </cfRule>
    <cfRule type="expression" dxfId="50" priority="35">
      <formula>COLUMN(G13)&gt;=2</formula>
    </cfRule>
    <cfRule type="expression" dxfId="49" priority="36">
      <formula>G13&lt;&gt;""</formula>
    </cfRule>
  </conditionalFormatting>
  <conditionalFormatting sqref="G17">
    <cfRule type="expression" dxfId="48" priority="15">
      <formula>COLUMN(G17)&gt;2</formula>
    </cfRule>
    <cfRule type="expression" dxfId="47" priority="17">
      <formula>G17&lt;&gt;""</formula>
    </cfRule>
    <cfRule type="expression" dxfId="46" priority="16">
      <formula>COLUMN(G17)&gt;=2</formula>
    </cfRule>
  </conditionalFormatting>
  <conditionalFormatting sqref="G19">
    <cfRule type="expression" dxfId="45" priority="12">
      <formula>COLUMN(G19)&gt;2</formula>
    </cfRule>
    <cfRule type="expression" dxfId="44" priority="13">
      <formula>COLUMN(G19)&gt;=2</formula>
    </cfRule>
    <cfRule type="expression" dxfId="43" priority="14">
      <formula>G19&lt;&gt;""</formula>
    </cfRule>
  </conditionalFormatting>
  <conditionalFormatting sqref="I13:I20">
    <cfRule type="expression" dxfId="42" priority="30">
      <formula>COLUMN(I13)&gt;=2</formula>
    </cfRule>
    <cfRule type="expression" dxfId="41" priority="31">
      <formula>I13&lt;&gt;""</formula>
    </cfRule>
  </conditionalFormatting>
  <dataValidations xWindow="646" yWindow="435" count="15">
    <dataValidation allowBlank="1" showInputMessage="1" showErrorMessage="1" prompt="Insira a aula nesta linha das colunas B a I" sqref="C13:C14 E13:E15 B13 B15:C15 E19 G13:G15 B17:C17 B19:C19 E17 G17 G19 B21:C21" xr:uid="{00000000-0002-0000-0800-000000000000}"/>
    <dataValidation allowBlank="1" showInputMessage="1" showErrorMessage="1" prompt="Insira o horário nesta linha das colunas B a I" sqref="B12:C12 B14 I14 B16 I16 B18 I18 B20" xr:uid="{00000000-0002-0000-0800-000001000000}"/>
    <dataValidation allowBlank="1" showInputMessage="1" showErrorMessage="1" prompt="Se esta linha contiver um número menor que o número ou a linha de números anterior, ela conterá datas para o próximo mês do calendário" sqref="C8" xr:uid="{00000000-0002-0000-0800-000002000000}"/>
    <dataValidation allowBlank="1" showInputMessage="1" showErrorMessage="1" prompt="Se esta célula não contiver o número 1, será um dia de um mês anterior. Células C3:I8 contêm datas para o mês atual" sqref="C3" xr:uid="{00000000-0002-0000-0800-000003000000}"/>
    <dataValidation allowBlank="1" showInputMessage="1" showErrorMessage="1" prompt="Células C2:I2 contêm dias da semana" sqref="C2:D2" xr:uid="{00000000-0002-0000-0800-000004000000}"/>
    <dataValidation allowBlank="1" showInputMessage="1" showErrorMessage="1" prompt="Prepare um cronograma semanal e crie uma lista de tarefas nesta planilha. As tarefas são destacadas automaticamente no calendário mensal para o ano inserido em B1 na planilha de janeiro" sqref="A1" xr:uid="{00000000-0002-0000-0800-000005000000}"/>
    <dataValidation allowBlank="1" showInputMessage="1" showErrorMessage="1" prompt="Ano civil atualizado automaticamente. Para alterar o ano, atualize a célula B1 na planilha de janeiro" sqref="B1" xr:uid="{00000000-0002-0000-0800-000006000000}"/>
    <dataValidation allowBlank="1" showInputMessage="1" showErrorMessage="1" prompt="O calendário de setembro destaca automaticamente as entradas da lista de tarefas para o mês. As fontes mais escuras são tarefas. As fontes mais claras são os dias que pertencem ao mês anterior ou seguinte" sqref="B2" xr:uid="{00000000-0002-0000-0800-000007000000}"/>
    <dataValidation allowBlank="1" showInputMessage="1" showErrorMessage="1" prompt="Os dias da semana são agrupados nesta coluna, com 6 linhas para as tarefas de cada dia da semana do mês agrupado. Insira novas linhas para adicionar mais tarefas. O calendário à esquerda destacará os itens" sqref="J1" xr:uid="{00000000-0002-0000-0800-000008000000}"/>
    <dataValidation allowBlank="1" showInputMessage="1" showErrorMessage="1" prompt="Insira os detalhes da tarefa nesta coluna, que corresponde ao dia da semana na coluna J e ao dia na coluna K para o mês do calendário à esquerda" sqref="K1" xr:uid="{00000000-0002-0000-0800-000009000000}"/>
    <dataValidation allowBlank="1" showInputMessage="1" showErrorMessage="1" prompt="Os dias da semana estão nesta linha, de segunda a sexta" sqref="B11 B25:B28 B31" xr:uid="{00000000-0002-0000-0800-00000B000000}"/>
    <dataValidation allowBlank="1" showInputMessage="1" showErrorMessage="1" prompt="Insira o horário da aula e, abaixo, em uma nova linha, o nome da aula para cada dia da semana nas colunas de B a I. Repita esse padrão para todas as aulas nas linhas subsequentes" sqref="B9 B29 B23" xr:uid="{00000000-0002-0000-0800-00000C000000}"/>
    <dataValidation allowBlank="1" showInputMessage="1" showErrorMessage="1" prompt="O nome da aula vai nessa linha, começando na célula à direita" sqref="A13 A15 A17 A19 A21 A23 A25 A29 A31" xr:uid="{00000000-0002-0000-0800-00000D000000}"/>
    <dataValidation allowBlank="1" showInputMessage="1" showErrorMessage="1" prompt="O horário da aula vai nessa linha,começando na célula à direita_x000a_" sqref="A12 A14 A16 A18 A20 A22 A24 A26:A28 A30 A32" xr:uid="{00000000-0002-0000-0800-00000E000000}"/>
    <dataValidation allowBlank="1" showInputMessage="1" showErrorMessage="1" prompt="O dia da semana vai nessa linha, começando na célula B11" sqref="A11" xr:uid="{00000000-0002-0000-0800-00000F000000}"/>
  </dataValidations>
  <printOptions horizontalCentered="1" verticalCentered="1"/>
  <pageMargins left="0.5" right="0.5" top="0.5" bottom="0.5" header="0.3" footer="0.3"/>
  <pageSetup paperSize="9" scale="46" orientation="landscape" horizontalDpi="4294967294" verticalDpi="4294967294" r:id="rId1"/>
  <ignoredErrors>
    <ignoredError sqref="B16:C16 I16" numberStoredAsText="1"/>
  </ignoredErrors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F0F402BA-6B95-420F-84CD-6A15D428F0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C7C6F0-C0A2-4244-8687-9C54027757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967BB1-6EDE-4949-A4B0-E964179212C7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230e9df3-be65-4c73-a93b-d1236ebd677e"/>
    <ds:schemaRef ds:uri="http://purl.org/dc/terms/"/>
    <ds:schemaRef ds:uri="16c05727-aa75-4e4a-9b5f-8a80a1165891"/>
    <ds:schemaRef ds:uri="71af3243-3dd4-4a8d-8c0d-dd76da1f02a5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TM03107663</Templat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41</vt:i4>
      </vt:variant>
    </vt:vector>
  </HeadingPairs>
  <TitlesOfParts>
    <vt:vector size="51" baseType="lpstr">
      <vt:lpstr>Jan</vt:lpstr>
      <vt:lpstr>Fev</vt:lpstr>
      <vt:lpstr>Mar</vt:lpstr>
      <vt:lpstr>Abr</vt:lpstr>
      <vt:lpstr>Mai</vt:lpstr>
      <vt:lpstr>Jun</vt:lpstr>
      <vt:lpstr>Jul</vt:lpstr>
      <vt:lpstr>Ago</vt:lpstr>
      <vt:lpstr>Set</vt:lpstr>
      <vt:lpstr>Out</vt:lpstr>
      <vt:lpstr>AnoCivil</vt:lpstr>
      <vt:lpstr>Abr!DiasTarefa</vt:lpstr>
      <vt:lpstr>Ago!DiasTarefa</vt:lpstr>
      <vt:lpstr>Fev!DiasTarefa</vt:lpstr>
      <vt:lpstr>Jul!DiasTarefa</vt:lpstr>
      <vt:lpstr>Jun!DiasTarefa</vt:lpstr>
      <vt:lpstr>Mai!DiasTarefa</vt:lpstr>
      <vt:lpstr>Mar!DiasTarefa</vt:lpstr>
      <vt:lpstr>DiasTarefa</vt:lpstr>
      <vt:lpstr>RegiãoTítulo2..I31.1</vt:lpstr>
      <vt:lpstr>RegiãoTítulo2..I31.2</vt:lpstr>
      <vt:lpstr>RegiãoTítulo2..I31.3</vt:lpstr>
      <vt:lpstr>RegiãoTítulo2..I31.4</vt:lpstr>
      <vt:lpstr>RegiãoTítulo2..I31.5</vt:lpstr>
      <vt:lpstr>RegiãoTítulo2..I31.6</vt:lpstr>
      <vt:lpstr>RegiãoTítulo2..I31.7</vt:lpstr>
      <vt:lpstr>RegiãoTítulo2..I31.8</vt:lpstr>
      <vt:lpstr>Out!RegiãoTítulo2..I31.9</vt:lpstr>
      <vt:lpstr>RegiãoTítulo2..I31.9</vt:lpstr>
      <vt:lpstr>RegiãoTìtuloColuna1..I8.1</vt:lpstr>
      <vt:lpstr>RegiãoTìtuloColuna1..I8.2</vt:lpstr>
      <vt:lpstr>RegiãoTìtuloColuna1..I8.3</vt:lpstr>
      <vt:lpstr>RegiãoTìtuloColuna1..I8.4</vt:lpstr>
      <vt:lpstr>RegiãoTìtuloColuna1..I8.5</vt:lpstr>
      <vt:lpstr>RegiãoTìtuloColuna1..I8.6</vt:lpstr>
      <vt:lpstr>RegiãoTìtuloColuna1..I8.7</vt:lpstr>
      <vt:lpstr>RegiãoTìtuloColuna1..I8.8</vt:lpstr>
      <vt:lpstr>Out!RegiãoTìtuloColuna1..I8.9</vt:lpstr>
      <vt:lpstr>RegiãoTìtuloColuna1..I8.9</vt:lpstr>
      <vt:lpstr>Abr!TabelaDatasImportantes</vt:lpstr>
      <vt:lpstr>Ago!TabelaDatasImportantes</vt:lpstr>
      <vt:lpstr>Fev!TabelaDatasImportantes</vt:lpstr>
      <vt:lpstr>Jul!TabelaDatasImportantes</vt:lpstr>
      <vt:lpstr>Jun!TabelaDatasImportantes</vt:lpstr>
      <vt:lpstr>Mai!TabelaDatasImportantes</vt:lpstr>
      <vt:lpstr>Mar!TabelaDatasImportantes</vt:lpstr>
      <vt:lpstr>Out!TabelaDatasImportantes</vt:lpstr>
      <vt:lpstr>Set!TabelaDatasImportantes</vt:lpstr>
      <vt:lpstr>TabelaDatasImportantes</vt:lpstr>
      <vt:lpstr>Out!TítuloColuna9</vt:lpstr>
      <vt:lpstr>TítuloColuna9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2022-12-27T00:20:41Z</dcterms:created>
  <dcterms:modified xsi:type="dcterms:W3CDTF">2025-10-03T17:14:02Z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